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filterPrivacy="1" codeName="ThisWorkbook" hidePivotFieldList="1"/>
  <xr:revisionPtr revIDLastSave="0" documentId="13_ncr:1_{A6D8C5D5-801C-4EAC-AC95-0870310CC2D3}" xr6:coauthVersionLast="47" xr6:coauthVersionMax="47" xr10:uidLastSave="{00000000-0000-0000-0000-000000000000}"/>
  <bookViews>
    <workbookView xWindow="-110" yWindow="-110" windowWidth="25820" windowHeight="15500" activeTab="2" xr2:uid="{00000000-000D-0000-FFFF-FFFF00000000}"/>
  </bookViews>
  <sheets>
    <sheet name="Orders" sheetId="9" r:id="rId1"/>
    <sheet name="Pivot Tables" sheetId="14" r:id="rId2"/>
    <sheet name="Dashboard" sheetId="15" r:id="rId3"/>
  </sheets>
  <definedNames>
    <definedName name="_xlnm._FilterDatabase" localSheetId="0" hidden="1">Orders!$A$1:$AC$1953</definedName>
    <definedName name="_xlchart.v5.0" hidden="1">'Pivot Tables'!$M$23</definedName>
    <definedName name="_xlchart.v5.1" hidden="1">'Pivot Tables'!$M$24:$M$72</definedName>
    <definedName name="_xlchart.v5.2" hidden="1">'Pivot Tables'!$N$23</definedName>
    <definedName name="_xlchart.v5.3" hidden="1">'Pivot Tables'!$N$24:$N$72</definedName>
    <definedName name="_xlchart.v5.4" hidden="1">'Pivot Tables'!$M$23</definedName>
    <definedName name="_xlchart.v5.5" hidden="1">'Pivot Tables'!$M$24:$M$72</definedName>
    <definedName name="_xlchart.v5.6" hidden="1">'Pivot Tables'!$N$23</definedName>
    <definedName name="_xlchart.v5.7" hidden="1">'Pivot Tables'!$N$24:$N$72</definedName>
    <definedName name="Slicer_Customer_Segment">#N/A</definedName>
    <definedName name="Slicer_Order_Month">#N/A</definedName>
    <definedName name="Slicer_Product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142" i="14" l="1"/>
  <c r="D143" i="14"/>
  <c r="D144" i="14"/>
  <c r="D145" i="14"/>
  <c r="D141" i="14"/>
  <c r="AE1782" i="9"/>
  <c r="AE534" i="9"/>
  <c r="AE1439" i="9"/>
  <c r="AE1440" i="9"/>
  <c r="AE1441" i="9"/>
  <c r="AE1442" i="9"/>
  <c r="AE1098" i="9"/>
  <c r="AE1619" i="9"/>
  <c r="AE494" i="9"/>
  <c r="AE495" i="9"/>
  <c r="AE1463" i="9"/>
  <c r="AE1535" i="9"/>
  <c r="AE1464" i="9"/>
  <c r="AE1536" i="9"/>
  <c r="AE1537" i="9"/>
  <c r="AE334" i="9"/>
  <c r="AE335" i="9"/>
  <c r="AE1344" i="9"/>
  <c r="AE607" i="9"/>
  <c r="AE958" i="9"/>
  <c r="AE242" i="9"/>
  <c r="AE779" i="9"/>
  <c r="AE1802" i="9"/>
  <c r="AE1803" i="9"/>
  <c r="AE1422" i="9"/>
  <c r="AE759" i="9"/>
  <c r="AE336" i="9"/>
  <c r="AE760" i="9"/>
  <c r="AE1220" i="9"/>
  <c r="AE1221" i="9"/>
  <c r="AE1416" i="9"/>
  <c r="AE1764" i="9"/>
  <c r="AE701" i="9"/>
  <c r="AE702" i="9"/>
  <c r="AE10" i="9"/>
  <c r="AE11" i="9"/>
  <c r="AE12" i="9"/>
  <c r="AE13" i="9"/>
  <c r="AE379" i="9"/>
  <c r="AE380" i="9"/>
  <c r="AE816" i="9"/>
  <c r="AE381" i="9"/>
  <c r="AE995" i="9"/>
  <c r="AE1676" i="9"/>
  <c r="AE894" i="9"/>
  <c r="AE895" i="9"/>
  <c r="AE1490" i="9"/>
  <c r="AE566" i="9"/>
  <c r="AE709" i="9"/>
  <c r="AE1491" i="9"/>
  <c r="AE1492" i="9"/>
  <c r="AE1719" i="9"/>
  <c r="AE1355" i="9"/>
  <c r="AE1356" i="9"/>
  <c r="AE1357" i="9"/>
  <c r="AE1358" i="9"/>
  <c r="AE1869" i="9"/>
  <c r="AE1065" i="9"/>
  <c r="AE1870" i="9"/>
  <c r="AE1871" i="9"/>
  <c r="AE1066" i="9"/>
  <c r="AE1872" i="9"/>
  <c r="AE26" i="9"/>
  <c r="AE1032" i="9"/>
  <c r="AE1033" i="9"/>
  <c r="AE1109" i="9"/>
  <c r="AE27" i="9"/>
  <c r="AE1034" i="9"/>
  <c r="AE1035" i="9"/>
  <c r="AE1110" i="9"/>
  <c r="AE142" i="9"/>
  <c r="AE143" i="9"/>
  <c r="AE1111" i="9"/>
  <c r="AE320" i="9"/>
  <c r="AE1588" i="9"/>
  <c r="AE1476" i="9"/>
  <c r="AE1477" i="9"/>
  <c r="AE1663" i="9"/>
  <c r="AE1664" i="9"/>
  <c r="AE182" i="9"/>
  <c r="AE826" i="9"/>
  <c r="AE780" i="9"/>
  <c r="AE1256" i="9"/>
  <c r="AE270" i="9"/>
  <c r="AE1222" i="9"/>
  <c r="AE183" i="9"/>
  <c r="AE1210" i="9"/>
  <c r="AE985" i="9"/>
  <c r="AE1831" i="9"/>
  <c r="AE1455" i="9"/>
  <c r="AE299" i="9"/>
  <c r="AE14" i="9"/>
  <c r="AE15" i="9"/>
  <c r="AE135" i="9"/>
  <c r="AE28" i="9"/>
  <c r="AE29" i="9"/>
  <c r="AE30" i="9"/>
  <c r="AE1159" i="9"/>
  <c r="AE599" i="9"/>
  <c r="AE1551" i="9"/>
  <c r="AE600" i="9"/>
  <c r="AE1552" i="9"/>
  <c r="AE1553" i="9"/>
  <c r="AE496" i="9"/>
  <c r="AE497" i="9"/>
  <c r="AE1112" i="9"/>
  <c r="AE1113" i="9"/>
  <c r="AE1114" i="9"/>
  <c r="AE31" i="9"/>
  <c r="AE996" i="9"/>
  <c r="AE123" i="9"/>
  <c r="AE997" i="9"/>
  <c r="AE1023" i="9"/>
  <c r="AE1024" i="9"/>
  <c r="AE1288" i="9"/>
  <c r="AE195" i="9"/>
  <c r="AE212" i="9"/>
  <c r="AE1665" i="9"/>
  <c r="AE1666" i="9"/>
  <c r="AE1667" i="9"/>
  <c r="AE69" i="9"/>
  <c r="AE70" i="9"/>
  <c r="AE1668" i="9"/>
  <c r="AE1733" i="9"/>
  <c r="AE1025" i="9"/>
  <c r="AE587" i="9"/>
  <c r="AE588" i="9"/>
  <c r="AE417" i="9"/>
  <c r="AE959" i="9"/>
  <c r="AE960" i="9"/>
  <c r="AE1294" i="9"/>
  <c r="AE608" i="9"/>
  <c r="AE1223" i="9"/>
  <c r="AE1224" i="9"/>
  <c r="AE1606" i="9"/>
  <c r="AE1607" i="9"/>
  <c r="AE617" i="9"/>
  <c r="AE618" i="9"/>
  <c r="AE887" i="9"/>
  <c r="AE1620" i="9"/>
  <c r="AE1621" i="9"/>
  <c r="AE1740" i="9"/>
  <c r="AE358" i="9"/>
  <c r="AE16" i="9"/>
  <c r="AE238" i="9"/>
  <c r="AE251" i="9"/>
  <c r="AE1502" i="9"/>
  <c r="AE1465" i="9"/>
  <c r="AE1466" i="9"/>
  <c r="AE1081" i="9"/>
  <c r="AE1082" i="9"/>
  <c r="AE1692" i="9"/>
  <c r="AE1693" i="9"/>
  <c r="AE1694" i="9"/>
  <c r="AE998" i="9"/>
  <c r="AE1083" i="9"/>
  <c r="AE1084" i="9"/>
  <c r="AE1695" i="9"/>
  <c r="AE1696" i="9"/>
  <c r="AE285" i="9"/>
  <c r="AE1538" i="9"/>
  <c r="AE1539" i="9"/>
  <c r="AE1816" i="9"/>
  <c r="AE1817" i="9"/>
  <c r="AE1818" i="9"/>
  <c r="AE196" i="9"/>
  <c r="AE197" i="9"/>
  <c r="AE931" i="9"/>
  <c r="AE515" i="9"/>
  <c r="AE516" i="9"/>
  <c r="AE517" i="9"/>
  <c r="AE871" i="9"/>
  <c r="AE872" i="9"/>
  <c r="AE1819" i="9"/>
  <c r="AE1820" i="9"/>
  <c r="AE1821" i="9"/>
  <c r="AE1036" i="9"/>
  <c r="AE1734" i="9"/>
  <c r="AE1166" i="9"/>
  <c r="AE1167" i="9"/>
  <c r="AE1369" i="9"/>
  <c r="AE1370" i="9"/>
  <c r="AE836" i="9"/>
  <c r="AE837" i="9"/>
  <c r="AE1371" i="9"/>
  <c r="AE359" i="9"/>
  <c r="AE1372" i="9"/>
  <c r="AE1735" i="9"/>
  <c r="AE17" i="9"/>
  <c r="AE1736" i="9"/>
  <c r="AE18" i="9"/>
  <c r="AE1456" i="9"/>
  <c r="AE1457" i="9"/>
  <c r="AE1575" i="9"/>
  <c r="AE109" i="9"/>
  <c r="AE213" i="9"/>
  <c r="AE1148" i="9"/>
  <c r="AE1614" i="9"/>
  <c r="AE1615" i="9"/>
  <c r="AE799" i="9"/>
  <c r="AE800" i="9"/>
  <c r="AE801" i="9"/>
  <c r="AE802" i="9"/>
  <c r="AE803" i="9"/>
  <c r="AE1185" i="9"/>
  <c r="AE1335" i="9"/>
  <c r="AE855" i="9"/>
  <c r="AE856" i="9"/>
  <c r="AE1765" i="9"/>
  <c r="AE32" i="9"/>
  <c r="AE33" i="9"/>
  <c r="AE432" i="9"/>
  <c r="AE720" i="9"/>
  <c r="AE721" i="9"/>
  <c r="AE535" i="9"/>
  <c r="AE1832" i="9"/>
  <c r="AE1833" i="9"/>
  <c r="AE382" i="9"/>
  <c r="AE1561" i="9"/>
  <c r="AE1540" i="9"/>
  <c r="AE1345" i="9"/>
  <c r="AE1373" i="9"/>
  <c r="AE433" i="9"/>
  <c r="AE184" i="9"/>
  <c r="AE185" i="9"/>
  <c r="AE707" i="9"/>
  <c r="AE1873" i="9"/>
  <c r="AE1589" i="9"/>
  <c r="AE1149" i="9"/>
  <c r="AE1885" i="9"/>
  <c r="AE1886" i="9"/>
  <c r="AE1899" i="9"/>
  <c r="AE1900" i="9"/>
  <c r="AE1137" i="9"/>
  <c r="AE1616" i="9"/>
  <c r="AE52" i="9"/>
  <c r="AE53" i="9"/>
  <c r="AE1617" i="9"/>
  <c r="AE1407" i="9"/>
  <c r="AE1562" i="9"/>
  <c r="AE169" i="9"/>
  <c r="AE136" i="9"/>
  <c r="AE137" i="9"/>
  <c r="AE138" i="9"/>
  <c r="AE139" i="9"/>
  <c r="AE140" i="9"/>
  <c r="AE456" i="9"/>
  <c r="AE457" i="9"/>
  <c r="AE321" i="9"/>
  <c r="AE1257" i="9"/>
  <c r="AE1258" i="9"/>
  <c r="AE845" i="9"/>
  <c r="AE1503" i="9"/>
  <c r="AE1504" i="9"/>
  <c r="AE1505" i="9"/>
  <c r="AE1467" i="9"/>
  <c r="AE463" i="9"/>
  <c r="AE1849" i="9"/>
  <c r="AE1850" i="9"/>
  <c r="AE243" i="9"/>
  <c r="AE244" i="9"/>
  <c r="AE1468" i="9"/>
  <c r="AE1469" i="9"/>
  <c r="AE464" i="9"/>
  <c r="AE1851" i="9"/>
  <c r="AE1852" i="9"/>
  <c r="AE1458" i="9"/>
  <c r="AE1195" i="9"/>
  <c r="AE1196" i="9"/>
  <c r="AE619" i="9"/>
  <c r="AE1197" i="9"/>
  <c r="AE163" i="9"/>
  <c r="AE372" i="9"/>
  <c r="AE1697" i="9"/>
  <c r="AE1874" i="9"/>
  <c r="AE1875" i="9"/>
  <c r="AE1876" i="9"/>
  <c r="AE245" i="9"/>
  <c r="AE246" i="9"/>
  <c r="AE1590" i="9"/>
  <c r="AE214" i="9"/>
  <c r="AE215" i="9"/>
  <c r="AE1233" i="9"/>
  <c r="AE1459" i="9"/>
  <c r="AE1460" i="9"/>
  <c r="AE1563" i="9"/>
  <c r="AE1790" i="9"/>
  <c r="AE247" i="9"/>
  <c r="AE351" i="9"/>
  <c r="AE352" i="9"/>
  <c r="AE1766" i="9"/>
  <c r="AE1767" i="9"/>
  <c r="AE353" i="9"/>
  <c r="AE337" i="9"/>
  <c r="AE601" i="9"/>
  <c r="AE1169" i="9"/>
  <c r="AE1834" i="9"/>
  <c r="AE602" i="9"/>
  <c r="AE1170" i="9"/>
  <c r="AE1835" i="9"/>
  <c r="AE338" i="9"/>
  <c r="AE339" i="9"/>
  <c r="AE710" i="9"/>
  <c r="AE1171" i="9"/>
  <c r="AE1014" i="9"/>
  <c r="AE164" i="9"/>
  <c r="AE790" i="9"/>
  <c r="AE644" i="9"/>
  <c r="AE165" i="9"/>
  <c r="AE1447" i="9"/>
  <c r="AE1448" i="9"/>
  <c r="AE1449" i="9"/>
  <c r="AE252" i="9"/>
  <c r="AE1450" i="9"/>
  <c r="AE216" i="9"/>
  <c r="AE217" i="9"/>
  <c r="AE817" i="9"/>
  <c r="AE1839" i="9"/>
  <c r="AE1840" i="9"/>
  <c r="AE536" i="9"/>
  <c r="AE537" i="9"/>
  <c r="AE538" i="9"/>
  <c r="AE1741" i="9"/>
  <c r="AE791" i="9"/>
  <c r="AE392" i="9"/>
  <c r="AE804" i="9"/>
  <c r="AE286" i="9"/>
  <c r="AE805" i="9"/>
  <c r="AE1310" i="9"/>
  <c r="AE1311" i="9"/>
  <c r="AE918" i="9"/>
  <c r="AE1312" i="9"/>
  <c r="AE1313" i="9"/>
  <c r="AE92" i="9"/>
  <c r="AE645" i="9"/>
  <c r="AE646" i="9"/>
  <c r="AE1015" i="9"/>
  <c r="AE1016" i="9"/>
  <c r="AE1234" i="9"/>
  <c r="AE1054" i="9"/>
  <c r="AE1055" i="9"/>
  <c r="AE873" i="9"/>
  <c r="AE1321" i="9"/>
  <c r="AE1322" i="9"/>
  <c r="AE518" i="9"/>
  <c r="AE519" i="9"/>
  <c r="AE874" i="9"/>
  <c r="AE1323" i="9"/>
  <c r="AE1324" i="9"/>
  <c r="AE1822" i="9"/>
  <c r="AE1862" i="9"/>
  <c r="AE1629" i="9"/>
  <c r="AE93" i="9"/>
  <c r="AE539" i="9"/>
  <c r="AE540" i="9"/>
  <c r="AE541" i="9"/>
  <c r="AE1182" i="9"/>
  <c r="AE239" i="9"/>
  <c r="AE240" i="9"/>
  <c r="AE1630" i="9"/>
  <c r="AE198" i="9"/>
  <c r="AE1198" i="9"/>
  <c r="AE1247" i="9"/>
  <c r="AE199" i="9"/>
  <c r="AE1248" i="9"/>
  <c r="AE875" i="9"/>
  <c r="AE876" i="9"/>
  <c r="AE722" i="9"/>
  <c r="AE418" i="9"/>
  <c r="AE419" i="9"/>
  <c r="AE19" i="9"/>
  <c r="AE1249" i="9"/>
  <c r="AE711" i="9"/>
  <c r="AE712" i="9"/>
  <c r="AE713" i="9"/>
  <c r="AE1085" i="9"/>
  <c r="AE1478" i="9"/>
  <c r="AE734" i="9"/>
  <c r="AE395" i="9"/>
  <c r="AE888" i="9"/>
  <c r="AE932" i="9"/>
  <c r="AE748" i="9"/>
  <c r="AE749" i="9"/>
  <c r="AE750" i="9"/>
  <c r="AE1383" i="9"/>
  <c r="AE961" i="9"/>
  <c r="AE962" i="9"/>
  <c r="AE1086" i="9"/>
  <c r="AE963" i="9"/>
  <c r="AE446" i="9"/>
  <c r="AE964" i="9"/>
  <c r="AE965" i="9"/>
  <c r="AE966" i="9"/>
  <c r="AE1087" i="9"/>
  <c r="AE447" i="9"/>
  <c r="AE1259" i="9"/>
  <c r="AE1705" i="9"/>
  <c r="AE1706" i="9"/>
  <c r="AE1938" i="9"/>
  <c r="AE1939" i="9"/>
  <c r="AE1940" i="9"/>
  <c r="AE344" i="9"/>
  <c r="AE345" i="9"/>
  <c r="AE1514" i="9"/>
  <c r="AE1515" i="9"/>
  <c r="AE1260" i="9"/>
  <c r="AE1941" i="9"/>
  <c r="AE1942" i="9"/>
  <c r="AE1943" i="9"/>
  <c r="AE1707" i="9"/>
  <c r="AE668" i="9"/>
  <c r="AE669" i="9"/>
  <c r="AE1893" i="9"/>
  <c r="AE1894" i="9"/>
  <c r="AE1150" i="9"/>
  <c r="AE818" i="9"/>
  <c r="AE819" i="9"/>
  <c r="AE1280" i="9"/>
  <c r="AE1804" i="9"/>
  <c r="AE1720" i="9"/>
  <c r="AE1805" i="9"/>
  <c r="AE1806" i="9"/>
  <c r="AE340" i="9"/>
  <c r="AE341" i="9"/>
  <c r="AE218" i="9"/>
  <c r="AE1591" i="9"/>
  <c r="AE219" i="9"/>
  <c r="AE144" i="9"/>
  <c r="AE657" i="9"/>
  <c r="AE765" i="9"/>
  <c r="AE766" i="9"/>
  <c r="AE1684" i="9"/>
  <c r="AE1154" i="9"/>
  <c r="AE482" i="9"/>
  <c r="AE1631" i="9"/>
  <c r="AE1289" i="9"/>
  <c r="AE354" i="9"/>
  <c r="AE857" i="9"/>
  <c r="AE858" i="9"/>
  <c r="AE859" i="9"/>
  <c r="AE170" i="9"/>
  <c r="AE171" i="9"/>
  <c r="AE1493" i="9"/>
  <c r="AE1494" i="9"/>
  <c r="AE1314" i="9"/>
  <c r="AE71" i="9"/>
  <c r="AE1067" i="9"/>
  <c r="AE1863" i="9"/>
  <c r="AE767" i="9"/>
  <c r="AE1841" i="9"/>
  <c r="AE1648" i="9"/>
  <c r="AE1649" i="9"/>
  <c r="AE735" i="9"/>
  <c r="AE72" i="9"/>
  <c r="AE73" i="9"/>
  <c r="AE74" i="9"/>
  <c r="AE978" i="9"/>
  <c r="AE979" i="9"/>
  <c r="AE1315" i="9"/>
  <c r="AE110" i="9"/>
  <c r="AE1541" i="9"/>
  <c r="AE145" i="9"/>
  <c r="AE146" i="9"/>
  <c r="AE1542" i="9"/>
  <c r="AE1592" i="9"/>
  <c r="AE609" i="9"/>
  <c r="AE287" i="9"/>
  <c r="AE111" i="9"/>
  <c r="AE744" i="9"/>
  <c r="AE634" i="9"/>
  <c r="AE745" i="9"/>
  <c r="AE746" i="9"/>
  <c r="AE1325" i="9"/>
  <c r="AE827" i="9"/>
  <c r="AE1326" i="9"/>
  <c r="AE1327" i="9"/>
  <c r="AE1328" i="9"/>
  <c r="AE1618" i="9"/>
  <c r="AE647" i="9"/>
  <c r="AE635" i="9"/>
  <c r="AE636" i="9"/>
  <c r="AE736" i="9"/>
  <c r="AE737" i="9"/>
  <c r="AE820" i="9"/>
  <c r="AE1516" i="9"/>
  <c r="AE1517" i="9"/>
  <c r="AE603" i="9"/>
  <c r="AE604" i="9"/>
  <c r="AE933" i="9"/>
  <c r="AE934" i="9"/>
  <c r="AE1576" i="9"/>
  <c r="AE54" i="9"/>
  <c r="AE55" i="9"/>
  <c r="AE124" i="9"/>
  <c r="AE125" i="9"/>
  <c r="AE383" i="9"/>
  <c r="AE126" i="9"/>
  <c r="AE127" i="9"/>
  <c r="AE1853" i="9"/>
  <c r="AE147" i="9"/>
  <c r="AE148" i="9"/>
  <c r="AE322" i="9"/>
  <c r="AE323" i="9"/>
  <c r="AE149" i="9"/>
  <c r="AE150" i="9"/>
  <c r="AE324" i="9"/>
  <c r="AE325" i="9"/>
  <c r="AE781" i="9"/>
  <c r="AE648" i="9"/>
  <c r="AE1823" i="9"/>
  <c r="AE1461" i="9"/>
  <c r="AE360" i="9"/>
  <c r="AE361" i="9"/>
  <c r="AE1037" i="9"/>
  <c r="AE45" i="9"/>
  <c r="AE46" i="9"/>
  <c r="AE1155" i="9"/>
  <c r="AE1518" i="9"/>
  <c r="AE1156" i="9"/>
  <c r="AE967" i="9"/>
  <c r="AE1157" i="9"/>
  <c r="AE1519" i="9"/>
  <c r="AE1068" i="9"/>
  <c r="AE1069" i="9"/>
  <c r="AE563" i="9"/>
  <c r="AE1914" i="9"/>
  <c r="AE1915" i="9"/>
  <c r="AE1168" i="9"/>
  <c r="AE738" i="9"/>
  <c r="AE686" i="9"/>
  <c r="AE141" i="9"/>
  <c r="AE20" i="9"/>
  <c r="AE896" i="9"/>
  <c r="AE21" i="9"/>
  <c r="AE897" i="9"/>
  <c r="AE898" i="9"/>
  <c r="AE899" i="9"/>
  <c r="AE498" i="9"/>
  <c r="AE499" i="9"/>
  <c r="AE900" i="9"/>
  <c r="AE396" i="9"/>
  <c r="AE626" i="9"/>
  <c r="AE397" i="9"/>
  <c r="AE1225" i="9"/>
  <c r="AE670" i="9"/>
  <c r="AE671" i="9"/>
  <c r="AE1038" i="9"/>
  <c r="AE420" i="9"/>
  <c r="AE1290" i="9"/>
  <c r="AE577" i="9"/>
  <c r="AE806" i="9"/>
  <c r="AE1423" i="9"/>
  <c r="AE288" i="9"/>
  <c r="AE807" i="9"/>
  <c r="AE808" i="9"/>
  <c r="AE714" i="9"/>
  <c r="AE658" i="9"/>
  <c r="AE1593" i="9"/>
  <c r="AE1842" i="9"/>
  <c r="AE687" i="9"/>
  <c r="AE688" i="9"/>
  <c r="AE689" i="9"/>
  <c r="AE723" i="9"/>
  <c r="AE846" i="9"/>
  <c r="AE1768" i="9"/>
  <c r="AE1099" i="9"/>
  <c r="AE1100" i="9"/>
  <c r="AE747" i="9"/>
  <c r="AE434" i="9"/>
  <c r="AE435" i="9"/>
  <c r="AE1470" i="9"/>
  <c r="AE1471" i="9"/>
  <c r="AE448" i="9"/>
  <c r="AE1632" i="9"/>
  <c r="AE1633" i="9"/>
  <c r="AE782" i="9"/>
  <c r="AE783" i="9"/>
  <c r="AE986" i="9"/>
  <c r="AE1408" i="9"/>
  <c r="AE792" i="9"/>
  <c r="AE793" i="9"/>
  <c r="AE1810" i="9"/>
  <c r="AE1186" i="9"/>
  <c r="AE1187" i="9"/>
  <c r="AE1479" i="9"/>
  <c r="AE1791" i="9"/>
  <c r="AE1792" i="9"/>
  <c r="AE659" i="9"/>
  <c r="AE660" i="9"/>
  <c r="AE1594" i="9"/>
  <c r="AE1595" i="9"/>
  <c r="AE1596" i="9"/>
  <c r="AE919" i="9"/>
  <c r="AE1639" i="9"/>
  <c r="AE920" i="9"/>
  <c r="AE1640" i="9"/>
  <c r="AE1641" i="9"/>
  <c r="AE567" i="9"/>
  <c r="AE828" i="9"/>
  <c r="AE1462" i="9"/>
  <c r="AE968" i="9"/>
  <c r="AE756" i="9"/>
  <c r="AE1409" i="9"/>
  <c r="AE1011" i="9"/>
  <c r="AE56" i="9"/>
  <c r="AE1266" i="9"/>
  <c r="AE1451" i="9"/>
  <c r="AE1452" i="9"/>
  <c r="AE1267" i="9"/>
  <c r="AE1384" i="9"/>
  <c r="AE1138" i="9"/>
  <c r="AE1139" i="9"/>
  <c r="AE1520" i="9"/>
  <c r="AE1543" i="9"/>
  <c r="AE1708" i="9"/>
  <c r="AE1544" i="9"/>
  <c r="AE1521" i="9"/>
  <c r="AE1522" i="9"/>
  <c r="AE1523" i="9"/>
  <c r="AE1930" i="9"/>
  <c r="AE1026" i="9"/>
  <c r="AE1027" i="9"/>
  <c r="AE1070" i="9"/>
  <c r="AE1071" i="9"/>
  <c r="AE421" i="9"/>
  <c r="AE449" i="9"/>
  <c r="AE450" i="9"/>
  <c r="AE821" i="9"/>
  <c r="AE1854" i="9"/>
  <c r="AE1855" i="9"/>
  <c r="AE627" i="9"/>
  <c r="AE1877" i="9"/>
  <c r="AE1878" i="9"/>
  <c r="AE551" i="9"/>
  <c r="AE552" i="9"/>
  <c r="AE987" i="9"/>
  <c r="AE1545" i="9"/>
  <c r="AE1783" i="9"/>
  <c r="AE302" i="9"/>
  <c r="AE1546" i="9"/>
  <c r="AE465" i="9"/>
  <c r="AE553" i="9"/>
  <c r="AE554" i="9"/>
  <c r="AE1784" i="9"/>
  <c r="AE303" i="9"/>
  <c r="AE22" i="9"/>
  <c r="AE555" i="9"/>
  <c r="AE47" i="9"/>
  <c r="AE1709" i="9"/>
  <c r="AE1737" i="9"/>
  <c r="AE23" i="9"/>
  <c r="AE24" i="9"/>
  <c r="AE520" i="9"/>
  <c r="AE1524" i="9"/>
  <c r="AE1669" i="9"/>
  <c r="AE1670" i="9"/>
  <c r="AE1115" i="9"/>
  <c r="AE1116" i="9"/>
  <c r="AE1117" i="9"/>
  <c r="AE1118" i="9"/>
  <c r="AE1564" i="9"/>
  <c r="AE1931" i="9"/>
  <c r="AE889" i="9"/>
  <c r="AE1140" i="9"/>
  <c r="AE1119" i="9"/>
  <c r="AE1824" i="9"/>
  <c r="AE1825" i="9"/>
  <c r="AE1826" i="9"/>
  <c r="AE1918" i="9"/>
  <c r="AE1827" i="9"/>
  <c r="AE1828" i="9"/>
  <c r="AE637" i="9"/>
  <c r="AE638" i="9"/>
  <c r="AE1336" i="9"/>
  <c r="AE1919" i="9"/>
  <c r="AE1920" i="9"/>
  <c r="AE1337" i="9"/>
  <c r="AE847" i="9"/>
  <c r="AE639" i="9"/>
  <c r="AE640" i="9"/>
  <c r="AE641" i="9"/>
  <c r="AE1921" i="9"/>
  <c r="AE373" i="9"/>
  <c r="AE186" i="9"/>
  <c r="AE187" i="9"/>
  <c r="AE398" i="9"/>
  <c r="AE399" i="9"/>
  <c r="AE188" i="9"/>
  <c r="AE1295" i="9"/>
  <c r="AE1296" i="9"/>
  <c r="AE1297" i="9"/>
  <c r="AE556" i="9"/>
  <c r="AE557" i="9"/>
  <c r="AE558" i="9"/>
  <c r="AE559" i="9"/>
  <c r="AE1120" i="9"/>
  <c r="AE1121" i="9"/>
  <c r="AE1685" i="9"/>
  <c r="AE1686" i="9"/>
  <c r="AE362" i="9"/>
  <c r="AE988" i="9"/>
  <c r="AE1597" i="9"/>
  <c r="AE1598" i="9"/>
  <c r="AE363" i="9"/>
  <c r="AE829" i="9"/>
  <c r="AE935" i="9"/>
  <c r="AE1056" i="9"/>
  <c r="AE1057" i="9"/>
  <c r="AE1554" i="9"/>
  <c r="AE1058" i="9"/>
  <c r="AE1059" i="9"/>
  <c r="AE1122" i="9"/>
  <c r="AE1123" i="9"/>
  <c r="AE1124" i="9"/>
  <c r="AE1261" i="9"/>
  <c r="AE1262" i="9"/>
  <c r="AE1263" i="9"/>
  <c r="AE1547" i="9"/>
  <c r="AE784" i="9"/>
  <c r="AE921" i="9"/>
  <c r="AE1555" i="9"/>
  <c r="AE1268" i="9"/>
  <c r="AE1226" i="9"/>
  <c r="AE1398" i="9"/>
  <c r="AE1746" i="9"/>
  <c r="AE466" i="9"/>
  <c r="AE1443" i="9"/>
  <c r="AE1444" i="9"/>
  <c r="AE1125" i="9"/>
  <c r="AE1338" i="9"/>
  <c r="AE690" i="9"/>
  <c r="AE724" i="9"/>
  <c r="AE691" i="9"/>
  <c r="AE289" i="9"/>
  <c r="AE290" i="9"/>
  <c r="AE291" i="9"/>
  <c r="AE292" i="9"/>
  <c r="AE500" i="9"/>
  <c r="AE501" i="9"/>
  <c r="AE578" i="9"/>
  <c r="AE579" i="9"/>
  <c r="AE1264" i="9"/>
  <c r="AE564" i="9"/>
  <c r="AE1944" i="9"/>
  <c r="AE999" i="9"/>
  <c r="AE1000" i="9"/>
  <c r="AE57" i="9"/>
  <c r="AE58" i="9"/>
  <c r="AE1001" i="9"/>
  <c r="AE1002" i="9"/>
  <c r="AE1003" i="9"/>
  <c r="AE59" i="9"/>
  <c r="AE60" i="9"/>
  <c r="AE467" i="9"/>
  <c r="AE468" i="9"/>
  <c r="AE469" i="9"/>
  <c r="AE470" i="9"/>
  <c r="AE1710" i="9"/>
  <c r="AE471" i="9"/>
  <c r="AE1711" i="9"/>
  <c r="AE1712" i="9"/>
  <c r="AE1329" i="9"/>
  <c r="AE1188" i="9"/>
  <c r="AE326" i="9"/>
  <c r="AE1330" i="9"/>
  <c r="AE483" i="9"/>
  <c r="AE484" i="9"/>
  <c r="AE1677" i="9"/>
  <c r="AE1922" i="9"/>
  <c r="AE304" i="9"/>
  <c r="AE305" i="9"/>
  <c r="AE472" i="9"/>
  <c r="AE473" i="9"/>
  <c r="AE400" i="9"/>
  <c r="AE401" i="9"/>
  <c r="AE838" i="9"/>
  <c r="AE94" i="9"/>
  <c r="AE907" i="9"/>
  <c r="AE908" i="9"/>
  <c r="AE1721" i="9"/>
  <c r="AE1916" i="9"/>
  <c r="AE1339" i="9"/>
  <c r="AE1945" i="9"/>
  <c r="AE1722" i="9"/>
  <c r="AE300" i="9"/>
  <c r="AE1453" i="9"/>
  <c r="AE1678" i="9"/>
  <c r="AE1480" i="9"/>
  <c r="AE1481" i="9"/>
  <c r="AE1269" i="9"/>
  <c r="AE1359" i="9"/>
  <c r="AE189" i="9"/>
  <c r="AE253" i="9"/>
  <c r="AE190" i="9"/>
  <c r="AE254" i="9"/>
  <c r="AE1088" i="9"/>
  <c r="AE384" i="9"/>
  <c r="AE1089" i="9"/>
  <c r="AE385" i="9"/>
  <c r="AE1394" i="9"/>
  <c r="AE1901" i="9"/>
  <c r="AE2" i="9"/>
  <c r="AE1902" i="9"/>
  <c r="AE151" i="9"/>
  <c r="AE152" i="9"/>
  <c r="AE153" i="9"/>
  <c r="AE1856" i="9"/>
  <c r="AE3" i="9"/>
  <c r="AE422" i="9"/>
  <c r="AE725" i="9"/>
  <c r="AE1857" i="9"/>
  <c r="AE726" i="9"/>
  <c r="AE1509" i="9"/>
  <c r="AE1510" i="9"/>
  <c r="AE271" i="9"/>
  <c r="AE1298" i="9"/>
  <c r="AE1903" i="9"/>
  <c r="AE355" i="9"/>
  <c r="AE356" i="9"/>
  <c r="AE1577" i="9"/>
  <c r="AE1060" i="9"/>
  <c r="AE1671" i="9"/>
  <c r="AE1747" i="9"/>
  <c r="AE1769" i="9"/>
  <c r="AE1770" i="9"/>
  <c r="AE1771" i="9"/>
  <c r="AE890" i="9"/>
  <c r="AE1946" i="9"/>
  <c r="AE1599" i="9"/>
  <c r="AE255" i="9"/>
  <c r="AE969" i="9"/>
  <c r="AE970" i="9"/>
  <c r="AE672" i="9"/>
  <c r="AE768" i="9"/>
  <c r="AE769" i="9"/>
  <c r="AE770" i="9"/>
  <c r="AE589" i="9"/>
  <c r="AE590" i="9"/>
  <c r="AE591" i="9"/>
  <c r="AE1811" i="9"/>
  <c r="AE771" i="9"/>
  <c r="AE772" i="9"/>
  <c r="AE773" i="9"/>
  <c r="AE774" i="9"/>
  <c r="AE402" i="9"/>
  <c r="AE403" i="9"/>
  <c r="AE404" i="9"/>
  <c r="AE1399" i="9"/>
  <c r="AE1932" i="9"/>
  <c r="AE1933" i="9"/>
  <c r="AE1785" i="9"/>
  <c r="AE1879" i="9"/>
  <c r="AE1793" i="9"/>
  <c r="AE1794" i="9"/>
  <c r="AE474" i="9"/>
  <c r="AE112" i="9"/>
  <c r="AE1004" i="9"/>
  <c r="AE1548" i="9"/>
  <c r="AE113" i="9"/>
  <c r="AE220" i="9"/>
  <c r="AE436" i="9"/>
  <c r="AE437" i="9"/>
  <c r="AE1887" i="9"/>
  <c r="AE1904" i="9"/>
  <c r="AE4" i="9"/>
  <c r="AE901" i="9"/>
  <c r="AE1506" i="9"/>
  <c r="AE507" i="9"/>
  <c r="AE1650" i="9"/>
  <c r="AE1651" i="9"/>
  <c r="AE936" i="9"/>
  <c r="AE937" i="9"/>
  <c r="AE1172" i="9"/>
  <c r="AE692" i="9"/>
  <c r="AE1160" i="9"/>
  <c r="AE459" i="9"/>
  <c r="AE560" i="9"/>
  <c r="AE1039" i="9"/>
  <c r="AE1040" i="9"/>
  <c r="AE1429" i="9"/>
  <c r="AE1430" i="9"/>
  <c r="AE1431" i="9"/>
  <c r="AE1141" i="9"/>
  <c r="AE200" i="9"/>
  <c r="AE201" i="9"/>
  <c r="AE95" i="9"/>
  <c r="AE96" i="9"/>
  <c r="AE97" i="9"/>
  <c r="AE1173" i="9"/>
  <c r="AE438" i="9"/>
  <c r="AE1432" i="9"/>
  <c r="AE1433" i="9"/>
  <c r="AE1101" i="9"/>
  <c r="AE1072" i="9"/>
  <c r="AE1073" i="9"/>
  <c r="AE1578" i="9"/>
  <c r="AE1579" i="9"/>
  <c r="AE1580" i="9"/>
  <c r="AE971" i="9"/>
  <c r="AE972" i="9"/>
  <c r="AE973" i="9"/>
  <c r="AE561" i="9"/>
  <c r="AE1622" i="9"/>
  <c r="AE191" i="9"/>
  <c r="AE1174" i="9"/>
  <c r="AE475" i="9"/>
  <c r="AE1126" i="9"/>
  <c r="AE172" i="9"/>
  <c r="AE173" i="9"/>
  <c r="AE154" i="9"/>
  <c r="AE649" i="9"/>
  <c r="AE1795" i="9"/>
  <c r="AE822" i="9"/>
  <c r="AE938" i="9"/>
  <c r="AE939" i="9"/>
  <c r="AE628" i="9"/>
  <c r="AE1417" i="9"/>
  <c r="AE1418" i="9"/>
  <c r="AE1419" i="9"/>
  <c r="AE293" i="9"/>
  <c r="AE294" i="9"/>
  <c r="AE650" i="9"/>
  <c r="AE1270" i="9"/>
  <c r="AE1271" i="9"/>
  <c r="AE460" i="9"/>
  <c r="AE1445" i="9"/>
  <c r="AE1723" i="9"/>
  <c r="AE1724" i="9"/>
  <c r="AE877" i="9"/>
  <c r="AE1360" i="9"/>
  <c r="AE1361" i="9"/>
  <c r="AE521" i="9"/>
  <c r="AE809" i="9"/>
  <c r="AE522" i="9"/>
  <c r="AE810" i="9"/>
  <c r="AE708" i="9"/>
  <c r="AE922" i="9"/>
  <c r="AE295" i="9"/>
  <c r="AE1652" i="9"/>
  <c r="AE282" i="9"/>
  <c r="AE283" i="9"/>
  <c r="AE1434" i="9"/>
  <c r="AE202" i="9"/>
  <c r="AE940" i="9"/>
  <c r="AE941" i="9"/>
  <c r="AE221" i="9"/>
  <c r="AE222" i="9"/>
  <c r="AE223" i="9"/>
  <c r="AE1525" i="9"/>
  <c r="AE256" i="9"/>
  <c r="AE1424" i="9"/>
  <c r="AE830" i="9"/>
  <c r="AE1151" i="9"/>
  <c r="AE1634" i="9"/>
  <c r="AE751" i="9"/>
  <c r="AE224" i="9"/>
  <c r="AE1482" i="9"/>
  <c r="AE364" i="9"/>
  <c r="AE451" i="9"/>
  <c r="AE452" i="9"/>
  <c r="AE1483" i="9"/>
  <c r="AE1400" i="9"/>
  <c r="AE257" i="9"/>
  <c r="AE610" i="9"/>
  <c r="AE1090" i="9"/>
  <c r="AE1041" i="9"/>
  <c r="AE1042" i="9"/>
  <c r="AE1923" i="9"/>
  <c r="AE1043" i="9"/>
  <c r="AE1044" i="9"/>
  <c r="AE1045" i="9"/>
  <c r="AE1924" i="9"/>
  <c r="AE1679" i="9"/>
  <c r="AE1680" i="9"/>
  <c r="AE980" i="9"/>
  <c r="AE1796" i="9"/>
  <c r="AE1362" i="9"/>
  <c r="AE502" i="9"/>
  <c r="AE114" i="9"/>
  <c r="AE523" i="9"/>
  <c r="AE1772" i="9"/>
  <c r="AE1773" i="9"/>
  <c r="AE1774" i="9"/>
  <c r="AE115" i="9"/>
  <c r="AE524" i="9"/>
  <c r="AE661" i="9"/>
  <c r="AE662" i="9"/>
  <c r="AE663" i="9"/>
  <c r="AE272" i="9"/>
  <c r="AE693" i="9"/>
  <c r="AE694" i="9"/>
  <c r="AE1374" i="9"/>
  <c r="AE950" i="9"/>
  <c r="AE739" i="9"/>
  <c r="AE1797" i="9"/>
  <c r="AE405" i="9"/>
  <c r="AE1250" i="9"/>
  <c r="AE34" i="9"/>
  <c r="AE1028" i="9"/>
  <c r="AE1425" i="9"/>
  <c r="AE1426" i="9"/>
  <c r="AE1775" i="9"/>
  <c r="AE98" i="9"/>
  <c r="AE75" i="9"/>
  <c r="AE258" i="9"/>
  <c r="AE76" i="9"/>
  <c r="AE1653" i="9"/>
  <c r="AE839" i="9"/>
  <c r="AE1565" i="9"/>
  <c r="AE1566" i="9"/>
  <c r="AE485" i="9"/>
  <c r="AE423" i="9"/>
  <c r="AE1175" i="9"/>
  <c r="AE1176" i="9"/>
  <c r="AE424" i="9"/>
  <c r="AE1177" i="9"/>
  <c r="AE1178" i="9"/>
  <c r="AE1179" i="9"/>
  <c r="AE1180" i="9"/>
  <c r="AE1199" i="9"/>
  <c r="AE1446" i="9"/>
  <c r="AE580" i="9"/>
  <c r="AE1200" i="9"/>
  <c r="AE1201" i="9"/>
  <c r="AE581" i="9"/>
  <c r="AE77" i="9"/>
  <c r="AE78" i="9"/>
  <c r="AE942" i="9"/>
  <c r="AE79" i="9"/>
  <c r="AE80" i="9"/>
  <c r="AE81" i="9"/>
  <c r="AE1211" i="9"/>
  <c r="AE1212" i="9"/>
  <c r="AE1005" i="9"/>
  <c r="AE1017" i="9"/>
  <c r="AE1018" i="9"/>
  <c r="AE860" i="9"/>
  <c r="AE861" i="9"/>
  <c r="AE1807" i="9"/>
  <c r="AE1363" i="9"/>
  <c r="AE225" i="9"/>
  <c r="AE226" i="9"/>
  <c r="AE346" i="9"/>
  <c r="AE695" i="9"/>
  <c r="AE696" i="9"/>
  <c r="AE1189" i="9"/>
  <c r="AE1061" i="9"/>
  <c r="AE1281" i="9"/>
  <c r="AE629" i="9"/>
  <c r="AE630" i="9"/>
  <c r="AE848" i="9"/>
  <c r="AE1495" i="9"/>
  <c r="AE1496" i="9"/>
  <c r="AE5" i="9"/>
  <c r="AE664" i="9"/>
  <c r="AE1183" i="9"/>
  <c r="AE974" i="9"/>
  <c r="AE697" i="9"/>
  <c r="AE1046" i="9"/>
  <c r="AE631" i="9"/>
  <c r="AE439" i="9"/>
  <c r="AE259" i="9"/>
  <c r="AE1213" i="9"/>
  <c r="AE1642" i="9"/>
  <c r="AE1102" i="9"/>
  <c r="AE1643" i="9"/>
  <c r="AE1644" i="9"/>
  <c r="AE1645" i="9"/>
  <c r="AE902" i="9"/>
  <c r="AE903" i="9"/>
  <c r="AE1214" i="9"/>
  <c r="AE1215" i="9"/>
  <c r="AE306" i="9"/>
  <c r="AE307" i="9"/>
  <c r="AE374" i="9"/>
  <c r="AE82" i="9"/>
  <c r="AE1843" i="9"/>
  <c r="AE1091" i="9"/>
  <c r="AE1836" i="9"/>
  <c r="AE273" i="9"/>
  <c r="AE1202" i="9"/>
  <c r="AE1203" i="9"/>
  <c r="AE1204" i="9"/>
  <c r="AE1205" i="9"/>
  <c r="AE1206" i="9"/>
  <c r="AE849" i="9"/>
  <c r="AE234" i="9"/>
  <c r="AE235" i="9"/>
  <c r="AE236" i="9"/>
  <c r="AE1526" i="9"/>
  <c r="AE1527" i="9"/>
  <c r="AE128" i="9"/>
  <c r="AE129" i="9"/>
  <c r="AE909" i="9"/>
  <c r="AE1385" i="9"/>
  <c r="AE1484" i="9"/>
  <c r="AE1395" i="9"/>
  <c r="AE1396" i="9"/>
  <c r="AE35" i="9"/>
  <c r="AE260" i="9"/>
  <c r="AE261" i="9"/>
  <c r="AE1472" i="9"/>
  <c r="AE1473" i="9"/>
  <c r="AE1331" i="9"/>
  <c r="AE611" i="9"/>
  <c r="AE301" i="9"/>
  <c r="AE1401" i="9"/>
  <c r="AE1672" i="9"/>
  <c r="AE1681" i="9"/>
  <c r="AE1190" i="9"/>
  <c r="AE1191" i="9"/>
  <c r="AE727" i="9"/>
  <c r="AE1837" i="9"/>
  <c r="AE904" i="9"/>
  <c r="AE905" i="9"/>
  <c r="AE1047" i="9"/>
  <c r="AE508" i="9"/>
  <c r="AE840" i="9"/>
  <c r="AE841" i="9"/>
  <c r="AE850" i="9"/>
  <c r="AE1507" i="9"/>
  <c r="AE785" i="9"/>
  <c r="AE1235" i="9"/>
  <c r="AE1895" i="9"/>
  <c r="AE1776" i="9"/>
  <c r="AE1777" i="9"/>
  <c r="AE1778" i="9"/>
  <c r="AE1779" i="9"/>
  <c r="AE1864" i="9"/>
  <c r="AE1865" i="9"/>
  <c r="AE582" i="9"/>
  <c r="AE583" i="9"/>
  <c r="AE584" i="9"/>
  <c r="AE509" i="9"/>
  <c r="AE227" i="9"/>
  <c r="AE975" i="9"/>
  <c r="AE976" i="9"/>
  <c r="AE347" i="9"/>
  <c r="AE348" i="9"/>
  <c r="AE1910" i="9"/>
  <c r="AE1410" i="9"/>
  <c r="AE951" i="9"/>
  <c r="AE1012" i="9"/>
  <c r="AE1216" i="9"/>
  <c r="AE155" i="9"/>
  <c r="AE1485" i="9"/>
  <c r="AE375" i="9"/>
  <c r="AE376" i="9"/>
  <c r="AE1486" i="9"/>
  <c r="AE377" i="9"/>
  <c r="AE486" i="9"/>
  <c r="AE487" i="9"/>
  <c r="AE488" i="9"/>
  <c r="AE1092" i="9"/>
  <c r="AE36" i="9"/>
  <c r="AE1947" i="9"/>
  <c r="AE1948" i="9"/>
  <c r="AE1949" i="9"/>
  <c r="AE425" i="9"/>
  <c r="AE1207" i="9"/>
  <c r="AE1208" i="9"/>
  <c r="AE104" i="9"/>
  <c r="AE1713" i="9"/>
  <c r="AE1714" i="9"/>
  <c r="AE1715" i="9"/>
  <c r="AE952" i="9"/>
  <c r="AE1265" i="9"/>
  <c r="AE651" i="9"/>
  <c r="AE652" i="9"/>
  <c r="AE1316" i="9"/>
  <c r="AE1227" i="9"/>
  <c r="AE1228" i="9"/>
  <c r="AE378" i="9"/>
  <c r="AE6" i="9"/>
  <c r="AE953" i="9"/>
  <c r="AE851" i="9"/>
  <c r="AE37" i="9"/>
  <c r="AE130" i="9"/>
  <c r="AE440" i="9"/>
  <c r="AE365" i="9"/>
  <c r="AE1184" i="9"/>
  <c r="AE568" i="9"/>
  <c r="AE569" i="9"/>
  <c r="AE570" i="9"/>
  <c r="AE571" i="9"/>
  <c r="AE1786" i="9"/>
  <c r="AE476" i="9"/>
  <c r="AE83" i="9"/>
  <c r="AE61" i="9"/>
  <c r="AE461" i="9"/>
  <c r="AE831" i="9"/>
  <c r="AE832" i="9"/>
  <c r="AE1364" i="9"/>
  <c r="AE1365" i="9"/>
  <c r="AE1366" i="9"/>
  <c r="AE1528" i="9"/>
  <c r="AE1529" i="9"/>
  <c r="AE1530" i="9"/>
  <c r="AE116" i="9"/>
  <c r="AE117" i="9"/>
  <c r="AE118" i="9"/>
  <c r="AE327" i="9"/>
  <c r="AE1808" i="9"/>
  <c r="AE1411" i="9"/>
  <c r="AE1412" i="9"/>
  <c r="AE525" i="9"/>
  <c r="AE526" i="9"/>
  <c r="AE527" i="9"/>
  <c r="AE528" i="9"/>
  <c r="AE1093" i="9"/>
  <c r="AE1094" i="9"/>
  <c r="AE1095" i="9"/>
  <c r="AE1911" i="9"/>
  <c r="AE1912" i="9"/>
  <c r="AE1556" i="9"/>
  <c r="AE1557" i="9"/>
  <c r="AE943" i="9"/>
  <c r="AE366" i="9"/>
  <c r="AE367" i="9"/>
  <c r="AE368" i="9"/>
  <c r="AE406" i="9"/>
  <c r="AE48" i="9"/>
  <c r="AE407" i="9"/>
  <c r="AE477" i="9"/>
  <c r="AE62" i="9"/>
  <c r="AE63" i="9"/>
  <c r="AE274" i="9"/>
  <c r="AE7" i="9"/>
  <c r="AE1217" i="9"/>
  <c r="AE1888" i="9"/>
  <c r="AE1889" i="9"/>
  <c r="AE1890" i="9"/>
  <c r="AE673" i="9"/>
  <c r="AE605" i="9"/>
  <c r="AE1074" i="9"/>
  <c r="AE1161" i="9"/>
  <c r="AE328" i="9"/>
  <c r="AE1299" i="9"/>
  <c r="AE1300" i="9"/>
  <c r="AE25" i="9"/>
  <c r="AE923" i="9"/>
  <c r="AE1780" i="9"/>
  <c r="AE757" i="9"/>
  <c r="AE758" i="9"/>
  <c r="AE542" i="9"/>
  <c r="AE543" i="9"/>
  <c r="AE1236" i="9"/>
  <c r="AE1237" i="9"/>
  <c r="AE308" i="9"/>
  <c r="AE349" i="9"/>
  <c r="AE350" i="9"/>
  <c r="AE1608" i="9"/>
  <c r="AE1609" i="9"/>
  <c r="AE1682" i="9"/>
  <c r="AE441" i="9"/>
  <c r="AE442" i="9"/>
  <c r="AE443" i="9"/>
  <c r="AE833" i="9"/>
  <c r="AE1386" i="9"/>
  <c r="AE1387" i="9"/>
  <c r="AE1388" i="9"/>
  <c r="AE1950" i="9"/>
  <c r="AE1880" i="9"/>
  <c r="AE329" i="9"/>
  <c r="AE426" i="9"/>
  <c r="AE296" i="9"/>
  <c r="AE794" i="9"/>
  <c r="AE408" i="9"/>
  <c r="AE409" i="9"/>
  <c r="AE410" i="9"/>
  <c r="AE944" i="9"/>
  <c r="AE945" i="9"/>
  <c r="AE946" i="9"/>
  <c r="AE585" i="9"/>
  <c r="AE1375" i="9"/>
  <c r="AE84" i="9"/>
  <c r="AE85" i="9"/>
  <c r="AE411" i="9"/>
  <c r="AE489" i="9"/>
  <c r="AE38" i="9"/>
  <c r="AE39" i="9"/>
  <c r="AE490" i="9"/>
  <c r="AE40" i="9"/>
  <c r="AE1866" i="9"/>
  <c r="AE924" i="9"/>
  <c r="AE925" i="9"/>
  <c r="AE834" i="9"/>
  <c r="AE835" i="9"/>
  <c r="AE1844" i="9"/>
  <c r="AE926" i="9"/>
  <c r="AE1891" i="9"/>
  <c r="AE1075" i="9"/>
  <c r="AE1127" i="9"/>
  <c r="AE1128" i="9"/>
  <c r="AE1673" i="9"/>
  <c r="AE166" i="9"/>
  <c r="AE989" i="9"/>
  <c r="AE1600" i="9"/>
  <c r="AE811" i="9"/>
  <c r="AE812" i="9"/>
  <c r="AE131" i="9"/>
  <c r="AE1531" i="9"/>
  <c r="AE1006" i="9"/>
  <c r="AE1858" i="9"/>
  <c r="AE1859" i="9"/>
  <c r="AE1892" i="9"/>
  <c r="AE1317" i="9"/>
  <c r="AE1318" i="9"/>
  <c r="AE544" i="9"/>
  <c r="AE1812" i="9"/>
  <c r="AE823" i="9"/>
  <c r="AE715" i="9"/>
  <c r="AE529" i="9"/>
  <c r="AE427" i="9"/>
  <c r="AE642" i="9"/>
  <c r="AE1152" i="9"/>
  <c r="AE167" i="9"/>
  <c r="AE824" i="9"/>
  <c r="AE728" i="9"/>
  <c r="AE729" i="9"/>
  <c r="AE1389" i="9"/>
  <c r="AE1282" i="9"/>
  <c r="AE1390" i="9"/>
  <c r="AE1283" i="9"/>
  <c r="AE1391" i="9"/>
  <c r="AE1392" i="9"/>
  <c r="AE1558" i="9"/>
  <c r="AE1601" i="9"/>
  <c r="AE1602" i="9"/>
  <c r="AE1687" i="9"/>
  <c r="AE1688" i="9"/>
  <c r="AE1635" i="9"/>
  <c r="AE49" i="9"/>
  <c r="AE1340" i="9"/>
  <c r="AE1341" i="9"/>
  <c r="AE910" i="9"/>
  <c r="AE632" i="9"/>
  <c r="AE813" i="9"/>
  <c r="AE86" i="9"/>
  <c r="AE132" i="9"/>
  <c r="AE133" i="9"/>
  <c r="AE954" i="9"/>
  <c r="AE955" i="9"/>
  <c r="AE1397" i="9"/>
  <c r="AE1581" i="9"/>
  <c r="AE275" i="9"/>
  <c r="AE262" i="9"/>
  <c r="AE825" i="9"/>
  <c r="AE1346" i="9"/>
  <c r="AE1347" i="9"/>
  <c r="AE565" i="9"/>
  <c r="AE927" i="9"/>
  <c r="AE1142" i="9"/>
  <c r="AE990" i="9"/>
  <c r="AE1742" i="9"/>
  <c r="AE1511" i="9"/>
  <c r="AE1512" i="9"/>
  <c r="AE1716" i="9"/>
  <c r="AE1743" i="9"/>
  <c r="AE698" i="9"/>
  <c r="AE1048" i="9"/>
  <c r="AE1049" i="9"/>
  <c r="AE237" i="9"/>
  <c r="AE1654" i="9"/>
  <c r="AE1934" i="9"/>
  <c r="AE1567" i="9"/>
  <c r="AE699" i="9"/>
  <c r="AE276" i="9"/>
  <c r="AE277" i="9"/>
  <c r="AE278" i="9"/>
  <c r="AE41" i="9"/>
  <c r="AE1568" i="9"/>
  <c r="AE42" i="9"/>
  <c r="AE43" i="9"/>
  <c r="AE1435" i="9"/>
  <c r="AE1436" i="9"/>
  <c r="AE248" i="9"/>
  <c r="AE249" i="9"/>
  <c r="AE665" i="9"/>
  <c r="AE666" i="9"/>
  <c r="AE667" i="9"/>
  <c r="AE1291" i="9"/>
  <c r="AE795" i="9"/>
  <c r="AE606" i="9"/>
  <c r="AE1076" i="9"/>
  <c r="AE796" i="9"/>
  <c r="AE797" i="9"/>
  <c r="AE444" i="9"/>
  <c r="AE445" i="9"/>
  <c r="AE393" i="9"/>
  <c r="AE1860" i="9"/>
  <c r="AE1861" i="9"/>
  <c r="AE1674" i="9"/>
  <c r="AE1129" i="9"/>
  <c r="AE1130" i="9"/>
  <c r="AE491" i="9"/>
  <c r="AE1284" i="9"/>
  <c r="AE156" i="9"/>
  <c r="AE530" i="9"/>
  <c r="AE157" i="9"/>
  <c r="AE531" i="9"/>
  <c r="AE1285" i="9"/>
  <c r="AE1286" i="9"/>
  <c r="AE158" i="9"/>
  <c r="AE159" i="9"/>
  <c r="AE1131" i="9"/>
  <c r="AE1132" i="9"/>
  <c r="AE1287" i="9"/>
  <c r="AE572" i="9"/>
  <c r="AE573" i="9"/>
  <c r="AE386" i="9"/>
  <c r="AE428" i="9"/>
  <c r="AE574" i="9"/>
  <c r="AE387" i="9"/>
  <c r="AE862" i="9"/>
  <c r="AE863" i="9"/>
  <c r="AE1698" i="9"/>
  <c r="AE1699" i="9"/>
  <c r="AE105" i="9"/>
  <c r="AE1393" i="9"/>
  <c r="AE1809" i="9"/>
  <c r="AE1700" i="9"/>
  <c r="AE1701" i="9"/>
  <c r="AE575" i="9"/>
  <c r="AE1702" i="9"/>
  <c r="AE1569" i="9"/>
  <c r="AE1570" i="9"/>
  <c r="AE991" i="9"/>
  <c r="AE1348" i="9"/>
  <c r="AE992" i="9"/>
  <c r="AE1096" i="9"/>
  <c r="AE1097" i="9"/>
  <c r="AE1748" i="9"/>
  <c r="AE1749" i="9"/>
  <c r="AE761" i="9"/>
  <c r="AE1218" i="9"/>
  <c r="AE1050" i="9"/>
  <c r="AE1238" i="9"/>
  <c r="AE1239" i="9"/>
  <c r="AE1240" i="9"/>
  <c r="AE1689" i="9"/>
  <c r="AE1241" i="9"/>
  <c r="AE1242" i="9"/>
  <c r="AE1243" i="9"/>
  <c r="AE1690" i="9"/>
  <c r="AE1051" i="9"/>
  <c r="AE503" i="9"/>
  <c r="AE119" i="9"/>
  <c r="AE388" i="9"/>
  <c r="AE389" i="9"/>
  <c r="AE906" i="9"/>
  <c r="AE1103" i="9"/>
  <c r="AE1104" i="9"/>
  <c r="AE1105" i="9"/>
  <c r="AE1273" i="9"/>
  <c r="AE1274" i="9"/>
  <c r="AE1275" i="9"/>
  <c r="AE1276" i="9"/>
  <c r="AE1277" i="9"/>
  <c r="AE1278" i="9"/>
  <c r="AE1349" i="9"/>
  <c r="AE1350" i="9"/>
  <c r="AE1351" i="9"/>
  <c r="AE44" i="9"/>
  <c r="AE228" i="9"/>
  <c r="AE1725" i="9"/>
  <c r="AE1726" i="9"/>
  <c r="AE1738" i="9"/>
  <c r="AE674" i="9"/>
  <c r="AE1913" i="9"/>
  <c r="AE1192" i="9"/>
  <c r="AE786" i="9"/>
  <c r="AE891" i="9"/>
  <c r="AE1062" i="9"/>
  <c r="AE1063" i="9"/>
  <c r="AE1487" i="9"/>
  <c r="AE297" i="9"/>
  <c r="AE775" i="9"/>
  <c r="AE1917" i="9"/>
  <c r="AE229" i="9"/>
  <c r="AE230" i="9"/>
  <c r="AE231" i="9"/>
  <c r="AE911" i="9"/>
  <c r="AE912" i="9"/>
  <c r="AE913" i="9"/>
  <c r="AE914" i="9"/>
  <c r="AE462" i="9"/>
  <c r="AE915" i="9"/>
  <c r="AE864" i="9"/>
  <c r="AE453" i="9"/>
  <c r="AE232" i="9"/>
  <c r="AE64" i="9"/>
  <c r="AE65" i="9"/>
  <c r="AE66" i="9"/>
  <c r="AE99" i="9"/>
  <c r="AE1730" i="9"/>
  <c r="AE865" i="9"/>
  <c r="AE842" i="9"/>
  <c r="AE843" i="9"/>
  <c r="AE1750" i="9"/>
  <c r="AE1376" i="9"/>
  <c r="AE1603" i="9"/>
  <c r="AE612" i="9"/>
  <c r="AE613" i="9"/>
  <c r="AE1209" i="9"/>
  <c r="AE1106" i="9"/>
  <c r="AE633" i="9"/>
  <c r="AE1029" i="9"/>
  <c r="AE1030" i="9"/>
  <c r="AE981" i="9"/>
  <c r="AE982" i="9"/>
  <c r="AE1244" i="9"/>
  <c r="AE1636" i="9"/>
  <c r="AE1637" i="9"/>
  <c r="AE1638" i="9"/>
  <c r="AE1813" i="9"/>
  <c r="AE1814" i="9"/>
  <c r="AE545" i="9"/>
  <c r="AE546" i="9"/>
  <c r="AE1143" i="9"/>
  <c r="AE1144" i="9"/>
  <c r="AE1145" i="9"/>
  <c r="AE1052" i="9"/>
  <c r="AE1377" i="9"/>
  <c r="AE1378" i="9"/>
  <c r="AE730" i="9"/>
  <c r="AE620" i="9"/>
  <c r="AE621" i="9"/>
  <c r="AE1559" i="9"/>
  <c r="AE1107" i="9"/>
  <c r="AE1332" i="9"/>
  <c r="AE1333" i="9"/>
  <c r="AE1623" i="9"/>
  <c r="AE1624" i="9"/>
  <c r="AE1867" i="9"/>
  <c r="AE1868" i="9"/>
  <c r="AE160" i="9"/>
  <c r="AE700" i="9"/>
  <c r="AE1815" i="9"/>
  <c r="AE1342" i="9"/>
  <c r="AE1343" i="9"/>
  <c r="AE233" i="9"/>
  <c r="AE740" i="9"/>
  <c r="AE1251" i="9"/>
  <c r="AE1655" i="9"/>
  <c r="AE1162" i="9"/>
  <c r="AE787" i="9"/>
  <c r="AE852" i="9"/>
  <c r="AE429" i="9"/>
  <c r="AE853" i="9"/>
  <c r="AE752" i="9"/>
  <c r="AE1252" i="9"/>
  <c r="AE1253" i="9"/>
  <c r="AE1625" i="9"/>
  <c r="AE753" i="9"/>
  <c r="AE1787" i="9"/>
  <c r="AE956" i="9"/>
  <c r="AE357" i="9"/>
  <c r="AE161" i="9"/>
  <c r="AE162" i="9"/>
  <c r="AE492" i="9"/>
  <c r="AE493" i="9"/>
  <c r="AE1751" i="9"/>
  <c r="AE369" i="9"/>
  <c r="AE370" i="9"/>
  <c r="AE371" i="9"/>
  <c r="AE788" i="9"/>
  <c r="AE192" i="9"/>
  <c r="AE878" i="9"/>
  <c r="AE1727" i="9"/>
  <c r="AE309" i="9"/>
  <c r="AE310" i="9"/>
  <c r="AE311" i="9"/>
  <c r="AE263" i="9"/>
  <c r="AE134" i="9"/>
  <c r="AE264" i="9"/>
  <c r="AE1925" i="9"/>
  <c r="AE430" i="9"/>
  <c r="AE431" i="9"/>
  <c r="AE454" i="9"/>
  <c r="AE1656" i="9"/>
  <c r="AE1657" i="9"/>
  <c r="AE1427" i="9"/>
  <c r="AE174" i="9"/>
  <c r="AE1334" i="9"/>
  <c r="AE1532" i="9"/>
  <c r="AE1533" i="9"/>
  <c r="AE586" i="9"/>
  <c r="AE1658" i="9"/>
  <c r="AE947" i="9"/>
  <c r="AE948" i="9"/>
  <c r="AE754" i="9"/>
  <c r="AE755" i="9"/>
  <c r="AE866" i="9"/>
  <c r="AE1752" i="9"/>
  <c r="AE1753" i="9"/>
  <c r="AE1754" i="9"/>
  <c r="AE1133" i="9"/>
  <c r="AE1134" i="9"/>
  <c r="AE1135" i="9"/>
  <c r="AE1717" i="9"/>
  <c r="AE1136" i="9"/>
  <c r="AE265" i="9"/>
  <c r="AE266" i="9"/>
  <c r="AE762" i="9"/>
  <c r="AE1497" i="9"/>
  <c r="AE1571" i="9"/>
  <c r="AE1572" i="9"/>
  <c r="AE1573" i="9"/>
  <c r="AE1019" i="9"/>
  <c r="AE675" i="9"/>
  <c r="AE1153" i="9"/>
  <c r="AE622" i="9"/>
  <c r="AE623" i="9"/>
  <c r="AE1193" i="9"/>
  <c r="AE106" i="9"/>
  <c r="AE1194" i="9"/>
  <c r="AE1604" i="9"/>
  <c r="AE279" i="9"/>
  <c r="AE280" i="9"/>
  <c r="AE1077" i="9"/>
  <c r="AE1881" i="9"/>
  <c r="AE1882" i="9"/>
  <c r="AE703" i="9"/>
  <c r="AE704" i="9"/>
  <c r="AE983" i="9"/>
  <c r="AE1413" i="9"/>
  <c r="AE592" i="9"/>
  <c r="AE593" i="9"/>
  <c r="AE594" i="9"/>
  <c r="AE867" i="9"/>
  <c r="AE1420" i="9"/>
  <c r="AE1703" i="9"/>
  <c r="AE1951" i="9"/>
  <c r="AE267" i="9"/>
  <c r="AE1421" i="9"/>
  <c r="AE868" i="9"/>
  <c r="AE1704" i="9"/>
  <c r="AE1952" i="9"/>
  <c r="AE595" i="9"/>
  <c r="AE596" i="9"/>
  <c r="AE597" i="9"/>
  <c r="AE624" i="9"/>
  <c r="AE625" i="9"/>
  <c r="AE281" i="9"/>
  <c r="AE789" i="9"/>
  <c r="AE510" i="9"/>
  <c r="AE511" i="9"/>
  <c r="AE1905" i="9"/>
  <c r="AE107" i="9"/>
  <c r="AE108" i="9"/>
  <c r="AE676" i="9"/>
  <c r="AE677" i="9"/>
  <c r="AE1301" i="9"/>
  <c r="AE1302" i="9"/>
  <c r="AE1728" i="9"/>
  <c r="AE678" i="9"/>
  <c r="AE203" i="9"/>
  <c r="AE204" i="9"/>
  <c r="AE1610" i="9"/>
  <c r="AE1611" i="9"/>
  <c r="AE679" i="9"/>
  <c r="AE1254" i="9"/>
  <c r="AE1437" i="9"/>
  <c r="AE1255" i="9"/>
  <c r="AE1612" i="9"/>
  <c r="AE731" i="9"/>
  <c r="AE412" i="9"/>
  <c r="AE547" i="9"/>
  <c r="AE548" i="9"/>
  <c r="AE1181" i="9"/>
  <c r="AE1838" i="9"/>
  <c r="AE1031" i="9"/>
  <c r="AE916" i="9"/>
  <c r="AE1064" i="9"/>
  <c r="AE1402" i="9"/>
  <c r="AE1883" i="9"/>
  <c r="AE1245" i="9"/>
  <c r="AE614" i="9"/>
  <c r="AE615" i="9"/>
  <c r="AE984" i="9"/>
  <c r="AE1163" i="9"/>
  <c r="AE1164" i="9"/>
  <c r="AE1534" i="9"/>
  <c r="AE1560" i="9"/>
  <c r="AE330" i="9"/>
  <c r="AE653" i="9"/>
  <c r="AE654" i="9"/>
  <c r="AE1798" i="9"/>
  <c r="AE331" i="9"/>
  <c r="AE332" i="9"/>
  <c r="AE643" i="9"/>
  <c r="AE1646" i="9"/>
  <c r="AE1926" i="9"/>
  <c r="AE1927" i="9"/>
  <c r="AE1414" i="9"/>
  <c r="AE1415" i="9"/>
  <c r="AE1146" i="9"/>
  <c r="AE312" i="9"/>
  <c r="AE844" i="9"/>
  <c r="AE732" i="9"/>
  <c r="AE478" i="9"/>
  <c r="AE479" i="9"/>
  <c r="AE1731" i="9"/>
  <c r="AE480" i="9"/>
  <c r="AE481" i="9"/>
  <c r="AE741" i="9"/>
  <c r="AE1755" i="9"/>
  <c r="AE1626" i="9"/>
  <c r="AE1303" i="9"/>
  <c r="AE1304" i="9"/>
  <c r="AE1305" i="9"/>
  <c r="AE1306" i="9"/>
  <c r="AE1307" i="9"/>
  <c r="AE1308" i="9"/>
  <c r="AE120" i="9"/>
  <c r="AE121" i="9"/>
  <c r="AE193" i="9"/>
  <c r="AE194" i="9"/>
  <c r="AE205" i="9"/>
  <c r="AE206" i="9"/>
  <c r="AE207" i="9"/>
  <c r="AE798" i="9"/>
  <c r="AE1474" i="9"/>
  <c r="AE1475" i="9"/>
  <c r="AE413" i="9"/>
  <c r="AE1718" i="9"/>
  <c r="AE504" i="9"/>
  <c r="AE733" i="9"/>
  <c r="AE394" i="9"/>
  <c r="AE655" i="9"/>
  <c r="AE656" i="9"/>
  <c r="AE1582" i="9"/>
  <c r="AE175" i="9"/>
  <c r="AE705" i="9"/>
  <c r="AE1659" i="9"/>
  <c r="AE1660" i="9"/>
  <c r="AE532" i="9"/>
  <c r="AE680" i="9"/>
  <c r="AE100" i="9"/>
  <c r="AE1403" i="9"/>
  <c r="AE1756" i="9"/>
  <c r="AE1757" i="9"/>
  <c r="AE1404" i="9"/>
  <c r="AE1758" i="9"/>
  <c r="AE1759" i="9"/>
  <c r="AE1760" i="9"/>
  <c r="AE1761" i="9"/>
  <c r="AE101" i="9"/>
  <c r="AE1744" i="9"/>
  <c r="AE1229" i="9"/>
  <c r="AE1896" i="9"/>
  <c r="AE1897" i="9"/>
  <c r="AE1508" i="9"/>
  <c r="AE298" i="9"/>
  <c r="AE241" i="9"/>
  <c r="AE1583" i="9"/>
  <c r="AE1584" i="9"/>
  <c r="AE1585" i="9"/>
  <c r="AE1829" i="9"/>
  <c r="AE1108" i="9"/>
  <c r="AE1830" i="9"/>
  <c r="AE681" i="9"/>
  <c r="AE949" i="9"/>
  <c r="AE879" i="9"/>
  <c r="AE880" i="9"/>
  <c r="AE881" i="9"/>
  <c r="AE882" i="9"/>
  <c r="AE883" i="9"/>
  <c r="AE884" i="9"/>
  <c r="AE1498" i="9"/>
  <c r="AE1499" i="9"/>
  <c r="AE1500" i="9"/>
  <c r="AE1953" i="9"/>
  <c r="AE1799" i="9"/>
  <c r="AE102" i="9"/>
  <c r="AE1647" i="9"/>
  <c r="AE67" i="9"/>
  <c r="AE1906" i="9"/>
  <c r="AE1884" i="9"/>
  <c r="AE1501" i="9"/>
  <c r="AE208" i="9"/>
  <c r="AE209" i="9"/>
  <c r="AE716" i="9"/>
  <c r="AE717" i="9"/>
  <c r="AE718" i="9"/>
  <c r="AE719" i="9"/>
  <c r="AE616" i="9"/>
  <c r="AE1732" i="9"/>
  <c r="AE1845" i="9"/>
  <c r="AE1352" i="9"/>
  <c r="AE1661" i="9"/>
  <c r="AE1662" i="9"/>
  <c r="AE928" i="9"/>
  <c r="AE50" i="9"/>
  <c r="AE51" i="9"/>
  <c r="AE176" i="9"/>
  <c r="AE177" i="9"/>
  <c r="AE1683" i="9"/>
  <c r="AE414" i="9"/>
  <c r="AE415" i="9"/>
  <c r="AE562" i="9"/>
  <c r="AE682" i="9"/>
  <c r="AE776" i="9"/>
  <c r="AE993" i="9"/>
  <c r="AE313" i="9"/>
  <c r="AE1627" i="9"/>
  <c r="AE1007" i="9"/>
  <c r="AE250" i="9"/>
  <c r="AE314" i="9"/>
  <c r="AE315" i="9"/>
  <c r="AE1219" i="9"/>
  <c r="AE1846" i="9"/>
  <c r="AE1847" i="9"/>
  <c r="AE1848" i="9"/>
  <c r="AE1165" i="9"/>
  <c r="AE512" i="9"/>
  <c r="AE1379" i="9"/>
  <c r="AE1907" i="9"/>
  <c r="AE1908" i="9"/>
  <c r="AE814" i="9"/>
  <c r="AE1013" i="9"/>
  <c r="AE1781" i="9"/>
  <c r="AE706" i="9"/>
  <c r="AE854" i="9"/>
  <c r="AE1147" i="9"/>
  <c r="AE763" i="9"/>
  <c r="AE764" i="9"/>
  <c r="AE390" i="9"/>
  <c r="AE391" i="9"/>
  <c r="AE1008" i="9"/>
  <c r="AE1009" i="9"/>
  <c r="AE1549" i="9"/>
  <c r="AE1628" i="9"/>
  <c r="AE1928" i="9"/>
  <c r="AE549" i="9"/>
  <c r="AE550" i="9"/>
  <c r="AE1158" i="9"/>
  <c r="AE869" i="9"/>
  <c r="AE870" i="9"/>
  <c r="AE1020" i="9"/>
  <c r="AE178" i="9"/>
  <c r="AE179" i="9"/>
  <c r="AE180" i="9"/>
  <c r="AE181" i="9"/>
  <c r="AE1929" i="9"/>
  <c r="AE268" i="9"/>
  <c r="AE269" i="9"/>
  <c r="AE1788" i="9"/>
  <c r="AE1789" i="9"/>
  <c r="AE1691" i="9"/>
  <c r="AE1745" i="9"/>
  <c r="AE1021" i="9"/>
  <c r="AE1405" i="9"/>
  <c r="AE1574" i="9"/>
  <c r="AE1762" i="9"/>
  <c r="AE1010" i="9"/>
  <c r="AE1763" i="9"/>
  <c r="AE576" i="9"/>
  <c r="AE1613" i="9"/>
  <c r="AE1454" i="9"/>
  <c r="AE892" i="9"/>
  <c r="AE1909" i="9"/>
  <c r="AE1513" i="9"/>
  <c r="AE342" i="9"/>
  <c r="AE343" i="9"/>
  <c r="AE893" i="9"/>
  <c r="AE8" i="9"/>
  <c r="AE9" i="9"/>
  <c r="AE1078" i="9"/>
  <c r="AE1079" i="9"/>
  <c r="AE1080" i="9"/>
  <c r="AE815" i="9"/>
  <c r="AE1246" i="9"/>
  <c r="AE1428" i="9"/>
  <c r="AE598" i="9"/>
  <c r="AE87" i="9"/>
  <c r="AE88" i="9"/>
  <c r="AE1605" i="9"/>
  <c r="AE103" i="9"/>
  <c r="AE1022" i="9"/>
  <c r="AE316" i="9"/>
  <c r="AE929" i="9"/>
  <c r="AE930" i="9"/>
  <c r="AE317" i="9"/>
  <c r="AE318" i="9"/>
  <c r="AE1550" i="9"/>
  <c r="AE1292" i="9"/>
  <c r="AE1293" i="9"/>
  <c r="AE505" i="9"/>
  <c r="AE1898" i="9"/>
  <c r="AE1272" i="9"/>
  <c r="AE742" i="9"/>
  <c r="AE743" i="9"/>
  <c r="AE68" i="9"/>
  <c r="AE122" i="9"/>
  <c r="AE1406" i="9"/>
  <c r="AE1800" i="9"/>
  <c r="AE1801" i="9"/>
  <c r="AE168" i="9"/>
  <c r="AE513" i="9"/>
  <c r="AE514" i="9"/>
  <c r="AE89" i="9"/>
  <c r="AE90" i="9"/>
  <c r="AE333" i="9"/>
  <c r="AE284" i="9"/>
  <c r="AE416" i="9"/>
  <c r="AE455" i="9"/>
  <c r="AE1488" i="9"/>
  <c r="AE1489" i="9"/>
  <c r="AE977" i="9"/>
  <c r="AE683" i="9"/>
  <c r="AE684" i="9"/>
  <c r="AE685" i="9"/>
  <c r="AE1380" i="9"/>
  <c r="AE1381" i="9"/>
  <c r="AE1382" i="9"/>
  <c r="AE1309" i="9"/>
  <c r="AE885" i="9"/>
  <c r="AE886" i="9"/>
  <c r="AE319" i="9"/>
  <c r="AE1739" i="9"/>
  <c r="AE1586" i="9"/>
  <c r="AE1587" i="9"/>
  <c r="AE1353" i="9"/>
  <c r="AE1354" i="9"/>
  <c r="AE506" i="9"/>
  <c r="AE1675" i="9"/>
  <c r="AE1935" i="9"/>
  <c r="AE1936" i="9"/>
  <c r="AE1937" i="9"/>
  <c r="AE957" i="9"/>
  <c r="AE1279" i="9"/>
  <c r="AE1230" i="9"/>
  <c r="AE1231" i="9"/>
  <c r="AE1232" i="9"/>
  <c r="AE917" i="9"/>
  <c r="AE1319" i="9"/>
  <c r="AE210" i="9"/>
  <c r="AE211" i="9"/>
  <c r="AE1367" i="9"/>
  <c r="AE1368" i="9"/>
  <c r="AE1438" i="9"/>
  <c r="AE1320" i="9"/>
  <c r="AE533" i="9"/>
  <c r="AE1729" i="9"/>
  <c r="AE777" i="9"/>
  <c r="AE778" i="9"/>
  <c r="AE994" i="9"/>
  <c r="AE1053" i="9"/>
  <c r="AE458" i="9"/>
  <c r="AE91" i="9"/>
  <c r="D6" i="14"/>
  <c r="D7" i="14"/>
  <c r="D8" i="14"/>
  <c r="D9" i="14"/>
  <c r="D10" i="14"/>
  <c r="D5" i="14"/>
  <c r="G1782" i="9"/>
  <c r="G534" i="9"/>
  <c r="G1439" i="9"/>
  <c r="G1440" i="9"/>
  <c r="G1441" i="9"/>
  <c r="G1442" i="9"/>
  <c r="G1098" i="9"/>
  <c r="G1619" i="9"/>
  <c r="G494" i="9"/>
  <c r="G495" i="9"/>
  <c r="G1463" i="9"/>
  <c r="G1535" i="9"/>
  <c r="G1464" i="9"/>
  <c r="G1536" i="9"/>
  <c r="G1537" i="9"/>
  <c r="G334" i="9"/>
  <c r="G335" i="9"/>
  <c r="G1344" i="9"/>
  <c r="G607" i="9"/>
  <c r="G958" i="9"/>
  <c r="G242" i="9"/>
  <c r="G779" i="9"/>
  <c r="G1802" i="9"/>
  <c r="G1803" i="9"/>
  <c r="G1422" i="9"/>
  <c r="G759" i="9"/>
  <c r="G336" i="9"/>
  <c r="G760" i="9"/>
  <c r="G1220" i="9"/>
  <c r="G1221" i="9"/>
  <c r="G1416" i="9"/>
  <c r="G1764" i="9"/>
  <c r="G701" i="9"/>
  <c r="G702" i="9"/>
  <c r="G10" i="9"/>
  <c r="G11" i="9"/>
  <c r="G12" i="9"/>
  <c r="G13" i="9"/>
  <c r="G379" i="9"/>
  <c r="G380" i="9"/>
  <c r="G816" i="9"/>
  <c r="G381" i="9"/>
  <c r="G995" i="9"/>
  <c r="G1676" i="9"/>
  <c r="G894" i="9"/>
  <c r="G895" i="9"/>
  <c r="G1490" i="9"/>
  <c r="G566" i="9"/>
  <c r="G709" i="9"/>
  <c r="G1491" i="9"/>
  <c r="G1492" i="9"/>
  <c r="G1719" i="9"/>
  <c r="G1355" i="9"/>
  <c r="G1356" i="9"/>
  <c r="G1357" i="9"/>
  <c r="G1358" i="9"/>
  <c r="G1869" i="9"/>
  <c r="G1065" i="9"/>
  <c r="G1870" i="9"/>
  <c r="G1871" i="9"/>
  <c r="G1066" i="9"/>
  <c r="G1872" i="9"/>
  <c r="G26" i="9"/>
  <c r="G1032" i="9"/>
  <c r="G1033" i="9"/>
  <c r="G1109" i="9"/>
  <c r="G27" i="9"/>
  <c r="G1034" i="9"/>
  <c r="G1035" i="9"/>
  <c r="G1110" i="9"/>
  <c r="G142" i="9"/>
  <c r="G143" i="9"/>
  <c r="G1111" i="9"/>
  <c r="G320" i="9"/>
  <c r="G1588" i="9"/>
  <c r="G1476" i="9"/>
  <c r="G1477" i="9"/>
  <c r="G1663" i="9"/>
  <c r="G1664" i="9"/>
  <c r="G182" i="9"/>
  <c r="G826" i="9"/>
  <c r="G780" i="9"/>
  <c r="G1256" i="9"/>
  <c r="G270" i="9"/>
  <c r="G1222" i="9"/>
  <c r="G183" i="9"/>
  <c r="G1210" i="9"/>
  <c r="G985" i="9"/>
  <c r="G1831" i="9"/>
  <c r="G1455" i="9"/>
  <c r="G299" i="9"/>
  <c r="G14" i="9"/>
  <c r="G15" i="9"/>
  <c r="G135" i="9"/>
  <c r="G28" i="9"/>
  <c r="G29" i="9"/>
  <c r="G30" i="9"/>
  <c r="G1159" i="9"/>
  <c r="G599" i="9"/>
  <c r="G1551" i="9"/>
  <c r="G600" i="9"/>
  <c r="G1552" i="9"/>
  <c r="G1553" i="9"/>
  <c r="G496" i="9"/>
  <c r="G497" i="9"/>
  <c r="G1112" i="9"/>
  <c r="G1113" i="9"/>
  <c r="G1114" i="9"/>
  <c r="G31" i="9"/>
  <c r="G996" i="9"/>
  <c r="G123" i="9"/>
  <c r="G997" i="9"/>
  <c r="G1023" i="9"/>
  <c r="G1024" i="9"/>
  <c r="G1288" i="9"/>
  <c r="G195" i="9"/>
  <c r="G212" i="9"/>
  <c r="G1665" i="9"/>
  <c r="G1666" i="9"/>
  <c r="G1667" i="9"/>
  <c r="G69" i="9"/>
  <c r="G70" i="9"/>
  <c r="G1668" i="9"/>
  <c r="G1733" i="9"/>
  <c r="G1025" i="9"/>
  <c r="G587" i="9"/>
  <c r="G588" i="9"/>
  <c r="G417" i="9"/>
  <c r="G959" i="9"/>
  <c r="G960" i="9"/>
  <c r="G1294" i="9"/>
  <c r="G608" i="9"/>
  <c r="G1223" i="9"/>
  <c r="G1224" i="9"/>
  <c r="G1606" i="9"/>
  <c r="G1607" i="9"/>
  <c r="G617" i="9"/>
  <c r="G618" i="9"/>
  <c r="G887" i="9"/>
  <c r="G1620" i="9"/>
  <c r="G1621" i="9"/>
  <c r="G1740" i="9"/>
  <c r="G358" i="9"/>
  <c r="G16" i="9"/>
  <c r="G238" i="9"/>
  <c r="G251" i="9"/>
  <c r="G1502" i="9"/>
  <c r="G1465" i="9"/>
  <c r="G1466" i="9"/>
  <c r="G1081" i="9"/>
  <c r="G1082" i="9"/>
  <c r="G1692" i="9"/>
  <c r="G1693" i="9"/>
  <c r="G1694" i="9"/>
  <c r="G998" i="9"/>
  <c r="G1083" i="9"/>
  <c r="G1084" i="9"/>
  <c r="G1695" i="9"/>
  <c r="G1696" i="9"/>
  <c r="G285" i="9"/>
  <c r="G1538" i="9"/>
  <c r="G1539" i="9"/>
  <c r="G1816" i="9"/>
  <c r="G1817" i="9"/>
  <c r="G1818" i="9"/>
  <c r="G196" i="9"/>
  <c r="G197" i="9"/>
  <c r="G931" i="9"/>
  <c r="G515" i="9"/>
  <c r="G516" i="9"/>
  <c r="G517" i="9"/>
  <c r="G871" i="9"/>
  <c r="G872" i="9"/>
  <c r="G1819" i="9"/>
  <c r="G1820" i="9"/>
  <c r="G1821" i="9"/>
  <c r="G1036" i="9"/>
  <c r="G1734" i="9"/>
  <c r="G1166" i="9"/>
  <c r="G1167" i="9"/>
  <c r="G1369" i="9"/>
  <c r="G1370" i="9"/>
  <c r="G836" i="9"/>
  <c r="G837" i="9"/>
  <c r="G1371" i="9"/>
  <c r="G359" i="9"/>
  <c r="G1372" i="9"/>
  <c r="G1735" i="9"/>
  <c r="G17" i="9"/>
  <c r="G1736" i="9"/>
  <c r="G18" i="9"/>
  <c r="G1456" i="9"/>
  <c r="G1457" i="9"/>
  <c r="G1575" i="9"/>
  <c r="G109" i="9"/>
  <c r="G213" i="9"/>
  <c r="G1148" i="9"/>
  <c r="G1614" i="9"/>
  <c r="G1615" i="9"/>
  <c r="G799" i="9"/>
  <c r="G800" i="9"/>
  <c r="G801" i="9"/>
  <c r="G802" i="9"/>
  <c r="G803" i="9"/>
  <c r="G1185" i="9"/>
  <c r="G1335" i="9"/>
  <c r="G855" i="9"/>
  <c r="G856" i="9"/>
  <c r="G1765" i="9"/>
  <c r="G32" i="9"/>
  <c r="G33" i="9"/>
  <c r="G432" i="9"/>
  <c r="G720" i="9"/>
  <c r="G721" i="9"/>
  <c r="G535" i="9"/>
  <c r="G1832" i="9"/>
  <c r="G1833" i="9"/>
  <c r="G382" i="9"/>
  <c r="G1561" i="9"/>
  <c r="G1540" i="9"/>
  <c r="G1345" i="9"/>
  <c r="G1373" i="9"/>
  <c r="G433" i="9"/>
  <c r="G184" i="9"/>
  <c r="G185" i="9"/>
  <c r="G707" i="9"/>
  <c r="G1873" i="9"/>
  <c r="G1589" i="9"/>
  <c r="G1149" i="9"/>
  <c r="G1885" i="9"/>
  <c r="G1886" i="9"/>
  <c r="G1899" i="9"/>
  <c r="G1900" i="9"/>
  <c r="G1137" i="9"/>
  <c r="G1616" i="9"/>
  <c r="G52" i="9"/>
  <c r="G53" i="9"/>
  <c r="G1617" i="9"/>
  <c r="G1407" i="9"/>
  <c r="G1562" i="9"/>
  <c r="G169" i="9"/>
  <c r="G136" i="9"/>
  <c r="G137" i="9"/>
  <c r="G138" i="9"/>
  <c r="G139" i="9"/>
  <c r="G140" i="9"/>
  <c r="G456" i="9"/>
  <c r="G457" i="9"/>
  <c r="G321" i="9"/>
  <c r="G1257" i="9"/>
  <c r="G1258" i="9"/>
  <c r="G845" i="9"/>
  <c r="G1503" i="9"/>
  <c r="G1504" i="9"/>
  <c r="G1505" i="9"/>
  <c r="G1467" i="9"/>
  <c r="G463" i="9"/>
  <c r="G1849" i="9"/>
  <c r="G1850" i="9"/>
  <c r="G243" i="9"/>
  <c r="G244" i="9"/>
  <c r="G1468" i="9"/>
  <c r="G1469" i="9"/>
  <c r="G464" i="9"/>
  <c r="G1851" i="9"/>
  <c r="G1852" i="9"/>
  <c r="G1458" i="9"/>
  <c r="G1195" i="9"/>
  <c r="G1196" i="9"/>
  <c r="G619" i="9"/>
  <c r="G1197" i="9"/>
  <c r="G163" i="9"/>
  <c r="G372" i="9"/>
  <c r="G1697" i="9"/>
  <c r="G1874" i="9"/>
  <c r="G1875" i="9"/>
  <c r="G1876" i="9"/>
  <c r="G245" i="9"/>
  <c r="G246" i="9"/>
  <c r="G1590" i="9"/>
  <c r="G214" i="9"/>
  <c r="G215" i="9"/>
  <c r="G1233" i="9"/>
  <c r="G1459" i="9"/>
  <c r="G1460" i="9"/>
  <c r="G1563" i="9"/>
  <c r="G1790" i="9"/>
  <c r="G247" i="9"/>
  <c r="G351" i="9"/>
  <c r="G352" i="9"/>
  <c r="G1766" i="9"/>
  <c r="G1767" i="9"/>
  <c r="G353" i="9"/>
  <c r="G337" i="9"/>
  <c r="G601" i="9"/>
  <c r="G1169" i="9"/>
  <c r="G1834" i="9"/>
  <c r="G602" i="9"/>
  <c r="G1170" i="9"/>
  <c r="G1835" i="9"/>
  <c r="G338" i="9"/>
  <c r="G339" i="9"/>
  <c r="G710" i="9"/>
  <c r="G1171" i="9"/>
  <c r="G1014" i="9"/>
  <c r="G164" i="9"/>
  <c r="G790" i="9"/>
  <c r="G644" i="9"/>
  <c r="G165" i="9"/>
  <c r="G1447" i="9"/>
  <c r="G1448" i="9"/>
  <c r="G1449" i="9"/>
  <c r="G252" i="9"/>
  <c r="G1450" i="9"/>
  <c r="G216" i="9"/>
  <c r="G217" i="9"/>
  <c r="G817" i="9"/>
  <c r="G1839" i="9"/>
  <c r="G1840" i="9"/>
  <c r="G536" i="9"/>
  <c r="G537" i="9"/>
  <c r="G538" i="9"/>
  <c r="G1741" i="9"/>
  <c r="G791" i="9"/>
  <c r="G392" i="9"/>
  <c r="G804" i="9"/>
  <c r="G286" i="9"/>
  <c r="G805" i="9"/>
  <c r="G1310" i="9"/>
  <c r="G1311" i="9"/>
  <c r="G918" i="9"/>
  <c r="G1312" i="9"/>
  <c r="G1313" i="9"/>
  <c r="G92" i="9"/>
  <c r="G645" i="9"/>
  <c r="G646" i="9"/>
  <c r="G1015" i="9"/>
  <c r="G1016" i="9"/>
  <c r="G1234" i="9"/>
  <c r="G1054" i="9"/>
  <c r="G1055" i="9"/>
  <c r="G873" i="9"/>
  <c r="G1321" i="9"/>
  <c r="G1322" i="9"/>
  <c r="G518" i="9"/>
  <c r="G519" i="9"/>
  <c r="G874" i="9"/>
  <c r="G1323" i="9"/>
  <c r="G1324" i="9"/>
  <c r="G1822" i="9"/>
  <c r="G1862" i="9"/>
  <c r="G1629" i="9"/>
  <c r="G93" i="9"/>
  <c r="G539" i="9"/>
  <c r="G540" i="9"/>
  <c r="G541" i="9"/>
  <c r="G1182" i="9"/>
  <c r="G239" i="9"/>
  <c r="G240" i="9"/>
  <c r="G1630" i="9"/>
  <c r="G198" i="9"/>
  <c r="G1198" i="9"/>
  <c r="G1247" i="9"/>
  <c r="G199" i="9"/>
  <c r="G1248" i="9"/>
  <c r="G875" i="9"/>
  <c r="G876" i="9"/>
  <c r="G722" i="9"/>
  <c r="G418" i="9"/>
  <c r="G419" i="9"/>
  <c r="G19" i="9"/>
  <c r="G1249" i="9"/>
  <c r="G711" i="9"/>
  <c r="G712" i="9"/>
  <c r="G713" i="9"/>
  <c r="G1085" i="9"/>
  <c r="G1478" i="9"/>
  <c r="G734" i="9"/>
  <c r="G395" i="9"/>
  <c r="G888" i="9"/>
  <c r="G932" i="9"/>
  <c r="G748" i="9"/>
  <c r="G749" i="9"/>
  <c r="G750" i="9"/>
  <c r="G1383" i="9"/>
  <c r="G961" i="9"/>
  <c r="G962" i="9"/>
  <c r="G1086" i="9"/>
  <c r="G963" i="9"/>
  <c r="G446" i="9"/>
  <c r="G964" i="9"/>
  <c r="G965" i="9"/>
  <c r="G966" i="9"/>
  <c r="G1087" i="9"/>
  <c r="G447" i="9"/>
  <c r="G1259" i="9"/>
  <c r="G1705" i="9"/>
  <c r="G1706" i="9"/>
  <c r="G1938" i="9"/>
  <c r="G1939" i="9"/>
  <c r="G1940" i="9"/>
  <c r="G344" i="9"/>
  <c r="G345" i="9"/>
  <c r="G1514" i="9"/>
  <c r="G1515" i="9"/>
  <c r="G1260" i="9"/>
  <c r="G1941" i="9"/>
  <c r="G1942" i="9"/>
  <c r="G1943" i="9"/>
  <c r="G1707" i="9"/>
  <c r="G668" i="9"/>
  <c r="G669" i="9"/>
  <c r="G1893" i="9"/>
  <c r="G1894" i="9"/>
  <c r="G1150" i="9"/>
  <c r="G818" i="9"/>
  <c r="G819" i="9"/>
  <c r="G1280" i="9"/>
  <c r="G1804" i="9"/>
  <c r="G1720" i="9"/>
  <c r="G1805" i="9"/>
  <c r="G1806" i="9"/>
  <c r="G340" i="9"/>
  <c r="G341" i="9"/>
  <c r="G218" i="9"/>
  <c r="G1591" i="9"/>
  <c r="G219" i="9"/>
  <c r="G144" i="9"/>
  <c r="G657" i="9"/>
  <c r="G765" i="9"/>
  <c r="G766" i="9"/>
  <c r="G1684" i="9"/>
  <c r="G1154" i="9"/>
  <c r="G482" i="9"/>
  <c r="G1631" i="9"/>
  <c r="G1289" i="9"/>
  <c r="G354" i="9"/>
  <c r="G857" i="9"/>
  <c r="G858" i="9"/>
  <c r="G859" i="9"/>
  <c r="G170" i="9"/>
  <c r="G171" i="9"/>
  <c r="G1493" i="9"/>
  <c r="G1494" i="9"/>
  <c r="G1314" i="9"/>
  <c r="G71" i="9"/>
  <c r="G1067" i="9"/>
  <c r="G1863" i="9"/>
  <c r="G767" i="9"/>
  <c r="G1841" i="9"/>
  <c r="G1648" i="9"/>
  <c r="G1649" i="9"/>
  <c r="G735" i="9"/>
  <c r="G72" i="9"/>
  <c r="G73" i="9"/>
  <c r="G74" i="9"/>
  <c r="G978" i="9"/>
  <c r="G979" i="9"/>
  <c r="G1315" i="9"/>
  <c r="G110" i="9"/>
  <c r="G1541" i="9"/>
  <c r="G145" i="9"/>
  <c r="G146" i="9"/>
  <c r="G1542" i="9"/>
  <c r="G1592" i="9"/>
  <c r="G609" i="9"/>
  <c r="G287" i="9"/>
  <c r="G111" i="9"/>
  <c r="G744" i="9"/>
  <c r="G634" i="9"/>
  <c r="G745" i="9"/>
  <c r="G746" i="9"/>
  <c r="G1325" i="9"/>
  <c r="G827" i="9"/>
  <c r="G1326" i="9"/>
  <c r="G1327" i="9"/>
  <c r="G1328" i="9"/>
  <c r="G1618" i="9"/>
  <c r="G647" i="9"/>
  <c r="G635" i="9"/>
  <c r="G636" i="9"/>
  <c r="G736" i="9"/>
  <c r="G737" i="9"/>
  <c r="G820" i="9"/>
  <c r="G1516" i="9"/>
  <c r="G1517" i="9"/>
  <c r="G603" i="9"/>
  <c r="G604" i="9"/>
  <c r="G933" i="9"/>
  <c r="G934" i="9"/>
  <c r="G1576" i="9"/>
  <c r="G54" i="9"/>
  <c r="G55" i="9"/>
  <c r="G124" i="9"/>
  <c r="G125" i="9"/>
  <c r="G383" i="9"/>
  <c r="G126" i="9"/>
  <c r="G127" i="9"/>
  <c r="G1853" i="9"/>
  <c r="G147" i="9"/>
  <c r="G148" i="9"/>
  <c r="G322" i="9"/>
  <c r="G323" i="9"/>
  <c r="G149" i="9"/>
  <c r="G150" i="9"/>
  <c r="G324" i="9"/>
  <c r="G325" i="9"/>
  <c r="G781" i="9"/>
  <c r="G648" i="9"/>
  <c r="G1823" i="9"/>
  <c r="G1461" i="9"/>
  <c r="G360" i="9"/>
  <c r="G361" i="9"/>
  <c r="G1037" i="9"/>
  <c r="G45" i="9"/>
  <c r="G46" i="9"/>
  <c r="G1155" i="9"/>
  <c r="G1518" i="9"/>
  <c r="G1156" i="9"/>
  <c r="G967" i="9"/>
  <c r="G1157" i="9"/>
  <c r="G1519" i="9"/>
  <c r="G1068" i="9"/>
  <c r="G1069" i="9"/>
  <c r="G563" i="9"/>
  <c r="G1914" i="9"/>
  <c r="G1915" i="9"/>
  <c r="G1168" i="9"/>
  <c r="G738" i="9"/>
  <c r="G686" i="9"/>
  <c r="G141" i="9"/>
  <c r="G20" i="9"/>
  <c r="G896" i="9"/>
  <c r="G21" i="9"/>
  <c r="G897" i="9"/>
  <c r="G898" i="9"/>
  <c r="G899" i="9"/>
  <c r="G498" i="9"/>
  <c r="G499" i="9"/>
  <c r="G900" i="9"/>
  <c r="G396" i="9"/>
  <c r="G626" i="9"/>
  <c r="G397" i="9"/>
  <c r="G1225" i="9"/>
  <c r="G670" i="9"/>
  <c r="G671" i="9"/>
  <c r="G1038" i="9"/>
  <c r="G420" i="9"/>
  <c r="G1290" i="9"/>
  <c r="G577" i="9"/>
  <c r="G806" i="9"/>
  <c r="G1423" i="9"/>
  <c r="G288" i="9"/>
  <c r="G807" i="9"/>
  <c r="G808" i="9"/>
  <c r="G714" i="9"/>
  <c r="G658" i="9"/>
  <c r="G1593" i="9"/>
  <c r="G1842" i="9"/>
  <c r="G687" i="9"/>
  <c r="G688" i="9"/>
  <c r="G689" i="9"/>
  <c r="G723" i="9"/>
  <c r="G846" i="9"/>
  <c r="G1768" i="9"/>
  <c r="G1099" i="9"/>
  <c r="G1100" i="9"/>
  <c r="G747" i="9"/>
  <c r="G434" i="9"/>
  <c r="G435" i="9"/>
  <c r="G1470" i="9"/>
  <c r="G1471" i="9"/>
  <c r="G448" i="9"/>
  <c r="G1632" i="9"/>
  <c r="G1633" i="9"/>
  <c r="G782" i="9"/>
  <c r="G783" i="9"/>
  <c r="G986" i="9"/>
  <c r="G1408" i="9"/>
  <c r="G792" i="9"/>
  <c r="G793" i="9"/>
  <c r="G1810" i="9"/>
  <c r="G1186" i="9"/>
  <c r="G1187" i="9"/>
  <c r="G1479" i="9"/>
  <c r="G1791" i="9"/>
  <c r="G1792" i="9"/>
  <c r="G659" i="9"/>
  <c r="G660" i="9"/>
  <c r="G1594" i="9"/>
  <c r="G1595" i="9"/>
  <c r="G1596" i="9"/>
  <c r="G919" i="9"/>
  <c r="G1639" i="9"/>
  <c r="G920" i="9"/>
  <c r="G1640" i="9"/>
  <c r="G1641" i="9"/>
  <c r="G567" i="9"/>
  <c r="G828" i="9"/>
  <c r="G1462" i="9"/>
  <c r="G968" i="9"/>
  <c r="G756" i="9"/>
  <c r="G1409" i="9"/>
  <c r="G1011" i="9"/>
  <c r="G56" i="9"/>
  <c r="G1266" i="9"/>
  <c r="G1451" i="9"/>
  <c r="G1452" i="9"/>
  <c r="G1267" i="9"/>
  <c r="G1384" i="9"/>
  <c r="G1138" i="9"/>
  <c r="G1139" i="9"/>
  <c r="G1520" i="9"/>
  <c r="G1543" i="9"/>
  <c r="G1708" i="9"/>
  <c r="G1544" i="9"/>
  <c r="G1521" i="9"/>
  <c r="G1522" i="9"/>
  <c r="G1523" i="9"/>
  <c r="G1930" i="9"/>
  <c r="G1026" i="9"/>
  <c r="G1027" i="9"/>
  <c r="G1070" i="9"/>
  <c r="G1071" i="9"/>
  <c r="G421" i="9"/>
  <c r="G449" i="9"/>
  <c r="G450" i="9"/>
  <c r="G821" i="9"/>
  <c r="G1854" i="9"/>
  <c r="G1855" i="9"/>
  <c r="G627" i="9"/>
  <c r="G1877" i="9"/>
  <c r="G1878" i="9"/>
  <c r="G551" i="9"/>
  <c r="G552" i="9"/>
  <c r="G987" i="9"/>
  <c r="G1545" i="9"/>
  <c r="G1783" i="9"/>
  <c r="G302" i="9"/>
  <c r="G1546" i="9"/>
  <c r="G465" i="9"/>
  <c r="G553" i="9"/>
  <c r="G554" i="9"/>
  <c r="G1784" i="9"/>
  <c r="G303" i="9"/>
  <c r="G22" i="9"/>
  <c r="G555" i="9"/>
  <c r="G47" i="9"/>
  <c r="G1709" i="9"/>
  <c r="G1737" i="9"/>
  <c r="G23" i="9"/>
  <c r="G24" i="9"/>
  <c r="G520" i="9"/>
  <c r="G1524" i="9"/>
  <c r="G1669" i="9"/>
  <c r="G1670" i="9"/>
  <c r="G1115" i="9"/>
  <c r="G1116" i="9"/>
  <c r="G1117" i="9"/>
  <c r="G1118" i="9"/>
  <c r="G1564" i="9"/>
  <c r="G1931" i="9"/>
  <c r="G889" i="9"/>
  <c r="G1140" i="9"/>
  <c r="G1119" i="9"/>
  <c r="G1824" i="9"/>
  <c r="G1825" i="9"/>
  <c r="G1826" i="9"/>
  <c r="G1918" i="9"/>
  <c r="G1827" i="9"/>
  <c r="G1828" i="9"/>
  <c r="G637" i="9"/>
  <c r="G638" i="9"/>
  <c r="G1336" i="9"/>
  <c r="G1919" i="9"/>
  <c r="G1920" i="9"/>
  <c r="G1337" i="9"/>
  <c r="G847" i="9"/>
  <c r="G639" i="9"/>
  <c r="G640" i="9"/>
  <c r="G641" i="9"/>
  <c r="G1921" i="9"/>
  <c r="G373" i="9"/>
  <c r="G186" i="9"/>
  <c r="G187" i="9"/>
  <c r="G398" i="9"/>
  <c r="G399" i="9"/>
  <c r="G188" i="9"/>
  <c r="G1295" i="9"/>
  <c r="G1296" i="9"/>
  <c r="G1297" i="9"/>
  <c r="G556" i="9"/>
  <c r="G557" i="9"/>
  <c r="G558" i="9"/>
  <c r="G559" i="9"/>
  <c r="G1120" i="9"/>
  <c r="G1121" i="9"/>
  <c r="G1685" i="9"/>
  <c r="G1686" i="9"/>
  <c r="G362" i="9"/>
  <c r="G988" i="9"/>
  <c r="G1597" i="9"/>
  <c r="G1598" i="9"/>
  <c r="G363" i="9"/>
  <c r="G829" i="9"/>
  <c r="G935" i="9"/>
  <c r="G1056" i="9"/>
  <c r="G1057" i="9"/>
  <c r="G1554" i="9"/>
  <c r="G1058" i="9"/>
  <c r="G1059" i="9"/>
  <c r="G1122" i="9"/>
  <c r="G1123" i="9"/>
  <c r="G1124" i="9"/>
  <c r="G1261" i="9"/>
  <c r="G1262" i="9"/>
  <c r="G1263" i="9"/>
  <c r="G1547" i="9"/>
  <c r="G784" i="9"/>
  <c r="G921" i="9"/>
  <c r="G1555" i="9"/>
  <c r="G1268" i="9"/>
  <c r="G1226" i="9"/>
  <c r="G1398" i="9"/>
  <c r="G1746" i="9"/>
  <c r="G466" i="9"/>
  <c r="G1443" i="9"/>
  <c r="G1444" i="9"/>
  <c r="G1125" i="9"/>
  <c r="G1338" i="9"/>
  <c r="G690" i="9"/>
  <c r="G724" i="9"/>
  <c r="G691" i="9"/>
  <c r="G289" i="9"/>
  <c r="G290" i="9"/>
  <c r="G291" i="9"/>
  <c r="G292" i="9"/>
  <c r="G500" i="9"/>
  <c r="G501" i="9"/>
  <c r="G578" i="9"/>
  <c r="G579" i="9"/>
  <c r="G1264" i="9"/>
  <c r="G564" i="9"/>
  <c r="G1944" i="9"/>
  <c r="G999" i="9"/>
  <c r="G1000" i="9"/>
  <c r="G57" i="9"/>
  <c r="G58" i="9"/>
  <c r="G1001" i="9"/>
  <c r="G1002" i="9"/>
  <c r="G1003" i="9"/>
  <c r="G59" i="9"/>
  <c r="G60" i="9"/>
  <c r="G467" i="9"/>
  <c r="G468" i="9"/>
  <c r="G469" i="9"/>
  <c r="G470" i="9"/>
  <c r="G1710" i="9"/>
  <c r="G471" i="9"/>
  <c r="G1711" i="9"/>
  <c r="G1712" i="9"/>
  <c r="G1329" i="9"/>
  <c r="G1188" i="9"/>
  <c r="G326" i="9"/>
  <c r="G1330" i="9"/>
  <c r="G483" i="9"/>
  <c r="G484" i="9"/>
  <c r="G1677" i="9"/>
  <c r="G1922" i="9"/>
  <c r="G304" i="9"/>
  <c r="G305" i="9"/>
  <c r="G472" i="9"/>
  <c r="G473" i="9"/>
  <c r="G400" i="9"/>
  <c r="G401" i="9"/>
  <c r="G838" i="9"/>
  <c r="G94" i="9"/>
  <c r="G907" i="9"/>
  <c r="G908" i="9"/>
  <c r="G1721" i="9"/>
  <c r="G1916" i="9"/>
  <c r="G1339" i="9"/>
  <c r="G1945" i="9"/>
  <c r="G1722" i="9"/>
  <c r="G300" i="9"/>
  <c r="G1453" i="9"/>
  <c r="G1678" i="9"/>
  <c r="G1480" i="9"/>
  <c r="G1481" i="9"/>
  <c r="G1269" i="9"/>
  <c r="G1359" i="9"/>
  <c r="G189" i="9"/>
  <c r="G253" i="9"/>
  <c r="G190" i="9"/>
  <c r="G254" i="9"/>
  <c r="G1088" i="9"/>
  <c r="G384" i="9"/>
  <c r="G1089" i="9"/>
  <c r="G385" i="9"/>
  <c r="G1394" i="9"/>
  <c r="G1901" i="9"/>
  <c r="G2" i="9"/>
  <c r="G1902" i="9"/>
  <c r="G151" i="9"/>
  <c r="G152" i="9"/>
  <c r="G153" i="9"/>
  <c r="G1856" i="9"/>
  <c r="G3" i="9"/>
  <c r="G422" i="9"/>
  <c r="G725" i="9"/>
  <c r="G1857" i="9"/>
  <c r="G726" i="9"/>
  <c r="G1509" i="9"/>
  <c r="G1510" i="9"/>
  <c r="G271" i="9"/>
  <c r="G1298" i="9"/>
  <c r="G1903" i="9"/>
  <c r="G355" i="9"/>
  <c r="G356" i="9"/>
  <c r="G1577" i="9"/>
  <c r="G1060" i="9"/>
  <c r="G1671" i="9"/>
  <c r="G1747" i="9"/>
  <c r="G1769" i="9"/>
  <c r="G1770" i="9"/>
  <c r="G1771" i="9"/>
  <c r="G890" i="9"/>
  <c r="G1946" i="9"/>
  <c r="G1599" i="9"/>
  <c r="G255" i="9"/>
  <c r="G969" i="9"/>
  <c r="G970" i="9"/>
  <c r="G672" i="9"/>
  <c r="G768" i="9"/>
  <c r="G769" i="9"/>
  <c r="G770" i="9"/>
  <c r="G589" i="9"/>
  <c r="G590" i="9"/>
  <c r="G591" i="9"/>
  <c r="G1811" i="9"/>
  <c r="G771" i="9"/>
  <c r="G772" i="9"/>
  <c r="G773" i="9"/>
  <c r="G774" i="9"/>
  <c r="G402" i="9"/>
  <c r="G403" i="9"/>
  <c r="G404" i="9"/>
  <c r="G1399" i="9"/>
  <c r="G1932" i="9"/>
  <c r="G1933" i="9"/>
  <c r="G1785" i="9"/>
  <c r="G1879" i="9"/>
  <c r="G1793" i="9"/>
  <c r="G1794" i="9"/>
  <c r="G474" i="9"/>
  <c r="G112" i="9"/>
  <c r="G1004" i="9"/>
  <c r="G1548" i="9"/>
  <c r="G113" i="9"/>
  <c r="G220" i="9"/>
  <c r="G436" i="9"/>
  <c r="G437" i="9"/>
  <c r="G1887" i="9"/>
  <c r="G1904" i="9"/>
  <c r="G4" i="9"/>
  <c r="G901" i="9"/>
  <c r="G1506" i="9"/>
  <c r="G507" i="9"/>
  <c r="G1650" i="9"/>
  <c r="G1651" i="9"/>
  <c r="G936" i="9"/>
  <c r="G937" i="9"/>
  <c r="G1172" i="9"/>
  <c r="G692" i="9"/>
  <c r="G1160" i="9"/>
  <c r="G459" i="9"/>
  <c r="G560" i="9"/>
  <c r="G1039" i="9"/>
  <c r="G1040" i="9"/>
  <c r="G1429" i="9"/>
  <c r="G1430" i="9"/>
  <c r="G1431" i="9"/>
  <c r="G1141" i="9"/>
  <c r="G200" i="9"/>
  <c r="G201" i="9"/>
  <c r="G95" i="9"/>
  <c r="G96" i="9"/>
  <c r="G97" i="9"/>
  <c r="G1173" i="9"/>
  <c r="G438" i="9"/>
  <c r="G1432" i="9"/>
  <c r="G1433" i="9"/>
  <c r="G1101" i="9"/>
  <c r="G1072" i="9"/>
  <c r="G1073" i="9"/>
  <c r="G1578" i="9"/>
  <c r="G1579" i="9"/>
  <c r="G1580" i="9"/>
  <c r="G971" i="9"/>
  <c r="G972" i="9"/>
  <c r="G973" i="9"/>
  <c r="G561" i="9"/>
  <c r="G1622" i="9"/>
  <c r="G191" i="9"/>
  <c r="G1174" i="9"/>
  <c r="G475" i="9"/>
  <c r="G1126" i="9"/>
  <c r="G172" i="9"/>
  <c r="G173" i="9"/>
  <c r="G154" i="9"/>
  <c r="G649" i="9"/>
  <c r="G1795" i="9"/>
  <c r="G822" i="9"/>
  <c r="G938" i="9"/>
  <c r="G939" i="9"/>
  <c r="G628" i="9"/>
  <c r="G1417" i="9"/>
  <c r="G1418" i="9"/>
  <c r="G1419" i="9"/>
  <c r="G293" i="9"/>
  <c r="G294" i="9"/>
  <c r="G650" i="9"/>
  <c r="G1270" i="9"/>
  <c r="G1271" i="9"/>
  <c r="G460" i="9"/>
  <c r="G1445" i="9"/>
  <c r="G1723" i="9"/>
  <c r="G1724" i="9"/>
  <c r="G877" i="9"/>
  <c r="G1360" i="9"/>
  <c r="G1361" i="9"/>
  <c r="G521" i="9"/>
  <c r="G809" i="9"/>
  <c r="G522" i="9"/>
  <c r="G810" i="9"/>
  <c r="G708" i="9"/>
  <c r="G922" i="9"/>
  <c r="G295" i="9"/>
  <c r="G1652" i="9"/>
  <c r="G282" i="9"/>
  <c r="G283" i="9"/>
  <c r="G1434" i="9"/>
  <c r="G202" i="9"/>
  <c r="G940" i="9"/>
  <c r="G941" i="9"/>
  <c r="G221" i="9"/>
  <c r="G222" i="9"/>
  <c r="G223" i="9"/>
  <c r="G1525" i="9"/>
  <c r="G256" i="9"/>
  <c r="G1424" i="9"/>
  <c r="G830" i="9"/>
  <c r="G1151" i="9"/>
  <c r="G1634" i="9"/>
  <c r="G751" i="9"/>
  <c r="G224" i="9"/>
  <c r="G1482" i="9"/>
  <c r="G364" i="9"/>
  <c r="G451" i="9"/>
  <c r="G452" i="9"/>
  <c r="G1483" i="9"/>
  <c r="G1400" i="9"/>
  <c r="G257" i="9"/>
  <c r="G610" i="9"/>
  <c r="G1090" i="9"/>
  <c r="G1041" i="9"/>
  <c r="G1042" i="9"/>
  <c r="G1923" i="9"/>
  <c r="G1043" i="9"/>
  <c r="G1044" i="9"/>
  <c r="G1045" i="9"/>
  <c r="G1924" i="9"/>
  <c r="G1679" i="9"/>
  <c r="G1680" i="9"/>
  <c r="G980" i="9"/>
  <c r="G1796" i="9"/>
  <c r="G1362" i="9"/>
  <c r="G502" i="9"/>
  <c r="G114" i="9"/>
  <c r="G523" i="9"/>
  <c r="G1772" i="9"/>
  <c r="G1773" i="9"/>
  <c r="G1774" i="9"/>
  <c r="G115" i="9"/>
  <c r="G524" i="9"/>
  <c r="G661" i="9"/>
  <c r="G662" i="9"/>
  <c r="G663" i="9"/>
  <c r="G272" i="9"/>
  <c r="G693" i="9"/>
  <c r="G694" i="9"/>
  <c r="G1374" i="9"/>
  <c r="G950" i="9"/>
  <c r="G739" i="9"/>
  <c r="G1797" i="9"/>
  <c r="G405" i="9"/>
  <c r="G1250" i="9"/>
  <c r="G34" i="9"/>
  <c r="G1028" i="9"/>
  <c r="G1425" i="9"/>
  <c r="G1426" i="9"/>
  <c r="G1775" i="9"/>
  <c r="G98" i="9"/>
  <c r="G75" i="9"/>
  <c r="G258" i="9"/>
  <c r="G76" i="9"/>
  <c r="G1653" i="9"/>
  <c r="G839" i="9"/>
  <c r="G1565" i="9"/>
  <c r="G1566" i="9"/>
  <c r="G485" i="9"/>
  <c r="G423" i="9"/>
  <c r="G1175" i="9"/>
  <c r="G1176" i="9"/>
  <c r="G424" i="9"/>
  <c r="G1177" i="9"/>
  <c r="G1178" i="9"/>
  <c r="G1179" i="9"/>
  <c r="G1180" i="9"/>
  <c r="G1199" i="9"/>
  <c r="G1446" i="9"/>
  <c r="G580" i="9"/>
  <c r="G1200" i="9"/>
  <c r="G1201" i="9"/>
  <c r="G581" i="9"/>
  <c r="G77" i="9"/>
  <c r="G78" i="9"/>
  <c r="G942" i="9"/>
  <c r="G79" i="9"/>
  <c r="G80" i="9"/>
  <c r="G81" i="9"/>
  <c r="G1211" i="9"/>
  <c r="G1212" i="9"/>
  <c r="G1005" i="9"/>
  <c r="G1017" i="9"/>
  <c r="G1018" i="9"/>
  <c r="G860" i="9"/>
  <c r="G861" i="9"/>
  <c r="G1807" i="9"/>
  <c r="G1363" i="9"/>
  <c r="G225" i="9"/>
  <c r="G226" i="9"/>
  <c r="G346" i="9"/>
  <c r="G695" i="9"/>
  <c r="G696" i="9"/>
  <c r="G1189" i="9"/>
  <c r="G1061" i="9"/>
  <c r="G1281" i="9"/>
  <c r="G629" i="9"/>
  <c r="G630" i="9"/>
  <c r="G848" i="9"/>
  <c r="G1495" i="9"/>
  <c r="G1496" i="9"/>
  <c r="G5" i="9"/>
  <c r="G664" i="9"/>
  <c r="G1183" i="9"/>
  <c r="G974" i="9"/>
  <c r="G697" i="9"/>
  <c r="G1046" i="9"/>
  <c r="G631" i="9"/>
  <c r="G439" i="9"/>
  <c r="G259" i="9"/>
  <c r="G1213" i="9"/>
  <c r="G1642" i="9"/>
  <c r="G1102" i="9"/>
  <c r="G1643" i="9"/>
  <c r="G1644" i="9"/>
  <c r="G1645" i="9"/>
  <c r="G902" i="9"/>
  <c r="G903" i="9"/>
  <c r="G1214" i="9"/>
  <c r="G1215" i="9"/>
  <c r="G306" i="9"/>
  <c r="G307" i="9"/>
  <c r="G374" i="9"/>
  <c r="G82" i="9"/>
  <c r="G1843" i="9"/>
  <c r="G1091" i="9"/>
  <c r="G1836" i="9"/>
  <c r="G273" i="9"/>
  <c r="G1202" i="9"/>
  <c r="G1203" i="9"/>
  <c r="G1204" i="9"/>
  <c r="G1205" i="9"/>
  <c r="G1206" i="9"/>
  <c r="G849" i="9"/>
  <c r="G234" i="9"/>
  <c r="G235" i="9"/>
  <c r="G236" i="9"/>
  <c r="G1526" i="9"/>
  <c r="G1527" i="9"/>
  <c r="G128" i="9"/>
  <c r="G129" i="9"/>
  <c r="G909" i="9"/>
  <c r="G1385" i="9"/>
  <c r="G1484" i="9"/>
  <c r="G1395" i="9"/>
  <c r="G1396" i="9"/>
  <c r="G35" i="9"/>
  <c r="G260" i="9"/>
  <c r="G261" i="9"/>
  <c r="G1472" i="9"/>
  <c r="G1473" i="9"/>
  <c r="G1331" i="9"/>
  <c r="G611" i="9"/>
  <c r="G301" i="9"/>
  <c r="G1401" i="9"/>
  <c r="G1672" i="9"/>
  <c r="G1681" i="9"/>
  <c r="G1190" i="9"/>
  <c r="G1191" i="9"/>
  <c r="G727" i="9"/>
  <c r="G1837" i="9"/>
  <c r="G904" i="9"/>
  <c r="G905" i="9"/>
  <c r="G1047" i="9"/>
  <c r="G508" i="9"/>
  <c r="G840" i="9"/>
  <c r="G841" i="9"/>
  <c r="G850" i="9"/>
  <c r="G1507" i="9"/>
  <c r="G785" i="9"/>
  <c r="G1235" i="9"/>
  <c r="G1895" i="9"/>
  <c r="G1776" i="9"/>
  <c r="G1777" i="9"/>
  <c r="G1778" i="9"/>
  <c r="G1779" i="9"/>
  <c r="G1864" i="9"/>
  <c r="G1865" i="9"/>
  <c r="G582" i="9"/>
  <c r="G583" i="9"/>
  <c r="G584" i="9"/>
  <c r="G509" i="9"/>
  <c r="G227" i="9"/>
  <c r="G975" i="9"/>
  <c r="G976" i="9"/>
  <c r="G347" i="9"/>
  <c r="G348" i="9"/>
  <c r="G1910" i="9"/>
  <c r="G1410" i="9"/>
  <c r="G951" i="9"/>
  <c r="G1012" i="9"/>
  <c r="G1216" i="9"/>
  <c r="G155" i="9"/>
  <c r="G1485" i="9"/>
  <c r="G375" i="9"/>
  <c r="G376" i="9"/>
  <c r="G1486" i="9"/>
  <c r="G377" i="9"/>
  <c r="G486" i="9"/>
  <c r="G487" i="9"/>
  <c r="G488" i="9"/>
  <c r="G1092" i="9"/>
  <c r="G36" i="9"/>
  <c r="G1947" i="9"/>
  <c r="G1948" i="9"/>
  <c r="G1949" i="9"/>
  <c r="G425" i="9"/>
  <c r="G1207" i="9"/>
  <c r="G1208" i="9"/>
  <c r="G104" i="9"/>
  <c r="G1713" i="9"/>
  <c r="G1714" i="9"/>
  <c r="G1715" i="9"/>
  <c r="G952" i="9"/>
  <c r="G1265" i="9"/>
  <c r="G651" i="9"/>
  <c r="G652" i="9"/>
  <c r="G1316" i="9"/>
  <c r="G1227" i="9"/>
  <c r="G1228" i="9"/>
  <c r="G378" i="9"/>
  <c r="G6" i="9"/>
  <c r="G953" i="9"/>
  <c r="G851" i="9"/>
  <c r="G37" i="9"/>
  <c r="G130" i="9"/>
  <c r="G440" i="9"/>
  <c r="G365" i="9"/>
  <c r="G1184" i="9"/>
  <c r="G568" i="9"/>
  <c r="G569" i="9"/>
  <c r="G570" i="9"/>
  <c r="G571" i="9"/>
  <c r="G1786" i="9"/>
  <c r="G476" i="9"/>
  <c r="G83" i="9"/>
  <c r="G61" i="9"/>
  <c r="G461" i="9"/>
  <c r="G831" i="9"/>
  <c r="G832" i="9"/>
  <c r="G1364" i="9"/>
  <c r="G1365" i="9"/>
  <c r="G1366" i="9"/>
  <c r="G1528" i="9"/>
  <c r="G1529" i="9"/>
  <c r="G1530" i="9"/>
  <c r="G116" i="9"/>
  <c r="G117" i="9"/>
  <c r="G118" i="9"/>
  <c r="G327" i="9"/>
  <c r="G1808" i="9"/>
  <c r="G1411" i="9"/>
  <c r="G1412" i="9"/>
  <c r="G525" i="9"/>
  <c r="G526" i="9"/>
  <c r="G527" i="9"/>
  <c r="G528" i="9"/>
  <c r="G1093" i="9"/>
  <c r="G1094" i="9"/>
  <c r="G1095" i="9"/>
  <c r="G1911" i="9"/>
  <c r="G1912" i="9"/>
  <c r="G1556" i="9"/>
  <c r="G1557" i="9"/>
  <c r="G943" i="9"/>
  <c r="G366" i="9"/>
  <c r="G367" i="9"/>
  <c r="G368" i="9"/>
  <c r="G406" i="9"/>
  <c r="G48" i="9"/>
  <c r="G407" i="9"/>
  <c r="G477" i="9"/>
  <c r="G62" i="9"/>
  <c r="G63" i="9"/>
  <c r="G274" i="9"/>
  <c r="G7" i="9"/>
  <c r="G1217" i="9"/>
  <c r="G1888" i="9"/>
  <c r="G1889" i="9"/>
  <c r="G1890" i="9"/>
  <c r="G673" i="9"/>
  <c r="G605" i="9"/>
  <c r="G1074" i="9"/>
  <c r="G1161" i="9"/>
  <c r="G328" i="9"/>
  <c r="G1299" i="9"/>
  <c r="G1300" i="9"/>
  <c r="G25" i="9"/>
  <c r="G923" i="9"/>
  <c r="G1780" i="9"/>
  <c r="G757" i="9"/>
  <c r="G758" i="9"/>
  <c r="G542" i="9"/>
  <c r="G543" i="9"/>
  <c r="G1236" i="9"/>
  <c r="G1237" i="9"/>
  <c r="G308" i="9"/>
  <c r="G349" i="9"/>
  <c r="G350" i="9"/>
  <c r="G1608" i="9"/>
  <c r="G1609" i="9"/>
  <c r="G1682" i="9"/>
  <c r="G441" i="9"/>
  <c r="G442" i="9"/>
  <c r="G443" i="9"/>
  <c r="G833" i="9"/>
  <c r="G1386" i="9"/>
  <c r="G1387" i="9"/>
  <c r="G1388" i="9"/>
  <c r="G1950" i="9"/>
  <c r="G1880" i="9"/>
  <c r="G329" i="9"/>
  <c r="G426" i="9"/>
  <c r="G296" i="9"/>
  <c r="G794" i="9"/>
  <c r="G408" i="9"/>
  <c r="G409" i="9"/>
  <c r="G410" i="9"/>
  <c r="G944" i="9"/>
  <c r="G945" i="9"/>
  <c r="G946" i="9"/>
  <c r="G585" i="9"/>
  <c r="G1375" i="9"/>
  <c r="G84" i="9"/>
  <c r="G85" i="9"/>
  <c r="G411" i="9"/>
  <c r="G489" i="9"/>
  <c r="G38" i="9"/>
  <c r="G39" i="9"/>
  <c r="G490" i="9"/>
  <c r="G40" i="9"/>
  <c r="G1866" i="9"/>
  <c r="G924" i="9"/>
  <c r="G925" i="9"/>
  <c r="G834" i="9"/>
  <c r="G835" i="9"/>
  <c r="G1844" i="9"/>
  <c r="G926" i="9"/>
  <c r="G1891" i="9"/>
  <c r="G1075" i="9"/>
  <c r="G1127" i="9"/>
  <c r="G1128" i="9"/>
  <c r="G1673" i="9"/>
  <c r="G166" i="9"/>
  <c r="G989" i="9"/>
  <c r="G1600" i="9"/>
  <c r="G811" i="9"/>
  <c r="G812" i="9"/>
  <c r="G131" i="9"/>
  <c r="G1531" i="9"/>
  <c r="G1006" i="9"/>
  <c r="G1858" i="9"/>
  <c r="G1859" i="9"/>
  <c r="G1892" i="9"/>
  <c r="G1317" i="9"/>
  <c r="G1318" i="9"/>
  <c r="G544" i="9"/>
  <c r="G1812" i="9"/>
  <c r="G823" i="9"/>
  <c r="G715" i="9"/>
  <c r="G529" i="9"/>
  <c r="G427" i="9"/>
  <c r="G642" i="9"/>
  <c r="G1152" i="9"/>
  <c r="G167" i="9"/>
  <c r="G824" i="9"/>
  <c r="G728" i="9"/>
  <c r="G729" i="9"/>
  <c r="G1389" i="9"/>
  <c r="G1282" i="9"/>
  <c r="G1390" i="9"/>
  <c r="G1283" i="9"/>
  <c r="G1391" i="9"/>
  <c r="G1392" i="9"/>
  <c r="G1558" i="9"/>
  <c r="G1601" i="9"/>
  <c r="G1602" i="9"/>
  <c r="G1687" i="9"/>
  <c r="G1688" i="9"/>
  <c r="G1635" i="9"/>
  <c r="G49" i="9"/>
  <c r="G1340" i="9"/>
  <c r="G1341" i="9"/>
  <c r="G910" i="9"/>
  <c r="G632" i="9"/>
  <c r="G813" i="9"/>
  <c r="G86" i="9"/>
  <c r="G132" i="9"/>
  <c r="G133" i="9"/>
  <c r="G954" i="9"/>
  <c r="G955" i="9"/>
  <c r="G1397" i="9"/>
  <c r="G1581" i="9"/>
  <c r="G275" i="9"/>
  <c r="G262" i="9"/>
  <c r="G825" i="9"/>
  <c r="G1346" i="9"/>
  <c r="G1347" i="9"/>
  <c r="G565" i="9"/>
  <c r="G927" i="9"/>
  <c r="G1142" i="9"/>
  <c r="G990" i="9"/>
  <c r="G1742" i="9"/>
  <c r="G1511" i="9"/>
  <c r="G1512" i="9"/>
  <c r="G1716" i="9"/>
  <c r="G1743" i="9"/>
  <c r="G698" i="9"/>
  <c r="G1048" i="9"/>
  <c r="G1049" i="9"/>
  <c r="G237" i="9"/>
  <c r="G1654" i="9"/>
  <c r="G1934" i="9"/>
  <c r="G1567" i="9"/>
  <c r="G699" i="9"/>
  <c r="G276" i="9"/>
  <c r="G277" i="9"/>
  <c r="G278" i="9"/>
  <c r="G41" i="9"/>
  <c r="G1568" i="9"/>
  <c r="G42" i="9"/>
  <c r="G43" i="9"/>
  <c r="G1435" i="9"/>
  <c r="G1436" i="9"/>
  <c r="G248" i="9"/>
  <c r="G249" i="9"/>
  <c r="G665" i="9"/>
  <c r="G666" i="9"/>
  <c r="G667" i="9"/>
  <c r="G1291" i="9"/>
  <c r="G795" i="9"/>
  <c r="G606" i="9"/>
  <c r="G1076" i="9"/>
  <c r="G796" i="9"/>
  <c r="G797" i="9"/>
  <c r="G444" i="9"/>
  <c r="G445" i="9"/>
  <c r="G393" i="9"/>
  <c r="G1860" i="9"/>
  <c r="G1861" i="9"/>
  <c r="G1674" i="9"/>
  <c r="G1129" i="9"/>
  <c r="G1130" i="9"/>
  <c r="G491" i="9"/>
  <c r="G1284" i="9"/>
  <c r="G156" i="9"/>
  <c r="G530" i="9"/>
  <c r="G157" i="9"/>
  <c r="G531" i="9"/>
  <c r="G1285" i="9"/>
  <c r="G1286" i="9"/>
  <c r="G158" i="9"/>
  <c r="G159" i="9"/>
  <c r="G1131" i="9"/>
  <c r="G1132" i="9"/>
  <c r="G1287" i="9"/>
  <c r="G572" i="9"/>
  <c r="G573" i="9"/>
  <c r="G386" i="9"/>
  <c r="G428" i="9"/>
  <c r="G574" i="9"/>
  <c r="G387" i="9"/>
  <c r="G862" i="9"/>
  <c r="G863" i="9"/>
  <c r="G1698" i="9"/>
  <c r="G1699" i="9"/>
  <c r="G105" i="9"/>
  <c r="G1393" i="9"/>
  <c r="G1809" i="9"/>
  <c r="G1700" i="9"/>
  <c r="G1701" i="9"/>
  <c r="G575" i="9"/>
  <c r="G1702" i="9"/>
  <c r="G1569" i="9"/>
  <c r="G1570" i="9"/>
  <c r="G991" i="9"/>
  <c r="G1348" i="9"/>
  <c r="G992" i="9"/>
  <c r="G1096" i="9"/>
  <c r="G1097" i="9"/>
  <c r="G1748" i="9"/>
  <c r="G1749" i="9"/>
  <c r="G761" i="9"/>
  <c r="G1218" i="9"/>
  <c r="G1050" i="9"/>
  <c r="G1238" i="9"/>
  <c r="G1239" i="9"/>
  <c r="G1240" i="9"/>
  <c r="G1689" i="9"/>
  <c r="G1241" i="9"/>
  <c r="G1242" i="9"/>
  <c r="G1243" i="9"/>
  <c r="G1690" i="9"/>
  <c r="G1051" i="9"/>
  <c r="G503" i="9"/>
  <c r="G119" i="9"/>
  <c r="G388" i="9"/>
  <c r="G389" i="9"/>
  <c r="G906" i="9"/>
  <c r="G1103" i="9"/>
  <c r="G1104" i="9"/>
  <c r="G1105" i="9"/>
  <c r="G1273" i="9"/>
  <c r="G1274" i="9"/>
  <c r="G1275" i="9"/>
  <c r="G1276" i="9"/>
  <c r="G1277" i="9"/>
  <c r="G1278" i="9"/>
  <c r="G1349" i="9"/>
  <c r="G1350" i="9"/>
  <c r="G1351" i="9"/>
  <c r="G44" i="9"/>
  <c r="G228" i="9"/>
  <c r="G1725" i="9"/>
  <c r="G1726" i="9"/>
  <c r="G1738" i="9"/>
  <c r="G674" i="9"/>
  <c r="G1913" i="9"/>
  <c r="G1192" i="9"/>
  <c r="G786" i="9"/>
  <c r="G891" i="9"/>
  <c r="G1062" i="9"/>
  <c r="G1063" i="9"/>
  <c r="G1487" i="9"/>
  <c r="G297" i="9"/>
  <c r="G775" i="9"/>
  <c r="G1917" i="9"/>
  <c r="G229" i="9"/>
  <c r="G230" i="9"/>
  <c r="G231" i="9"/>
  <c r="G911" i="9"/>
  <c r="G912" i="9"/>
  <c r="G913" i="9"/>
  <c r="G914" i="9"/>
  <c r="G462" i="9"/>
  <c r="G915" i="9"/>
  <c r="G864" i="9"/>
  <c r="G453" i="9"/>
  <c r="G232" i="9"/>
  <c r="G64" i="9"/>
  <c r="G65" i="9"/>
  <c r="G66" i="9"/>
  <c r="G99" i="9"/>
  <c r="G1730" i="9"/>
  <c r="G865" i="9"/>
  <c r="G842" i="9"/>
  <c r="G843" i="9"/>
  <c r="G1750" i="9"/>
  <c r="G1376" i="9"/>
  <c r="G1603" i="9"/>
  <c r="G612" i="9"/>
  <c r="G613" i="9"/>
  <c r="G1209" i="9"/>
  <c r="G1106" i="9"/>
  <c r="G633" i="9"/>
  <c r="G1029" i="9"/>
  <c r="G1030" i="9"/>
  <c r="G981" i="9"/>
  <c r="G982" i="9"/>
  <c r="G1244" i="9"/>
  <c r="G1636" i="9"/>
  <c r="G1637" i="9"/>
  <c r="G1638" i="9"/>
  <c r="G1813" i="9"/>
  <c r="G1814" i="9"/>
  <c r="G545" i="9"/>
  <c r="G546" i="9"/>
  <c r="G1143" i="9"/>
  <c r="G1144" i="9"/>
  <c r="G1145" i="9"/>
  <c r="G1052" i="9"/>
  <c r="G1377" i="9"/>
  <c r="G1378" i="9"/>
  <c r="G730" i="9"/>
  <c r="G620" i="9"/>
  <c r="G621" i="9"/>
  <c r="G1559" i="9"/>
  <c r="G1107" i="9"/>
  <c r="G1332" i="9"/>
  <c r="G1333" i="9"/>
  <c r="G1623" i="9"/>
  <c r="G1624" i="9"/>
  <c r="G1867" i="9"/>
  <c r="G1868" i="9"/>
  <c r="G160" i="9"/>
  <c r="G700" i="9"/>
  <c r="G1815" i="9"/>
  <c r="G1342" i="9"/>
  <c r="G1343" i="9"/>
  <c r="G233" i="9"/>
  <c r="G740" i="9"/>
  <c r="G1251" i="9"/>
  <c r="G1655" i="9"/>
  <c r="G1162" i="9"/>
  <c r="G787" i="9"/>
  <c r="G852" i="9"/>
  <c r="G429" i="9"/>
  <c r="G853" i="9"/>
  <c r="G752" i="9"/>
  <c r="G1252" i="9"/>
  <c r="G1253" i="9"/>
  <c r="G1625" i="9"/>
  <c r="G753" i="9"/>
  <c r="G1787" i="9"/>
  <c r="G956" i="9"/>
  <c r="G357" i="9"/>
  <c r="G161" i="9"/>
  <c r="G162" i="9"/>
  <c r="G492" i="9"/>
  <c r="G493" i="9"/>
  <c r="G1751" i="9"/>
  <c r="G369" i="9"/>
  <c r="G370" i="9"/>
  <c r="G371" i="9"/>
  <c r="G788" i="9"/>
  <c r="G192" i="9"/>
  <c r="G878" i="9"/>
  <c r="G1727" i="9"/>
  <c r="G309" i="9"/>
  <c r="G310" i="9"/>
  <c r="G311" i="9"/>
  <c r="G263" i="9"/>
  <c r="G134" i="9"/>
  <c r="G264" i="9"/>
  <c r="G1925" i="9"/>
  <c r="G430" i="9"/>
  <c r="G431" i="9"/>
  <c r="G454" i="9"/>
  <c r="G1656" i="9"/>
  <c r="G1657" i="9"/>
  <c r="G1427" i="9"/>
  <c r="G174" i="9"/>
  <c r="G1334" i="9"/>
  <c r="G1532" i="9"/>
  <c r="G1533" i="9"/>
  <c r="G586" i="9"/>
  <c r="G1658" i="9"/>
  <c r="G947" i="9"/>
  <c r="G948" i="9"/>
  <c r="G754" i="9"/>
  <c r="G755" i="9"/>
  <c r="G866" i="9"/>
  <c r="G1752" i="9"/>
  <c r="G1753" i="9"/>
  <c r="G1754" i="9"/>
  <c r="G1133" i="9"/>
  <c r="G1134" i="9"/>
  <c r="G1135" i="9"/>
  <c r="G1717" i="9"/>
  <c r="G1136" i="9"/>
  <c r="G265" i="9"/>
  <c r="G266" i="9"/>
  <c r="G762" i="9"/>
  <c r="G1497" i="9"/>
  <c r="G1571" i="9"/>
  <c r="G1572" i="9"/>
  <c r="G1573" i="9"/>
  <c r="G1019" i="9"/>
  <c r="G675" i="9"/>
  <c r="G1153" i="9"/>
  <c r="G622" i="9"/>
  <c r="G623" i="9"/>
  <c r="G1193" i="9"/>
  <c r="G106" i="9"/>
  <c r="G1194" i="9"/>
  <c r="G1604" i="9"/>
  <c r="G279" i="9"/>
  <c r="G280" i="9"/>
  <c r="G1077" i="9"/>
  <c r="G1881" i="9"/>
  <c r="G1882" i="9"/>
  <c r="G703" i="9"/>
  <c r="G704" i="9"/>
  <c r="G983" i="9"/>
  <c r="G1413" i="9"/>
  <c r="G592" i="9"/>
  <c r="G593" i="9"/>
  <c r="G594" i="9"/>
  <c r="G867" i="9"/>
  <c r="G1420" i="9"/>
  <c r="G1703" i="9"/>
  <c r="G1951" i="9"/>
  <c r="G267" i="9"/>
  <c r="G1421" i="9"/>
  <c r="G868" i="9"/>
  <c r="G1704" i="9"/>
  <c r="G1952" i="9"/>
  <c r="G595" i="9"/>
  <c r="G596" i="9"/>
  <c r="G597" i="9"/>
  <c r="G624" i="9"/>
  <c r="G625" i="9"/>
  <c r="G281" i="9"/>
  <c r="G789" i="9"/>
  <c r="G510" i="9"/>
  <c r="G511" i="9"/>
  <c r="G1905" i="9"/>
  <c r="G107" i="9"/>
  <c r="G108" i="9"/>
  <c r="G676" i="9"/>
  <c r="G677" i="9"/>
  <c r="G1301" i="9"/>
  <c r="G1302" i="9"/>
  <c r="G1728" i="9"/>
  <c r="G678" i="9"/>
  <c r="G203" i="9"/>
  <c r="G204" i="9"/>
  <c r="G1610" i="9"/>
  <c r="G1611" i="9"/>
  <c r="G679" i="9"/>
  <c r="G1254" i="9"/>
  <c r="G1437" i="9"/>
  <c r="G1255" i="9"/>
  <c r="G1612" i="9"/>
  <c r="G731" i="9"/>
  <c r="G412" i="9"/>
  <c r="G547" i="9"/>
  <c r="G548" i="9"/>
  <c r="G1181" i="9"/>
  <c r="G1838" i="9"/>
  <c r="G1031" i="9"/>
  <c r="G916" i="9"/>
  <c r="G1064" i="9"/>
  <c r="G1402" i="9"/>
  <c r="G1883" i="9"/>
  <c r="G1245" i="9"/>
  <c r="G614" i="9"/>
  <c r="G615" i="9"/>
  <c r="G984" i="9"/>
  <c r="G1163" i="9"/>
  <c r="G1164" i="9"/>
  <c r="G1534" i="9"/>
  <c r="G1560" i="9"/>
  <c r="G330" i="9"/>
  <c r="G653" i="9"/>
  <c r="G654" i="9"/>
  <c r="G1798" i="9"/>
  <c r="G331" i="9"/>
  <c r="G332" i="9"/>
  <c r="G643" i="9"/>
  <c r="G1646" i="9"/>
  <c r="G1926" i="9"/>
  <c r="G1927" i="9"/>
  <c r="G1414" i="9"/>
  <c r="G1415" i="9"/>
  <c r="G1146" i="9"/>
  <c r="G312" i="9"/>
  <c r="G844" i="9"/>
  <c r="G732" i="9"/>
  <c r="G478" i="9"/>
  <c r="G479" i="9"/>
  <c r="G1731" i="9"/>
  <c r="G480" i="9"/>
  <c r="G481" i="9"/>
  <c r="G741" i="9"/>
  <c r="G1755" i="9"/>
  <c r="G1626" i="9"/>
  <c r="G1303" i="9"/>
  <c r="G1304" i="9"/>
  <c r="G1305" i="9"/>
  <c r="G1306" i="9"/>
  <c r="G1307" i="9"/>
  <c r="G1308" i="9"/>
  <c r="G120" i="9"/>
  <c r="G121" i="9"/>
  <c r="G193" i="9"/>
  <c r="G194" i="9"/>
  <c r="G205" i="9"/>
  <c r="G206" i="9"/>
  <c r="G207" i="9"/>
  <c r="G798" i="9"/>
  <c r="G1474" i="9"/>
  <c r="G1475" i="9"/>
  <c r="G413" i="9"/>
  <c r="G1718" i="9"/>
  <c r="G504" i="9"/>
  <c r="G733" i="9"/>
  <c r="G394" i="9"/>
  <c r="G655" i="9"/>
  <c r="G656" i="9"/>
  <c r="G1582" i="9"/>
  <c r="G175" i="9"/>
  <c r="G705" i="9"/>
  <c r="G1659" i="9"/>
  <c r="G1660" i="9"/>
  <c r="G532" i="9"/>
  <c r="G680" i="9"/>
  <c r="G100" i="9"/>
  <c r="G1403" i="9"/>
  <c r="G1756" i="9"/>
  <c r="G1757" i="9"/>
  <c r="G1404" i="9"/>
  <c r="G1758" i="9"/>
  <c r="G1759" i="9"/>
  <c r="G1760" i="9"/>
  <c r="G1761" i="9"/>
  <c r="G101" i="9"/>
  <c r="G1744" i="9"/>
  <c r="G1229" i="9"/>
  <c r="G1896" i="9"/>
  <c r="G1897" i="9"/>
  <c r="G1508" i="9"/>
  <c r="G298" i="9"/>
  <c r="G241" i="9"/>
  <c r="G1583" i="9"/>
  <c r="G1584" i="9"/>
  <c r="G1585" i="9"/>
  <c r="G1829" i="9"/>
  <c r="G1108" i="9"/>
  <c r="G1830" i="9"/>
  <c r="G681" i="9"/>
  <c r="G949" i="9"/>
  <c r="G879" i="9"/>
  <c r="G880" i="9"/>
  <c r="G881" i="9"/>
  <c r="G882" i="9"/>
  <c r="G883" i="9"/>
  <c r="G884" i="9"/>
  <c r="G1498" i="9"/>
  <c r="G1499" i="9"/>
  <c r="G1500" i="9"/>
  <c r="G1953" i="9"/>
  <c r="G1799" i="9"/>
  <c r="G102" i="9"/>
  <c r="G1647" i="9"/>
  <c r="G67" i="9"/>
  <c r="G1906" i="9"/>
  <c r="G1884" i="9"/>
  <c r="G1501" i="9"/>
  <c r="G208" i="9"/>
  <c r="G209" i="9"/>
  <c r="G716" i="9"/>
  <c r="G717" i="9"/>
  <c r="G718" i="9"/>
  <c r="G719" i="9"/>
  <c r="G616" i="9"/>
  <c r="G1732" i="9"/>
  <c r="G1845" i="9"/>
  <c r="G1352" i="9"/>
  <c r="G1661" i="9"/>
  <c r="G1662" i="9"/>
  <c r="G928" i="9"/>
  <c r="G50" i="9"/>
  <c r="G51" i="9"/>
  <c r="G176" i="9"/>
  <c r="G177" i="9"/>
  <c r="G1683" i="9"/>
  <c r="G414" i="9"/>
  <c r="G415" i="9"/>
  <c r="G562" i="9"/>
  <c r="G682" i="9"/>
  <c r="G776" i="9"/>
  <c r="G993" i="9"/>
  <c r="G313" i="9"/>
  <c r="G1627" i="9"/>
  <c r="G1007" i="9"/>
  <c r="G250" i="9"/>
  <c r="G314" i="9"/>
  <c r="G315" i="9"/>
  <c r="G1219" i="9"/>
  <c r="G1846" i="9"/>
  <c r="G1847" i="9"/>
  <c r="G1848" i="9"/>
  <c r="G1165" i="9"/>
  <c r="G512" i="9"/>
  <c r="G1379" i="9"/>
  <c r="G1907" i="9"/>
  <c r="G1908" i="9"/>
  <c r="G814" i="9"/>
  <c r="G1013" i="9"/>
  <c r="G1781" i="9"/>
  <c r="G706" i="9"/>
  <c r="G854" i="9"/>
  <c r="G1147" i="9"/>
  <c r="G763" i="9"/>
  <c r="G764" i="9"/>
  <c r="G390" i="9"/>
  <c r="G391" i="9"/>
  <c r="G1008" i="9"/>
  <c r="G1009" i="9"/>
  <c r="G1549" i="9"/>
  <c r="G1628" i="9"/>
  <c r="G1928" i="9"/>
  <c r="G549" i="9"/>
  <c r="G550" i="9"/>
  <c r="G1158" i="9"/>
  <c r="G869" i="9"/>
  <c r="G870" i="9"/>
  <c r="G1020" i="9"/>
  <c r="G178" i="9"/>
  <c r="G179" i="9"/>
  <c r="G180" i="9"/>
  <c r="G181" i="9"/>
  <c r="G1929" i="9"/>
  <c r="G268" i="9"/>
  <c r="G269" i="9"/>
  <c r="G1788" i="9"/>
  <c r="G1789" i="9"/>
  <c r="G1691" i="9"/>
  <c r="G1745" i="9"/>
  <c r="G1021" i="9"/>
  <c r="G1405" i="9"/>
  <c r="G1574" i="9"/>
  <c r="G1762" i="9"/>
  <c r="G1010" i="9"/>
  <c r="G1763" i="9"/>
  <c r="G576" i="9"/>
  <c r="G1613" i="9"/>
  <c r="G1454" i="9"/>
  <c r="G892" i="9"/>
  <c r="G1909" i="9"/>
  <c r="G1513" i="9"/>
  <c r="G342" i="9"/>
  <c r="G343" i="9"/>
  <c r="G893" i="9"/>
  <c r="G8" i="9"/>
  <c r="G9" i="9"/>
  <c r="G1078" i="9"/>
  <c r="G1079" i="9"/>
  <c r="G1080" i="9"/>
  <c r="G815" i="9"/>
  <c r="G1246" i="9"/>
  <c r="G1428" i="9"/>
  <c r="G598" i="9"/>
  <c r="G87" i="9"/>
  <c r="G88" i="9"/>
  <c r="G1605" i="9"/>
  <c r="G103" i="9"/>
  <c r="G1022" i="9"/>
  <c r="G316" i="9"/>
  <c r="G929" i="9"/>
  <c r="G930" i="9"/>
  <c r="G317" i="9"/>
  <c r="G318" i="9"/>
  <c r="G1550" i="9"/>
  <c r="G1292" i="9"/>
  <c r="G1293" i="9"/>
  <c r="G505" i="9"/>
  <c r="G1898" i="9"/>
  <c r="G1272" i="9"/>
  <c r="G742" i="9"/>
  <c r="G743" i="9"/>
  <c r="G68" i="9"/>
  <c r="G122" i="9"/>
  <c r="G1406" i="9"/>
  <c r="G1800" i="9"/>
  <c r="G1801" i="9"/>
  <c r="G168" i="9"/>
  <c r="G513" i="9"/>
  <c r="G514" i="9"/>
  <c r="G89" i="9"/>
  <c r="G90" i="9"/>
  <c r="G333" i="9"/>
  <c r="G284" i="9"/>
  <c r="G416" i="9"/>
  <c r="G455" i="9"/>
  <c r="G1488" i="9"/>
  <c r="G1489" i="9"/>
  <c r="G977" i="9"/>
  <c r="G683" i="9"/>
  <c r="G684" i="9"/>
  <c r="G685" i="9"/>
  <c r="G1380" i="9"/>
  <c r="G1381" i="9"/>
  <c r="G1382" i="9"/>
  <c r="G1309" i="9"/>
  <c r="G885" i="9"/>
  <c r="G886" i="9"/>
  <c r="G319" i="9"/>
  <c r="G1739" i="9"/>
  <c r="G1586" i="9"/>
  <c r="G1587" i="9"/>
  <c r="G1353" i="9"/>
  <c r="G1354" i="9"/>
  <c r="G506" i="9"/>
  <c r="G1675" i="9"/>
  <c r="G1935" i="9"/>
  <c r="G1936" i="9"/>
  <c r="G1937" i="9"/>
  <c r="G957" i="9"/>
  <c r="G1279" i="9"/>
  <c r="G1230" i="9"/>
  <c r="G1231" i="9"/>
  <c r="G1232" i="9"/>
  <c r="G917" i="9"/>
  <c r="G1319" i="9"/>
  <c r="G210" i="9"/>
  <c r="G211" i="9"/>
  <c r="G1367" i="9"/>
  <c r="G1368" i="9"/>
  <c r="G1438" i="9"/>
  <c r="G1320" i="9"/>
  <c r="G533" i="9"/>
  <c r="G1729" i="9"/>
  <c r="G777" i="9"/>
  <c r="G778" i="9"/>
  <c r="G994" i="9"/>
  <c r="G1053" i="9"/>
  <c r="G458" i="9"/>
  <c r="G91" i="9"/>
  <c r="AD1782" i="9"/>
  <c r="AD534" i="9"/>
  <c r="AD1439" i="9"/>
  <c r="AD1440" i="9"/>
  <c r="AD1441" i="9"/>
  <c r="AD1442" i="9"/>
  <c r="AD1098" i="9"/>
  <c r="AD1619" i="9"/>
  <c r="AD494" i="9"/>
  <c r="AD495" i="9"/>
  <c r="AD1463" i="9"/>
  <c r="AD1535" i="9"/>
  <c r="AD1464" i="9"/>
  <c r="AD1536" i="9"/>
  <c r="AD1537" i="9"/>
  <c r="AD334" i="9"/>
  <c r="AD335" i="9"/>
  <c r="AD1344" i="9"/>
  <c r="AD607" i="9"/>
  <c r="AD958" i="9"/>
  <c r="AD242" i="9"/>
  <c r="AD779" i="9"/>
  <c r="AD1802" i="9"/>
  <c r="AD1803" i="9"/>
  <c r="AD1422" i="9"/>
  <c r="AD759" i="9"/>
  <c r="AD336" i="9"/>
  <c r="AD760" i="9"/>
  <c r="AD1220" i="9"/>
  <c r="AD1221" i="9"/>
  <c r="AD1416" i="9"/>
  <c r="AD1764" i="9"/>
  <c r="AD701" i="9"/>
  <c r="AD702" i="9"/>
  <c r="AD10" i="9"/>
  <c r="AD11" i="9"/>
  <c r="AD12" i="9"/>
  <c r="AD13" i="9"/>
  <c r="AD379" i="9"/>
  <c r="AD380" i="9"/>
  <c r="AD816" i="9"/>
  <c r="AD381" i="9"/>
  <c r="AD995" i="9"/>
  <c r="AD1676" i="9"/>
  <c r="AD894" i="9"/>
  <c r="AD895" i="9"/>
  <c r="AD1490" i="9"/>
  <c r="AD566" i="9"/>
  <c r="AD709" i="9"/>
  <c r="AD1491" i="9"/>
  <c r="AD1492" i="9"/>
  <c r="AD1719" i="9"/>
  <c r="AD1355" i="9"/>
  <c r="AD1356" i="9"/>
  <c r="AD1357" i="9"/>
  <c r="AD1358" i="9"/>
  <c r="AD1869" i="9"/>
  <c r="AD1065" i="9"/>
  <c r="AD1870" i="9"/>
  <c r="AD1871" i="9"/>
  <c r="AD1066" i="9"/>
  <c r="AD1872" i="9"/>
  <c r="AD26" i="9"/>
  <c r="AD1032" i="9"/>
  <c r="AD1033" i="9"/>
  <c r="AD1109" i="9"/>
  <c r="AD27" i="9"/>
  <c r="AD1034" i="9"/>
  <c r="AD1035" i="9"/>
  <c r="AD1110" i="9"/>
  <c r="AD142" i="9"/>
  <c r="AD143" i="9"/>
  <c r="AD1111" i="9"/>
  <c r="AD320" i="9"/>
  <c r="AD1588" i="9"/>
  <c r="AD1476" i="9"/>
  <c r="AD1477" i="9"/>
  <c r="AD1663" i="9"/>
  <c r="AD1664" i="9"/>
  <c r="AD182" i="9"/>
  <c r="AD826" i="9"/>
  <c r="AD780" i="9"/>
  <c r="AD1256" i="9"/>
  <c r="AD270" i="9"/>
  <c r="AD1222" i="9"/>
  <c r="AD183" i="9"/>
  <c r="AD1210" i="9"/>
  <c r="AD985" i="9"/>
  <c r="AD1831" i="9"/>
  <c r="AD1455" i="9"/>
  <c r="AD299" i="9"/>
  <c r="AD14" i="9"/>
  <c r="AD15" i="9"/>
  <c r="AD135" i="9"/>
  <c r="AD28" i="9"/>
  <c r="AD29" i="9"/>
  <c r="AD30" i="9"/>
  <c r="AD1159" i="9"/>
  <c r="AD599" i="9"/>
  <c r="AD1551" i="9"/>
  <c r="AD600" i="9"/>
  <c r="AD1552" i="9"/>
  <c r="AD1553" i="9"/>
  <c r="AD496" i="9"/>
  <c r="AD497" i="9"/>
  <c r="AD1112" i="9"/>
  <c r="AD1113" i="9"/>
  <c r="AD1114" i="9"/>
  <c r="AD31" i="9"/>
  <c r="AD996" i="9"/>
  <c r="AD123" i="9"/>
  <c r="AD997" i="9"/>
  <c r="AD1023" i="9"/>
  <c r="AD1024" i="9"/>
  <c r="AD1288" i="9"/>
  <c r="AD195" i="9"/>
  <c r="AD212" i="9"/>
  <c r="AD1665" i="9"/>
  <c r="AD1666" i="9"/>
  <c r="AD1667" i="9"/>
  <c r="AD69" i="9"/>
  <c r="AD70" i="9"/>
  <c r="AD1668" i="9"/>
  <c r="AD1733" i="9"/>
  <c r="AD1025" i="9"/>
  <c r="AD587" i="9"/>
  <c r="AD588" i="9"/>
  <c r="AD417" i="9"/>
  <c r="AD959" i="9"/>
  <c r="AD960" i="9"/>
  <c r="AD1294" i="9"/>
  <c r="AD608" i="9"/>
  <c r="AD1223" i="9"/>
  <c r="AD1224" i="9"/>
  <c r="AD1606" i="9"/>
  <c r="AD1607" i="9"/>
  <c r="AD617" i="9"/>
  <c r="AD618" i="9"/>
  <c r="AD887" i="9"/>
  <c r="AD1620" i="9"/>
  <c r="AD1621" i="9"/>
  <c r="AD1740" i="9"/>
  <c r="AD358" i="9"/>
  <c r="AD16" i="9"/>
  <c r="AD238" i="9"/>
  <c r="AD251" i="9"/>
  <c r="AD1502" i="9"/>
  <c r="AD1465" i="9"/>
  <c r="AD1466" i="9"/>
  <c r="AD1081" i="9"/>
  <c r="AD1082" i="9"/>
  <c r="AD1692" i="9"/>
  <c r="AD1693" i="9"/>
  <c r="AD1694" i="9"/>
  <c r="AD998" i="9"/>
  <c r="AD1083" i="9"/>
  <c r="AD1084" i="9"/>
  <c r="AD1695" i="9"/>
  <c r="AD1696" i="9"/>
  <c r="AD285" i="9"/>
  <c r="AD1538" i="9"/>
  <c r="AD1539" i="9"/>
  <c r="AD1816" i="9"/>
  <c r="AD1817" i="9"/>
  <c r="AD1818" i="9"/>
  <c r="AD196" i="9"/>
  <c r="AD197" i="9"/>
  <c r="AD931" i="9"/>
  <c r="AD515" i="9"/>
  <c r="AD516" i="9"/>
  <c r="AD517" i="9"/>
  <c r="AD871" i="9"/>
  <c r="AD872" i="9"/>
  <c r="AD1819" i="9"/>
  <c r="AD1820" i="9"/>
  <c r="AD1821" i="9"/>
  <c r="AD1036" i="9"/>
  <c r="AD1734" i="9"/>
  <c r="AD1166" i="9"/>
  <c r="AD1167" i="9"/>
  <c r="AD1369" i="9"/>
  <c r="AD1370" i="9"/>
  <c r="AD836" i="9"/>
  <c r="AD837" i="9"/>
  <c r="AD1371" i="9"/>
  <c r="AD359" i="9"/>
  <c r="AD1372" i="9"/>
  <c r="AD1735" i="9"/>
  <c r="AD17" i="9"/>
  <c r="AD1736" i="9"/>
  <c r="AD18" i="9"/>
  <c r="AD1456" i="9"/>
  <c r="AD1457" i="9"/>
  <c r="AD1575" i="9"/>
  <c r="AD109" i="9"/>
  <c r="AD213" i="9"/>
  <c r="AD1148" i="9"/>
  <c r="AD1614" i="9"/>
  <c r="AD1615" i="9"/>
  <c r="AD799" i="9"/>
  <c r="AD800" i="9"/>
  <c r="AD801" i="9"/>
  <c r="AD802" i="9"/>
  <c r="AD803" i="9"/>
  <c r="AD1185" i="9"/>
  <c r="AD1335" i="9"/>
  <c r="AD855" i="9"/>
  <c r="AD856" i="9"/>
  <c r="AD1765" i="9"/>
  <c r="AD32" i="9"/>
  <c r="AD33" i="9"/>
  <c r="AD432" i="9"/>
  <c r="AD720" i="9"/>
  <c r="AD721" i="9"/>
  <c r="AD535" i="9"/>
  <c r="AD1832" i="9"/>
  <c r="AD1833" i="9"/>
  <c r="AD382" i="9"/>
  <c r="AD1561" i="9"/>
  <c r="AD1540" i="9"/>
  <c r="AD1345" i="9"/>
  <c r="AD1373" i="9"/>
  <c r="AD433" i="9"/>
  <c r="AD184" i="9"/>
  <c r="AD185" i="9"/>
  <c r="AD707" i="9"/>
  <c r="AD1873" i="9"/>
  <c r="AD1589" i="9"/>
  <c r="AD1149" i="9"/>
  <c r="AD1885" i="9"/>
  <c r="AD1886" i="9"/>
  <c r="AD1899" i="9"/>
  <c r="AD1900" i="9"/>
  <c r="AD1137" i="9"/>
  <c r="AD1616" i="9"/>
  <c r="AD52" i="9"/>
  <c r="AD53" i="9"/>
  <c r="AD1617" i="9"/>
  <c r="AD1407" i="9"/>
  <c r="AD1562" i="9"/>
  <c r="AD169" i="9"/>
  <c r="AD136" i="9"/>
  <c r="AD137" i="9"/>
  <c r="AD138" i="9"/>
  <c r="AD139" i="9"/>
  <c r="AD140" i="9"/>
  <c r="AD456" i="9"/>
  <c r="AD457" i="9"/>
  <c r="AD321" i="9"/>
  <c r="AD1257" i="9"/>
  <c r="AD1258" i="9"/>
  <c r="AD845" i="9"/>
  <c r="AD1503" i="9"/>
  <c r="AD1504" i="9"/>
  <c r="AD1505" i="9"/>
  <c r="AD1467" i="9"/>
  <c r="AD463" i="9"/>
  <c r="AD1849" i="9"/>
  <c r="AD1850" i="9"/>
  <c r="AD243" i="9"/>
  <c r="AD244" i="9"/>
  <c r="AD1468" i="9"/>
  <c r="AD1469" i="9"/>
  <c r="AD464" i="9"/>
  <c r="AD1851" i="9"/>
  <c r="AD1852" i="9"/>
  <c r="AD1458" i="9"/>
  <c r="AD1195" i="9"/>
  <c r="AD1196" i="9"/>
  <c r="AD619" i="9"/>
  <c r="AD1197" i="9"/>
  <c r="AD163" i="9"/>
  <c r="AD372" i="9"/>
  <c r="AD1697" i="9"/>
  <c r="AD1874" i="9"/>
  <c r="AD1875" i="9"/>
  <c r="AD1876" i="9"/>
  <c r="AD245" i="9"/>
  <c r="AD246" i="9"/>
  <c r="AD1590" i="9"/>
  <c r="AD214" i="9"/>
  <c r="AD215" i="9"/>
  <c r="AD1233" i="9"/>
  <c r="AD1459" i="9"/>
  <c r="AD1460" i="9"/>
  <c r="AD1563" i="9"/>
  <c r="AD1790" i="9"/>
  <c r="AD247" i="9"/>
  <c r="AD351" i="9"/>
  <c r="AD352" i="9"/>
  <c r="AD1766" i="9"/>
  <c r="AD1767" i="9"/>
  <c r="AD353" i="9"/>
  <c r="AD337" i="9"/>
  <c r="AD601" i="9"/>
  <c r="AD1169" i="9"/>
  <c r="AD1834" i="9"/>
  <c r="AD602" i="9"/>
  <c r="AD1170" i="9"/>
  <c r="AD1835" i="9"/>
  <c r="AD338" i="9"/>
  <c r="AD339" i="9"/>
  <c r="AD710" i="9"/>
  <c r="AD1171" i="9"/>
  <c r="AD1014" i="9"/>
  <c r="AD164" i="9"/>
  <c r="AD790" i="9"/>
  <c r="AD644" i="9"/>
  <c r="AD165" i="9"/>
  <c r="AD1447" i="9"/>
  <c r="AD1448" i="9"/>
  <c r="AD1449" i="9"/>
  <c r="AD252" i="9"/>
  <c r="AD1450" i="9"/>
  <c r="AD216" i="9"/>
  <c r="AD217" i="9"/>
  <c r="AD817" i="9"/>
  <c r="AD1839" i="9"/>
  <c r="AD1840" i="9"/>
  <c r="AD536" i="9"/>
  <c r="AD537" i="9"/>
  <c r="AD538" i="9"/>
  <c r="AD1741" i="9"/>
  <c r="AD791" i="9"/>
  <c r="AD392" i="9"/>
  <c r="AD804" i="9"/>
  <c r="AD286" i="9"/>
  <c r="AD805" i="9"/>
  <c r="AD1310" i="9"/>
  <c r="AD1311" i="9"/>
  <c r="AD918" i="9"/>
  <c r="AD1312" i="9"/>
  <c r="AD1313" i="9"/>
  <c r="AD92" i="9"/>
  <c r="AD645" i="9"/>
  <c r="AD646" i="9"/>
  <c r="AD1015" i="9"/>
  <c r="AD1016" i="9"/>
  <c r="AD1234" i="9"/>
  <c r="AD1054" i="9"/>
  <c r="AD1055" i="9"/>
  <c r="AD873" i="9"/>
  <c r="AD1321" i="9"/>
  <c r="AD1322" i="9"/>
  <c r="AD518" i="9"/>
  <c r="AD519" i="9"/>
  <c r="AD874" i="9"/>
  <c r="AD1323" i="9"/>
  <c r="AD1324" i="9"/>
  <c r="AD1822" i="9"/>
  <c r="AD1862" i="9"/>
  <c r="AD1629" i="9"/>
  <c r="AD93" i="9"/>
  <c r="AD539" i="9"/>
  <c r="AD540" i="9"/>
  <c r="AD541" i="9"/>
  <c r="AD1182" i="9"/>
  <c r="AD239" i="9"/>
  <c r="AD240" i="9"/>
  <c r="AD1630" i="9"/>
  <c r="AD198" i="9"/>
  <c r="AD1198" i="9"/>
  <c r="AD1247" i="9"/>
  <c r="AD199" i="9"/>
  <c r="AD1248" i="9"/>
  <c r="AD875" i="9"/>
  <c r="AD876" i="9"/>
  <c r="AD722" i="9"/>
  <c r="AD418" i="9"/>
  <c r="AD419" i="9"/>
  <c r="AD19" i="9"/>
  <c r="AD1249" i="9"/>
  <c r="AD711" i="9"/>
  <c r="AD712" i="9"/>
  <c r="AD713" i="9"/>
  <c r="AD1085" i="9"/>
  <c r="AD1478" i="9"/>
  <c r="AD734" i="9"/>
  <c r="AD395" i="9"/>
  <c r="AD888" i="9"/>
  <c r="AD932" i="9"/>
  <c r="AD748" i="9"/>
  <c r="AD749" i="9"/>
  <c r="AD750" i="9"/>
  <c r="AD1383" i="9"/>
  <c r="AD961" i="9"/>
  <c r="AD962" i="9"/>
  <c r="AD1086" i="9"/>
  <c r="AD963" i="9"/>
  <c r="AD446" i="9"/>
  <c r="AD964" i="9"/>
  <c r="AD965" i="9"/>
  <c r="AD966" i="9"/>
  <c r="AD1087" i="9"/>
  <c r="AD447" i="9"/>
  <c r="AD1259" i="9"/>
  <c r="AD1705" i="9"/>
  <c r="AD1706" i="9"/>
  <c r="AD1938" i="9"/>
  <c r="AD1939" i="9"/>
  <c r="AD1940" i="9"/>
  <c r="AD344" i="9"/>
  <c r="AD345" i="9"/>
  <c r="AD1514" i="9"/>
  <c r="AD1515" i="9"/>
  <c r="AD1260" i="9"/>
  <c r="AD1941" i="9"/>
  <c r="AD1942" i="9"/>
  <c r="AD1943" i="9"/>
  <c r="AD1707" i="9"/>
  <c r="AD668" i="9"/>
  <c r="AD669" i="9"/>
  <c r="AD1893" i="9"/>
  <c r="AD1894" i="9"/>
  <c r="AD1150" i="9"/>
  <c r="AD818" i="9"/>
  <c r="AD819" i="9"/>
  <c r="AD1280" i="9"/>
  <c r="AD1804" i="9"/>
  <c r="AD1720" i="9"/>
  <c r="AD1805" i="9"/>
  <c r="AD1806" i="9"/>
  <c r="AD340" i="9"/>
  <c r="AD341" i="9"/>
  <c r="AD218" i="9"/>
  <c r="AD1591" i="9"/>
  <c r="AD219" i="9"/>
  <c r="AD144" i="9"/>
  <c r="AD657" i="9"/>
  <c r="AD765" i="9"/>
  <c r="AD766" i="9"/>
  <c r="AD1684" i="9"/>
  <c r="AD1154" i="9"/>
  <c r="AD482" i="9"/>
  <c r="AD1631" i="9"/>
  <c r="AD1289" i="9"/>
  <c r="AD354" i="9"/>
  <c r="AD857" i="9"/>
  <c r="AD858" i="9"/>
  <c r="AD859" i="9"/>
  <c r="AD170" i="9"/>
  <c r="AD171" i="9"/>
  <c r="AD1493" i="9"/>
  <c r="AD1494" i="9"/>
  <c r="AD1314" i="9"/>
  <c r="AD71" i="9"/>
  <c r="AD1067" i="9"/>
  <c r="AD1863" i="9"/>
  <c r="AD767" i="9"/>
  <c r="AD1841" i="9"/>
  <c r="AD1648" i="9"/>
  <c r="AD1649" i="9"/>
  <c r="AD735" i="9"/>
  <c r="AD72" i="9"/>
  <c r="AD73" i="9"/>
  <c r="AD74" i="9"/>
  <c r="AD978" i="9"/>
  <c r="AD979" i="9"/>
  <c r="AD1315" i="9"/>
  <c r="AD110" i="9"/>
  <c r="AD1541" i="9"/>
  <c r="AD145" i="9"/>
  <c r="AD146" i="9"/>
  <c r="AD1542" i="9"/>
  <c r="AD1592" i="9"/>
  <c r="AD609" i="9"/>
  <c r="AD287" i="9"/>
  <c r="AD111" i="9"/>
  <c r="AD744" i="9"/>
  <c r="AD634" i="9"/>
  <c r="AD745" i="9"/>
  <c r="AD746" i="9"/>
  <c r="AD1325" i="9"/>
  <c r="AD827" i="9"/>
  <c r="AD1326" i="9"/>
  <c r="AD1327" i="9"/>
  <c r="AD1328" i="9"/>
  <c r="AD1618" i="9"/>
  <c r="AD647" i="9"/>
  <c r="AD635" i="9"/>
  <c r="AD636" i="9"/>
  <c r="AD736" i="9"/>
  <c r="AD737" i="9"/>
  <c r="AD820" i="9"/>
  <c r="AD1516" i="9"/>
  <c r="AD1517" i="9"/>
  <c r="AD603" i="9"/>
  <c r="AD604" i="9"/>
  <c r="AD933" i="9"/>
  <c r="AD934" i="9"/>
  <c r="AD1576" i="9"/>
  <c r="AD54" i="9"/>
  <c r="AD55" i="9"/>
  <c r="AD124" i="9"/>
  <c r="AD125" i="9"/>
  <c r="AD383" i="9"/>
  <c r="AD126" i="9"/>
  <c r="AD127" i="9"/>
  <c r="AD1853" i="9"/>
  <c r="AD147" i="9"/>
  <c r="AD148" i="9"/>
  <c r="AD322" i="9"/>
  <c r="AD323" i="9"/>
  <c r="AD149" i="9"/>
  <c r="AD150" i="9"/>
  <c r="AD324" i="9"/>
  <c r="AD325" i="9"/>
  <c r="AD781" i="9"/>
  <c r="AD648" i="9"/>
  <c r="AD1823" i="9"/>
  <c r="AD1461" i="9"/>
  <c r="AD360" i="9"/>
  <c r="AD361" i="9"/>
  <c r="AD1037" i="9"/>
  <c r="AD45" i="9"/>
  <c r="AD46" i="9"/>
  <c r="AD1155" i="9"/>
  <c r="AD1518" i="9"/>
  <c r="AD1156" i="9"/>
  <c r="AD967" i="9"/>
  <c r="AD1157" i="9"/>
  <c r="AD1519" i="9"/>
  <c r="AD1068" i="9"/>
  <c r="AD1069" i="9"/>
  <c r="AD563" i="9"/>
  <c r="AD1914" i="9"/>
  <c r="AD1915" i="9"/>
  <c r="AD1168" i="9"/>
  <c r="AD738" i="9"/>
  <c r="AD686" i="9"/>
  <c r="AD141" i="9"/>
  <c r="AD20" i="9"/>
  <c r="AD896" i="9"/>
  <c r="AD21" i="9"/>
  <c r="AD897" i="9"/>
  <c r="AD898" i="9"/>
  <c r="AD899" i="9"/>
  <c r="AD498" i="9"/>
  <c r="AD499" i="9"/>
  <c r="AD900" i="9"/>
  <c r="AD396" i="9"/>
  <c r="AD626" i="9"/>
  <c r="AD397" i="9"/>
  <c r="AD1225" i="9"/>
  <c r="AD670" i="9"/>
  <c r="AD671" i="9"/>
  <c r="AD1038" i="9"/>
  <c r="AD420" i="9"/>
  <c r="AD1290" i="9"/>
  <c r="AD577" i="9"/>
  <c r="AD806" i="9"/>
  <c r="AD1423" i="9"/>
  <c r="AD288" i="9"/>
  <c r="AD807" i="9"/>
  <c r="AD808" i="9"/>
  <c r="AD714" i="9"/>
  <c r="AD658" i="9"/>
  <c r="AD1593" i="9"/>
  <c r="AD1842" i="9"/>
  <c r="AD687" i="9"/>
  <c r="AD688" i="9"/>
  <c r="AD689" i="9"/>
  <c r="AD723" i="9"/>
  <c r="AD846" i="9"/>
  <c r="AD1768" i="9"/>
  <c r="AD1099" i="9"/>
  <c r="AD1100" i="9"/>
  <c r="AD747" i="9"/>
  <c r="AD434" i="9"/>
  <c r="AD435" i="9"/>
  <c r="AD1470" i="9"/>
  <c r="AD1471" i="9"/>
  <c r="AD448" i="9"/>
  <c r="AD1632" i="9"/>
  <c r="AD1633" i="9"/>
  <c r="AD782" i="9"/>
  <c r="AD783" i="9"/>
  <c r="AD986" i="9"/>
  <c r="AD1408" i="9"/>
  <c r="AD792" i="9"/>
  <c r="AD793" i="9"/>
  <c r="AD1810" i="9"/>
  <c r="AD1186" i="9"/>
  <c r="AD1187" i="9"/>
  <c r="AD1479" i="9"/>
  <c r="AD1791" i="9"/>
  <c r="AD1792" i="9"/>
  <c r="AD659" i="9"/>
  <c r="AD660" i="9"/>
  <c r="AD1594" i="9"/>
  <c r="AD1595" i="9"/>
  <c r="AD1596" i="9"/>
  <c r="AD919" i="9"/>
  <c r="AD1639" i="9"/>
  <c r="AD920" i="9"/>
  <c r="AD1640" i="9"/>
  <c r="AD1641" i="9"/>
  <c r="AD567" i="9"/>
  <c r="AD828" i="9"/>
  <c r="AD1462" i="9"/>
  <c r="AD968" i="9"/>
  <c r="AD756" i="9"/>
  <c r="AD1409" i="9"/>
  <c r="AD1011" i="9"/>
  <c r="AD56" i="9"/>
  <c r="AD1266" i="9"/>
  <c r="AD1451" i="9"/>
  <c r="AD1452" i="9"/>
  <c r="AD1267" i="9"/>
  <c r="AD1384" i="9"/>
  <c r="AD1138" i="9"/>
  <c r="AD1139" i="9"/>
  <c r="AD1520" i="9"/>
  <c r="AD1543" i="9"/>
  <c r="AD1708" i="9"/>
  <c r="AD1544" i="9"/>
  <c r="AD1521" i="9"/>
  <c r="AD1522" i="9"/>
  <c r="AD1523" i="9"/>
  <c r="AD1930" i="9"/>
  <c r="AD1026" i="9"/>
  <c r="AD1027" i="9"/>
  <c r="AD1070" i="9"/>
  <c r="AD1071" i="9"/>
  <c r="AD421" i="9"/>
  <c r="AD449" i="9"/>
  <c r="AD450" i="9"/>
  <c r="AD821" i="9"/>
  <c r="AD1854" i="9"/>
  <c r="AD1855" i="9"/>
  <c r="AD627" i="9"/>
  <c r="AD1877" i="9"/>
  <c r="AD1878" i="9"/>
  <c r="AD551" i="9"/>
  <c r="AD552" i="9"/>
  <c r="AD987" i="9"/>
  <c r="AD1545" i="9"/>
  <c r="AD1783" i="9"/>
  <c r="AD302" i="9"/>
  <c r="AD1546" i="9"/>
  <c r="AD465" i="9"/>
  <c r="AD553" i="9"/>
  <c r="AD554" i="9"/>
  <c r="AD1784" i="9"/>
  <c r="AD303" i="9"/>
  <c r="AD22" i="9"/>
  <c r="AD555" i="9"/>
  <c r="AD47" i="9"/>
  <c r="AD1709" i="9"/>
  <c r="AD1737" i="9"/>
  <c r="AD23" i="9"/>
  <c r="AD24" i="9"/>
  <c r="AD520" i="9"/>
  <c r="AD1524" i="9"/>
  <c r="AD1669" i="9"/>
  <c r="AD1670" i="9"/>
  <c r="AD1115" i="9"/>
  <c r="AD1116" i="9"/>
  <c r="AD1117" i="9"/>
  <c r="AD1118" i="9"/>
  <c r="AD1564" i="9"/>
  <c r="AD1931" i="9"/>
  <c r="AD889" i="9"/>
  <c r="AD1140" i="9"/>
  <c r="AD1119" i="9"/>
  <c r="AD1824" i="9"/>
  <c r="AD1825" i="9"/>
  <c r="AD1826" i="9"/>
  <c r="AD1918" i="9"/>
  <c r="AD1827" i="9"/>
  <c r="AD1828" i="9"/>
  <c r="AD637" i="9"/>
  <c r="AD638" i="9"/>
  <c r="AD1336" i="9"/>
  <c r="AD1919" i="9"/>
  <c r="AD1920" i="9"/>
  <c r="AD1337" i="9"/>
  <c r="AD847" i="9"/>
  <c r="AD639" i="9"/>
  <c r="AD640" i="9"/>
  <c r="AD641" i="9"/>
  <c r="AD1921" i="9"/>
  <c r="AD373" i="9"/>
  <c r="AD186" i="9"/>
  <c r="AD187" i="9"/>
  <c r="AD398" i="9"/>
  <c r="AD399" i="9"/>
  <c r="AD188" i="9"/>
  <c r="AD1295" i="9"/>
  <c r="AD1296" i="9"/>
  <c r="AD1297" i="9"/>
  <c r="AD556" i="9"/>
  <c r="AD557" i="9"/>
  <c r="AD558" i="9"/>
  <c r="AD559" i="9"/>
  <c r="AD1120" i="9"/>
  <c r="AD1121" i="9"/>
  <c r="AD1685" i="9"/>
  <c r="AD1686" i="9"/>
  <c r="AD362" i="9"/>
  <c r="AD988" i="9"/>
  <c r="AD1597" i="9"/>
  <c r="AD1598" i="9"/>
  <c r="AD363" i="9"/>
  <c r="AD829" i="9"/>
  <c r="AD935" i="9"/>
  <c r="AD1056" i="9"/>
  <c r="AD1057" i="9"/>
  <c r="AD1554" i="9"/>
  <c r="AD1058" i="9"/>
  <c r="AD1059" i="9"/>
  <c r="AD1122" i="9"/>
  <c r="AD1123" i="9"/>
  <c r="AD1124" i="9"/>
  <c r="AD1261" i="9"/>
  <c r="AD1262" i="9"/>
  <c r="AD1263" i="9"/>
  <c r="AD1547" i="9"/>
  <c r="AD784" i="9"/>
  <c r="AD921" i="9"/>
  <c r="AD1555" i="9"/>
  <c r="AD1268" i="9"/>
  <c r="AD1226" i="9"/>
  <c r="AD1398" i="9"/>
  <c r="AD1746" i="9"/>
  <c r="AD466" i="9"/>
  <c r="AD1443" i="9"/>
  <c r="AD1444" i="9"/>
  <c r="AD1125" i="9"/>
  <c r="AD1338" i="9"/>
  <c r="AD690" i="9"/>
  <c r="AD724" i="9"/>
  <c r="AD691" i="9"/>
  <c r="AD289" i="9"/>
  <c r="AD290" i="9"/>
  <c r="AD291" i="9"/>
  <c r="AD292" i="9"/>
  <c r="AD500" i="9"/>
  <c r="AD501" i="9"/>
  <c r="AD578" i="9"/>
  <c r="AD579" i="9"/>
  <c r="AD1264" i="9"/>
  <c r="AD564" i="9"/>
  <c r="AD1944" i="9"/>
  <c r="AD999" i="9"/>
  <c r="AD1000" i="9"/>
  <c r="AD57" i="9"/>
  <c r="AD58" i="9"/>
  <c r="AD1001" i="9"/>
  <c r="AD1002" i="9"/>
  <c r="AD1003" i="9"/>
  <c r="AD59" i="9"/>
  <c r="AD60" i="9"/>
  <c r="AD467" i="9"/>
  <c r="AD468" i="9"/>
  <c r="AD469" i="9"/>
  <c r="AD470" i="9"/>
  <c r="AD1710" i="9"/>
  <c r="AD471" i="9"/>
  <c r="AD1711" i="9"/>
  <c r="AD1712" i="9"/>
  <c r="AD1329" i="9"/>
  <c r="AD1188" i="9"/>
  <c r="AD326" i="9"/>
  <c r="AD1330" i="9"/>
  <c r="AD483" i="9"/>
  <c r="AD484" i="9"/>
  <c r="AD1677" i="9"/>
  <c r="AD1922" i="9"/>
  <c r="AD304" i="9"/>
  <c r="AD305" i="9"/>
  <c r="AD472" i="9"/>
  <c r="AD473" i="9"/>
  <c r="AD400" i="9"/>
  <c r="AD401" i="9"/>
  <c r="AD838" i="9"/>
  <c r="AD94" i="9"/>
  <c r="AD907" i="9"/>
  <c r="AD908" i="9"/>
  <c r="AD1721" i="9"/>
  <c r="AD1916" i="9"/>
  <c r="AD1339" i="9"/>
  <c r="AD1945" i="9"/>
  <c r="AD1722" i="9"/>
  <c r="AD300" i="9"/>
  <c r="AD1453" i="9"/>
  <c r="AD1678" i="9"/>
  <c r="AD1480" i="9"/>
  <c r="AD1481" i="9"/>
  <c r="AD1269" i="9"/>
  <c r="AD1359" i="9"/>
  <c r="AD189" i="9"/>
  <c r="AD253" i="9"/>
  <c r="AD190" i="9"/>
  <c r="AD254" i="9"/>
  <c r="AD1088" i="9"/>
  <c r="AD384" i="9"/>
  <c r="AD1089" i="9"/>
  <c r="AD385" i="9"/>
  <c r="AD1394" i="9"/>
  <c r="AD1901" i="9"/>
  <c r="AD2" i="9"/>
  <c r="AD1902" i="9"/>
  <c r="AD151" i="9"/>
  <c r="AD152" i="9"/>
  <c r="AD153" i="9"/>
  <c r="AD1856" i="9"/>
  <c r="AD3" i="9"/>
  <c r="AD422" i="9"/>
  <c r="AD725" i="9"/>
  <c r="AD1857" i="9"/>
  <c r="AD726" i="9"/>
  <c r="AD1509" i="9"/>
  <c r="AD1510" i="9"/>
  <c r="AD271" i="9"/>
  <c r="AD1298" i="9"/>
  <c r="AD1903" i="9"/>
  <c r="AD355" i="9"/>
  <c r="AD356" i="9"/>
  <c r="AD1577" i="9"/>
  <c r="AD1060" i="9"/>
  <c r="AD1671" i="9"/>
  <c r="AD1747" i="9"/>
  <c r="AD1769" i="9"/>
  <c r="AD1770" i="9"/>
  <c r="AD1771" i="9"/>
  <c r="AD890" i="9"/>
  <c r="AD1946" i="9"/>
  <c r="AD1599" i="9"/>
  <c r="AD255" i="9"/>
  <c r="AD969" i="9"/>
  <c r="AD970" i="9"/>
  <c r="AD672" i="9"/>
  <c r="AD768" i="9"/>
  <c r="AD769" i="9"/>
  <c r="AD770" i="9"/>
  <c r="AD589" i="9"/>
  <c r="AD590" i="9"/>
  <c r="AD591" i="9"/>
  <c r="AD1811" i="9"/>
  <c r="AD771" i="9"/>
  <c r="AD772" i="9"/>
  <c r="AD773" i="9"/>
  <c r="AD774" i="9"/>
  <c r="AD402" i="9"/>
  <c r="AD403" i="9"/>
  <c r="AD404" i="9"/>
  <c r="AD1399" i="9"/>
  <c r="AD1932" i="9"/>
  <c r="AD1933" i="9"/>
  <c r="AD1785" i="9"/>
  <c r="AD1879" i="9"/>
  <c r="AD1793" i="9"/>
  <c r="AD1794" i="9"/>
  <c r="AD474" i="9"/>
  <c r="AD112" i="9"/>
  <c r="AD1004" i="9"/>
  <c r="AD1548" i="9"/>
  <c r="AD113" i="9"/>
  <c r="AD220" i="9"/>
  <c r="AD436" i="9"/>
  <c r="AD437" i="9"/>
  <c r="AD1887" i="9"/>
  <c r="AD1904" i="9"/>
  <c r="AD4" i="9"/>
  <c r="AD901" i="9"/>
  <c r="AD1506" i="9"/>
  <c r="AD507" i="9"/>
  <c r="AD1650" i="9"/>
  <c r="AD1651" i="9"/>
  <c r="AD936" i="9"/>
  <c r="AD937" i="9"/>
  <c r="AD1172" i="9"/>
  <c r="AD692" i="9"/>
  <c r="AD1160" i="9"/>
  <c r="AD459" i="9"/>
  <c r="AD560" i="9"/>
  <c r="AD1039" i="9"/>
  <c r="AD1040" i="9"/>
  <c r="AD1429" i="9"/>
  <c r="AD1430" i="9"/>
  <c r="AD1431" i="9"/>
  <c r="AD1141" i="9"/>
  <c r="AD200" i="9"/>
  <c r="AD201" i="9"/>
  <c r="AD95" i="9"/>
  <c r="AD96" i="9"/>
  <c r="AD97" i="9"/>
  <c r="AD1173" i="9"/>
  <c r="AD438" i="9"/>
  <c r="AD1432" i="9"/>
  <c r="AD1433" i="9"/>
  <c r="AD1101" i="9"/>
  <c r="AD1072" i="9"/>
  <c r="AD1073" i="9"/>
  <c r="AD1578" i="9"/>
  <c r="AD1579" i="9"/>
  <c r="AD1580" i="9"/>
  <c r="AD971" i="9"/>
  <c r="AD972" i="9"/>
  <c r="AD973" i="9"/>
  <c r="AD561" i="9"/>
  <c r="AD1622" i="9"/>
  <c r="AD191" i="9"/>
  <c r="AD1174" i="9"/>
  <c r="AD475" i="9"/>
  <c r="AD1126" i="9"/>
  <c r="AD172" i="9"/>
  <c r="AD173" i="9"/>
  <c r="AD154" i="9"/>
  <c r="AD649" i="9"/>
  <c r="AD1795" i="9"/>
  <c r="AD822" i="9"/>
  <c r="AD938" i="9"/>
  <c r="AD939" i="9"/>
  <c r="AD628" i="9"/>
  <c r="AD1417" i="9"/>
  <c r="AD1418" i="9"/>
  <c r="AD1419" i="9"/>
  <c r="AD293" i="9"/>
  <c r="AD294" i="9"/>
  <c r="AD650" i="9"/>
  <c r="AD1270" i="9"/>
  <c r="AD1271" i="9"/>
  <c r="AD460" i="9"/>
  <c r="AD1445" i="9"/>
  <c r="AD1723" i="9"/>
  <c r="AD1724" i="9"/>
  <c r="AD877" i="9"/>
  <c r="AD1360" i="9"/>
  <c r="AD1361" i="9"/>
  <c r="AD521" i="9"/>
  <c r="AD809" i="9"/>
  <c r="AD522" i="9"/>
  <c r="AD810" i="9"/>
  <c r="AD708" i="9"/>
  <c r="AD922" i="9"/>
  <c r="AD295" i="9"/>
  <c r="AD1652" i="9"/>
  <c r="AD282" i="9"/>
  <c r="AD283" i="9"/>
  <c r="AD1434" i="9"/>
  <c r="AD202" i="9"/>
  <c r="AD940" i="9"/>
  <c r="AD941" i="9"/>
  <c r="AD221" i="9"/>
  <c r="AD222" i="9"/>
  <c r="AD223" i="9"/>
  <c r="AD1525" i="9"/>
  <c r="AD256" i="9"/>
  <c r="AD1424" i="9"/>
  <c r="AD830" i="9"/>
  <c r="AD1151" i="9"/>
  <c r="AD1634" i="9"/>
  <c r="AD751" i="9"/>
  <c r="AD224" i="9"/>
  <c r="AD1482" i="9"/>
  <c r="AD364" i="9"/>
  <c r="AD451" i="9"/>
  <c r="AD452" i="9"/>
  <c r="AD1483" i="9"/>
  <c r="AD1400" i="9"/>
  <c r="AD257" i="9"/>
  <c r="AD610" i="9"/>
  <c r="AD1090" i="9"/>
  <c r="AD1041" i="9"/>
  <c r="AD1042" i="9"/>
  <c r="AD1923" i="9"/>
  <c r="AD1043" i="9"/>
  <c r="AD1044" i="9"/>
  <c r="AD1045" i="9"/>
  <c r="AD1924" i="9"/>
  <c r="AD1679" i="9"/>
  <c r="AD1680" i="9"/>
  <c r="AD980" i="9"/>
  <c r="AD1796" i="9"/>
  <c r="AD1362" i="9"/>
  <c r="AD502" i="9"/>
  <c r="AD114" i="9"/>
  <c r="AD523" i="9"/>
  <c r="AD1772" i="9"/>
  <c r="AD1773" i="9"/>
  <c r="AD1774" i="9"/>
  <c r="AD115" i="9"/>
  <c r="AD524" i="9"/>
  <c r="AD661" i="9"/>
  <c r="AD662" i="9"/>
  <c r="AD663" i="9"/>
  <c r="AD272" i="9"/>
  <c r="AD693" i="9"/>
  <c r="AD694" i="9"/>
  <c r="AD1374" i="9"/>
  <c r="AD950" i="9"/>
  <c r="AD739" i="9"/>
  <c r="AD1797" i="9"/>
  <c r="AD405" i="9"/>
  <c r="AD1250" i="9"/>
  <c r="AD34" i="9"/>
  <c r="AD1028" i="9"/>
  <c r="AD1425" i="9"/>
  <c r="AD1426" i="9"/>
  <c r="AD1775" i="9"/>
  <c r="AD98" i="9"/>
  <c r="AD75" i="9"/>
  <c r="AD258" i="9"/>
  <c r="AD76" i="9"/>
  <c r="AD1653" i="9"/>
  <c r="AD839" i="9"/>
  <c r="AD1565" i="9"/>
  <c r="AD1566" i="9"/>
  <c r="AD485" i="9"/>
  <c r="AD423" i="9"/>
  <c r="AD1175" i="9"/>
  <c r="AD1176" i="9"/>
  <c r="AD424" i="9"/>
  <c r="AD1177" i="9"/>
  <c r="AD1178" i="9"/>
  <c r="AD1179" i="9"/>
  <c r="AD1180" i="9"/>
  <c r="AD1199" i="9"/>
  <c r="AD1446" i="9"/>
  <c r="AD580" i="9"/>
  <c r="AD1200" i="9"/>
  <c r="AD1201" i="9"/>
  <c r="AD581" i="9"/>
  <c r="AD77" i="9"/>
  <c r="AD78" i="9"/>
  <c r="AD942" i="9"/>
  <c r="AD79" i="9"/>
  <c r="AD80" i="9"/>
  <c r="AD81" i="9"/>
  <c r="AD1211" i="9"/>
  <c r="AD1212" i="9"/>
  <c r="AD1005" i="9"/>
  <c r="AD1017" i="9"/>
  <c r="AD1018" i="9"/>
  <c r="AD860" i="9"/>
  <c r="AD861" i="9"/>
  <c r="AD1807" i="9"/>
  <c r="AD1363" i="9"/>
  <c r="AD225" i="9"/>
  <c r="AD226" i="9"/>
  <c r="AD346" i="9"/>
  <c r="AD695" i="9"/>
  <c r="AD696" i="9"/>
  <c r="AD1189" i="9"/>
  <c r="AD1061" i="9"/>
  <c r="AD1281" i="9"/>
  <c r="AD629" i="9"/>
  <c r="AD630" i="9"/>
  <c r="AD848" i="9"/>
  <c r="AD1495" i="9"/>
  <c r="AD1496" i="9"/>
  <c r="AD5" i="9"/>
  <c r="AD664" i="9"/>
  <c r="AD1183" i="9"/>
  <c r="AD974" i="9"/>
  <c r="AD697" i="9"/>
  <c r="AD1046" i="9"/>
  <c r="AD631" i="9"/>
  <c r="AD439" i="9"/>
  <c r="AD259" i="9"/>
  <c r="AD1213" i="9"/>
  <c r="AD1642" i="9"/>
  <c r="AD1102" i="9"/>
  <c r="AD1643" i="9"/>
  <c r="AD1644" i="9"/>
  <c r="AD1645" i="9"/>
  <c r="AD902" i="9"/>
  <c r="AD903" i="9"/>
  <c r="AD1214" i="9"/>
  <c r="AD1215" i="9"/>
  <c r="AD306" i="9"/>
  <c r="AD307" i="9"/>
  <c r="AD374" i="9"/>
  <c r="AD82" i="9"/>
  <c r="AD1843" i="9"/>
  <c r="AD1091" i="9"/>
  <c r="AD1836" i="9"/>
  <c r="AD273" i="9"/>
  <c r="AD1202" i="9"/>
  <c r="AD1203" i="9"/>
  <c r="AD1204" i="9"/>
  <c r="AD1205" i="9"/>
  <c r="AD1206" i="9"/>
  <c r="AD849" i="9"/>
  <c r="AD234" i="9"/>
  <c r="AD235" i="9"/>
  <c r="AD236" i="9"/>
  <c r="AD1526" i="9"/>
  <c r="AD1527" i="9"/>
  <c r="AD128" i="9"/>
  <c r="AD129" i="9"/>
  <c r="AD909" i="9"/>
  <c r="AD1385" i="9"/>
  <c r="AD1484" i="9"/>
  <c r="AD1395" i="9"/>
  <c r="AD1396" i="9"/>
  <c r="AD35" i="9"/>
  <c r="AD260" i="9"/>
  <c r="AD261" i="9"/>
  <c r="AD1472" i="9"/>
  <c r="AD1473" i="9"/>
  <c r="AD1331" i="9"/>
  <c r="AD611" i="9"/>
  <c r="AD301" i="9"/>
  <c r="AD1401" i="9"/>
  <c r="AD1672" i="9"/>
  <c r="AD1681" i="9"/>
  <c r="AD1190" i="9"/>
  <c r="AD1191" i="9"/>
  <c r="AD727" i="9"/>
  <c r="AD1837" i="9"/>
  <c r="AD904" i="9"/>
  <c r="AD905" i="9"/>
  <c r="AD1047" i="9"/>
  <c r="AD508" i="9"/>
  <c r="AD840" i="9"/>
  <c r="AD841" i="9"/>
  <c r="AD850" i="9"/>
  <c r="AD1507" i="9"/>
  <c r="AD785" i="9"/>
  <c r="AD1235" i="9"/>
  <c r="AD1895" i="9"/>
  <c r="AD1776" i="9"/>
  <c r="AD1777" i="9"/>
  <c r="AD1778" i="9"/>
  <c r="AD1779" i="9"/>
  <c r="AD1864" i="9"/>
  <c r="AD1865" i="9"/>
  <c r="AD582" i="9"/>
  <c r="AD583" i="9"/>
  <c r="AD584" i="9"/>
  <c r="AD509" i="9"/>
  <c r="AD227" i="9"/>
  <c r="AD975" i="9"/>
  <c r="AD976" i="9"/>
  <c r="AD347" i="9"/>
  <c r="AD348" i="9"/>
  <c r="AD1910" i="9"/>
  <c r="AD1410" i="9"/>
  <c r="AD951" i="9"/>
  <c r="AD1012" i="9"/>
  <c r="AD1216" i="9"/>
  <c r="AD155" i="9"/>
  <c r="AD1485" i="9"/>
  <c r="AD375" i="9"/>
  <c r="AD376" i="9"/>
  <c r="AD1486" i="9"/>
  <c r="AD377" i="9"/>
  <c r="AD486" i="9"/>
  <c r="AD487" i="9"/>
  <c r="AD488" i="9"/>
  <c r="AD1092" i="9"/>
  <c r="AD36" i="9"/>
  <c r="AD1947" i="9"/>
  <c r="AD1948" i="9"/>
  <c r="AD1949" i="9"/>
  <c r="AD425" i="9"/>
  <c r="AD1207" i="9"/>
  <c r="AD1208" i="9"/>
  <c r="AD104" i="9"/>
  <c r="AD1713" i="9"/>
  <c r="AD1714" i="9"/>
  <c r="AD1715" i="9"/>
  <c r="AD952" i="9"/>
  <c r="AD1265" i="9"/>
  <c r="AD651" i="9"/>
  <c r="AD652" i="9"/>
  <c r="AD1316" i="9"/>
  <c r="AD1227" i="9"/>
  <c r="AD1228" i="9"/>
  <c r="AD378" i="9"/>
  <c r="AD6" i="9"/>
  <c r="AD953" i="9"/>
  <c r="AD851" i="9"/>
  <c r="AD37" i="9"/>
  <c r="AD130" i="9"/>
  <c r="AD440" i="9"/>
  <c r="AD365" i="9"/>
  <c r="AD1184" i="9"/>
  <c r="AD568" i="9"/>
  <c r="AD569" i="9"/>
  <c r="AD570" i="9"/>
  <c r="AD571" i="9"/>
  <c r="AD1786" i="9"/>
  <c r="AD476" i="9"/>
  <c r="AD83" i="9"/>
  <c r="AD61" i="9"/>
  <c r="AD461" i="9"/>
  <c r="AD831" i="9"/>
  <c r="AD832" i="9"/>
  <c r="AD1364" i="9"/>
  <c r="AD1365" i="9"/>
  <c r="AD1366" i="9"/>
  <c r="AD1528" i="9"/>
  <c r="AD1529" i="9"/>
  <c r="AD1530" i="9"/>
  <c r="AD116" i="9"/>
  <c r="AD117" i="9"/>
  <c r="AD118" i="9"/>
  <c r="AD327" i="9"/>
  <c r="AD1808" i="9"/>
  <c r="AD1411" i="9"/>
  <c r="AD1412" i="9"/>
  <c r="AD525" i="9"/>
  <c r="AD526" i="9"/>
  <c r="AD527" i="9"/>
  <c r="AD528" i="9"/>
  <c r="AD1093" i="9"/>
  <c r="AD1094" i="9"/>
  <c r="AD1095" i="9"/>
  <c r="AD1911" i="9"/>
  <c r="AD1912" i="9"/>
  <c r="AD1556" i="9"/>
  <c r="AD1557" i="9"/>
  <c r="AD943" i="9"/>
  <c r="AD366" i="9"/>
  <c r="AD367" i="9"/>
  <c r="AD368" i="9"/>
  <c r="AD406" i="9"/>
  <c r="AD48" i="9"/>
  <c r="AD407" i="9"/>
  <c r="AD477" i="9"/>
  <c r="AD62" i="9"/>
  <c r="AD63" i="9"/>
  <c r="AD274" i="9"/>
  <c r="AD7" i="9"/>
  <c r="AD1217" i="9"/>
  <c r="AD1888" i="9"/>
  <c r="AD1889" i="9"/>
  <c r="AD1890" i="9"/>
  <c r="AD673" i="9"/>
  <c r="AD605" i="9"/>
  <c r="AD1074" i="9"/>
  <c r="AD1161" i="9"/>
  <c r="AD328" i="9"/>
  <c r="AD1299" i="9"/>
  <c r="AD1300" i="9"/>
  <c r="AD25" i="9"/>
  <c r="AD923" i="9"/>
  <c r="AD1780" i="9"/>
  <c r="AD757" i="9"/>
  <c r="AD758" i="9"/>
  <c r="AD542" i="9"/>
  <c r="AD543" i="9"/>
  <c r="AD1236" i="9"/>
  <c r="AD1237" i="9"/>
  <c r="AD308" i="9"/>
  <c r="AD349" i="9"/>
  <c r="AD350" i="9"/>
  <c r="AD1608" i="9"/>
  <c r="AD1609" i="9"/>
  <c r="AD1682" i="9"/>
  <c r="AD441" i="9"/>
  <c r="AD442" i="9"/>
  <c r="AD443" i="9"/>
  <c r="AD833" i="9"/>
  <c r="AD1386" i="9"/>
  <c r="AD1387" i="9"/>
  <c r="AD1388" i="9"/>
  <c r="AD1950" i="9"/>
  <c r="AD1880" i="9"/>
  <c r="AD329" i="9"/>
  <c r="AD426" i="9"/>
  <c r="AD296" i="9"/>
  <c r="AD794" i="9"/>
  <c r="AD408" i="9"/>
  <c r="AD409" i="9"/>
  <c r="AD410" i="9"/>
  <c r="AD944" i="9"/>
  <c r="AD945" i="9"/>
  <c r="AD946" i="9"/>
  <c r="AD585" i="9"/>
  <c r="AD1375" i="9"/>
  <c r="AD84" i="9"/>
  <c r="AD85" i="9"/>
  <c r="AD411" i="9"/>
  <c r="AD489" i="9"/>
  <c r="AD38" i="9"/>
  <c r="AD39" i="9"/>
  <c r="AD490" i="9"/>
  <c r="AD40" i="9"/>
  <c r="AD1866" i="9"/>
  <c r="AD924" i="9"/>
  <c r="AD925" i="9"/>
  <c r="AD834" i="9"/>
  <c r="AD835" i="9"/>
  <c r="AD1844" i="9"/>
  <c r="AD926" i="9"/>
  <c r="AD1891" i="9"/>
  <c r="AD1075" i="9"/>
  <c r="AD1127" i="9"/>
  <c r="AD1128" i="9"/>
  <c r="AD1673" i="9"/>
  <c r="AD166" i="9"/>
  <c r="AD989" i="9"/>
  <c r="AD1600" i="9"/>
  <c r="AD811" i="9"/>
  <c r="AD812" i="9"/>
  <c r="AD131" i="9"/>
  <c r="AD1531" i="9"/>
  <c r="AD1006" i="9"/>
  <c r="AD1858" i="9"/>
  <c r="AD1859" i="9"/>
  <c r="AD1892" i="9"/>
  <c r="AD1317" i="9"/>
  <c r="AD1318" i="9"/>
  <c r="AD544" i="9"/>
  <c r="AD1812" i="9"/>
  <c r="AD823" i="9"/>
  <c r="AD715" i="9"/>
  <c r="AD529" i="9"/>
  <c r="AD427" i="9"/>
  <c r="AD642" i="9"/>
  <c r="AD1152" i="9"/>
  <c r="AD167" i="9"/>
  <c r="AD824" i="9"/>
  <c r="AD728" i="9"/>
  <c r="AD729" i="9"/>
  <c r="AD1389" i="9"/>
  <c r="AD1282" i="9"/>
  <c r="AD1390" i="9"/>
  <c r="AD1283" i="9"/>
  <c r="AD1391" i="9"/>
  <c r="AD1392" i="9"/>
  <c r="AD1558" i="9"/>
  <c r="AD1601" i="9"/>
  <c r="AD1602" i="9"/>
  <c r="AD1687" i="9"/>
  <c r="AD1688" i="9"/>
  <c r="AD1635" i="9"/>
  <c r="AD49" i="9"/>
  <c r="AD1340" i="9"/>
  <c r="AD1341" i="9"/>
  <c r="AD910" i="9"/>
  <c r="AD632" i="9"/>
  <c r="AD813" i="9"/>
  <c r="AD86" i="9"/>
  <c r="AD132" i="9"/>
  <c r="AD133" i="9"/>
  <c r="AD954" i="9"/>
  <c r="AD955" i="9"/>
  <c r="AD1397" i="9"/>
  <c r="AD1581" i="9"/>
  <c r="AD275" i="9"/>
  <c r="AD262" i="9"/>
  <c r="AD825" i="9"/>
  <c r="AD1346" i="9"/>
  <c r="AD1347" i="9"/>
  <c r="AD565" i="9"/>
  <c r="AD927" i="9"/>
  <c r="AD1142" i="9"/>
  <c r="AD990" i="9"/>
  <c r="AD1742" i="9"/>
  <c r="AD1511" i="9"/>
  <c r="AD1512" i="9"/>
  <c r="AD1716" i="9"/>
  <c r="AD1743" i="9"/>
  <c r="AD698" i="9"/>
  <c r="AD1048" i="9"/>
  <c r="AD1049" i="9"/>
  <c r="AD237" i="9"/>
  <c r="AD1654" i="9"/>
  <c r="AD1934" i="9"/>
  <c r="AD1567" i="9"/>
  <c r="AD699" i="9"/>
  <c r="AD276" i="9"/>
  <c r="AD277" i="9"/>
  <c r="AD278" i="9"/>
  <c r="AD41" i="9"/>
  <c r="AD1568" i="9"/>
  <c r="AD42" i="9"/>
  <c r="AD43" i="9"/>
  <c r="AD1435" i="9"/>
  <c r="AD1436" i="9"/>
  <c r="AD248" i="9"/>
  <c r="AD249" i="9"/>
  <c r="AD665" i="9"/>
  <c r="AD666" i="9"/>
  <c r="AD667" i="9"/>
  <c r="AD1291" i="9"/>
  <c r="AD795" i="9"/>
  <c r="AD606" i="9"/>
  <c r="AD1076" i="9"/>
  <c r="AD796" i="9"/>
  <c r="AD797" i="9"/>
  <c r="AD444" i="9"/>
  <c r="AD445" i="9"/>
  <c r="AD393" i="9"/>
  <c r="AD1860" i="9"/>
  <c r="AD1861" i="9"/>
  <c r="AD1674" i="9"/>
  <c r="AD1129" i="9"/>
  <c r="AD1130" i="9"/>
  <c r="AD491" i="9"/>
  <c r="AD1284" i="9"/>
  <c r="AD156" i="9"/>
  <c r="AD530" i="9"/>
  <c r="AD157" i="9"/>
  <c r="AD531" i="9"/>
  <c r="AD1285" i="9"/>
  <c r="AD1286" i="9"/>
  <c r="AD158" i="9"/>
  <c r="AD159" i="9"/>
  <c r="AD1131" i="9"/>
  <c r="AD1132" i="9"/>
  <c r="AD1287" i="9"/>
  <c r="AD572" i="9"/>
  <c r="AD573" i="9"/>
  <c r="AD386" i="9"/>
  <c r="AD428" i="9"/>
  <c r="AD574" i="9"/>
  <c r="AD387" i="9"/>
  <c r="AD862" i="9"/>
  <c r="AD863" i="9"/>
  <c r="AD1698" i="9"/>
  <c r="AD1699" i="9"/>
  <c r="AD105" i="9"/>
  <c r="AD1393" i="9"/>
  <c r="AD1809" i="9"/>
  <c r="AD1700" i="9"/>
  <c r="AD1701" i="9"/>
  <c r="AD575" i="9"/>
  <c r="AD1702" i="9"/>
  <c r="AD1569" i="9"/>
  <c r="AD1570" i="9"/>
  <c r="AD991" i="9"/>
  <c r="AD1348" i="9"/>
  <c r="AD992" i="9"/>
  <c r="AD1096" i="9"/>
  <c r="AD1097" i="9"/>
  <c r="AD1748" i="9"/>
  <c r="AD1749" i="9"/>
  <c r="AD761" i="9"/>
  <c r="AD1218" i="9"/>
  <c r="AD1050" i="9"/>
  <c r="AD1238" i="9"/>
  <c r="AD1239" i="9"/>
  <c r="AD1240" i="9"/>
  <c r="AD1689" i="9"/>
  <c r="AD1241" i="9"/>
  <c r="AD1242" i="9"/>
  <c r="AD1243" i="9"/>
  <c r="AD1690" i="9"/>
  <c r="AD1051" i="9"/>
  <c r="AD503" i="9"/>
  <c r="AD119" i="9"/>
  <c r="AD388" i="9"/>
  <c r="AD389" i="9"/>
  <c r="AD906" i="9"/>
  <c r="AD1103" i="9"/>
  <c r="AD1104" i="9"/>
  <c r="AD1105" i="9"/>
  <c r="AD1273" i="9"/>
  <c r="AD1274" i="9"/>
  <c r="AD1275" i="9"/>
  <c r="AD1276" i="9"/>
  <c r="AD1277" i="9"/>
  <c r="AD1278" i="9"/>
  <c r="AD1349" i="9"/>
  <c r="AD1350" i="9"/>
  <c r="AD1351" i="9"/>
  <c r="AD44" i="9"/>
  <c r="AD228" i="9"/>
  <c r="AD1725" i="9"/>
  <c r="AD1726" i="9"/>
  <c r="AD1738" i="9"/>
  <c r="AD674" i="9"/>
  <c r="AD1913" i="9"/>
  <c r="AD1192" i="9"/>
  <c r="AD786" i="9"/>
  <c r="AD891" i="9"/>
  <c r="AD1062" i="9"/>
  <c r="AD1063" i="9"/>
  <c r="AD1487" i="9"/>
  <c r="AD297" i="9"/>
  <c r="AD775" i="9"/>
  <c r="AD1917" i="9"/>
  <c r="AD229" i="9"/>
  <c r="AD230" i="9"/>
  <c r="AD231" i="9"/>
  <c r="AD911" i="9"/>
  <c r="AD912" i="9"/>
  <c r="AD913" i="9"/>
  <c r="AD914" i="9"/>
  <c r="AD462" i="9"/>
  <c r="AD915" i="9"/>
  <c r="AD864" i="9"/>
  <c r="AD453" i="9"/>
  <c r="AD232" i="9"/>
  <c r="AD64" i="9"/>
  <c r="AD65" i="9"/>
  <c r="AD66" i="9"/>
  <c r="AD99" i="9"/>
  <c r="AD1730" i="9"/>
  <c r="AD865" i="9"/>
  <c r="AD842" i="9"/>
  <c r="AD843" i="9"/>
  <c r="AD1750" i="9"/>
  <c r="AD1376" i="9"/>
  <c r="AD1603" i="9"/>
  <c r="AD612" i="9"/>
  <c r="AD613" i="9"/>
  <c r="AD1209" i="9"/>
  <c r="AD1106" i="9"/>
  <c r="AD633" i="9"/>
  <c r="AD1029" i="9"/>
  <c r="AD1030" i="9"/>
  <c r="AD981" i="9"/>
  <c r="AD982" i="9"/>
  <c r="AD1244" i="9"/>
  <c r="AD1636" i="9"/>
  <c r="AD1637" i="9"/>
  <c r="AD1638" i="9"/>
  <c r="AD1813" i="9"/>
  <c r="AD1814" i="9"/>
  <c r="AD545" i="9"/>
  <c r="AD546" i="9"/>
  <c r="AD1143" i="9"/>
  <c r="AD1144" i="9"/>
  <c r="AD1145" i="9"/>
  <c r="AD1052" i="9"/>
  <c r="AD1377" i="9"/>
  <c r="AD1378" i="9"/>
  <c r="AD730" i="9"/>
  <c r="AD620" i="9"/>
  <c r="AD621" i="9"/>
  <c r="AD1559" i="9"/>
  <c r="AD1107" i="9"/>
  <c r="AD1332" i="9"/>
  <c r="AD1333" i="9"/>
  <c r="AD1623" i="9"/>
  <c r="AD1624" i="9"/>
  <c r="AD1867" i="9"/>
  <c r="AD1868" i="9"/>
  <c r="AD160" i="9"/>
  <c r="AD700" i="9"/>
  <c r="AD1815" i="9"/>
  <c r="AD1342" i="9"/>
  <c r="AD1343" i="9"/>
  <c r="AD233" i="9"/>
  <c r="AD740" i="9"/>
  <c r="AD1251" i="9"/>
  <c r="AD1655" i="9"/>
  <c r="AD1162" i="9"/>
  <c r="AD787" i="9"/>
  <c r="AD852" i="9"/>
  <c r="AD429" i="9"/>
  <c r="AD853" i="9"/>
  <c r="AD752" i="9"/>
  <c r="AD1252" i="9"/>
  <c r="AD1253" i="9"/>
  <c r="AD1625" i="9"/>
  <c r="AD753" i="9"/>
  <c r="AD1787" i="9"/>
  <c r="AD956" i="9"/>
  <c r="AD357" i="9"/>
  <c r="AD161" i="9"/>
  <c r="AD162" i="9"/>
  <c r="AD492" i="9"/>
  <c r="AD493" i="9"/>
  <c r="AD1751" i="9"/>
  <c r="AD369" i="9"/>
  <c r="AD370" i="9"/>
  <c r="AD371" i="9"/>
  <c r="AD788" i="9"/>
  <c r="AD192" i="9"/>
  <c r="AD878" i="9"/>
  <c r="AD1727" i="9"/>
  <c r="AD309" i="9"/>
  <c r="AD310" i="9"/>
  <c r="AD311" i="9"/>
  <c r="AD263" i="9"/>
  <c r="AD134" i="9"/>
  <c r="AD264" i="9"/>
  <c r="AD1925" i="9"/>
  <c r="AD430" i="9"/>
  <c r="AD431" i="9"/>
  <c r="AD454" i="9"/>
  <c r="AD1656" i="9"/>
  <c r="AD1657" i="9"/>
  <c r="AD1427" i="9"/>
  <c r="AD174" i="9"/>
  <c r="AD1334" i="9"/>
  <c r="AD1532" i="9"/>
  <c r="AD1533" i="9"/>
  <c r="AD586" i="9"/>
  <c r="AD1658" i="9"/>
  <c r="AD947" i="9"/>
  <c r="AD948" i="9"/>
  <c r="AD754" i="9"/>
  <c r="AD755" i="9"/>
  <c r="AD866" i="9"/>
  <c r="AD1752" i="9"/>
  <c r="AD1753" i="9"/>
  <c r="AD1754" i="9"/>
  <c r="AD1133" i="9"/>
  <c r="AD1134" i="9"/>
  <c r="AD1135" i="9"/>
  <c r="AD1717" i="9"/>
  <c r="AD1136" i="9"/>
  <c r="AD265" i="9"/>
  <c r="AD266" i="9"/>
  <c r="AD762" i="9"/>
  <c r="AD1497" i="9"/>
  <c r="AD1571" i="9"/>
  <c r="AD1572" i="9"/>
  <c r="AD1573" i="9"/>
  <c r="AD1019" i="9"/>
  <c r="AD675" i="9"/>
  <c r="AD1153" i="9"/>
  <c r="AD622" i="9"/>
  <c r="AD623" i="9"/>
  <c r="AD1193" i="9"/>
  <c r="AD106" i="9"/>
  <c r="AD1194" i="9"/>
  <c r="AD1604" i="9"/>
  <c r="AD279" i="9"/>
  <c r="AD280" i="9"/>
  <c r="AD1077" i="9"/>
  <c r="AD1881" i="9"/>
  <c r="AD1882" i="9"/>
  <c r="AD703" i="9"/>
  <c r="AD704" i="9"/>
  <c r="AD983" i="9"/>
  <c r="AD1413" i="9"/>
  <c r="AD592" i="9"/>
  <c r="AD593" i="9"/>
  <c r="AD594" i="9"/>
  <c r="AD867" i="9"/>
  <c r="AD1420" i="9"/>
  <c r="AD1703" i="9"/>
  <c r="AD1951" i="9"/>
  <c r="AD267" i="9"/>
  <c r="AD1421" i="9"/>
  <c r="AD868" i="9"/>
  <c r="AD1704" i="9"/>
  <c r="AD1952" i="9"/>
  <c r="AD595" i="9"/>
  <c r="AD596" i="9"/>
  <c r="AD597" i="9"/>
  <c r="AD624" i="9"/>
  <c r="AD625" i="9"/>
  <c r="AD281" i="9"/>
  <c r="AD789" i="9"/>
  <c r="AD510" i="9"/>
  <c r="AD511" i="9"/>
  <c r="AD1905" i="9"/>
  <c r="AD107" i="9"/>
  <c r="AD108" i="9"/>
  <c r="AD676" i="9"/>
  <c r="AD677" i="9"/>
  <c r="AD1301" i="9"/>
  <c r="AD1302" i="9"/>
  <c r="AD1728" i="9"/>
  <c r="AD678" i="9"/>
  <c r="AD203" i="9"/>
  <c r="AD204" i="9"/>
  <c r="AD1610" i="9"/>
  <c r="AD1611" i="9"/>
  <c r="AD679" i="9"/>
  <c r="AD1254" i="9"/>
  <c r="AD1437" i="9"/>
  <c r="AD1255" i="9"/>
  <c r="AD1612" i="9"/>
  <c r="AD731" i="9"/>
  <c r="AD412" i="9"/>
  <c r="AD547" i="9"/>
  <c r="AD548" i="9"/>
  <c r="AD1181" i="9"/>
  <c r="AD1838" i="9"/>
  <c r="AD1031" i="9"/>
  <c r="AD916" i="9"/>
  <c r="AD1064" i="9"/>
  <c r="AD1402" i="9"/>
  <c r="AD1883" i="9"/>
  <c r="AD1245" i="9"/>
  <c r="AD614" i="9"/>
  <c r="AD615" i="9"/>
  <c r="AD984" i="9"/>
  <c r="AD1163" i="9"/>
  <c r="AD1164" i="9"/>
  <c r="AD1534" i="9"/>
  <c r="AD1560" i="9"/>
  <c r="AD330" i="9"/>
  <c r="AD653" i="9"/>
  <c r="AD654" i="9"/>
  <c r="AD1798" i="9"/>
  <c r="AD331" i="9"/>
  <c r="AD332" i="9"/>
  <c r="AD643" i="9"/>
  <c r="AD1646" i="9"/>
  <c r="AD1926" i="9"/>
  <c r="AD1927" i="9"/>
  <c r="AD1414" i="9"/>
  <c r="AD1415" i="9"/>
  <c r="AD1146" i="9"/>
  <c r="AD312" i="9"/>
  <c r="AD844" i="9"/>
  <c r="AD732" i="9"/>
  <c r="AD478" i="9"/>
  <c r="AD479" i="9"/>
  <c r="AD1731" i="9"/>
  <c r="AD480" i="9"/>
  <c r="AD481" i="9"/>
  <c r="AD741" i="9"/>
  <c r="AD1755" i="9"/>
  <c r="AD1626" i="9"/>
  <c r="AD1303" i="9"/>
  <c r="AD1304" i="9"/>
  <c r="AD1305" i="9"/>
  <c r="AD1306" i="9"/>
  <c r="AD1307" i="9"/>
  <c r="AD1308" i="9"/>
  <c r="AD120" i="9"/>
  <c r="AD121" i="9"/>
  <c r="AD193" i="9"/>
  <c r="AD194" i="9"/>
  <c r="AD205" i="9"/>
  <c r="AD206" i="9"/>
  <c r="AD207" i="9"/>
  <c r="AD798" i="9"/>
  <c r="AD1474" i="9"/>
  <c r="AD1475" i="9"/>
  <c r="AD413" i="9"/>
  <c r="AD1718" i="9"/>
  <c r="AD504" i="9"/>
  <c r="AD733" i="9"/>
  <c r="AD394" i="9"/>
  <c r="AD655" i="9"/>
  <c r="AD656" i="9"/>
  <c r="AD1582" i="9"/>
  <c r="AD175" i="9"/>
  <c r="AD705" i="9"/>
  <c r="AD1659" i="9"/>
  <c r="AD1660" i="9"/>
  <c r="AD532" i="9"/>
  <c r="AD680" i="9"/>
  <c r="AD100" i="9"/>
  <c r="AD1403" i="9"/>
  <c r="AD1756" i="9"/>
  <c r="AD1757" i="9"/>
  <c r="AD1404" i="9"/>
  <c r="AD1758" i="9"/>
  <c r="AD1759" i="9"/>
  <c r="AD1760" i="9"/>
  <c r="AD1761" i="9"/>
  <c r="AD101" i="9"/>
  <c r="AD1744" i="9"/>
  <c r="AD1229" i="9"/>
  <c r="AD1896" i="9"/>
  <c r="AD1897" i="9"/>
  <c r="AD1508" i="9"/>
  <c r="AD298" i="9"/>
  <c r="AD241" i="9"/>
  <c r="AD1583" i="9"/>
  <c r="AD1584" i="9"/>
  <c r="AD1585" i="9"/>
  <c r="AD1829" i="9"/>
  <c r="AD1108" i="9"/>
  <c r="AD1830" i="9"/>
  <c r="AD681" i="9"/>
  <c r="AD949" i="9"/>
  <c r="AD879" i="9"/>
  <c r="AD880" i="9"/>
  <c r="AD881" i="9"/>
  <c r="AD882" i="9"/>
  <c r="AD883" i="9"/>
  <c r="AD884" i="9"/>
  <c r="AD1498" i="9"/>
  <c r="AD1499" i="9"/>
  <c r="AD1500" i="9"/>
  <c r="AD1953" i="9"/>
  <c r="AD1799" i="9"/>
  <c r="AD102" i="9"/>
  <c r="AD1647" i="9"/>
  <c r="AD67" i="9"/>
  <c r="AD1906" i="9"/>
  <c r="AD1884" i="9"/>
  <c r="AD1501" i="9"/>
  <c r="AD208" i="9"/>
  <c r="AD209" i="9"/>
  <c r="AD716" i="9"/>
  <c r="AD717" i="9"/>
  <c r="AD718" i="9"/>
  <c r="AD719" i="9"/>
  <c r="AD616" i="9"/>
  <c r="AD1732" i="9"/>
  <c r="AD1845" i="9"/>
  <c r="AD1352" i="9"/>
  <c r="AD1661" i="9"/>
  <c r="AD1662" i="9"/>
  <c r="AD928" i="9"/>
  <c r="AD50" i="9"/>
  <c r="AD51" i="9"/>
  <c r="AD176" i="9"/>
  <c r="AD177" i="9"/>
  <c r="AD1683" i="9"/>
  <c r="AD414" i="9"/>
  <c r="AD415" i="9"/>
  <c r="AD562" i="9"/>
  <c r="AD682" i="9"/>
  <c r="AD776" i="9"/>
  <c r="AD993" i="9"/>
  <c r="AD313" i="9"/>
  <c r="AD1627" i="9"/>
  <c r="AD1007" i="9"/>
  <c r="AD250" i="9"/>
  <c r="AD314" i="9"/>
  <c r="AD315" i="9"/>
  <c r="AD1219" i="9"/>
  <c r="AD1846" i="9"/>
  <c r="AD1847" i="9"/>
  <c r="AD1848" i="9"/>
  <c r="AD1165" i="9"/>
  <c r="AD512" i="9"/>
  <c r="AD1379" i="9"/>
  <c r="AD1907" i="9"/>
  <c r="AD1908" i="9"/>
  <c r="AD814" i="9"/>
  <c r="AD1013" i="9"/>
  <c r="AD1781" i="9"/>
  <c r="AD706" i="9"/>
  <c r="AD854" i="9"/>
  <c r="AD1147" i="9"/>
  <c r="AD763" i="9"/>
  <c r="AD764" i="9"/>
  <c r="AD390" i="9"/>
  <c r="AD391" i="9"/>
  <c r="AD1008" i="9"/>
  <c r="AD1009" i="9"/>
  <c r="AD1549" i="9"/>
  <c r="AD1628" i="9"/>
  <c r="AD1928" i="9"/>
  <c r="AD549" i="9"/>
  <c r="AD550" i="9"/>
  <c r="AD1158" i="9"/>
  <c r="AD869" i="9"/>
  <c r="AD870" i="9"/>
  <c r="AD1020" i="9"/>
  <c r="AD178" i="9"/>
  <c r="AD179" i="9"/>
  <c r="AD180" i="9"/>
  <c r="AD181" i="9"/>
  <c r="AD1929" i="9"/>
  <c r="AD268" i="9"/>
  <c r="AD269" i="9"/>
  <c r="AD1788" i="9"/>
  <c r="AD1789" i="9"/>
  <c r="AD1691" i="9"/>
  <c r="AD1745" i="9"/>
  <c r="AD1021" i="9"/>
  <c r="AD1405" i="9"/>
  <c r="AD1574" i="9"/>
  <c r="AD1762" i="9"/>
  <c r="AD1010" i="9"/>
  <c r="AD1763" i="9"/>
  <c r="AD576" i="9"/>
  <c r="AD1613" i="9"/>
  <c r="AD1454" i="9"/>
  <c r="AD892" i="9"/>
  <c r="AD1909" i="9"/>
  <c r="AD1513" i="9"/>
  <c r="AD342" i="9"/>
  <c r="AD343" i="9"/>
  <c r="AD893" i="9"/>
  <c r="AD8" i="9"/>
  <c r="AD9" i="9"/>
  <c r="AD1078" i="9"/>
  <c r="AD1079" i="9"/>
  <c r="AD1080" i="9"/>
  <c r="AD815" i="9"/>
  <c r="AD1246" i="9"/>
  <c r="AD1428" i="9"/>
  <c r="AD598" i="9"/>
  <c r="AD87" i="9"/>
  <c r="AD88" i="9"/>
  <c r="AD1605" i="9"/>
  <c r="AD103" i="9"/>
  <c r="AD1022" i="9"/>
  <c r="AD316" i="9"/>
  <c r="AD929" i="9"/>
  <c r="AD930" i="9"/>
  <c r="AD317" i="9"/>
  <c r="AD318" i="9"/>
  <c r="AD1550" i="9"/>
  <c r="AD1292" i="9"/>
  <c r="AD1293" i="9"/>
  <c r="AD505" i="9"/>
  <c r="AD1898" i="9"/>
  <c r="AD1272" i="9"/>
  <c r="AD742" i="9"/>
  <c r="AD743" i="9"/>
  <c r="AD68" i="9"/>
  <c r="AD122" i="9"/>
  <c r="AD1406" i="9"/>
  <c r="AD1800" i="9"/>
  <c r="AD1801" i="9"/>
  <c r="AD168" i="9"/>
  <c r="AD513" i="9"/>
  <c r="AD514" i="9"/>
  <c r="AD89" i="9"/>
  <c r="AD90" i="9"/>
  <c r="AD333" i="9"/>
  <c r="AD284" i="9"/>
  <c r="AD416" i="9"/>
  <c r="AD455" i="9"/>
  <c r="AD1488" i="9"/>
  <c r="AD1489" i="9"/>
  <c r="AD977" i="9"/>
  <c r="AD683" i="9"/>
  <c r="AD684" i="9"/>
  <c r="AD685" i="9"/>
  <c r="AD1380" i="9"/>
  <c r="AD1381" i="9"/>
  <c r="AD1382" i="9"/>
  <c r="AD1309" i="9"/>
  <c r="AD885" i="9"/>
  <c r="AD886" i="9"/>
  <c r="AD319" i="9"/>
  <c r="AD1739" i="9"/>
  <c r="AD1586" i="9"/>
  <c r="AD1587" i="9"/>
  <c r="AD1353" i="9"/>
  <c r="AD1354" i="9"/>
  <c r="AD506" i="9"/>
  <c r="AD1675" i="9"/>
  <c r="AD1935" i="9"/>
  <c r="AD1936" i="9"/>
  <c r="AD1937" i="9"/>
  <c r="AD957" i="9"/>
  <c r="AD1279" i="9"/>
  <c r="AD1230" i="9"/>
  <c r="AD1231" i="9"/>
  <c r="AD1232" i="9"/>
  <c r="AD917" i="9"/>
  <c r="AD1319" i="9"/>
  <c r="AD210" i="9"/>
  <c r="AD211" i="9"/>
  <c r="AD1367" i="9"/>
  <c r="AD1368" i="9"/>
  <c r="AD1438" i="9"/>
  <c r="AD1320" i="9"/>
  <c r="AD533" i="9"/>
  <c r="AD1729" i="9"/>
  <c r="AD777" i="9"/>
  <c r="AD778" i="9"/>
  <c r="AD994" i="9"/>
  <c r="AD1053" i="9"/>
  <c r="AD458" i="9"/>
  <c r="AD91" i="9"/>
  <c r="N28" i="14"/>
  <c r="N48" i="14"/>
  <c r="N72" i="14"/>
  <c r="G4" i="14"/>
  <c r="N46" i="14"/>
  <c r="I4" i="14"/>
  <c r="N37" i="14"/>
  <c r="N41" i="14"/>
  <c r="N56" i="14"/>
  <c r="N69" i="14"/>
  <c r="N54" i="14"/>
  <c r="N40" i="14"/>
  <c r="N32" i="14"/>
  <c r="N24" i="14"/>
  <c r="N27" i="14"/>
  <c r="N53" i="14"/>
  <c r="N25" i="14"/>
  <c r="N51" i="14"/>
  <c r="N50" i="14"/>
  <c r="N44" i="14"/>
  <c r="N35" i="14"/>
  <c r="N45" i="14"/>
  <c r="N42" i="14"/>
  <c r="N57" i="14"/>
  <c r="N60" i="14"/>
  <c r="N34" i="14"/>
  <c r="N61" i="14"/>
  <c r="N43" i="14"/>
  <c r="N58" i="14"/>
  <c r="F4" i="14"/>
  <c r="N49" i="14"/>
  <c r="N66" i="14"/>
  <c r="N36" i="14"/>
  <c r="N68" i="14"/>
  <c r="N38" i="14"/>
  <c r="N70" i="14"/>
  <c r="N29" i="14"/>
  <c r="N64" i="14"/>
  <c r="N47" i="14"/>
  <c r="N65" i="14"/>
  <c r="N33" i="14"/>
  <c r="N52" i="14"/>
  <c r="N39" i="14"/>
  <c r="H4" i="14"/>
  <c r="N30" i="14"/>
  <c r="N62" i="14"/>
  <c r="N63" i="14"/>
  <c r="N26" i="14"/>
  <c r="N71" i="14"/>
  <c r="N31" i="14"/>
  <c r="N55" i="14"/>
  <c r="N67" i="14"/>
  <c r="N59" i="14"/>
  <c r="P1782" i="9" l="1"/>
  <c r="P534" i="9"/>
  <c r="P1439" i="9"/>
  <c r="P1440" i="9"/>
  <c r="P1441" i="9"/>
  <c r="P1442" i="9"/>
  <c r="P1098" i="9"/>
  <c r="P1619" i="9"/>
  <c r="P494" i="9"/>
  <c r="P495" i="9"/>
  <c r="P1463" i="9"/>
  <c r="P1535" i="9"/>
  <c r="P1464" i="9"/>
  <c r="P1536" i="9"/>
  <c r="P1537" i="9"/>
  <c r="P334" i="9"/>
  <c r="P335" i="9"/>
  <c r="P1344" i="9"/>
  <c r="P607" i="9"/>
  <c r="P958" i="9"/>
  <c r="P242" i="9"/>
  <c r="P779" i="9"/>
  <c r="P1802" i="9"/>
  <c r="P1803" i="9"/>
  <c r="P1422" i="9"/>
  <c r="P759" i="9"/>
  <c r="P336" i="9"/>
  <c r="P760" i="9"/>
  <c r="P1220" i="9"/>
  <c r="P1221" i="9"/>
  <c r="P1416" i="9"/>
  <c r="P1764" i="9"/>
  <c r="P701" i="9"/>
  <c r="P702" i="9"/>
  <c r="P10" i="9"/>
  <c r="P11" i="9"/>
  <c r="P12" i="9"/>
  <c r="P13" i="9"/>
  <c r="P379" i="9"/>
  <c r="P380" i="9"/>
  <c r="P816" i="9"/>
  <c r="P381" i="9"/>
  <c r="P995" i="9"/>
  <c r="P1676" i="9"/>
  <c r="P894" i="9"/>
  <c r="P895" i="9"/>
  <c r="P1490" i="9"/>
  <c r="P566" i="9"/>
  <c r="P709" i="9"/>
  <c r="P1491" i="9"/>
  <c r="P1492" i="9"/>
  <c r="P1719" i="9"/>
  <c r="P1355" i="9"/>
  <c r="P1356" i="9"/>
  <c r="P1357" i="9"/>
  <c r="P1358" i="9"/>
  <c r="P1869" i="9"/>
  <c r="P1065" i="9"/>
  <c r="P1870" i="9"/>
  <c r="P1871" i="9"/>
  <c r="P1066" i="9"/>
  <c r="P1872" i="9"/>
  <c r="P26" i="9"/>
  <c r="P1032" i="9"/>
  <c r="P1033" i="9"/>
  <c r="P1109" i="9"/>
  <c r="P27" i="9"/>
  <c r="P1034" i="9"/>
  <c r="P1035" i="9"/>
  <c r="P1110" i="9"/>
  <c r="P142" i="9"/>
  <c r="P143" i="9"/>
  <c r="P1111" i="9"/>
  <c r="P320" i="9"/>
  <c r="P1588" i="9"/>
  <c r="P1476" i="9"/>
  <c r="P1477" i="9"/>
  <c r="P1663" i="9"/>
  <c r="P1664" i="9"/>
  <c r="P182" i="9"/>
  <c r="P826" i="9"/>
  <c r="P780" i="9"/>
  <c r="P1256" i="9"/>
  <c r="P270" i="9"/>
  <c r="P1222" i="9"/>
  <c r="P183" i="9"/>
  <c r="P1210" i="9"/>
  <c r="P985" i="9"/>
  <c r="P1831" i="9"/>
  <c r="P1455" i="9"/>
  <c r="P299" i="9"/>
  <c r="P14" i="9"/>
  <c r="P15" i="9"/>
  <c r="P135" i="9"/>
  <c r="P28" i="9"/>
  <c r="P29" i="9"/>
  <c r="P30" i="9"/>
  <c r="P1159" i="9"/>
  <c r="P599" i="9"/>
  <c r="P1551" i="9"/>
  <c r="P600" i="9"/>
  <c r="P1552" i="9"/>
  <c r="P1553" i="9"/>
  <c r="P496" i="9"/>
  <c r="P497" i="9"/>
  <c r="P1112" i="9"/>
  <c r="P1113" i="9"/>
  <c r="P1114" i="9"/>
  <c r="P31" i="9"/>
  <c r="P996" i="9"/>
  <c r="P123" i="9"/>
  <c r="P997" i="9"/>
  <c r="P1023" i="9"/>
  <c r="P1024" i="9"/>
  <c r="P1288" i="9"/>
  <c r="P195" i="9"/>
  <c r="P212" i="9"/>
  <c r="P1665" i="9"/>
  <c r="P1666" i="9"/>
  <c r="P1667" i="9"/>
  <c r="P69" i="9"/>
  <c r="P70" i="9"/>
  <c r="P1668" i="9"/>
  <c r="P1733" i="9"/>
  <c r="P1025" i="9"/>
  <c r="P587" i="9"/>
  <c r="P588" i="9"/>
  <c r="P417" i="9"/>
  <c r="P959" i="9"/>
  <c r="P960" i="9"/>
  <c r="P1294" i="9"/>
  <c r="P608" i="9"/>
  <c r="P1223" i="9"/>
  <c r="P1224" i="9"/>
  <c r="P1606" i="9"/>
  <c r="P1607" i="9"/>
  <c r="P617" i="9"/>
  <c r="P618" i="9"/>
  <c r="P887" i="9"/>
  <c r="P1620" i="9"/>
  <c r="P1621" i="9"/>
  <c r="P1740" i="9"/>
  <c r="P358" i="9"/>
  <c r="P16" i="9"/>
  <c r="P238" i="9"/>
  <c r="P251" i="9"/>
  <c r="P1502" i="9"/>
  <c r="P1465" i="9"/>
  <c r="P1466" i="9"/>
  <c r="P1081" i="9"/>
  <c r="P1082" i="9"/>
  <c r="P1692" i="9"/>
  <c r="P1693" i="9"/>
  <c r="P1694" i="9"/>
  <c r="P998" i="9"/>
  <c r="P1083" i="9"/>
  <c r="P1084" i="9"/>
  <c r="P1695" i="9"/>
  <c r="P1696" i="9"/>
  <c r="P285" i="9"/>
  <c r="P1538" i="9"/>
  <c r="P1539" i="9"/>
  <c r="P1816" i="9"/>
  <c r="P1817" i="9"/>
  <c r="P1818" i="9"/>
  <c r="P196" i="9"/>
  <c r="P197" i="9"/>
  <c r="P931" i="9"/>
  <c r="P515" i="9"/>
  <c r="P516" i="9"/>
  <c r="P517" i="9"/>
  <c r="P871" i="9"/>
  <c r="P872" i="9"/>
  <c r="P1819" i="9"/>
  <c r="P1820" i="9"/>
  <c r="P1821" i="9"/>
  <c r="P1036" i="9"/>
  <c r="P1734" i="9"/>
  <c r="P1166" i="9"/>
  <c r="P1167" i="9"/>
  <c r="P1369" i="9"/>
  <c r="P1370" i="9"/>
  <c r="P836" i="9"/>
  <c r="P837" i="9"/>
  <c r="P1371" i="9"/>
  <c r="P359" i="9"/>
  <c r="P1372" i="9"/>
  <c r="P1735" i="9"/>
  <c r="P17" i="9"/>
  <c r="P1736" i="9"/>
  <c r="P18" i="9"/>
  <c r="P1456" i="9"/>
  <c r="P1457" i="9"/>
  <c r="P1575" i="9"/>
  <c r="P109" i="9"/>
  <c r="P213" i="9"/>
  <c r="P1148" i="9"/>
  <c r="P1614" i="9"/>
  <c r="P1615" i="9"/>
  <c r="P799" i="9"/>
  <c r="P800" i="9"/>
  <c r="P801" i="9"/>
  <c r="P802" i="9"/>
  <c r="P803" i="9"/>
  <c r="P1185" i="9"/>
  <c r="P1335" i="9"/>
  <c r="P855" i="9"/>
  <c r="P856" i="9"/>
  <c r="P1765" i="9"/>
  <c r="P32" i="9"/>
  <c r="P33" i="9"/>
  <c r="P432" i="9"/>
  <c r="P720" i="9"/>
  <c r="P721" i="9"/>
  <c r="P535" i="9"/>
  <c r="P1832" i="9"/>
  <c r="P1833" i="9"/>
  <c r="P382" i="9"/>
  <c r="P1561" i="9"/>
  <c r="P1540" i="9"/>
  <c r="P1345" i="9"/>
  <c r="P1373" i="9"/>
  <c r="P433" i="9"/>
  <c r="P184" i="9"/>
  <c r="P185" i="9"/>
  <c r="P707" i="9"/>
  <c r="P1873" i="9"/>
  <c r="P1589" i="9"/>
  <c r="P1149" i="9"/>
  <c r="P1885" i="9"/>
  <c r="P1886" i="9"/>
  <c r="P1899" i="9"/>
  <c r="P1900" i="9"/>
  <c r="P1137" i="9"/>
  <c r="P1616" i="9"/>
  <c r="P52" i="9"/>
  <c r="P53" i="9"/>
  <c r="P1617" i="9"/>
  <c r="P1407" i="9"/>
  <c r="P1562" i="9"/>
  <c r="P169" i="9"/>
  <c r="P136" i="9"/>
  <c r="P137" i="9"/>
  <c r="P138" i="9"/>
  <c r="P139" i="9"/>
  <c r="P140" i="9"/>
  <c r="P456" i="9"/>
  <c r="P457" i="9"/>
  <c r="P321" i="9"/>
  <c r="P1257" i="9"/>
  <c r="P1258" i="9"/>
  <c r="P845" i="9"/>
  <c r="P1503" i="9"/>
  <c r="P1504" i="9"/>
  <c r="P1505" i="9"/>
  <c r="P1467" i="9"/>
  <c r="P463" i="9"/>
  <c r="P1849" i="9"/>
  <c r="P1850" i="9"/>
  <c r="P243" i="9"/>
  <c r="P244" i="9"/>
  <c r="P1468" i="9"/>
  <c r="P1469" i="9"/>
  <c r="P464" i="9"/>
  <c r="P1851" i="9"/>
  <c r="P1852" i="9"/>
  <c r="P1458" i="9"/>
  <c r="P1195" i="9"/>
  <c r="P1196" i="9"/>
  <c r="P619" i="9"/>
  <c r="P1197" i="9"/>
  <c r="P163" i="9"/>
  <c r="P372" i="9"/>
  <c r="P1697" i="9"/>
  <c r="P1874" i="9"/>
  <c r="P1875" i="9"/>
  <c r="P1876" i="9"/>
  <c r="P245" i="9"/>
  <c r="P246" i="9"/>
  <c r="P1590" i="9"/>
  <c r="P214" i="9"/>
  <c r="P215" i="9"/>
  <c r="P1233" i="9"/>
  <c r="P1459" i="9"/>
  <c r="P1460" i="9"/>
  <c r="P1563" i="9"/>
  <c r="P1790" i="9"/>
  <c r="P247" i="9"/>
  <c r="P351" i="9"/>
  <c r="P352" i="9"/>
  <c r="P1766" i="9"/>
  <c r="P1767" i="9"/>
  <c r="P353" i="9"/>
  <c r="P337" i="9"/>
  <c r="P601" i="9"/>
  <c r="P1169" i="9"/>
  <c r="P1834" i="9"/>
  <c r="P602" i="9"/>
  <c r="P1170" i="9"/>
  <c r="P1835" i="9"/>
  <c r="P338" i="9"/>
  <c r="P339" i="9"/>
  <c r="P710" i="9"/>
  <c r="P1171" i="9"/>
  <c r="P1014" i="9"/>
  <c r="P164" i="9"/>
  <c r="P790" i="9"/>
  <c r="P644" i="9"/>
  <c r="P165" i="9"/>
  <c r="P1447" i="9"/>
  <c r="P1448" i="9"/>
  <c r="P1449" i="9"/>
  <c r="P252" i="9"/>
  <c r="P1450" i="9"/>
  <c r="P216" i="9"/>
  <c r="P217" i="9"/>
  <c r="P817" i="9"/>
  <c r="P1839" i="9"/>
  <c r="P1840" i="9"/>
  <c r="P536" i="9"/>
  <c r="P537" i="9"/>
  <c r="P538" i="9"/>
  <c r="P1741" i="9"/>
  <c r="P791" i="9"/>
  <c r="P392" i="9"/>
  <c r="P804" i="9"/>
  <c r="P286" i="9"/>
  <c r="P805" i="9"/>
  <c r="P1310" i="9"/>
  <c r="P1311" i="9"/>
  <c r="P918" i="9"/>
  <c r="P1312" i="9"/>
  <c r="P1313" i="9"/>
  <c r="P92" i="9"/>
  <c r="P645" i="9"/>
  <c r="P646" i="9"/>
  <c r="P1015" i="9"/>
  <c r="P1016" i="9"/>
  <c r="P1234" i="9"/>
  <c r="P1054" i="9"/>
  <c r="P1055" i="9"/>
  <c r="P873" i="9"/>
  <c r="P1321" i="9"/>
  <c r="P1322" i="9"/>
  <c r="P518" i="9"/>
  <c r="P519" i="9"/>
  <c r="P874" i="9"/>
  <c r="P1323" i="9"/>
  <c r="P1324" i="9"/>
  <c r="P1822" i="9"/>
  <c r="P1862" i="9"/>
  <c r="P1629" i="9"/>
  <c r="P93" i="9"/>
  <c r="P539" i="9"/>
  <c r="P540" i="9"/>
  <c r="P541" i="9"/>
  <c r="P1182" i="9"/>
  <c r="P239" i="9"/>
  <c r="P240" i="9"/>
  <c r="P1630" i="9"/>
  <c r="P198" i="9"/>
  <c r="P1198" i="9"/>
  <c r="P1247" i="9"/>
  <c r="P199" i="9"/>
  <c r="P1248" i="9"/>
  <c r="P875" i="9"/>
  <c r="P876" i="9"/>
  <c r="P722" i="9"/>
  <c r="P418" i="9"/>
  <c r="P419" i="9"/>
  <c r="P19" i="9"/>
  <c r="P1249" i="9"/>
  <c r="P711" i="9"/>
  <c r="P712" i="9"/>
  <c r="P713" i="9"/>
  <c r="P1085" i="9"/>
  <c r="P1478" i="9"/>
  <c r="P734" i="9"/>
  <c r="P395" i="9"/>
  <c r="P888" i="9"/>
  <c r="P932" i="9"/>
  <c r="P748" i="9"/>
  <c r="P749" i="9"/>
  <c r="P750" i="9"/>
  <c r="P1383" i="9"/>
  <c r="P961" i="9"/>
  <c r="P962" i="9"/>
  <c r="P1086" i="9"/>
  <c r="P963" i="9"/>
  <c r="P446" i="9"/>
  <c r="P964" i="9"/>
  <c r="P965" i="9"/>
  <c r="P966" i="9"/>
  <c r="P1087" i="9"/>
  <c r="P447" i="9"/>
  <c r="P1259" i="9"/>
  <c r="P1705" i="9"/>
  <c r="P1706" i="9"/>
  <c r="P1938" i="9"/>
  <c r="P1939" i="9"/>
  <c r="P1940" i="9"/>
  <c r="P344" i="9"/>
  <c r="P345" i="9"/>
  <c r="P1514" i="9"/>
  <c r="P1515" i="9"/>
  <c r="P1260" i="9"/>
  <c r="P1941" i="9"/>
  <c r="P1942" i="9"/>
  <c r="P1943" i="9"/>
  <c r="P1707" i="9"/>
  <c r="P668" i="9"/>
  <c r="P669" i="9"/>
  <c r="P1893" i="9"/>
  <c r="P1894" i="9"/>
  <c r="P1150" i="9"/>
  <c r="P818" i="9"/>
  <c r="P819" i="9"/>
  <c r="P1280" i="9"/>
  <c r="P1804" i="9"/>
  <c r="P1720" i="9"/>
  <c r="P1805" i="9"/>
  <c r="P1806" i="9"/>
  <c r="P340" i="9"/>
  <c r="P341" i="9"/>
  <c r="P218" i="9"/>
  <c r="P1591" i="9"/>
  <c r="P219" i="9"/>
  <c r="P144" i="9"/>
  <c r="P657" i="9"/>
  <c r="P765" i="9"/>
  <c r="P766" i="9"/>
  <c r="P1684" i="9"/>
  <c r="P1154" i="9"/>
  <c r="P482" i="9"/>
  <c r="P1631" i="9"/>
  <c r="P1289" i="9"/>
  <c r="P354" i="9"/>
  <c r="P857" i="9"/>
  <c r="P858" i="9"/>
  <c r="P859" i="9"/>
  <c r="P170" i="9"/>
  <c r="P171" i="9"/>
  <c r="P1493" i="9"/>
  <c r="P1494" i="9"/>
  <c r="P1314" i="9"/>
  <c r="P71" i="9"/>
  <c r="P1067" i="9"/>
  <c r="P1863" i="9"/>
  <c r="P767" i="9"/>
  <c r="P1841" i="9"/>
  <c r="P1648" i="9"/>
  <c r="P1649" i="9"/>
  <c r="P735" i="9"/>
  <c r="P72" i="9"/>
  <c r="P73" i="9"/>
  <c r="P74" i="9"/>
  <c r="P978" i="9"/>
  <c r="P979" i="9"/>
  <c r="P1315" i="9"/>
  <c r="P110" i="9"/>
  <c r="P1541" i="9"/>
  <c r="P145" i="9"/>
  <c r="P146" i="9"/>
  <c r="P1542" i="9"/>
  <c r="P1592" i="9"/>
  <c r="P609" i="9"/>
  <c r="P287" i="9"/>
  <c r="P111" i="9"/>
  <c r="P744" i="9"/>
  <c r="P634" i="9"/>
  <c r="P745" i="9"/>
  <c r="P746" i="9"/>
  <c r="P1325" i="9"/>
  <c r="P827" i="9"/>
  <c r="P1326" i="9"/>
  <c r="P1327" i="9"/>
  <c r="P1328" i="9"/>
  <c r="P1618" i="9"/>
  <c r="P647" i="9"/>
  <c r="P635" i="9"/>
  <c r="P636" i="9"/>
  <c r="P736" i="9"/>
  <c r="P737" i="9"/>
  <c r="P820" i="9"/>
  <c r="P1516" i="9"/>
  <c r="P1517" i="9"/>
  <c r="P603" i="9"/>
  <c r="P604" i="9"/>
  <c r="P933" i="9"/>
  <c r="P934" i="9"/>
  <c r="P1576" i="9"/>
  <c r="P54" i="9"/>
  <c r="P55" i="9"/>
  <c r="P124" i="9"/>
  <c r="P125" i="9"/>
  <c r="P383" i="9"/>
  <c r="P126" i="9"/>
  <c r="P127" i="9"/>
  <c r="P1853" i="9"/>
  <c r="P147" i="9"/>
  <c r="P148" i="9"/>
  <c r="P322" i="9"/>
  <c r="P323" i="9"/>
  <c r="P149" i="9"/>
  <c r="P150" i="9"/>
  <c r="P324" i="9"/>
  <c r="P325" i="9"/>
  <c r="P781" i="9"/>
  <c r="P648" i="9"/>
  <c r="P1823" i="9"/>
  <c r="P1461" i="9"/>
  <c r="P360" i="9"/>
  <c r="P361" i="9"/>
  <c r="P1037" i="9"/>
  <c r="P45" i="9"/>
  <c r="P46" i="9"/>
  <c r="P1155" i="9"/>
  <c r="P1518" i="9"/>
  <c r="P1156" i="9"/>
  <c r="P967" i="9"/>
  <c r="P1157" i="9"/>
  <c r="P1519" i="9"/>
  <c r="P1068" i="9"/>
  <c r="P1069" i="9"/>
  <c r="P563" i="9"/>
  <c r="P1914" i="9"/>
  <c r="P1915" i="9"/>
  <c r="P1168" i="9"/>
  <c r="P738" i="9"/>
  <c r="P686" i="9"/>
  <c r="P141" i="9"/>
  <c r="P20" i="9"/>
  <c r="P896" i="9"/>
  <c r="P21" i="9"/>
  <c r="P897" i="9"/>
  <c r="P898" i="9"/>
  <c r="P899" i="9"/>
  <c r="P498" i="9"/>
  <c r="P499" i="9"/>
  <c r="P900" i="9"/>
  <c r="P396" i="9"/>
  <c r="P626" i="9"/>
  <c r="P397" i="9"/>
  <c r="P1225" i="9"/>
  <c r="P670" i="9"/>
  <c r="P671" i="9"/>
  <c r="P1038" i="9"/>
  <c r="P420" i="9"/>
  <c r="P1290" i="9"/>
  <c r="P577" i="9"/>
  <c r="P806" i="9"/>
  <c r="P1423" i="9"/>
  <c r="P288" i="9"/>
  <c r="P807" i="9"/>
  <c r="P808" i="9"/>
  <c r="P714" i="9"/>
  <c r="P658" i="9"/>
  <c r="P1593" i="9"/>
  <c r="P1842" i="9"/>
  <c r="P687" i="9"/>
  <c r="P688" i="9"/>
  <c r="P689" i="9"/>
  <c r="P723" i="9"/>
  <c r="P846" i="9"/>
  <c r="P1768" i="9"/>
  <c r="P1099" i="9"/>
  <c r="P1100" i="9"/>
  <c r="P747" i="9"/>
  <c r="P434" i="9"/>
  <c r="P435" i="9"/>
  <c r="P1470" i="9"/>
  <c r="P1471" i="9"/>
  <c r="P448" i="9"/>
  <c r="P1632" i="9"/>
  <c r="P1633" i="9"/>
  <c r="P782" i="9"/>
  <c r="P783" i="9"/>
  <c r="P986" i="9"/>
  <c r="P1408" i="9"/>
  <c r="P792" i="9"/>
  <c r="P793" i="9"/>
  <c r="P1810" i="9"/>
  <c r="P1186" i="9"/>
  <c r="P1187" i="9"/>
  <c r="P1479" i="9"/>
  <c r="P1791" i="9"/>
  <c r="P1792" i="9"/>
  <c r="P659" i="9"/>
  <c r="P660" i="9"/>
  <c r="P1594" i="9"/>
  <c r="P1595" i="9"/>
  <c r="P1596" i="9"/>
  <c r="P919" i="9"/>
  <c r="P1639" i="9"/>
  <c r="P920" i="9"/>
  <c r="P1640" i="9"/>
  <c r="P1641" i="9"/>
  <c r="P567" i="9"/>
  <c r="P828" i="9"/>
  <c r="P1462" i="9"/>
  <c r="P968" i="9"/>
  <c r="P756" i="9"/>
  <c r="P1409" i="9"/>
  <c r="P1011" i="9"/>
  <c r="P56" i="9"/>
  <c r="P1266" i="9"/>
  <c r="P1451" i="9"/>
  <c r="P1452" i="9"/>
  <c r="P1267" i="9"/>
  <c r="P1384" i="9"/>
  <c r="P1138" i="9"/>
  <c r="P1139" i="9"/>
  <c r="P1520" i="9"/>
  <c r="P1543" i="9"/>
  <c r="P1708" i="9"/>
  <c r="P1544" i="9"/>
  <c r="P1521" i="9"/>
  <c r="P1522" i="9"/>
  <c r="P1523" i="9"/>
  <c r="P1930" i="9"/>
  <c r="P1026" i="9"/>
  <c r="P1027" i="9"/>
  <c r="P1070" i="9"/>
  <c r="P1071" i="9"/>
  <c r="P421" i="9"/>
  <c r="P449" i="9"/>
  <c r="P450" i="9"/>
  <c r="P821" i="9"/>
  <c r="P1854" i="9"/>
  <c r="P1855" i="9"/>
  <c r="P627" i="9"/>
  <c r="P1877" i="9"/>
  <c r="P1878" i="9"/>
  <c r="P551" i="9"/>
  <c r="P552" i="9"/>
  <c r="P987" i="9"/>
  <c r="P1545" i="9"/>
  <c r="P1783" i="9"/>
  <c r="P302" i="9"/>
  <c r="P1546" i="9"/>
  <c r="P465" i="9"/>
  <c r="P553" i="9"/>
  <c r="P554" i="9"/>
  <c r="P1784" i="9"/>
  <c r="P303" i="9"/>
  <c r="P22" i="9"/>
  <c r="P555" i="9"/>
  <c r="P47" i="9"/>
  <c r="P1709" i="9"/>
  <c r="P1737" i="9"/>
  <c r="P23" i="9"/>
  <c r="P24" i="9"/>
  <c r="P520" i="9"/>
  <c r="P1524" i="9"/>
  <c r="P1669" i="9"/>
  <c r="P1670" i="9"/>
  <c r="P1115" i="9"/>
  <c r="P1116" i="9"/>
  <c r="P1117" i="9"/>
  <c r="P1118" i="9"/>
  <c r="P1564" i="9"/>
  <c r="P1931" i="9"/>
  <c r="P889" i="9"/>
  <c r="P1140" i="9"/>
  <c r="P1119" i="9"/>
  <c r="P1824" i="9"/>
  <c r="P1825" i="9"/>
  <c r="P1826" i="9"/>
  <c r="P1918" i="9"/>
  <c r="P1827" i="9"/>
  <c r="P1828" i="9"/>
  <c r="P637" i="9"/>
  <c r="P638" i="9"/>
  <c r="P1336" i="9"/>
  <c r="P1919" i="9"/>
  <c r="P1920" i="9"/>
  <c r="P1337" i="9"/>
  <c r="P847" i="9"/>
  <c r="P639" i="9"/>
  <c r="P640" i="9"/>
  <c r="P641" i="9"/>
  <c r="P1921" i="9"/>
  <c r="P373" i="9"/>
  <c r="P186" i="9"/>
  <c r="P187" i="9"/>
  <c r="P398" i="9"/>
  <c r="P399" i="9"/>
  <c r="P188" i="9"/>
  <c r="P1295" i="9"/>
  <c r="P1296" i="9"/>
  <c r="P1297" i="9"/>
  <c r="P556" i="9"/>
  <c r="P557" i="9"/>
  <c r="P558" i="9"/>
  <c r="P559" i="9"/>
  <c r="P1120" i="9"/>
  <c r="P1121" i="9"/>
  <c r="P1685" i="9"/>
  <c r="P1686" i="9"/>
  <c r="P362" i="9"/>
  <c r="P988" i="9"/>
  <c r="P1597" i="9"/>
  <c r="P1598" i="9"/>
  <c r="P363" i="9"/>
  <c r="P829" i="9"/>
  <c r="P935" i="9"/>
  <c r="P1056" i="9"/>
  <c r="P1057" i="9"/>
  <c r="P1554" i="9"/>
  <c r="P1058" i="9"/>
  <c r="P1059" i="9"/>
  <c r="P1122" i="9"/>
  <c r="P1123" i="9"/>
  <c r="P1124" i="9"/>
  <c r="P1261" i="9"/>
  <c r="P1262" i="9"/>
  <c r="P1263" i="9"/>
  <c r="P1547" i="9"/>
  <c r="P784" i="9"/>
  <c r="P921" i="9"/>
  <c r="P1555" i="9"/>
  <c r="P1268" i="9"/>
  <c r="P1226" i="9"/>
  <c r="P1398" i="9"/>
  <c r="P1746" i="9"/>
  <c r="P466" i="9"/>
  <c r="P1443" i="9"/>
  <c r="P1444" i="9"/>
  <c r="P1125" i="9"/>
  <c r="P1338" i="9"/>
  <c r="P690" i="9"/>
  <c r="P724" i="9"/>
  <c r="P691" i="9"/>
  <c r="P289" i="9"/>
  <c r="P290" i="9"/>
  <c r="P291" i="9"/>
  <c r="P292" i="9"/>
  <c r="P500" i="9"/>
  <c r="P501" i="9"/>
  <c r="P578" i="9"/>
  <c r="P579" i="9"/>
  <c r="P1264" i="9"/>
  <c r="P564" i="9"/>
  <c r="P1944" i="9"/>
  <c r="P999" i="9"/>
  <c r="P1000" i="9"/>
  <c r="P57" i="9"/>
  <c r="P58" i="9"/>
  <c r="P1001" i="9"/>
  <c r="P1002" i="9"/>
  <c r="P1003" i="9"/>
  <c r="P59" i="9"/>
  <c r="P60" i="9"/>
  <c r="P467" i="9"/>
  <c r="P468" i="9"/>
  <c r="P469" i="9"/>
  <c r="P470" i="9"/>
  <c r="P1710" i="9"/>
  <c r="P471" i="9"/>
  <c r="P1711" i="9"/>
  <c r="P1712" i="9"/>
  <c r="P1329" i="9"/>
  <c r="P1188" i="9"/>
  <c r="P326" i="9"/>
  <c r="P1330" i="9"/>
  <c r="P483" i="9"/>
  <c r="P484" i="9"/>
  <c r="P1677" i="9"/>
  <c r="P1922" i="9"/>
  <c r="P304" i="9"/>
  <c r="P305" i="9"/>
  <c r="P472" i="9"/>
  <c r="P473" i="9"/>
  <c r="P400" i="9"/>
  <c r="P401" i="9"/>
  <c r="P838" i="9"/>
  <c r="P94" i="9"/>
  <c r="P907" i="9"/>
  <c r="P908" i="9"/>
  <c r="P1721" i="9"/>
  <c r="P1916" i="9"/>
  <c r="P1339" i="9"/>
  <c r="P1945" i="9"/>
  <c r="P1722" i="9"/>
  <c r="P300" i="9"/>
  <c r="P1453" i="9"/>
  <c r="P1678" i="9"/>
  <c r="P1480" i="9"/>
  <c r="P1481" i="9"/>
  <c r="P1269" i="9"/>
  <c r="P1359" i="9"/>
  <c r="P189" i="9"/>
  <c r="P253" i="9"/>
  <c r="P190" i="9"/>
  <c r="P254" i="9"/>
  <c r="P1088" i="9"/>
  <c r="P384" i="9"/>
  <c r="P1089" i="9"/>
  <c r="P385" i="9"/>
  <c r="P1394" i="9"/>
  <c r="P1901" i="9"/>
  <c r="P2" i="9"/>
  <c r="P1902" i="9"/>
  <c r="P151" i="9"/>
  <c r="P152" i="9"/>
  <c r="P153" i="9"/>
  <c r="P1856" i="9"/>
  <c r="P3" i="9"/>
  <c r="P422" i="9"/>
  <c r="P725" i="9"/>
  <c r="P1857" i="9"/>
  <c r="P726" i="9"/>
  <c r="P1509" i="9"/>
  <c r="P1510" i="9"/>
  <c r="P271" i="9"/>
  <c r="P1298" i="9"/>
  <c r="P1903" i="9"/>
  <c r="P355" i="9"/>
  <c r="P356" i="9"/>
  <c r="P1577" i="9"/>
  <c r="P1060" i="9"/>
  <c r="P1671" i="9"/>
  <c r="P1747" i="9"/>
  <c r="P1769" i="9"/>
  <c r="P1770" i="9"/>
  <c r="P1771" i="9"/>
  <c r="P890" i="9"/>
  <c r="P1946" i="9"/>
  <c r="P1599" i="9"/>
  <c r="P255" i="9"/>
  <c r="P969" i="9"/>
  <c r="P970" i="9"/>
  <c r="P672" i="9"/>
  <c r="P768" i="9"/>
  <c r="P769" i="9"/>
  <c r="P770" i="9"/>
  <c r="P589" i="9"/>
  <c r="P590" i="9"/>
  <c r="P591" i="9"/>
  <c r="P1811" i="9"/>
  <c r="P771" i="9"/>
  <c r="P772" i="9"/>
  <c r="P773" i="9"/>
  <c r="P774" i="9"/>
  <c r="P402" i="9"/>
  <c r="P403" i="9"/>
  <c r="P404" i="9"/>
  <c r="P1399" i="9"/>
  <c r="P1932" i="9"/>
  <c r="P1933" i="9"/>
  <c r="P1785" i="9"/>
  <c r="P1879" i="9"/>
  <c r="P1793" i="9"/>
  <c r="P1794" i="9"/>
  <c r="P474" i="9"/>
  <c r="P112" i="9"/>
  <c r="P1004" i="9"/>
  <c r="P1548" i="9"/>
  <c r="P113" i="9"/>
  <c r="P220" i="9"/>
  <c r="P436" i="9"/>
  <c r="P437" i="9"/>
  <c r="P1887" i="9"/>
  <c r="P1904" i="9"/>
  <c r="P4" i="9"/>
  <c r="P901" i="9"/>
  <c r="P1506" i="9"/>
  <c r="P507" i="9"/>
  <c r="P1650" i="9"/>
  <c r="P1651" i="9"/>
  <c r="P936" i="9"/>
  <c r="P937" i="9"/>
  <c r="P1172" i="9"/>
  <c r="P692" i="9"/>
  <c r="P1160" i="9"/>
  <c r="P459" i="9"/>
  <c r="P560" i="9"/>
  <c r="P1039" i="9"/>
  <c r="P1040" i="9"/>
  <c r="P1429" i="9"/>
  <c r="P1430" i="9"/>
  <c r="P1431" i="9"/>
  <c r="P1141" i="9"/>
  <c r="P200" i="9"/>
  <c r="P201" i="9"/>
  <c r="P95" i="9"/>
  <c r="P96" i="9"/>
  <c r="P97" i="9"/>
  <c r="P1173" i="9"/>
  <c r="P438" i="9"/>
  <c r="P1432" i="9"/>
  <c r="P1433" i="9"/>
  <c r="P1101" i="9"/>
  <c r="P1072" i="9"/>
  <c r="P1073" i="9"/>
  <c r="P1578" i="9"/>
  <c r="P1579" i="9"/>
  <c r="P1580" i="9"/>
  <c r="P971" i="9"/>
  <c r="P972" i="9"/>
  <c r="P973" i="9"/>
  <c r="P561" i="9"/>
  <c r="P1622" i="9"/>
  <c r="P191" i="9"/>
  <c r="P1174" i="9"/>
  <c r="P475" i="9"/>
  <c r="P1126" i="9"/>
  <c r="P172" i="9"/>
  <c r="P173" i="9"/>
  <c r="P154" i="9"/>
  <c r="P649" i="9"/>
  <c r="P1795" i="9"/>
  <c r="P822" i="9"/>
  <c r="P938" i="9"/>
  <c r="P939" i="9"/>
  <c r="P628" i="9"/>
  <c r="P1417" i="9"/>
  <c r="P1418" i="9"/>
  <c r="P1419" i="9"/>
  <c r="P293" i="9"/>
  <c r="P294" i="9"/>
  <c r="P650" i="9"/>
  <c r="P1270" i="9"/>
  <c r="P1271" i="9"/>
  <c r="P460" i="9"/>
  <c r="P1445" i="9"/>
  <c r="P1723" i="9"/>
  <c r="P1724" i="9"/>
  <c r="P877" i="9"/>
  <c r="P1360" i="9"/>
  <c r="P1361" i="9"/>
  <c r="P521" i="9"/>
  <c r="P809" i="9"/>
  <c r="P522" i="9"/>
  <c r="P810" i="9"/>
  <c r="P708" i="9"/>
  <c r="P922" i="9"/>
  <c r="P295" i="9"/>
  <c r="P1652" i="9"/>
  <c r="P282" i="9"/>
  <c r="P283" i="9"/>
  <c r="P1434" i="9"/>
  <c r="P202" i="9"/>
  <c r="P940" i="9"/>
  <c r="P941" i="9"/>
  <c r="P221" i="9"/>
  <c r="P222" i="9"/>
  <c r="P223" i="9"/>
  <c r="P1525" i="9"/>
  <c r="P256" i="9"/>
  <c r="P1424" i="9"/>
  <c r="P830" i="9"/>
  <c r="P1151" i="9"/>
  <c r="P1634" i="9"/>
  <c r="P751" i="9"/>
  <c r="P224" i="9"/>
  <c r="P1482" i="9"/>
  <c r="P364" i="9"/>
  <c r="P451" i="9"/>
  <c r="P452" i="9"/>
  <c r="P1483" i="9"/>
  <c r="P1400" i="9"/>
  <c r="P257" i="9"/>
  <c r="P610" i="9"/>
  <c r="P1090" i="9"/>
  <c r="P1041" i="9"/>
  <c r="P1042" i="9"/>
  <c r="P1923" i="9"/>
  <c r="P1043" i="9"/>
  <c r="P1044" i="9"/>
  <c r="P1045" i="9"/>
  <c r="P1924" i="9"/>
  <c r="P1679" i="9"/>
  <c r="P1680" i="9"/>
  <c r="P980" i="9"/>
  <c r="P1796" i="9"/>
  <c r="P1362" i="9"/>
  <c r="P502" i="9"/>
  <c r="P114" i="9"/>
  <c r="P523" i="9"/>
  <c r="P1772" i="9"/>
  <c r="P1773" i="9"/>
  <c r="P1774" i="9"/>
  <c r="P115" i="9"/>
  <c r="P524" i="9"/>
  <c r="P661" i="9"/>
  <c r="P662" i="9"/>
  <c r="P663" i="9"/>
  <c r="P272" i="9"/>
  <c r="P693" i="9"/>
  <c r="P694" i="9"/>
  <c r="P1374" i="9"/>
  <c r="P950" i="9"/>
  <c r="P739" i="9"/>
  <c r="P1797" i="9"/>
  <c r="P405" i="9"/>
  <c r="P1250" i="9"/>
  <c r="P34" i="9"/>
  <c r="P1028" i="9"/>
  <c r="P1425" i="9"/>
  <c r="P1426" i="9"/>
  <c r="P1775" i="9"/>
  <c r="P98" i="9"/>
  <c r="P75" i="9"/>
  <c r="P258" i="9"/>
  <c r="P76" i="9"/>
  <c r="P1653" i="9"/>
  <c r="P839" i="9"/>
  <c r="P1565" i="9"/>
  <c r="P1566" i="9"/>
  <c r="P485" i="9"/>
  <c r="P423" i="9"/>
  <c r="P1175" i="9"/>
  <c r="P1176" i="9"/>
  <c r="P424" i="9"/>
  <c r="P1177" i="9"/>
  <c r="P1178" i="9"/>
  <c r="P1179" i="9"/>
  <c r="P1180" i="9"/>
  <c r="P1199" i="9"/>
  <c r="P1446" i="9"/>
  <c r="P580" i="9"/>
  <c r="P1200" i="9"/>
  <c r="P1201" i="9"/>
  <c r="P581" i="9"/>
  <c r="P77" i="9"/>
  <c r="P78" i="9"/>
  <c r="P942" i="9"/>
  <c r="P79" i="9"/>
  <c r="P80" i="9"/>
  <c r="P81" i="9"/>
  <c r="P1211" i="9"/>
  <c r="P1212" i="9"/>
  <c r="P1005" i="9"/>
  <c r="P1017" i="9"/>
  <c r="P1018" i="9"/>
  <c r="P860" i="9"/>
  <c r="P861" i="9"/>
  <c r="P1807" i="9"/>
  <c r="P1363" i="9"/>
  <c r="P225" i="9"/>
  <c r="P226" i="9"/>
  <c r="P346" i="9"/>
  <c r="P695" i="9"/>
  <c r="P696" i="9"/>
  <c r="P1189" i="9"/>
  <c r="P1061" i="9"/>
  <c r="P1281" i="9"/>
  <c r="P629" i="9"/>
  <c r="P630" i="9"/>
  <c r="P848" i="9"/>
  <c r="P1495" i="9"/>
  <c r="P1496" i="9"/>
  <c r="P5" i="9"/>
  <c r="P664" i="9"/>
  <c r="P1183" i="9"/>
  <c r="P974" i="9"/>
  <c r="P697" i="9"/>
  <c r="P1046" i="9"/>
  <c r="P631" i="9"/>
  <c r="P439" i="9"/>
  <c r="P259" i="9"/>
  <c r="P1213" i="9"/>
  <c r="P1642" i="9"/>
  <c r="P1102" i="9"/>
  <c r="P1643" i="9"/>
  <c r="P1644" i="9"/>
  <c r="P1645" i="9"/>
  <c r="P902" i="9"/>
  <c r="P903" i="9"/>
  <c r="P1214" i="9"/>
  <c r="P1215" i="9"/>
  <c r="P306" i="9"/>
  <c r="P307" i="9"/>
  <c r="P374" i="9"/>
  <c r="P82" i="9"/>
  <c r="P1843" i="9"/>
  <c r="P1091" i="9"/>
  <c r="P1836" i="9"/>
  <c r="P273" i="9"/>
  <c r="P1202" i="9"/>
  <c r="P1203" i="9"/>
  <c r="P1204" i="9"/>
  <c r="P1205" i="9"/>
  <c r="P1206" i="9"/>
  <c r="P849" i="9"/>
  <c r="P234" i="9"/>
  <c r="P235" i="9"/>
  <c r="P236" i="9"/>
  <c r="P1526" i="9"/>
  <c r="P1527" i="9"/>
  <c r="P128" i="9"/>
  <c r="P129" i="9"/>
  <c r="P909" i="9"/>
  <c r="P1385" i="9"/>
  <c r="P1484" i="9"/>
  <c r="P1395" i="9"/>
  <c r="P1396" i="9"/>
  <c r="P35" i="9"/>
  <c r="P260" i="9"/>
  <c r="P261" i="9"/>
  <c r="P1472" i="9"/>
  <c r="P1473" i="9"/>
  <c r="P1331" i="9"/>
  <c r="P611" i="9"/>
  <c r="P301" i="9"/>
  <c r="P1401" i="9"/>
  <c r="P1672" i="9"/>
  <c r="P1681" i="9"/>
  <c r="P1190" i="9"/>
  <c r="P1191" i="9"/>
  <c r="P727" i="9"/>
  <c r="P1837" i="9"/>
  <c r="P904" i="9"/>
  <c r="P905" i="9"/>
  <c r="P1047" i="9"/>
  <c r="P508" i="9"/>
  <c r="P840" i="9"/>
  <c r="P841" i="9"/>
  <c r="P850" i="9"/>
  <c r="P1507" i="9"/>
  <c r="P785" i="9"/>
  <c r="P1235" i="9"/>
  <c r="P1895" i="9"/>
  <c r="P1776" i="9"/>
  <c r="P1777" i="9"/>
  <c r="P1778" i="9"/>
  <c r="P1779" i="9"/>
  <c r="P1864" i="9"/>
  <c r="P1865" i="9"/>
  <c r="P582" i="9"/>
  <c r="P583" i="9"/>
  <c r="P584" i="9"/>
  <c r="P509" i="9"/>
  <c r="P227" i="9"/>
  <c r="P975" i="9"/>
  <c r="P976" i="9"/>
  <c r="P347" i="9"/>
  <c r="P348" i="9"/>
  <c r="P1910" i="9"/>
  <c r="P1410" i="9"/>
  <c r="P951" i="9"/>
  <c r="P1012" i="9"/>
  <c r="P1216" i="9"/>
  <c r="P155" i="9"/>
  <c r="P1485" i="9"/>
  <c r="P375" i="9"/>
  <c r="P376" i="9"/>
  <c r="P1486" i="9"/>
  <c r="P377" i="9"/>
  <c r="P486" i="9"/>
  <c r="P487" i="9"/>
  <c r="P488" i="9"/>
  <c r="P1092" i="9"/>
  <c r="P36" i="9"/>
  <c r="P1947" i="9"/>
  <c r="P1948" i="9"/>
  <c r="P1949" i="9"/>
  <c r="P425" i="9"/>
  <c r="P1207" i="9"/>
  <c r="P1208" i="9"/>
  <c r="P104" i="9"/>
  <c r="P1713" i="9"/>
  <c r="P1714" i="9"/>
  <c r="P1715" i="9"/>
  <c r="P952" i="9"/>
  <c r="P1265" i="9"/>
  <c r="P651" i="9"/>
  <c r="P652" i="9"/>
  <c r="P1316" i="9"/>
  <c r="P1227" i="9"/>
  <c r="P1228" i="9"/>
  <c r="P378" i="9"/>
  <c r="P6" i="9"/>
  <c r="P953" i="9"/>
  <c r="P851" i="9"/>
  <c r="P37" i="9"/>
  <c r="P130" i="9"/>
  <c r="P440" i="9"/>
  <c r="P365" i="9"/>
  <c r="P1184" i="9"/>
  <c r="P568" i="9"/>
  <c r="P569" i="9"/>
  <c r="P570" i="9"/>
  <c r="P571" i="9"/>
  <c r="P1786" i="9"/>
  <c r="P476" i="9"/>
  <c r="P83" i="9"/>
  <c r="P61" i="9"/>
  <c r="P461" i="9"/>
  <c r="P831" i="9"/>
  <c r="P832" i="9"/>
  <c r="P1364" i="9"/>
  <c r="P1365" i="9"/>
  <c r="P1366" i="9"/>
  <c r="P1528" i="9"/>
  <c r="P1529" i="9"/>
  <c r="P1530" i="9"/>
  <c r="P116" i="9"/>
  <c r="P117" i="9"/>
  <c r="P118" i="9"/>
  <c r="P327" i="9"/>
  <c r="P1808" i="9"/>
  <c r="P1411" i="9"/>
  <c r="P1412" i="9"/>
  <c r="P525" i="9"/>
  <c r="P526" i="9"/>
  <c r="P527" i="9"/>
  <c r="P528" i="9"/>
  <c r="P1093" i="9"/>
  <c r="P1094" i="9"/>
  <c r="P1095" i="9"/>
  <c r="P1911" i="9"/>
  <c r="P1912" i="9"/>
  <c r="P1556" i="9"/>
  <c r="P1557" i="9"/>
  <c r="P943" i="9"/>
  <c r="P366" i="9"/>
  <c r="P367" i="9"/>
  <c r="P368" i="9"/>
  <c r="P406" i="9"/>
  <c r="P48" i="9"/>
  <c r="P407" i="9"/>
  <c r="P477" i="9"/>
  <c r="P62" i="9"/>
  <c r="P63" i="9"/>
  <c r="P274" i="9"/>
  <c r="P7" i="9"/>
  <c r="P1217" i="9"/>
  <c r="P1888" i="9"/>
  <c r="P1889" i="9"/>
  <c r="P1890" i="9"/>
  <c r="P673" i="9"/>
  <c r="P605" i="9"/>
  <c r="P1074" i="9"/>
  <c r="P1161" i="9"/>
  <c r="P328" i="9"/>
  <c r="P1299" i="9"/>
  <c r="P1300" i="9"/>
  <c r="P25" i="9"/>
  <c r="P923" i="9"/>
  <c r="P1780" i="9"/>
  <c r="P757" i="9"/>
  <c r="P758" i="9"/>
  <c r="P542" i="9"/>
  <c r="P543" i="9"/>
  <c r="P1236" i="9"/>
  <c r="P1237" i="9"/>
  <c r="P308" i="9"/>
  <c r="P349" i="9"/>
  <c r="P350" i="9"/>
  <c r="P1608" i="9"/>
  <c r="P1609" i="9"/>
  <c r="P1682" i="9"/>
  <c r="P441" i="9"/>
  <c r="P442" i="9"/>
  <c r="P443" i="9"/>
  <c r="P833" i="9"/>
  <c r="P1386" i="9"/>
  <c r="P1387" i="9"/>
  <c r="P1388" i="9"/>
  <c r="P1950" i="9"/>
  <c r="P1880" i="9"/>
  <c r="P329" i="9"/>
  <c r="P426" i="9"/>
  <c r="P296" i="9"/>
  <c r="P794" i="9"/>
  <c r="P408" i="9"/>
  <c r="P409" i="9"/>
  <c r="P410" i="9"/>
  <c r="P944" i="9"/>
  <c r="P945" i="9"/>
  <c r="P946" i="9"/>
  <c r="P585" i="9"/>
  <c r="P1375" i="9"/>
  <c r="P84" i="9"/>
  <c r="P85" i="9"/>
  <c r="P411" i="9"/>
  <c r="P489" i="9"/>
  <c r="P38" i="9"/>
  <c r="P39" i="9"/>
  <c r="P490" i="9"/>
  <c r="P40" i="9"/>
  <c r="P1866" i="9"/>
  <c r="P924" i="9"/>
  <c r="P925" i="9"/>
  <c r="P834" i="9"/>
  <c r="P835" i="9"/>
  <c r="P1844" i="9"/>
  <c r="P926" i="9"/>
  <c r="P1891" i="9"/>
  <c r="P1075" i="9"/>
  <c r="P1127" i="9"/>
  <c r="P1128" i="9"/>
  <c r="P1673" i="9"/>
  <c r="P166" i="9"/>
  <c r="P989" i="9"/>
  <c r="P1600" i="9"/>
  <c r="P811" i="9"/>
  <c r="P812" i="9"/>
  <c r="P131" i="9"/>
  <c r="P1531" i="9"/>
  <c r="P1006" i="9"/>
  <c r="P1858" i="9"/>
  <c r="P1859" i="9"/>
  <c r="P1892" i="9"/>
  <c r="P1317" i="9"/>
  <c r="P1318" i="9"/>
  <c r="P544" i="9"/>
  <c r="P1812" i="9"/>
  <c r="P823" i="9"/>
  <c r="P715" i="9"/>
  <c r="P529" i="9"/>
  <c r="P427" i="9"/>
  <c r="P642" i="9"/>
  <c r="P1152" i="9"/>
  <c r="P167" i="9"/>
  <c r="P824" i="9"/>
  <c r="P728" i="9"/>
  <c r="P729" i="9"/>
  <c r="P1389" i="9"/>
  <c r="P1282" i="9"/>
  <c r="P1390" i="9"/>
  <c r="P1283" i="9"/>
  <c r="P1391" i="9"/>
  <c r="P1392" i="9"/>
  <c r="P1558" i="9"/>
  <c r="P1601" i="9"/>
  <c r="P1602" i="9"/>
  <c r="P1687" i="9"/>
  <c r="P1688" i="9"/>
  <c r="P1635" i="9"/>
  <c r="P49" i="9"/>
  <c r="P1340" i="9"/>
  <c r="P1341" i="9"/>
  <c r="P910" i="9"/>
  <c r="P632" i="9"/>
  <c r="P813" i="9"/>
  <c r="P86" i="9"/>
  <c r="P132" i="9"/>
  <c r="P133" i="9"/>
  <c r="P954" i="9"/>
  <c r="P955" i="9"/>
  <c r="P1397" i="9"/>
  <c r="P1581" i="9"/>
  <c r="P275" i="9"/>
  <c r="P262" i="9"/>
  <c r="P825" i="9"/>
  <c r="P1346" i="9"/>
  <c r="P1347" i="9"/>
  <c r="P565" i="9"/>
  <c r="P927" i="9"/>
  <c r="P1142" i="9"/>
  <c r="P990" i="9"/>
  <c r="P1742" i="9"/>
  <c r="P1511" i="9"/>
  <c r="P1512" i="9"/>
  <c r="P1716" i="9"/>
  <c r="P1743" i="9"/>
  <c r="P698" i="9"/>
  <c r="P1048" i="9"/>
  <c r="P1049" i="9"/>
  <c r="P237" i="9"/>
  <c r="P1654" i="9"/>
  <c r="P1934" i="9"/>
  <c r="P1567" i="9"/>
  <c r="P699" i="9"/>
  <c r="P276" i="9"/>
  <c r="P277" i="9"/>
  <c r="P278" i="9"/>
  <c r="P41" i="9"/>
  <c r="P1568" i="9"/>
  <c r="P42" i="9"/>
  <c r="P43" i="9"/>
  <c r="P1435" i="9"/>
  <c r="P1436" i="9"/>
  <c r="P248" i="9"/>
  <c r="P249" i="9"/>
  <c r="P665" i="9"/>
  <c r="P666" i="9"/>
  <c r="P667" i="9"/>
  <c r="P1291" i="9"/>
  <c r="P795" i="9"/>
  <c r="P606" i="9"/>
  <c r="P1076" i="9"/>
  <c r="P796" i="9"/>
  <c r="P797" i="9"/>
  <c r="P444" i="9"/>
  <c r="P445" i="9"/>
  <c r="P393" i="9"/>
  <c r="P1860" i="9"/>
  <c r="P1861" i="9"/>
  <c r="P1674" i="9"/>
  <c r="P1129" i="9"/>
  <c r="P1130" i="9"/>
  <c r="P491" i="9"/>
  <c r="P1284" i="9"/>
  <c r="P156" i="9"/>
  <c r="P530" i="9"/>
  <c r="P157" i="9"/>
  <c r="P531" i="9"/>
  <c r="P1285" i="9"/>
  <c r="P1286" i="9"/>
  <c r="P158" i="9"/>
  <c r="P159" i="9"/>
  <c r="P1131" i="9"/>
  <c r="P1132" i="9"/>
  <c r="P1287" i="9"/>
  <c r="P572" i="9"/>
  <c r="P573" i="9"/>
  <c r="P386" i="9"/>
  <c r="P428" i="9"/>
  <c r="P574" i="9"/>
  <c r="P387" i="9"/>
  <c r="P862" i="9"/>
  <c r="P863" i="9"/>
  <c r="P1698" i="9"/>
  <c r="P1699" i="9"/>
  <c r="P105" i="9"/>
  <c r="P1393" i="9"/>
  <c r="P1809" i="9"/>
  <c r="P1700" i="9"/>
  <c r="P1701" i="9"/>
  <c r="P575" i="9"/>
  <c r="P1702" i="9"/>
  <c r="P1569" i="9"/>
  <c r="P1570" i="9"/>
  <c r="P991" i="9"/>
  <c r="P1348" i="9"/>
  <c r="P992" i="9"/>
  <c r="P1096" i="9"/>
  <c r="P1097" i="9"/>
  <c r="P1748" i="9"/>
  <c r="P1749" i="9"/>
  <c r="P761" i="9"/>
  <c r="P1218" i="9"/>
  <c r="P1050" i="9"/>
  <c r="P1238" i="9"/>
  <c r="P1239" i="9"/>
  <c r="P1240" i="9"/>
  <c r="P1689" i="9"/>
  <c r="P1241" i="9"/>
  <c r="P1242" i="9"/>
  <c r="P1243" i="9"/>
  <c r="P1690" i="9"/>
  <c r="P1051" i="9"/>
  <c r="P503" i="9"/>
  <c r="P119" i="9"/>
  <c r="P388" i="9"/>
  <c r="P389" i="9"/>
  <c r="P906" i="9"/>
  <c r="P1103" i="9"/>
  <c r="P1104" i="9"/>
  <c r="P1105" i="9"/>
  <c r="P1273" i="9"/>
  <c r="P1274" i="9"/>
  <c r="P1275" i="9"/>
  <c r="P1276" i="9"/>
  <c r="P1277" i="9"/>
  <c r="P1278" i="9"/>
  <c r="P1349" i="9"/>
  <c r="P1350" i="9"/>
  <c r="P1351" i="9"/>
  <c r="P44" i="9"/>
  <c r="P228" i="9"/>
  <c r="P1725" i="9"/>
  <c r="P1726" i="9"/>
  <c r="P1738" i="9"/>
  <c r="P674" i="9"/>
  <c r="P1913" i="9"/>
  <c r="P1192" i="9"/>
  <c r="P786" i="9"/>
  <c r="P891" i="9"/>
  <c r="P1062" i="9"/>
  <c r="P1063" i="9"/>
  <c r="P1487" i="9"/>
  <c r="P297" i="9"/>
  <c r="P775" i="9"/>
  <c r="P1917" i="9"/>
  <c r="P229" i="9"/>
  <c r="P230" i="9"/>
  <c r="P231" i="9"/>
  <c r="P911" i="9"/>
  <c r="P912" i="9"/>
  <c r="P913" i="9"/>
  <c r="P914" i="9"/>
  <c r="P462" i="9"/>
  <c r="P915" i="9"/>
  <c r="P864" i="9"/>
  <c r="P453" i="9"/>
  <c r="P232" i="9"/>
  <c r="P64" i="9"/>
  <c r="P65" i="9"/>
  <c r="P66" i="9"/>
  <c r="P99" i="9"/>
  <c r="P1730" i="9"/>
  <c r="P865" i="9"/>
  <c r="P842" i="9"/>
  <c r="P843" i="9"/>
  <c r="P1750" i="9"/>
  <c r="P1376" i="9"/>
  <c r="P1603" i="9"/>
  <c r="P612" i="9"/>
  <c r="P613" i="9"/>
  <c r="P1209" i="9"/>
  <c r="P1106" i="9"/>
  <c r="P633" i="9"/>
  <c r="P1029" i="9"/>
  <c r="P1030" i="9"/>
  <c r="P981" i="9"/>
  <c r="P982" i="9"/>
  <c r="P1244" i="9"/>
  <c r="P1636" i="9"/>
  <c r="P1637" i="9"/>
  <c r="P1638" i="9"/>
  <c r="P1813" i="9"/>
  <c r="P1814" i="9"/>
  <c r="P545" i="9"/>
  <c r="P546" i="9"/>
  <c r="P1143" i="9"/>
  <c r="P1144" i="9"/>
  <c r="P1145" i="9"/>
  <c r="P1052" i="9"/>
  <c r="P1377" i="9"/>
  <c r="P1378" i="9"/>
  <c r="P730" i="9"/>
  <c r="P620" i="9"/>
  <c r="P621" i="9"/>
  <c r="P1559" i="9"/>
  <c r="P1107" i="9"/>
  <c r="P1332" i="9"/>
  <c r="P1333" i="9"/>
  <c r="P1623" i="9"/>
  <c r="P1624" i="9"/>
  <c r="P1867" i="9"/>
  <c r="P1868" i="9"/>
  <c r="P160" i="9"/>
  <c r="P700" i="9"/>
  <c r="P1815" i="9"/>
  <c r="P1342" i="9"/>
  <c r="P1343" i="9"/>
  <c r="P233" i="9"/>
  <c r="P740" i="9"/>
  <c r="P1251" i="9"/>
  <c r="P1655" i="9"/>
  <c r="P1162" i="9"/>
  <c r="P787" i="9"/>
  <c r="P852" i="9"/>
  <c r="P429" i="9"/>
  <c r="P853" i="9"/>
  <c r="P752" i="9"/>
  <c r="P1252" i="9"/>
  <c r="P1253" i="9"/>
  <c r="P1625" i="9"/>
  <c r="P753" i="9"/>
  <c r="P1787" i="9"/>
  <c r="P956" i="9"/>
  <c r="P357" i="9"/>
  <c r="P161" i="9"/>
  <c r="P162" i="9"/>
  <c r="P492" i="9"/>
  <c r="P493" i="9"/>
  <c r="P1751" i="9"/>
  <c r="P369" i="9"/>
  <c r="P370" i="9"/>
  <c r="P371" i="9"/>
  <c r="P788" i="9"/>
  <c r="P192" i="9"/>
  <c r="P878" i="9"/>
  <c r="P1727" i="9"/>
  <c r="P309" i="9"/>
  <c r="P310" i="9"/>
  <c r="P311" i="9"/>
  <c r="P263" i="9"/>
  <c r="P134" i="9"/>
  <c r="P264" i="9"/>
  <c r="P1925" i="9"/>
  <c r="P430" i="9"/>
  <c r="P431" i="9"/>
  <c r="P454" i="9"/>
  <c r="P1656" i="9"/>
  <c r="P1657" i="9"/>
  <c r="P1427" i="9"/>
  <c r="P174" i="9"/>
  <c r="P1334" i="9"/>
  <c r="P1532" i="9"/>
  <c r="P1533" i="9"/>
  <c r="P586" i="9"/>
  <c r="P1658" i="9"/>
  <c r="P947" i="9"/>
  <c r="P948" i="9"/>
  <c r="P754" i="9"/>
  <c r="P755" i="9"/>
  <c r="P866" i="9"/>
  <c r="P1752" i="9"/>
  <c r="P1753" i="9"/>
  <c r="P1754" i="9"/>
  <c r="P1133" i="9"/>
  <c r="P1134" i="9"/>
  <c r="P1135" i="9"/>
  <c r="P1717" i="9"/>
  <c r="P1136" i="9"/>
  <c r="P265" i="9"/>
  <c r="P266" i="9"/>
  <c r="P762" i="9"/>
  <c r="P1497" i="9"/>
  <c r="P1571" i="9"/>
  <c r="P1572" i="9"/>
  <c r="P1573" i="9"/>
  <c r="P1019" i="9"/>
  <c r="P675" i="9"/>
  <c r="P1153" i="9"/>
  <c r="P622" i="9"/>
  <c r="P623" i="9"/>
  <c r="P1193" i="9"/>
  <c r="P106" i="9"/>
  <c r="P1194" i="9"/>
  <c r="P1604" i="9"/>
  <c r="P279" i="9"/>
  <c r="P280" i="9"/>
  <c r="P1077" i="9"/>
  <c r="P1881" i="9"/>
  <c r="P1882" i="9"/>
  <c r="P703" i="9"/>
  <c r="P704" i="9"/>
  <c r="P983" i="9"/>
  <c r="P1413" i="9"/>
  <c r="P592" i="9"/>
  <c r="P593" i="9"/>
  <c r="P594" i="9"/>
  <c r="P867" i="9"/>
  <c r="P1420" i="9"/>
  <c r="P1703" i="9"/>
  <c r="P1951" i="9"/>
  <c r="P267" i="9"/>
  <c r="P1421" i="9"/>
  <c r="P868" i="9"/>
  <c r="P1704" i="9"/>
  <c r="P1952" i="9"/>
  <c r="P595" i="9"/>
  <c r="P596" i="9"/>
  <c r="P597" i="9"/>
  <c r="P624" i="9"/>
  <c r="P625" i="9"/>
  <c r="P281" i="9"/>
  <c r="P789" i="9"/>
  <c r="P510" i="9"/>
  <c r="P511" i="9"/>
  <c r="P1905" i="9"/>
  <c r="P107" i="9"/>
  <c r="P108" i="9"/>
  <c r="P676" i="9"/>
  <c r="P677" i="9"/>
  <c r="P1301" i="9"/>
  <c r="P1302" i="9"/>
  <c r="P1728" i="9"/>
  <c r="P678" i="9"/>
  <c r="P203" i="9"/>
  <c r="P204" i="9"/>
  <c r="P1610" i="9"/>
  <c r="P1611" i="9"/>
  <c r="P679" i="9"/>
  <c r="P1254" i="9"/>
  <c r="P1437" i="9"/>
  <c r="P1255" i="9"/>
  <c r="P1612" i="9"/>
  <c r="P731" i="9"/>
  <c r="P412" i="9"/>
  <c r="P547" i="9"/>
  <c r="P548" i="9"/>
  <c r="P1181" i="9"/>
  <c r="P1838" i="9"/>
  <c r="P1031" i="9"/>
  <c r="P916" i="9"/>
  <c r="P1064" i="9"/>
  <c r="P1402" i="9"/>
  <c r="P1883" i="9"/>
  <c r="P1245" i="9"/>
  <c r="P614" i="9"/>
  <c r="P615" i="9"/>
  <c r="P984" i="9"/>
  <c r="P1163" i="9"/>
  <c r="P1164" i="9"/>
  <c r="P1534" i="9"/>
  <c r="P1560" i="9"/>
  <c r="P330" i="9"/>
  <c r="P653" i="9"/>
  <c r="P654" i="9"/>
  <c r="P1798" i="9"/>
  <c r="P331" i="9"/>
  <c r="P332" i="9"/>
  <c r="P643" i="9"/>
  <c r="P1646" i="9"/>
  <c r="P1926" i="9"/>
  <c r="P1927" i="9"/>
  <c r="P1414" i="9"/>
  <c r="P1415" i="9"/>
  <c r="P1146" i="9"/>
  <c r="P312" i="9"/>
  <c r="P844" i="9"/>
  <c r="P732" i="9"/>
  <c r="P478" i="9"/>
  <c r="P479" i="9"/>
  <c r="P1731" i="9"/>
  <c r="P480" i="9"/>
  <c r="P481" i="9"/>
  <c r="P741" i="9"/>
  <c r="P1755" i="9"/>
  <c r="P1626" i="9"/>
  <c r="P1303" i="9"/>
  <c r="P1304" i="9"/>
  <c r="P1305" i="9"/>
  <c r="P1306" i="9"/>
  <c r="P1307" i="9"/>
  <c r="P1308" i="9"/>
  <c r="P120" i="9"/>
  <c r="P121" i="9"/>
  <c r="P193" i="9"/>
  <c r="P194" i="9"/>
  <c r="P205" i="9"/>
  <c r="P206" i="9"/>
  <c r="P207" i="9"/>
  <c r="P798" i="9"/>
  <c r="P1474" i="9"/>
  <c r="P1475" i="9"/>
  <c r="P413" i="9"/>
  <c r="P1718" i="9"/>
  <c r="P504" i="9"/>
  <c r="P733" i="9"/>
  <c r="P394" i="9"/>
  <c r="P655" i="9"/>
  <c r="P656" i="9"/>
  <c r="P1582" i="9"/>
  <c r="P175" i="9"/>
  <c r="P705" i="9"/>
  <c r="P1659" i="9"/>
  <c r="P1660" i="9"/>
  <c r="P532" i="9"/>
  <c r="P680" i="9"/>
  <c r="P100" i="9"/>
  <c r="P1403" i="9"/>
  <c r="P1756" i="9"/>
  <c r="P1757" i="9"/>
  <c r="P1404" i="9"/>
  <c r="P1758" i="9"/>
  <c r="P1759" i="9"/>
  <c r="P1760" i="9"/>
  <c r="P1761" i="9"/>
  <c r="P101" i="9"/>
  <c r="P1744" i="9"/>
  <c r="P1229" i="9"/>
  <c r="P1896" i="9"/>
  <c r="P1897" i="9"/>
  <c r="P1508" i="9"/>
  <c r="P298" i="9"/>
  <c r="P241" i="9"/>
  <c r="P1583" i="9"/>
  <c r="P1584" i="9"/>
  <c r="P1585" i="9"/>
  <c r="P1829" i="9"/>
  <c r="P1108" i="9"/>
  <c r="P1830" i="9"/>
  <c r="P681" i="9"/>
  <c r="P949" i="9"/>
  <c r="P879" i="9"/>
  <c r="P880" i="9"/>
  <c r="P881" i="9"/>
  <c r="P882" i="9"/>
  <c r="P883" i="9"/>
  <c r="P884" i="9"/>
  <c r="P1498" i="9"/>
  <c r="P1499" i="9"/>
  <c r="P1500" i="9"/>
  <c r="P1953" i="9"/>
  <c r="P1799" i="9"/>
  <c r="P102" i="9"/>
  <c r="P1647" i="9"/>
  <c r="P67" i="9"/>
  <c r="P1906" i="9"/>
  <c r="P1884" i="9"/>
  <c r="P1501" i="9"/>
  <c r="P208" i="9"/>
  <c r="P209" i="9"/>
  <c r="P716" i="9"/>
  <c r="P717" i="9"/>
  <c r="P718" i="9"/>
  <c r="P719" i="9"/>
  <c r="P616" i="9"/>
  <c r="P1732" i="9"/>
  <c r="P1845" i="9"/>
  <c r="P1352" i="9"/>
  <c r="P1661" i="9"/>
  <c r="P1662" i="9"/>
  <c r="P928" i="9"/>
  <c r="P50" i="9"/>
  <c r="P51" i="9"/>
  <c r="P176" i="9"/>
  <c r="P177" i="9"/>
  <c r="P1683" i="9"/>
  <c r="P414" i="9"/>
  <c r="P415" i="9"/>
  <c r="P562" i="9"/>
  <c r="P682" i="9"/>
  <c r="P776" i="9"/>
  <c r="P993" i="9"/>
  <c r="P313" i="9"/>
  <c r="P1627" i="9"/>
  <c r="P1007" i="9"/>
  <c r="P250" i="9"/>
  <c r="P314" i="9"/>
  <c r="P315" i="9"/>
  <c r="P1219" i="9"/>
  <c r="P1846" i="9"/>
  <c r="P1847" i="9"/>
  <c r="P1848" i="9"/>
  <c r="P1165" i="9"/>
  <c r="P512" i="9"/>
  <c r="P1379" i="9"/>
  <c r="P1907" i="9"/>
  <c r="P1908" i="9"/>
  <c r="P814" i="9"/>
  <c r="P1013" i="9"/>
  <c r="P1781" i="9"/>
  <c r="P706" i="9"/>
  <c r="P854" i="9"/>
  <c r="P1147" i="9"/>
  <c r="P763" i="9"/>
  <c r="P764" i="9"/>
  <c r="P390" i="9"/>
  <c r="P391" i="9"/>
  <c r="P1008" i="9"/>
  <c r="P1009" i="9"/>
  <c r="P1549" i="9"/>
  <c r="P1628" i="9"/>
  <c r="P1928" i="9"/>
  <c r="P549" i="9"/>
  <c r="P550" i="9"/>
  <c r="P1158" i="9"/>
  <c r="P869" i="9"/>
  <c r="P870" i="9"/>
  <c r="P1020" i="9"/>
  <c r="P178" i="9"/>
  <c r="P179" i="9"/>
  <c r="P180" i="9"/>
  <c r="P181" i="9"/>
  <c r="P1929" i="9"/>
  <c r="P268" i="9"/>
  <c r="P269" i="9"/>
  <c r="P1788" i="9"/>
  <c r="P1789" i="9"/>
  <c r="P1691" i="9"/>
  <c r="P1745" i="9"/>
  <c r="P1021" i="9"/>
  <c r="P1405" i="9"/>
  <c r="P1574" i="9"/>
  <c r="P1762" i="9"/>
  <c r="P1010" i="9"/>
  <c r="P1763" i="9"/>
  <c r="P576" i="9"/>
  <c r="P1613" i="9"/>
  <c r="P1454" i="9"/>
  <c r="P892" i="9"/>
  <c r="P1909" i="9"/>
  <c r="P1513" i="9"/>
  <c r="P342" i="9"/>
  <c r="P343" i="9"/>
  <c r="P893" i="9"/>
  <c r="P8" i="9"/>
  <c r="P9" i="9"/>
  <c r="P1078" i="9"/>
  <c r="P1079" i="9"/>
  <c r="P1080" i="9"/>
  <c r="P815" i="9"/>
  <c r="P1246" i="9"/>
  <c r="P1428" i="9"/>
  <c r="P598" i="9"/>
  <c r="P87" i="9"/>
  <c r="P88" i="9"/>
  <c r="P1605" i="9"/>
  <c r="P103" i="9"/>
  <c r="P1022" i="9"/>
  <c r="P316" i="9"/>
  <c r="P929" i="9"/>
  <c r="P930" i="9"/>
  <c r="P317" i="9"/>
  <c r="P318" i="9"/>
  <c r="P1550" i="9"/>
  <c r="P1292" i="9"/>
  <c r="P1293" i="9"/>
  <c r="P505" i="9"/>
  <c r="P1898" i="9"/>
  <c r="P1272" i="9"/>
  <c r="P742" i="9"/>
  <c r="P743" i="9"/>
  <c r="P68" i="9"/>
  <c r="P122" i="9"/>
  <c r="P1406" i="9"/>
  <c r="P1800" i="9"/>
  <c r="P1801" i="9"/>
  <c r="P168" i="9"/>
  <c r="P513" i="9"/>
  <c r="P514" i="9"/>
  <c r="P89" i="9"/>
  <c r="P90" i="9"/>
  <c r="P333" i="9"/>
  <c r="P284" i="9"/>
  <c r="P416" i="9"/>
  <c r="P455" i="9"/>
  <c r="P1488" i="9"/>
  <c r="P1489" i="9"/>
  <c r="P977" i="9"/>
  <c r="P683" i="9"/>
  <c r="P684" i="9"/>
  <c r="P685" i="9"/>
  <c r="P1380" i="9"/>
  <c r="P1381" i="9"/>
  <c r="P1382" i="9"/>
  <c r="P1309" i="9"/>
  <c r="P885" i="9"/>
  <c r="P886" i="9"/>
  <c r="P319" i="9"/>
  <c r="P1739" i="9"/>
  <c r="P1586" i="9"/>
  <c r="P1587" i="9"/>
  <c r="P1353" i="9"/>
  <c r="P1354" i="9"/>
  <c r="P506" i="9"/>
  <c r="P1675" i="9"/>
  <c r="P1935" i="9"/>
  <c r="P1936" i="9"/>
  <c r="P1937" i="9"/>
  <c r="P957" i="9"/>
  <c r="P1279" i="9"/>
  <c r="P1230" i="9"/>
  <c r="P1231" i="9"/>
  <c r="P1232" i="9"/>
  <c r="P917" i="9"/>
  <c r="P1319" i="9"/>
  <c r="P210" i="9"/>
  <c r="P211" i="9"/>
  <c r="P1367" i="9"/>
  <c r="P1368" i="9"/>
  <c r="P1438" i="9"/>
  <c r="P1320" i="9"/>
  <c r="P533" i="9"/>
  <c r="P1729" i="9"/>
  <c r="P777" i="9"/>
  <c r="P778" i="9"/>
  <c r="P994" i="9"/>
  <c r="P1053" i="9"/>
  <c r="P458" i="9"/>
  <c r="P91" i="9"/>
  <c r="X1782" i="9"/>
  <c r="X534" i="9"/>
  <c r="X1439" i="9"/>
  <c r="X1440" i="9"/>
  <c r="X1441" i="9"/>
  <c r="X1442" i="9"/>
  <c r="X1098" i="9"/>
  <c r="X1619" i="9"/>
  <c r="X494" i="9"/>
  <c r="X495" i="9"/>
  <c r="X1463" i="9"/>
  <c r="X1535" i="9"/>
  <c r="X1464" i="9"/>
  <c r="X1536" i="9"/>
  <c r="X1537" i="9"/>
  <c r="X334" i="9"/>
  <c r="X335" i="9"/>
  <c r="X1344" i="9"/>
  <c r="X607" i="9"/>
  <c r="X958" i="9"/>
  <c r="X242" i="9"/>
  <c r="X779" i="9"/>
  <c r="X1802" i="9"/>
  <c r="X1803" i="9"/>
  <c r="X1422" i="9"/>
  <c r="X759" i="9"/>
  <c r="X336" i="9"/>
  <c r="X760" i="9"/>
  <c r="X1220" i="9"/>
  <c r="X1221" i="9"/>
  <c r="X1416" i="9"/>
  <c r="X1764" i="9"/>
  <c r="X701" i="9"/>
  <c r="X702" i="9"/>
  <c r="X10" i="9"/>
  <c r="X11" i="9"/>
  <c r="X12" i="9"/>
  <c r="X13" i="9"/>
  <c r="X379" i="9"/>
  <c r="X380" i="9"/>
  <c r="X816" i="9"/>
  <c r="X381" i="9"/>
  <c r="X995" i="9"/>
  <c r="X1676" i="9"/>
  <c r="X894" i="9"/>
  <c r="X895" i="9"/>
  <c r="X1490" i="9"/>
  <c r="X566" i="9"/>
  <c r="X709" i="9"/>
  <c r="X1491" i="9"/>
  <c r="X1492" i="9"/>
  <c r="X1719" i="9"/>
  <c r="X1355" i="9"/>
  <c r="X1356" i="9"/>
  <c r="X1357" i="9"/>
  <c r="X1358" i="9"/>
  <c r="X1869" i="9"/>
  <c r="X1065" i="9"/>
  <c r="X1870" i="9"/>
  <c r="X1871" i="9"/>
  <c r="X1066" i="9"/>
  <c r="X1872" i="9"/>
  <c r="X26" i="9"/>
  <c r="X1032" i="9"/>
  <c r="X1033" i="9"/>
  <c r="X1109" i="9"/>
  <c r="X27" i="9"/>
  <c r="X1034" i="9"/>
  <c r="X1035" i="9"/>
  <c r="X1110" i="9"/>
  <c r="X142" i="9"/>
  <c r="X143" i="9"/>
  <c r="X1111" i="9"/>
  <c r="X320" i="9"/>
  <c r="X1588" i="9"/>
  <c r="X1476" i="9"/>
  <c r="X1477" i="9"/>
  <c r="X1663" i="9"/>
  <c r="X1664" i="9"/>
  <c r="X182" i="9"/>
  <c r="X826" i="9"/>
  <c r="X780" i="9"/>
  <c r="X1256" i="9"/>
  <c r="X270" i="9"/>
  <c r="X1222" i="9"/>
  <c r="X183" i="9"/>
  <c r="X1210" i="9"/>
  <c r="X985" i="9"/>
  <c r="X1831" i="9"/>
  <c r="X1455" i="9"/>
  <c r="X299" i="9"/>
  <c r="X14" i="9"/>
  <c r="X15" i="9"/>
  <c r="X135" i="9"/>
  <c r="X28" i="9"/>
  <c r="X29" i="9"/>
  <c r="X30" i="9"/>
  <c r="X1159" i="9"/>
  <c r="X599" i="9"/>
  <c r="X1551" i="9"/>
  <c r="X600" i="9"/>
  <c r="X1552" i="9"/>
  <c r="X1553" i="9"/>
  <c r="X496" i="9"/>
  <c r="X497" i="9"/>
  <c r="X1112" i="9"/>
  <c r="X1113" i="9"/>
  <c r="X1114" i="9"/>
  <c r="X31" i="9"/>
  <c r="X996" i="9"/>
  <c r="X123" i="9"/>
  <c r="X997" i="9"/>
  <c r="X1023" i="9"/>
  <c r="X1024" i="9"/>
  <c r="X1288" i="9"/>
  <c r="X195" i="9"/>
  <c r="X212" i="9"/>
  <c r="X1665" i="9"/>
  <c r="X1666" i="9"/>
  <c r="X1667" i="9"/>
  <c r="X69" i="9"/>
  <c r="X70" i="9"/>
  <c r="X1668" i="9"/>
  <c r="X1733" i="9"/>
  <c r="X1025" i="9"/>
  <c r="X587" i="9"/>
  <c r="X588" i="9"/>
  <c r="X417" i="9"/>
  <c r="X959" i="9"/>
  <c r="X960" i="9"/>
  <c r="X1294" i="9"/>
  <c r="X608" i="9"/>
  <c r="X1223" i="9"/>
  <c r="X1224" i="9"/>
  <c r="X1606" i="9"/>
  <c r="X1607" i="9"/>
  <c r="X617" i="9"/>
  <c r="X618" i="9"/>
  <c r="X887" i="9"/>
  <c r="X1620" i="9"/>
  <c r="X1621" i="9"/>
  <c r="X1740" i="9"/>
  <c r="X358" i="9"/>
  <c r="X16" i="9"/>
  <c r="X238" i="9"/>
  <c r="X251" i="9"/>
  <c r="X1502" i="9"/>
  <c r="X1465" i="9"/>
  <c r="X1466" i="9"/>
  <c r="X1081" i="9"/>
  <c r="X1082" i="9"/>
  <c r="X1692" i="9"/>
  <c r="X1693" i="9"/>
  <c r="X1694" i="9"/>
  <c r="X998" i="9"/>
  <c r="X1083" i="9"/>
  <c r="X1084" i="9"/>
  <c r="X1695" i="9"/>
  <c r="X1696" i="9"/>
  <c r="X285" i="9"/>
  <c r="X1538" i="9"/>
  <c r="X1539" i="9"/>
  <c r="X1816" i="9"/>
  <c r="X1817" i="9"/>
  <c r="X1818" i="9"/>
  <c r="X196" i="9"/>
  <c r="X197" i="9"/>
  <c r="X931" i="9"/>
  <c r="X515" i="9"/>
  <c r="X516" i="9"/>
  <c r="X517" i="9"/>
  <c r="X871" i="9"/>
  <c r="X872" i="9"/>
  <c r="X1819" i="9"/>
  <c r="X1820" i="9"/>
  <c r="X1821" i="9"/>
  <c r="X1036" i="9"/>
  <c r="X1734" i="9"/>
  <c r="X1166" i="9"/>
  <c r="X1167" i="9"/>
  <c r="X1369" i="9"/>
  <c r="X1370" i="9"/>
  <c r="X836" i="9"/>
  <c r="X837" i="9"/>
  <c r="X1371" i="9"/>
  <c r="X359" i="9"/>
  <c r="X1372" i="9"/>
  <c r="X1735" i="9"/>
  <c r="X17" i="9"/>
  <c r="X1736" i="9"/>
  <c r="X18" i="9"/>
  <c r="X1456" i="9"/>
  <c r="X1457" i="9"/>
  <c r="X1575" i="9"/>
  <c r="X109" i="9"/>
  <c r="X213" i="9"/>
  <c r="X1148" i="9"/>
  <c r="X1614" i="9"/>
  <c r="X1615" i="9"/>
  <c r="X799" i="9"/>
  <c r="X800" i="9"/>
  <c r="X801" i="9"/>
  <c r="X802" i="9"/>
  <c r="X803" i="9"/>
  <c r="X1185" i="9"/>
  <c r="X1335" i="9"/>
  <c r="X855" i="9"/>
  <c r="X856" i="9"/>
  <c r="X1765" i="9"/>
  <c r="X32" i="9"/>
  <c r="X33" i="9"/>
  <c r="X432" i="9"/>
  <c r="X720" i="9"/>
  <c r="X721" i="9"/>
  <c r="X535" i="9"/>
  <c r="X1832" i="9"/>
  <c r="X1833" i="9"/>
  <c r="X382" i="9"/>
  <c r="X1561" i="9"/>
  <c r="X1540" i="9"/>
  <c r="X1345" i="9"/>
  <c r="X1373" i="9"/>
  <c r="X433" i="9"/>
  <c r="X184" i="9"/>
  <c r="X185" i="9"/>
  <c r="X707" i="9"/>
  <c r="X1873" i="9"/>
  <c r="X1589" i="9"/>
  <c r="X1149" i="9"/>
  <c r="X1885" i="9"/>
  <c r="X1886" i="9"/>
  <c r="X1899" i="9"/>
  <c r="X1900" i="9"/>
  <c r="X1137" i="9"/>
  <c r="X1616" i="9"/>
  <c r="X52" i="9"/>
  <c r="X53" i="9"/>
  <c r="X1617" i="9"/>
  <c r="X1407" i="9"/>
  <c r="X1562" i="9"/>
  <c r="X169" i="9"/>
  <c r="X136" i="9"/>
  <c r="X137" i="9"/>
  <c r="X138" i="9"/>
  <c r="X139" i="9"/>
  <c r="X140" i="9"/>
  <c r="X456" i="9"/>
  <c r="X457" i="9"/>
  <c r="X321" i="9"/>
  <c r="X1257" i="9"/>
  <c r="X1258" i="9"/>
  <c r="X845" i="9"/>
  <c r="X1503" i="9"/>
  <c r="X1504" i="9"/>
  <c r="X1505" i="9"/>
  <c r="X1467" i="9"/>
  <c r="X463" i="9"/>
  <c r="X1849" i="9"/>
  <c r="X1850" i="9"/>
  <c r="X243" i="9"/>
  <c r="X244" i="9"/>
  <c r="X1468" i="9"/>
  <c r="X1469" i="9"/>
  <c r="X464" i="9"/>
  <c r="X1851" i="9"/>
  <c r="X1852" i="9"/>
  <c r="X1458" i="9"/>
  <c r="X1195" i="9"/>
  <c r="X1196" i="9"/>
  <c r="X619" i="9"/>
  <c r="X1197" i="9"/>
  <c r="X163" i="9"/>
  <c r="X372" i="9"/>
  <c r="X1697" i="9"/>
  <c r="X1874" i="9"/>
  <c r="X1875" i="9"/>
  <c r="X1876" i="9"/>
  <c r="X245" i="9"/>
  <c r="X246" i="9"/>
  <c r="X1590" i="9"/>
  <c r="X214" i="9"/>
  <c r="X215" i="9"/>
  <c r="X1233" i="9"/>
  <c r="X1459" i="9"/>
  <c r="X1460" i="9"/>
  <c r="X1563" i="9"/>
  <c r="X1790" i="9"/>
  <c r="X247" i="9"/>
  <c r="X351" i="9"/>
  <c r="X352" i="9"/>
  <c r="X1766" i="9"/>
  <c r="X1767" i="9"/>
  <c r="X353" i="9"/>
  <c r="X337" i="9"/>
  <c r="X601" i="9"/>
  <c r="X1169" i="9"/>
  <c r="X1834" i="9"/>
  <c r="X602" i="9"/>
  <c r="X1170" i="9"/>
  <c r="X1835" i="9"/>
  <c r="X338" i="9"/>
  <c r="X339" i="9"/>
  <c r="X710" i="9"/>
  <c r="X1171" i="9"/>
  <c r="X1014" i="9"/>
  <c r="X164" i="9"/>
  <c r="X790" i="9"/>
  <c r="X644" i="9"/>
  <c r="X165" i="9"/>
  <c r="X1447" i="9"/>
  <c r="X1448" i="9"/>
  <c r="X1449" i="9"/>
  <c r="X252" i="9"/>
  <c r="X1450" i="9"/>
  <c r="X216" i="9"/>
  <c r="X217" i="9"/>
  <c r="X817" i="9"/>
  <c r="X1839" i="9"/>
  <c r="X1840" i="9"/>
  <c r="X536" i="9"/>
  <c r="X537" i="9"/>
  <c r="X538" i="9"/>
  <c r="X1741" i="9"/>
  <c r="X791" i="9"/>
  <c r="X392" i="9"/>
  <c r="X804" i="9"/>
  <c r="X286" i="9"/>
  <c r="X805" i="9"/>
  <c r="X1310" i="9"/>
  <c r="X1311" i="9"/>
  <c r="X918" i="9"/>
  <c r="X1312" i="9"/>
  <c r="X1313" i="9"/>
  <c r="X92" i="9"/>
  <c r="X645" i="9"/>
  <c r="X646" i="9"/>
  <c r="X1015" i="9"/>
  <c r="X1016" i="9"/>
  <c r="X1234" i="9"/>
  <c r="X1054" i="9"/>
  <c r="X1055" i="9"/>
  <c r="X873" i="9"/>
  <c r="X1321" i="9"/>
  <c r="X1322" i="9"/>
  <c r="X518" i="9"/>
  <c r="X519" i="9"/>
  <c r="X874" i="9"/>
  <c r="X1323" i="9"/>
  <c r="X1324" i="9"/>
  <c r="X1822" i="9"/>
  <c r="X1862" i="9"/>
  <c r="X1629" i="9"/>
  <c r="X93" i="9"/>
  <c r="X539" i="9"/>
  <c r="X540" i="9"/>
  <c r="X541" i="9"/>
  <c r="X1182" i="9"/>
  <c r="X239" i="9"/>
  <c r="X240" i="9"/>
  <c r="X1630" i="9"/>
  <c r="X198" i="9"/>
  <c r="X1198" i="9"/>
  <c r="X1247" i="9"/>
  <c r="X199" i="9"/>
  <c r="X1248" i="9"/>
  <c r="X875" i="9"/>
  <c r="X876" i="9"/>
  <c r="X722" i="9"/>
  <c r="X418" i="9"/>
  <c r="X419" i="9"/>
  <c r="X19" i="9"/>
  <c r="X1249" i="9"/>
  <c r="X711" i="9"/>
  <c r="X712" i="9"/>
  <c r="X713" i="9"/>
  <c r="X1085" i="9"/>
  <c r="X1478" i="9"/>
  <c r="X734" i="9"/>
  <c r="X395" i="9"/>
  <c r="X888" i="9"/>
  <c r="X932" i="9"/>
  <c r="X748" i="9"/>
  <c r="X749" i="9"/>
  <c r="X750" i="9"/>
  <c r="X1383" i="9"/>
  <c r="X961" i="9"/>
  <c r="X962" i="9"/>
  <c r="X1086" i="9"/>
  <c r="X963" i="9"/>
  <c r="X446" i="9"/>
  <c r="X964" i="9"/>
  <c r="X965" i="9"/>
  <c r="X966" i="9"/>
  <c r="X1087" i="9"/>
  <c r="X447" i="9"/>
  <c r="X1259" i="9"/>
  <c r="X1705" i="9"/>
  <c r="X1706" i="9"/>
  <c r="X1938" i="9"/>
  <c r="X1939" i="9"/>
  <c r="X1940" i="9"/>
  <c r="X344" i="9"/>
  <c r="X345" i="9"/>
  <c r="X1514" i="9"/>
  <c r="X1515" i="9"/>
  <c r="X1260" i="9"/>
  <c r="X1941" i="9"/>
  <c r="X1942" i="9"/>
  <c r="X1943" i="9"/>
  <c r="X1707" i="9"/>
  <c r="X668" i="9"/>
  <c r="X669" i="9"/>
  <c r="X1893" i="9"/>
  <c r="X1894" i="9"/>
  <c r="X1150" i="9"/>
  <c r="X818" i="9"/>
  <c r="X819" i="9"/>
  <c r="X1280" i="9"/>
  <c r="X1804" i="9"/>
  <c r="X1720" i="9"/>
  <c r="X1805" i="9"/>
  <c r="X1806" i="9"/>
  <c r="X340" i="9"/>
  <c r="X341" i="9"/>
  <c r="X218" i="9"/>
  <c r="X1591" i="9"/>
  <c r="X219" i="9"/>
  <c r="X144" i="9"/>
  <c r="X657" i="9"/>
  <c r="X765" i="9"/>
  <c r="X766" i="9"/>
  <c r="X1684" i="9"/>
  <c r="X1154" i="9"/>
  <c r="X482" i="9"/>
  <c r="X1631" i="9"/>
  <c r="X1289" i="9"/>
  <c r="X354" i="9"/>
  <c r="X857" i="9"/>
  <c r="X858" i="9"/>
  <c r="X859" i="9"/>
  <c r="X170" i="9"/>
  <c r="X171" i="9"/>
  <c r="X1493" i="9"/>
  <c r="X1494" i="9"/>
  <c r="X1314" i="9"/>
  <c r="X71" i="9"/>
  <c r="X1067" i="9"/>
  <c r="X1863" i="9"/>
  <c r="X767" i="9"/>
  <c r="X1841" i="9"/>
  <c r="X1648" i="9"/>
  <c r="X1649" i="9"/>
  <c r="X735" i="9"/>
  <c r="X72" i="9"/>
  <c r="X73" i="9"/>
  <c r="X74" i="9"/>
  <c r="X978" i="9"/>
  <c r="X979" i="9"/>
  <c r="X1315" i="9"/>
  <c r="X110" i="9"/>
  <c r="X1541" i="9"/>
  <c r="X145" i="9"/>
  <c r="X146" i="9"/>
  <c r="X1542" i="9"/>
  <c r="X1592" i="9"/>
  <c r="X609" i="9"/>
  <c r="X287" i="9"/>
  <c r="X111" i="9"/>
  <c r="X744" i="9"/>
  <c r="X634" i="9"/>
  <c r="X745" i="9"/>
  <c r="X746" i="9"/>
  <c r="X1325" i="9"/>
  <c r="X827" i="9"/>
  <c r="X1326" i="9"/>
  <c r="X1327" i="9"/>
  <c r="X1328" i="9"/>
  <c r="X1618" i="9"/>
  <c r="X647" i="9"/>
  <c r="X635" i="9"/>
  <c r="X636" i="9"/>
  <c r="X736" i="9"/>
  <c r="X737" i="9"/>
  <c r="X820" i="9"/>
  <c r="X1516" i="9"/>
  <c r="X1517" i="9"/>
  <c r="X603" i="9"/>
  <c r="X604" i="9"/>
  <c r="X933" i="9"/>
  <c r="X934" i="9"/>
  <c r="X1576" i="9"/>
  <c r="X54" i="9"/>
  <c r="X55" i="9"/>
  <c r="X124" i="9"/>
  <c r="X125" i="9"/>
  <c r="X383" i="9"/>
  <c r="X126" i="9"/>
  <c r="X127" i="9"/>
  <c r="X1853" i="9"/>
  <c r="X147" i="9"/>
  <c r="X148" i="9"/>
  <c r="X322" i="9"/>
  <c r="X323" i="9"/>
  <c r="X149" i="9"/>
  <c r="X150" i="9"/>
  <c r="X324" i="9"/>
  <c r="X325" i="9"/>
  <c r="X781" i="9"/>
  <c r="X648" i="9"/>
  <c r="X1823" i="9"/>
  <c r="X1461" i="9"/>
  <c r="X360" i="9"/>
  <c r="X361" i="9"/>
  <c r="X1037" i="9"/>
  <c r="X45" i="9"/>
  <c r="X46" i="9"/>
  <c r="X1155" i="9"/>
  <c r="X1518" i="9"/>
  <c r="X1156" i="9"/>
  <c r="X967" i="9"/>
  <c r="X1157" i="9"/>
  <c r="X1519" i="9"/>
  <c r="X1068" i="9"/>
  <c r="X1069" i="9"/>
  <c r="X563" i="9"/>
  <c r="X1914" i="9"/>
  <c r="X1915" i="9"/>
  <c r="X1168" i="9"/>
  <c r="X738" i="9"/>
  <c r="X686" i="9"/>
  <c r="X141" i="9"/>
  <c r="X20" i="9"/>
  <c r="X896" i="9"/>
  <c r="X21" i="9"/>
  <c r="X897" i="9"/>
  <c r="X898" i="9"/>
  <c r="X899" i="9"/>
  <c r="X498" i="9"/>
  <c r="X499" i="9"/>
  <c r="X900" i="9"/>
  <c r="X396" i="9"/>
  <c r="X626" i="9"/>
  <c r="X397" i="9"/>
  <c r="X1225" i="9"/>
  <c r="X670" i="9"/>
  <c r="X671" i="9"/>
  <c r="X1038" i="9"/>
  <c r="X420" i="9"/>
  <c r="X1290" i="9"/>
  <c r="X577" i="9"/>
  <c r="X806" i="9"/>
  <c r="X1423" i="9"/>
  <c r="X288" i="9"/>
  <c r="X807" i="9"/>
  <c r="X808" i="9"/>
  <c r="X714" i="9"/>
  <c r="X658" i="9"/>
  <c r="X1593" i="9"/>
  <c r="X1842" i="9"/>
  <c r="X687" i="9"/>
  <c r="X688" i="9"/>
  <c r="X689" i="9"/>
  <c r="X723" i="9"/>
  <c r="X846" i="9"/>
  <c r="X1768" i="9"/>
  <c r="X1099" i="9"/>
  <c r="X1100" i="9"/>
  <c r="X747" i="9"/>
  <c r="X434" i="9"/>
  <c r="X435" i="9"/>
  <c r="X1470" i="9"/>
  <c r="X1471" i="9"/>
  <c r="X448" i="9"/>
  <c r="X1632" i="9"/>
  <c r="X1633" i="9"/>
  <c r="X782" i="9"/>
  <c r="X783" i="9"/>
  <c r="X986" i="9"/>
  <c r="X1408" i="9"/>
  <c r="X792" i="9"/>
  <c r="X793" i="9"/>
  <c r="X1810" i="9"/>
  <c r="X1186" i="9"/>
  <c r="X1187" i="9"/>
  <c r="X1479" i="9"/>
  <c r="X1791" i="9"/>
  <c r="X1792" i="9"/>
  <c r="X659" i="9"/>
  <c r="X660" i="9"/>
  <c r="X1594" i="9"/>
  <c r="X1595" i="9"/>
  <c r="X1596" i="9"/>
  <c r="X919" i="9"/>
  <c r="X1639" i="9"/>
  <c r="X920" i="9"/>
  <c r="X1640" i="9"/>
  <c r="X1641" i="9"/>
  <c r="X567" i="9"/>
  <c r="X828" i="9"/>
  <c r="X1462" i="9"/>
  <c r="X968" i="9"/>
  <c r="X756" i="9"/>
  <c r="X1409" i="9"/>
  <c r="X1011" i="9"/>
  <c r="X56" i="9"/>
  <c r="X1266" i="9"/>
  <c r="X1451" i="9"/>
  <c r="X1452" i="9"/>
  <c r="X1267" i="9"/>
  <c r="X1384" i="9"/>
  <c r="X1138" i="9"/>
  <c r="X1139" i="9"/>
  <c r="X1520" i="9"/>
  <c r="X1543" i="9"/>
  <c r="X1708" i="9"/>
  <c r="X1544" i="9"/>
  <c r="X1521" i="9"/>
  <c r="X1522" i="9"/>
  <c r="X1523" i="9"/>
  <c r="X1930" i="9"/>
  <c r="X1026" i="9"/>
  <c r="X1027" i="9"/>
  <c r="X1070" i="9"/>
  <c r="X1071" i="9"/>
  <c r="X421" i="9"/>
  <c r="X449" i="9"/>
  <c r="X450" i="9"/>
  <c r="X821" i="9"/>
  <c r="X1854" i="9"/>
  <c r="X1855" i="9"/>
  <c r="X627" i="9"/>
  <c r="X1877" i="9"/>
  <c r="X1878" i="9"/>
  <c r="X551" i="9"/>
  <c r="X552" i="9"/>
  <c r="X987" i="9"/>
  <c r="X1545" i="9"/>
  <c r="X1783" i="9"/>
  <c r="X302" i="9"/>
  <c r="X1546" i="9"/>
  <c r="X465" i="9"/>
  <c r="X553" i="9"/>
  <c r="X554" i="9"/>
  <c r="X1784" i="9"/>
  <c r="X303" i="9"/>
  <c r="X22" i="9"/>
  <c r="X555" i="9"/>
  <c r="X47" i="9"/>
  <c r="X1709" i="9"/>
  <c r="X1737" i="9"/>
  <c r="X23" i="9"/>
  <c r="X24" i="9"/>
  <c r="X520" i="9"/>
  <c r="X1524" i="9"/>
  <c r="X1669" i="9"/>
  <c r="X1670" i="9"/>
  <c r="X1115" i="9"/>
  <c r="X1116" i="9"/>
  <c r="X1117" i="9"/>
  <c r="X1118" i="9"/>
  <c r="X1564" i="9"/>
  <c r="X1931" i="9"/>
  <c r="X889" i="9"/>
  <c r="X1140" i="9"/>
  <c r="X1119" i="9"/>
  <c r="X1824" i="9"/>
  <c r="X1825" i="9"/>
  <c r="X1826" i="9"/>
  <c r="X1918" i="9"/>
  <c r="X1827" i="9"/>
  <c r="X1828" i="9"/>
  <c r="X637" i="9"/>
  <c r="X638" i="9"/>
  <c r="X1336" i="9"/>
  <c r="X1919" i="9"/>
  <c r="X1920" i="9"/>
  <c r="X1337" i="9"/>
  <c r="X847" i="9"/>
  <c r="X639" i="9"/>
  <c r="X640" i="9"/>
  <c r="X641" i="9"/>
  <c r="X1921" i="9"/>
  <c r="X373" i="9"/>
  <c r="X186" i="9"/>
  <c r="X187" i="9"/>
  <c r="X398" i="9"/>
  <c r="X399" i="9"/>
  <c r="X188" i="9"/>
  <c r="X1295" i="9"/>
  <c r="X1296" i="9"/>
  <c r="X1297" i="9"/>
  <c r="X556" i="9"/>
  <c r="X557" i="9"/>
  <c r="X558" i="9"/>
  <c r="X559" i="9"/>
  <c r="X1120" i="9"/>
  <c r="X1121" i="9"/>
  <c r="X1685" i="9"/>
  <c r="X1686" i="9"/>
  <c r="X362" i="9"/>
  <c r="X988" i="9"/>
  <c r="X1597" i="9"/>
  <c r="X1598" i="9"/>
  <c r="X363" i="9"/>
  <c r="X829" i="9"/>
  <c r="X935" i="9"/>
  <c r="X1056" i="9"/>
  <c r="X1057" i="9"/>
  <c r="X1554" i="9"/>
  <c r="X1058" i="9"/>
  <c r="X1059" i="9"/>
  <c r="X1122" i="9"/>
  <c r="X1123" i="9"/>
  <c r="X1124" i="9"/>
  <c r="X1261" i="9"/>
  <c r="X1262" i="9"/>
  <c r="X1263" i="9"/>
  <c r="X1547" i="9"/>
  <c r="X784" i="9"/>
  <c r="X921" i="9"/>
  <c r="X1555" i="9"/>
  <c r="X1268" i="9"/>
  <c r="X1226" i="9"/>
  <c r="X1398" i="9"/>
  <c r="X1746" i="9"/>
  <c r="X466" i="9"/>
  <c r="X1443" i="9"/>
  <c r="X1444" i="9"/>
  <c r="X1125" i="9"/>
  <c r="X1338" i="9"/>
  <c r="X690" i="9"/>
  <c r="X724" i="9"/>
  <c r="X691" i="9"/>
  <c r="X289" i="9"/>
  <c r="X290" i="9"/>
  <c r="X291" i="9"/>
  <c r="X292" i="9"/>
  <c r="X500" i="9"/>
  <c r="X501" i="9"/>
  <c r="X578" i="9"/>
  <c r="X579" i="9"/>
  <c r="X1264" i="9"/>
  <c r="X564" i="9"/>
  <c r="X1944" i="9"/>
  <c r="X999" i="9"/>
  <c r="X1000" i="9"/>
  <c r="X57" i="9"/>
  <c r="X58" i="9"/>
  <c r="X1001" i="9"/>
  <c r="X1002" i="9"/>
  <c r="X1003" i="9"/>
  <c r="X59" i="9"/>
  <c r="X60" i="9"/>
  <c r="X467" i="9"/>
  <c r="X468" i="9"/>
  <c r="X469" i="9"/>
  <c r="X470" i="9"/>
  <c r="X1710" i="9"/>
  <c r="X471" i="9"/>
  <c r="X1711" i="9"/>
  <c r="X1712" i="9"/>
  <c r="X1329" i="9"/>
  <c r="X1188" i="9"/>
  <c r="X326" i="9"/>
  <c r="X1330" i="9"/>
  <c r="X483" i="9"/>
  <c r="X484" i="9"/>
  <c r="X1677" i="9"/>
  <c r="X1922" i="9"/>
  <c r="X304" i="9"/>
  <c r="X305" i="9"/>
  <c r="X472" i="9"/>
  <c r="X473" i="9"/>
  <c r="X400" i="9"/>
  <c r="X401" i="9"/>
  <c r="X838" i="9"/>
  <c r="X94" i="9"/>
  <c r="X907" i="9"/>
  <c r="X908" i="9"/>
  <c r="X1721" i="9"/>
  <c r="X1916" i="9"/>
  <c r="X1339" i="9"/>
  <c r="X1945" i="9"/>
  <c r="X1722" i="9"/>
  <c r="X300" i="9"/>
  <c r="X1453" i="9"/>
  <c r="X1678" i="9"/>
  <c r="X1480" i="9"/>
  <c r="X1481" i="9"/>
  <c r="X1269" i="9"/>
  <c r="X1359" i="9"/>
  <c r="X189" i="9"/>
  <c r="X253" i="9"/>
  <c r="X190" i="9"/>
  <c r="X254" i="9"/>
  <c r="X1088" i="9"/>
  <c r="X384" i="9"/>
  <c r="X1089" i="9"/>
  <c r="X385" i="9"/>
  <c r="X1394" i="9"/>
  <c r="X1901" i="9"/>
  <c r="X2" i="9"/>
  <c r="X1902" i="9"/>
  <c r="X151" i="9"/>
  <c r="X152" i="9"/>
  <c r="X153" i="9"/>
  <c r="X1856" i="9"/>
  <c r="X3" i="9"/>
  <c r="X422" i="9"/>
  <c r="X725" i="9"/>
  <c r="X1857" i="9"/>
  <c r="X726" i="9"/>
  <c r="X1509" i="9"/>
  <c r="X1510" i="9"/>
  <c r="X271" i="9"/>
  <c r="X1298" i="9"/>
  <c r="X1903" i="9"/>
  <c r="X355" i="9"/>
  <c r="X356" i="9"/>
  <c r="X1577" i="9"/>
  <c r="X1060" i="9"/>
  <c r="X1671" i="9"/>
  <c r="X1747" i="9"/>
  <c r="X1769" i="9"/>
  <c r="X1770" i="9"/>
  <c r="X1771" i="9"/>
  <c r="X890" i="9"/>
  <c r="X1946" i="9"/>
  <c r="X1599" i="9"/>
  <c r="X255" i="9"/>
  <c r="X969" i="9"/>
  <c r="X970" i="9"/>
  <c r="X672" i="9"/>
  <c r="X768" i="9"/>
  <c r="X769" i="9"/>
  <c r="X770" i="9"/>
  <c r="X589" i="9"/>
  <c r="X590" i="9"/>
  <c r="X591" i="9"/>
  <c r="X1811" i="9"/>
  <c r="X771" i="9"/>
  <c r="X772" i="9"/>
  <c r="X773" i="9"/>
  <c r="X774" i="9"/>
  <c r="X402" i="9"/>
  <c r="X403" i="9"/>
  <c r="X404" i="9"/>
  <c r="X1399" i="9"/>
  <c r="X1932" i="9"/>
  <c r="X1933" i="9"/>
  <c r="X1785" i="9"/>
  <c r="X1879" i="9"/>
  <c r="X1793" i="9"/>
  <c r="X1794" i="9"/>
  <c r="X474" i="9"/>
  <c r="X112" i="9"/>
  <c r="X1004" i="9"/>
  <c r="X1548" i="9"/>
  <c r="X113" i="9"/>
  <c r="X220" i="9"/>
  <c r="X436" i="9"/>
  <c r="X437" i="9"/>
  <c r="X1887" i="9"/>
  <c r="X1904" i="9"/>
  <c r="X4" i="9"/>
  <c r="X901" i="9"/>
  <c r="X1506" i="9"/>
  <c r="X507" i="9"/>
  <c r="X1650" i="9"/>
  <c r="X1651" i="9"/>
  <c r="X936" i="9"/>
  <c r="X937" i="9"/>
  <c r="X1172" i="9"/>
  <c r="X692" i="9"/>
  <c r="X1160" i="9"/>
  <c r="X459" i="9"/>
  <c r="X560" i="9"/>
  <c r="X1039" i="9"/>
  <c r="X1040" i="9"/>
  <c r="X1429" i="9"/>
  <c r="X1430" i="9"/>
  <c r="X1431" i="9"/>
  <c r="X1141" i="9"/>
  <c r="X200" i="9"/>
  <c r="X201" i="9"/>
  <c r="X95" i="9"/>
  <c r="X96" i="9"/>
  <c r="X97" i="9"/>
  <c r="X1173" i="9"/>
  <c r="X438" i="9"/>
  <c r="X1432" i="9"/>
  <c r="X1433" i="9"/>
  <c r="X1101" i="9"/>
  <c r="X1072" i="9"/>
  <c r="X1073" i="9"/>
  <c r="X1578" i="9"/>
  <c r="X1579" i="9"/>
  <c r="X1580" i="9"/>
  <c r="X971" i="9"/>
  <c r="X972" i="9"/>
  <c r="X973" i="9"/>
  <c r="X561" i="9"/>
  <c r="X1622" i="9"/>
  <c r="X191" i="9"/>
  <c r="X1174" i="9"/>
  <c r="X475" i="9"/>
  <c r="X1126" i="9"/>
  <c r="X172" i="9"/>
  <c r="X173" i="9"/>
  <c r="X154" i="9"/>
  <c r="X649" i="9"/>
  <c r="X1795" i="9"/>
  <c r="X822" i="9"/>
  <c r="X938" i="9"/>
  <c r="X939" i="9"/>
  <c r="X628" i="9"/>
  <c r="X1417" i="9"/>
  <c r="X1418" i="9"/>
  <c r="X1419" i="9"/>
  <c r="X293" i="9"/>
  <c r="X294" i="9"/>
  <c r="X650" i="9"/>
  <c r="X1270" i="9"/>
  <c r="X1271" i="9"/>
  <c r="X460" i="9"/>
  <c r="X1445" i="9"/>
  <c r="X1723" i="9"/>
  <c r="X1724" i="9"/>
  <c r="X877" i="9"/>
  <c r="X1360" i="9"/>
  <c r="X1361" i="9"/>
  <c r="X521" i="9"/>
  <c r="X809" i="9"/>
  <c r="X522" i="9"/>
  <c r="X810" i="9"/>
  <c r="X708" i="9"/>
  <c r="X922" i="9"/>
  <c r="X295" i="9"/>
  <c r="X1652" i="9"/>
  <c r="X282" i="9"/>
  <c r="X283" i="9"/>
  <c r="X1434" i="9"/>
  <c r="X202" i="9"/>
  <c r="X940" i="9"/>
  <c r="X941" i="9"/>
  <c r="X221" i="9"/>
  <c r="X222" i="9"/>
  <c r="X223" i="9"/>
  <c r="X1525" i="9"/>
  <c r="X256" i="9"/>
  <c r="X1424" i="9"/>
  <c r="X830" i="9"/>
  <c r="X1151" i="9"/>
  <c r="X1634" i="9"/>
  <c r="X751" i="9"/>
  <c r="X224" i="9"/>
  <c r="X1482" i="9"/>
  <c r="X364" i="9"/>
  <c r="X451" i="9"/>
  <c r="X452" i="9"/>
  <c r="X1483" i="9"/>
  <c r="X1400" i="9"/>
  <c r="X257" i="9"/>
  <c r="X610" i="9"/>
  <c r="X1090" i="9"/>
  <c r="X1041" i="9"/>
  <c r="X1042" i="9"/>
  <c r="X1923" i="9"/>
  <c r="X1043" i="9"/>
  <c r="X1044" i="9"/>
  <c r="X1045" i="9"/>
  <c r="X1924" i="9"/>
  <c r="X1679" i="9"/>
  <c r="X1680" i="9"/>
  <c r="X980" i="9"/>
  <c r="X1796" i="9"/>
  <c r="X1362" i="9"/>
  <c r="X502" i="9"/>
  <c r="X114" i="9"/>
  <c r="X523" i="9"/>
  <c r="X1772" i="9"/>
  <c r="X1773" i="9"/>
  <c r="X1774" i="9"/>
  <c r="X115" i="9"/>
  <c r="X524" i="9"/>
  <c r="X661" i="9"/>
  <c r="X662" i="9"/>
  <c r="X663" i="9"/>
  <c r="X272" i="9"/>
  <c r="X693" i="9"/>
  <c r="X694" i="9"/>
  <c r="X1374" i="9"/>
  <c r="X950" i="9"/>
  <c r="X739" i="9"/>
  <c r="X1797" i="9"/>
  <c r="X405" i="9"/>
  <c r="X1250" i="9"/>
  <c r="X34" i="9"/>
  <c r="X1028" i="9"/>
  <c r="X1425" i="9"/>
  <c r="X1426" i="9"/>
  <c r="X1775" i="9"/>
  <c r="X98" i="9"/>
  <c r="X75" i="9"/>
  <c r="X258" i="9"/>
  <c r="X76" i="9"/>
  <c r="X1653" i="9"/>
  <c r="X839" i="9"/>
  <c r="X1565" i="9"/>
  <c r="X1566" i="9"/>
  <c r="X485" i="9"/>
  <c r="X423" i="9"/>
  <c r="X1175" i="9"/>
  <c r="X1176" i="9"/>
  <c r="X424" i="9"/>
  <c r="X1177" i="9"/>
  <c r="X1178" i="9"/>
  <c r="X1179" i="9"/>
  <c r="X1180" i="9"/>
  <c r="X1199" i="9"/>
  <c r="X1446" i="9"/>
  <c r="X580" i="9"/>
  <c r="X1200" i="9"/>
  <c r="X1201" i="9"/>
  <c r="X581" i="9"/>
  <c r="X77" i="9"/>
  <c r="X78" i="9"/>
  <c r="X942" i="9"/>
  <c r="X79" i="9"/>
  <c r="X80" i="9"/>
  <c r="X81" i="9"/>
  <c r="X1211" i="9"/>
  <c r="X1212" i="9"/>
  <c r="X1005" i="9"/>
  <c r="X1017" i="9"/>
  <c r="X1018" i="9"/>
  <c r="X860" i="9"/>
  <c r="X861" i="9"/>
  <c r="X1807" i="9"/>
  <c r="X1363" i="9"/>
  <c r="X225" i="9"/>
  <c r="X226" i="9"/>
  <c r="X346" i="9"/>
  <c r="X695" i="9"/>
  <c r="X696" i="9"/>
  <c r="X1189" i="9"/>
  <c r="X1061" i="9"/>
  <c r="X1281" i="9"/>
  <c r="X629" i="9"/>
  <c r="X630" i="9"/>
  <c r="X848" i="9"/>
  <c r="X1495" i="9"/>
  <c r="X1496" i="9"/>
  <c r="X5" i="9"/>
  <c r="X664" i="9"/>
  <c r="X1183" i="9"/>
  <c r="X974" i="9"/>
  <c r="X697" i="9"/>
  <c r="X1046" i="9"/>
  <c r="X631" i="9"/>
  <c r="X439" i="9"/>
  <c r="X259" i="9"/>
  <c r="X1213" i="9"/>
  <c r="X1642" i="9"/>
  <c r="X1102" i="9"/>
  <c r="X1643" i="9"/>
  <c r="X1644" i="9"/>
  <c r="X1645" i="9"/>
  <c r="X902" i="9"/>
  <c r="X903" i="9"/>
  <c r="X1214" i="9"/>
  <c r="X1215" i="9"/>
  <c r="X306" i="9"/>
  <c r="X307" i="9"/>
  <c r="X374" i="9"/>
  <c r="X82" i="9"/>
  <c r="X1843" i="9"/>
  <c r="X1091" i="9"/>
  <c r="X1836" i="9"/>
  <c r="X273" i="9"/>
  <c r="X1202" i="9"/>
  <c r="X1203" i="9"/>
  <c r="X1204" i="9"/>
  <c r="X1205" i="9"/>
  <c r="X1206" i="9"/>
  <c r="X849" i="9"/>
  <c r="X234" i="9"/>
  <c r="X235" i="9"/>
  <c r="X236" i="9"/>
  <c r="X1526" i="9"/>
  <c r="X1527" i="9"/>
  <c r="X128" i="9"/>
  <c r="X129" i="9"/>
  <c r="X909" i="9"/>
  <c r="X1385" i="9"/>
  <c r="X1484" i="9"/>
  <c r="X1395" i="9"/>
  <c r="X1396" i="9"/>
  <c r="X35" i="9"/>
  <c r="X260" i="9"/>
  <c r="X261" i="9"/>
  <c r="X1472" i="9"/>
  <c r="X1473" i="9"/>
  <c r="X1331" i="9"/>
  <c r="X611" i="9"/>
  <c r="X301" i="9"/>
  <c r="X1401" i="9"/>
  <c r="X1672" i="9"/>
  <c r="X1681" i="9"/>
  <c r="X1190" i="9"/>
  <c r="X1191" i="9"/>
  <c r="X727" i="9"/>
  <c r="X1837" i="9"/>
  <c r="X904" i="9"/>
  <c r="X905" i="9"/>
  <c r="X1047" i="9"/>
  <c r="X508" i="9"/>
  <c r="X840" i="9"/>
  <c r="X841" i="9"/>
  <c r="X850" i="9"/>
  <c r="X1507" i="9"/>
  <c r="X785" i="9"/>
  <c r="X1235" i="9"/>
  <c r="X1895" i="9"/>
  <c r="X1776" i="9"/>
  <c r="X1777" i="9"/>
  <c r="X1778" i="9"/>
  <c r="X1779" i="9"/>
  <c r="X1864" i="9"/>
  <c r="X1865" i="9"/>
  <c r="X582" i="9"/>
  <c r="X583" i="9"/>
  <c r="X584" i="9"/>
  <c r="X509" i="9"/>
  <c r="X227" i="9"/>
  <c r="X975" i="9"/>
  <c r="X976" i="9"/>
  <c r="X347" i="9"/>
  <c r="X348" i="9"/>
  <c r="X1910" i="9"/>
  <c r="X1410" i="9"/>
  <c r="X951" i="9"/>
  <c r="X1012" i="9"/>
  <c r="X1216" i="9"/>
  <c r="X155" i="9"/>
  <c r="X1485" i="9"/>
  <c r="X375" i="9"/>
  <c r="X376" i="9"/>
  <c r="X1486" i="9"/>
  <c r="X377" i="9"/>
  <c r="X486" i="9"/>
  <c r="X487" i="9"/>
  <c r="X488" i="9"/>
  <c r="X1092" i="9"/>
  <c r="X36" i="9"/>
  <c r="X1947" i="9"/>
  <c r="X1948" i="9"/>
  <c r="X1949" i="9"/>
  <c r="X425" i="9"/>
  <c r="X1207" i="9"/>
  <c r="X1208" i="9"/>
  <c r="X104" i="9"/>
  <c r="X1713" i="9"/>
  <c r="X1714" i="9"/>
  <c r="X1715" i="9"/>
  <c r="X952" i="9"/>
  <c r="X1265" i="9"/>
  <c r="X651" i="9"/>
  <c r="X652" i="9"/>
  <c r="X1316" i="9"/>
  <c r="X1227" i="9"/>
  <c r="X1228" i="9"/>
  <c r="X378" i="9"/>
  <c r="X6" i="9"/>
  <c r="X953" i="9"/>
  <c r="X851" i="9"/>
  <c r="X37" i="9"/>
  <c r="X130" i="9"/>
  <c r="X440" i="9"/>
  <c r="X365" i="9"/>
  <c r="X1184" i="9"/>
  <c r="X568" i="9"/>
  <c r="X569" i="9"/>
  <c r="X570" i="9"/>
  <c r="X571" i="9"/>
  <c r="X1786" i="9"/>
  <c r="X476" i="9"/>
  <c r="X83" i="9"/>
  <c r="X61" i="9"/>
  <c r="X461" i="9"/>
  <c r="X831" i="9"/>
  <c r="X832" i="9"/>
  <c r="X1364" i="9"/>
  <c r="X1365" i="9"/>
  <c r="X1366" i="9"/>
  <c r="X1528" i="9"/>
  <c r="X1529" i="9"/>
  <c r="X1530" i="9"/>
  <c r="X116" i="9"/>
  <c r="X117" i="9"/>
  <c r="X118" i="9"/>
  <c r="X327" i="9"/>
  <c r="X1808" i="9"/>
  <c r="X1411" i="9"/>
  <c r="X1412" i="9"/>
  <c r="X525" i="9"/>
  <c r="X526" i="9"/>
  <c r="X527" i="9"/>
  <c r="X528" i="9"/>
  <c r="X1093" i="9"/>
  <c r="X1094" i="9"/>
  <c r="X1095" i="9"/>
  <c r="X1911" i="9"/>
  <c r="X1912" i="9"/>
  <c r="X1556" i="9"/>
  <c r="X1557" i="9"/>
  <c r="X943" i="9"/>
  <c r="X366" i="9"/>
  <c r="X367" i="9"/>
  <c r="X368" i="9"/>
  <c r="X406" i="9"/>
  <c r="X48" i="9"/>
  <c r="X407" i="9"/>
  <c r="X477" i="9"/>
  <c r="X62" i="9"/>
  <c r="X63" i="9"/>
  <c r="X274" i="9"/>
  <c r="X7" i="9"/>
  <c r="X1217" i="9"/>
  <c r="X1888" i="9"/>
  <c r="X1889" i="9"/>
  <c r="X1890" i="9"/>
  <c r="X673" i="9"/>
  <c r="X605" i="9"/>
  <c r="X1074" i="9"/>
  <c r="X1161" i="9"/>
  <c r="X328" i="9"/>
  <c r="X1299" i="9"/>
  <c r="X1300" i="9"/>
  <c r="X25" i="9"/>
  <c r="X923" i="9"/>
  <c r="X1780" i="9"/>
  <c r="X757" i="9"/>
  <c r="X758" i="9"/>
  <c r="X542" i="9"/>
  <c r="X543" i="9"/>
  <c r="X1236" i="9"/>
  <c r="X1237" i="9"/>
  <c r="X308" i="9"/>
  <c r="X349" i="9"/>
  <c r="X350" i="9"/>
  <c r="X1608" i="9"/>
  <c r="X1609" i="9"/>
  <c r="X1682" i="9"/>
  <c r="X441" i="9"/>
  <c r="X442" i="9"/>
  <c r="X443" i="9"/>
  <c r="X833" i="9"/>
  <c r="X1386" i="9"/>
  <c r="X1387" i="9"/>
  <c r="X1388" i="9"/>
  <c r="X1950" i="9"/>
  <c r="X1880" i="9"/>
  <c r="X329" i="9"/>
  <c r="X426" i="9"/>
  <c r="X296" i="9"/>
  <c r="X794" i="9"/>
  <c r="X408" i="9"/>
  <c r="X409" i="9"/>
  <c r="X410" i="9"/>
  <c r="X944" i="9"/>
  <c r="X945" i="9"/>
  <c r="X946" i="9"/>
  <c r="X585" i="9"/>
  <c r="X1375" i="9"/>
  <c r="X84" i="9"/>
  <c r="X85" i="9"/>
  <c r="X411" i="9"/>
  <c r="X489" i="9"/>
  <c r="X38" i="9"/>
  <c r="X39" i="9"/>
  <c r="X490" i="9"/>
  <c r="X40" i="9"/>
  <c r="X1866" i="9"/>
  <c r="X924" i="9"/>
  <c r="X925" i="9"/>
  <c r="X834" i="9"/>
  <c r="X835" i="9"/>
  <c r="X1844" i="9"/>
  <c r="X926" i="9"/>
  <c r="X1891" i="9"/>
  <c r="X1075" i="9"/>
  <c r="X1127" i="9"/>
  <c r="X1128" i="9"/>
  <c r="X1673" i="9"/>
  <c r="X166" i="9"/>
  <c r="X989" i="9"/>
  <c r="X1600" i="9"/>
  <c r="X811" i="9"/>
  <c r="X812" i="9"/>
  <c r="X131" i="9"/>
  <c r="X1531" i="9"/>
  <c r="X1006" i="9"/>
  <c r="X1858" i="9"/>
  <c r="X1859" i="9"/>
  <c r="X1892" i="9"/>
  <c r="X1317" i="9"/>
  <c r="X1318" i="9"/>
  <c r="X544" i="9"/>
  <c r="X1812" i="9"/>
  <c r="X823" i="9"/>
  <c r="X715" i="9"/>
  <c r="X529" i="9"/>
  <c r="X427" i="9"/>
  <c r="X642" i="9"/>
  <c r="X1152" i="9"/>
  <c r="X167" i="9"/>
  <c r="X824" i="9"/>
  <c r="X728" i="9"/>
  <c r="X729" i="9"/>
  <c r="X1389" i="9"/>
  <c r="X1282" i="9"/>
  <c r="X1390" i="9"/>
  <c r="X1283" i="9"/>
  <c r="X1391" i="9"/>
  <c r="X1392" i="9"/>
  <c r="X1558" i="9"/>
  <c r="X1601" i="9"/>
  <c r="X1602" i="9"/>
  <c r="X1687" i="9"/>
  <c r="X1688" i="9"/>
  <c r="X1635" i="9"/>
  <c r="X49" i="9"/>
  <c r="X1340" i="9"/>
  <c r="X1341" i="9"/>
  <c r="X910" i="9"/>
  <c r="X632" i="9"/>
  <c r="X813" i="9"/>
  <c r="X86" i="9"/>
  <c r="X132" i="9"/>
  <c r="X133" i="9"/>
  <c r="X954" i="9"/>
  <c r="X955" i="9"/>
  <c r="X1397" i="9"/>
  <c r="X1581" i="9"/>
  <c r="X275" i="9"/>
  <c r="X262" i="9"/>
  <c r="X825" i="9"/>
  <c r="X1346" i="9"/>
  <c r="X1347" i="9"/>
  <c r="X565" i="9"/>
  <c r="X927" i="9"/>
  <c r="X1142" i="9"/>
  <c r="X990" i="9"/>
  <c r="X1742" i="9"/>
  <c r="X1511" i="9"/>
  <c r="X1512" i="9"/>
  <c r="X1716" i="9"/>
  <c r="X1743" i="9"/>
  <c r="X698" i="9"/>
  <c r="X1048" i="9"/>
  <c r="X1049" i="9"/>
  <c r="X237" i="9"/>
  <c r="X1654" i="9"/>
  <c r="X1934" i="9"/>
  <c r="X1567" i="9"/>
  <c r="X699" i="9"/>
  <c r="X276" i="9"/>
  <c r="X277" i="9"/>
  <c r="X278" i="9"/>
  <c r="X41" i="9"/>
  <c r="X1568" i="9"/>
  <c r="X42" i="9"/>
  <c r="X43" i="9"/>
  <c r="X1435" i="9"/>
  <c r="X1436" i="9"/>
  <c r="X248" i="9"/>
  <c r="X249" i="9"/>
  <c r="X665" i="9"/>
  <c r="X666" i="9"/>
  <c r="X667" i="9"/>
  <c r="X1291" i="9"/>
  <c r="X795" i="9"/>
  <c r="X606" i="9"/>
  <c r="X1076" i="9"/>
  <c r="X796" i="9"/>
  <c r="X797" i="9"/>
  <c r="X444" i="9"/>
  <c r="X445" i="9"/>
  <c r="X393" i="9"/>
  <c r="X1860" i="9"/>
  <c r="X1861" i="9"/>
  <c r="X1674" i="9"/>
  <c r="X1129" i="9"/>
  <c r="X1130" i="9"/>
  <c r="X491" i="9"/>
  <c r="X1284" i="9"/>
  <c r="X156" i="9"/>
  <c r="X530" i="9"/>
  <c r="X157" i="9"/>
  <c r="X531" i="9"/>
  <c r="X1285" i="9"/>
  <c r="X1286" i="9"/>
  <c r="X158" i="9"/>
  <c r="X159" i="9"/>
  <c r="X1131" i="9"/>
  <c r="X1132" i="9"/>
  <c r="X1287" i="9"/>
  <c r="X572" i="9"/>
  <c r="X573" i="9"/>
  <c r="X386" i="9"/>
  <c r="X428" i="9"/>
  <c r="X574" i="9"/>
  <c r="X387" i="9"/>
  <c r="X862" i="9"/>
  <c r="X863" i="9"/>
  <c r="X1698" i="9"/>
  <c r="X1699" i="9"/>
  <c r="X105" i="9"/>
  <c r="X1393" i="9"/>
  <c r="X1809" i="9"/>
  <c r="X1700" i="9"/>
  <c r="X1701" i="9"/>
  <c r="X575" i="9"/>
  <c r="X1702" i="9"/>
  <c r="X1569" i="9"/>
  <c r="X1570" i="9"/>
  <c r="X991" i="9"/>
  <c r="X1348" i="9"/>
  <c r="X992" i="9"/>
  <c r="X1096" i="9"/>
  <c r="X1097" i="9"/>
  <c r="X1748" i="9"/>
  <c r="X1749" i="9"/>
  <c r="X761" i="9"/>
  <c r="X1218" i="9"/>
  <c r="X1050" i="9"/>
  <c r="X1238" i="9"/>
  <c r="X1239" i="9"/>
  <c r="X1240" i="9"/>
  <c r="X1689" i="9"/>
  <c r="X1241" i="9"/>
  <c r="X1242" i="9"/>
  <c r="X1243" i="9"/>
  <c r="X1690" i="9"/>
  <c r="X1051" i="9"/>
  <c r="X503" i="9"/>
  <c r="X119" i="9"/>
  <c r="X388" i="9"/>
  <c r="X389" i="9"/>
  <c r="X906" i="9"/>
  <c r="X1103" i="9"/>
  <c r="X1104" i="9"/>
  <c r="X1105" i="9"/>
  <c r="X1273" i="9"/>
  <c r="X1274" i="9"/>
  <c r="X1275" i="9"/>
  <c r="X1276" i="9"/>
  <c r="X1277" i="9"/>
  <c r="X1278" i="9"/>
  <c r="X1349" i="9"/>
  <c r="X1350" i="9"/>
  <c r="X1351" i="9"/>
  <c r="X44" i="9"/>
  <c r="X228" i="9"/>
  <c r="X1725" i="9"/>
  <c r="X1726" i="9"/>
  <c r="X1738" i="9"/>
  <c r="X674" i="9"/>
  <c r="X1913" i="9"/>
  <c r="X1192" i="9"/>
  <c r="X786" i="9"/>
  <c r="X891" i="9"/>
  <c r="X1062" i="9"/>
  <c r="X1063" i="9"/>
  <c r="X1487" i="9"/>
  <c r="X297" i="9"/>
  <c r="X775" i="9"/>
  <c r="X1917" i="9"/>
  <c r="X229" i="9"/>
  <c r="X230" i="9"/>
  <c r="X231" i="9"/>
  <c r="X911" i="9"/>
  <c r="X912" i="9"/>
  <c r="X913" i="9"/>
  <c r="X914" i="9"/>
  <c r="X462" i="9"/>
  <c r="X915" i="9"/>
  <c r="X864" i="9"/>
  <c r="X453" i="9"/>
  <c r="X232" i="9"/>
  <c r="X64" i="9"/>
  <c r="X65" i="9"/>
  <c r="X66" i="9"/>
  <c r="X99" i="9"/>
  <c r="X1730" i="9"/>
  <c r="X865" i="9"/>
  <c r="X842" i="9"/>
  <c r="X843" i="9"/>
  <c r="X1750" i="9"/>
  <c r="X1376" i="9"/>
  <c r="X1603" i="9"/>
  <c r="X612" i="9"/>
  <c r="X613" i="9"/>
  <c r="X1209" i="9"/>
  <c r="X1106" i="9"/>
  <c r="X633" i="9"/>
  <c r="X1029" i="9"/>
  <c r="X1030" i="9"/>
  <c r="X981" i="9"/>
  <c r="X982" i="9"/>
  <c r="X1244" i="9"/>
  <c r="X1636" i="9"/>
  <c r="X1637" i="9"/>
  <c r="X1638" i="9"/>
  <c r="X1813" i="9"/>
  <c r="X1814" i="9"/>
  <c r="X545" i="9"/>
  <c r="X546" i="9"/>
  <c r="X1143" i="9"/>
  <c r="X1144" i="9"/>
  <c r="X1145" i="9"/>
  <c r="X1052" i="9"/>
  <c r="X1377" i="9"/>
  <c r="X1378" i="9"/>
  <c r="X730" i="9"/>
  <c r="X620" i="9"/>
  <c r="X621" i="9"/>
  <c r="X1559" i="9"/>
  <c r="X1107" i="9"/>
  <c r="X1332" i="9"/>
  <c r="X1333" i="9"/>
  <c r="X1623" i="9"/>
  <c r="X1624" i="9"/>
  <c r="X1867" i="9"/>
  <c r="X1868" i="9"/>
  <c r="X160" i="9"/>
  <c r="X700" i="9"/>
  <c r="X1815" i="9"/>
  <c r="X1342" i="9"/>
  <c r="X1343" i="9"/>
  <c r="X233" i="9"/>
  <c r="X740" i="9"/>
  <c r="X1251" i="9"/>
  <c r="X1655" i="9"/>
  <c r="X1162" i="9"/>
  <c r="X787" i="9"/>
  <c r="X852" i="9"/>
  <c r="X429" i="9"/>
  <c r="X853" i="9"/>
  <c r="X752" i="9"/>
  <c r="X1252" i="9"/>
  <c r="X1253" i="9"/>
  <c r="X1625" i="9"/>
  <c r="X753" i="9"/>
  <c r="X1787" i="9"/>
  <c r="X956" i="9"/>
  <c r="X357" i="9"/>
  <c r="X161" i="9"/>
  <c r="X162" i="9"/>
  <c r="X492" i="9"/>
  <c r="X493" i="9"/>
  <c r="X1751" i="9"/>
  <c r="X369" i="9"/>
  <c r="X370" i="9"/>
  <c r="X371" i="9"/>
  <c r="X788" i="9"/>
  <c r="X192" i="9"/>
  <c r="X878" i="9"/>
  <c r="X1727" i="9"/>
  <c r="X309" i="9"/>
  <c r="X310" i="9"/>
  <c r="X311" i="9"/>
  <c r="X263" i="9"/>
  <c r="X134" i="9"/>
  <c r="X264" i="9"/>
  <c r="X1925" i="9"/>
  <c r="X430" i="9"/>
  <c r="X431" i="9"/>
  <c r="X454" i="9"/>
  <c r="X1656" i="9"/>
  <c r="X1657" i="9"/>
  <c r="X1427" i="9"/>
  <c r="X174" i="9"/>
  <c r="X1334" i="9"/>
  <c r="X1532" i="9"/>
  <c r="X1533" i="9"/>
  <c r="X586" i="9"/>
  <c r="X1658" i="9"/>
  <c r="X947" i="9"/>
  <c r="X948" i="9"/>
  <c r="X754" i="9"/>
  <c r="X755" i="9"/>
  <c r="X866" i="9"/>
  <c r="X1752" i="9"/>
  <c r="X1753" i="9"/>
  <c r="X1754" i="9"/>
  <c r="X1133" i="9"/>
  <c r="X1134" i="9"/>
  <c r="X1135" i="9"/>
  <c r="X1717" i="9"/>
  <c r="X1136" i="9"/>
  <c r="X265" i="9"/>
  <c r="X266" i="9"/>
  <c r="X762" i="9"/>
  <c r="X1497" i="9"/>
  <c r="X1571" i="9"/>
  <c r="X1572" i="9"/>
  <c r="X1573" i="9"/>
  <c r="X1019" i="9"/>
  <c r="X675" i="9"/>
  <c r="X1153" i="9"/>
  <c r="X622" i="9"/>
  <c r="X623" i="9"/>
  <c r="X1193" i="9"/>
  <c r="X106" i="9"/>
  <c r="X1194" i="9"/>
  <c r="X1604" i="9"/>
  <c r="X279" i="9"/>
  <c r="X280" i="9"/>
  <c r="X1077" i="9"/>
  <c r="X1881" i="9"/>
  <c r="X1882" i="9"/>
  <c r="X703" i="9"/>
  <c r="X704" i="9"/>
  <c r="X983" i="9"/>
  <c r="X1413" i="9"/>
  <c r="X592" i="9"/>
  <c r="X593" i="9"/>
  <c r="X594" i="9"/>
  <c r="X867" i="9"/>
  <c r="X1420" i="9"/>
  <c r="X1703" i="9"/>
  <c r="X1951" i="9"/>
  <c r="X267" i="9"/>
  <c r="X1421" i="9"/>
  <c r="X868" i="9"/>
  <c r="X1704" i="9"/>
  <c r="X1952" i="9"/>
  <c r="X595" i="9"/>
  <c r="X596" i="9"/>
  <c r="X597" i="9"/>
  <c r="X624" i="9"/>
  <c r="X625" i="9"/>
  <c r="X281" i="9"/>
  <c r="X789" i="9"/>
  <c r="X510" i="9"/>
  <c r="X511" i="9"/>
  <c r="X1905" i="9"/>
  <c r="X107" i="9"/>
  <c r="X108" i="9"/>
  <c r="X676" i="9"/>
  <c r="X677" i="9"/>
  <c r="X1301" i="9"/>
  <c r="X1302" i="9"/>
  <c r="X1728" i="9"/>
  <c r="X678" i="9"/>
  <c r="X203" i="9"/>
  <c r="X204" i="9"/>
  <c r="X1610" i="9"/>
  <c r="X1611" i="9"/>
  <c r="X679" i="9"/>
  <c r="X1254" i="9"/>
  <c r="X1437" i="9"/>
  <c r="X1255" i="9"/>
  <c r="X1612" i="9"/>
  <c r="X731" i="9"/>
  <c r="X412" i="9"/>
  <c r="X547" i="9"/>
  <c r="X548" i="9"/>
  <c r="X1181" i="9"/>
  <c r="X1838" i="9"/>
  <c r="X1031" i="9"/>
  <c r="X916" i="9"/>
  <c r="X1064" i="9"/>
  <c r="X1402" i="9"/>
  <c r="X1883" i="9"/>
  <c r="X1245" i="9"/>
  <c r="X614" i="9"/>
  <c r="X615" i="9"/>
  <c r="X984" i="9"/>
  <c r="X1163" i="9"/>
  <c r="X1164" i="9"/>
  <c r="X1534" i="9"/>
  <c r="X1560" i="9"/>
  <c r="X330" i="9"/>
  <c r="X653" i="9"/>
  <c r="X654" i="9"/>
  <c r="X1798" i="9"/>
  <c r="X331" i="9"/>
  <c r="X332" i="9"/>
  <c r="X643" i="9"/>
  <c r="X1646" i="9"/>
  <c r="X1926" i="9"/>
  <c r="X1927" i="9"/>
  <c r="X1414" i="9"/>
  <c r="X1415" i="9"/>
  <c r="X1146" i="9"/>
  <c r="X312" i="9"/>
  <c r="X844" i="9"/>
  <c r="X732" i="9"/>
  <c r="X478" i="9"/>
  <c r="X479" i="9"/>
  <c r="X1731" i="9"/>
  <c r="X480" i="9"/>
  <c r="X481" i="9"/>
  <c r="X741" i="9"/>
  <c r="X1755" i="9"/>
  <c r="X1626" i="9"/>
  <c r="X1303" i="9"/>
  <c r="X1304" i="9"/>
  <c r="X1305" i="9"/>
  <c r="X1306" i="9"/>
  <c r="X1307" i="9"/>
  <c r="X1308" i="9"/>
  <c r="X120" i="9"/>
  <c r="X121" i="9"/>
  <c r="X193" i="9"/>
  <c r="X194" i="9"/>
  <c r="X205" i="9"/>
  <c r="X206" i="9"/>
  <c r="X207" i="9"/>
  <c r="X798" i="9"/>
  <c r="X1474" i="9"/>
  <c r="X1475" i="9"/>
  <c r="X413" i="9"/>
  <c r="X1718" i="9"/>
  <c r="X504" i="9"/>
  <c r="X733" i="9"/>
  <c r="X394" i="9"/>
  <c r="X655" i="9"/>
  <c r="X656" i="9"/>
  <c r="X1582" i="9"/>
  <c r="X175" i="9"/>
  <c r="X705" i="9"/>
  <c r="X1659" i="9"/>
  <c r="X1660" i="9"/>
  <c r="X532" i="9"/>
  <c r="X680" i="9"/>
  <c r="X100" i="9"/>
  <c r="X1403" i="9"/>
  <c r="X1756" i="9"/>
  <c r="X1757" i="9"/>
  <c r="X1404" i="9"/>
  <c r="X1758" i="9"/>
  <c r="X1759" i="9"/>
  <c r="X1760" i="9"/>
  <c r="X1761" i="9"/>
  <c r="X101" i="9"/>
  <c r="X1744" i="9"/>
  <c r="X1229" i="9"/>
  <c r="X1896" i="9"/>
  <c r="X1897" i="9"/>
  <c r="X1508" i="9"/>
  <c r="X298" i="9"/>
  <c r="X241" i="9"/>
  <c r="X1583" i="9"/>
  <c r="X1584" i="9"/>
  <c r="X1585" i="9"/>
  <c r="X1829" i="9"/>
  <c r="X1108" i="9"/>
  <c r="X1830" i="9"/>
  <c r="X681" i="9"/>
  <c r="X949" i="9"/>
  <c r="X879" i="9"/>
  <c r="X880" i="9"/>
  <c r="X881" i="9"/>
  <c r="X882" i="9"/>
  <c r="X883" i="9"/>
  <c r="X884" i="9"/>
  <c r="X1498" i="9"/>
  <c r="X1499" i="9"/>
  <c r="X1500" i="9"/>
  <c r="X1953" i="9"/>
  <c r="X1799" i="9"/>
  <c r="X102" i="9"/>
  <c r="X1647" i="9"/>
  <c r="X67" i="9"/>
  <c r="X1906" i="9"/>
  <c r="X1884" i="9"/>
  <c r="X1501" i="9"/>
  <c r="X208" i="9"/>
  <c r="X209" i="9"/>
  <c r="X716" i="9"/>
  <c r="X717" i="9"/>
  <c r="X718" i="9"/>
  <c r="X719" i="9"/>
  <c r="X616" i="9"/>
  <c r="X1732" i="9"/>
  <c r="X1845" i="9"/>
  <c r="X1352" i="9"/>
  <c r="X1661" i="9"/>
  <c r="X1662" i="9"/>
  <c r="X928" i="9"/>
  <c r="X50" i="9"/>
  <c r="X51" i="9"/>
  <c r="X176" i="9"/>
  <c r="X177" i="9"/>
  <c r="X1683" i="9"/>
  <c r="X414" i="9"/>
  <c r="X415" i="9"/>
  <c r="X562" i="9"/>
  <c r="X682" i="9"/>
  <c r="X776" i="9"/>
  <c r="X993" i="9"/>
  <c r="X313" i="9"/>
  <c r="X1627" i="9"/>
  <c r="X1007" i="9"/>
  <c r="X250" i="9"/>
  <c r="X314" i="9"/>
  <c r="X315" i="9"/>
  <c r="X1219" i="9"/>
  <c r="X1846" i="9"/>
  <c r="X1847" i="9"/>
  <c r="X1848" i="9"/>
  <c r="X1165" i="9"/>
  <c r="X512" i="9"/>
  <c r="X1379" i="9"/>
  <c r="X1907" i="9"/>
  <c r="X1908" i="9"/>
  <c r="X814" i="9"/>
  <c r="X1013" i="9"/>
  <c r="X1781" i="9"/>
  <c r="X706" i="9"/>
  <c r="X854" i="9"/>
  <c r="X1147" i="9"/>
  <c r="X763" i="9"/>
  <c r="X764" i="9"/>
  <c r="X390" i="9"/>
  <c r="X391" i="9"/>
  <c r="X1008" i="9"/>
  <c r="X1009" i="9"/>
  <c r="X1549" i="9"/>
  <c r="X1628" i="9"/>
  <c r="X1928" i="9"/>
  <c r="X549" i="9"/>
  <c r="X550" i="9"/>
  <c r="X1158" i="9"/>
  <c r="X869" i="9"/>
  <c r="X870" i="9"/>
  <c r="X1020" i="9"/>
  <c r="X178" i="9"/>
  <c r="X179" i="9"/>
  <c r="X180" i="9"/>
  <c r="X181" i="9"/>
  <c r="X1929" i="9"/>
  <c r="X268" i="9"/>
  <c r="X269" i="9"/>
  <c r="X1788" i="9"/>
  <c r="X1789" i="9"/>
  <c r="X1691" i="9"/>
  <c r="X1745" i="9"/>
  <c r="X1021" i="9"/>
  <c r="X1405" i="9"/>
  <c r="X1574" i="9"/>
  <c r="X1762" i="9"/>
  <c r="X1010" i="9"/>
  <c r="X1763" i="9"/>
  <c r="X576" i="9"/>
  <c r="X1613" i="9"/>
  <c r="X1454" i="9"/>
  <c r="X892" i="9"/>
  <c r="X1909" i="9"/>
  <c r="X1513" i="9"/>
  <c r="X342" i="9"/>
  <c r="X343" i="9"/>
  <c r="X893" i="9"/>
  <c r="X8" i="9"/>
  <c r="X9" i="9"/>
  <c r="X1078" i="9"/>
  <c r="X1079" i="9"/>
  <c r="X1080" i="9"/>
  <c r="X815" i="9"/>
  <c r="X1246" i="9"/>
  <c r="X1428" i="9"/>
  <c r="X598" i="9"/>
  <c r="X87" i="9"/>
  <c r="X88" i="9"/>
  <c r="X1605" i="9"/>
  <c r="X103" i="9"/>
  <c r="X1022" i="9"/>
  <c r="X316" i="9"/>
  <c r="X929" i="9"/>
  <c r="X930" i="9"/>
  <c r="X317" i="9"/>
  <c r="X318" i="9"/>
  <c r="X1550" i="9"/>
  <c r="X1292" i="9"/>
  <c r="X1293" i="9"/>
  <c r="X505" i="9"/>
  <c r="X1898" i="9"/>
  <c r="X1272" i="9"/>
  <c r="X742" i="9"/>
  <c r="X743" i="9"/>
  <c r="X68" i="9"/>
  <c r="X122" i="9"/>
  <c r="X1406" i="9"/>
  <c r="X1800" i="9"/>
  <c r="X1801" i="9"/>
  <c r="X168" i="9"/>
  <c r="X513" i="9"/>
  <c r="X514" i="9"/>
  <c r="X89" i="9"/>
  <c r="X90" i="9"/>
  <c r="X333" i="9"/>
  <c r="X284" i="9"/>
  <c r="X416" i="9"/>
  <c r="X455" i="9"/>
  <c r="X1488" i="9"/>
  <c r="X1489" i="9"/>
  <c r="X977" i="9"/>
  <c r="X683" i="9"/>
  <c r="X684" i="9"/>
  <c r="X685" i="9"/>
  <c r="X1380" i="9"/>
  <c r="X1381" i="9"/>
  <c r="X1382" i="9"/>
  <c r="X1309" i="9"/>
  <c r="X885" i="9"/>
  <c r="X886" i="9"/>
  <c r="X319" i="9"/>
  <c r="X1739" i="9"/>
  <c r="X1586" i="9"/>
  <c r="X1587" i="9"/>
  <c r="X1353" i="9"/>
  <c r="X1354" i="9"/>
  <c r="X506" i="9"/>
  <c r="X1675" i="9"/>
  <c r="X1935" i="9"/>
  <c r="X1936" i="9"/>
  <c r="X1937" i="9"/>
  <c r="X957" i="9"/>
  <c r="X1279" i="9"/>
  <c r="X1230" i="9"/>
  <c r="X1231" i="9"/>
  <c r="X1232" i="9"/>
  <c r="X917" i="9"/>
  <c r="X1319" i="9"/>
  <c r="X210" i="9"/>
  <c r="X211" i="9"/>
  <c r="X1367" i="9"/>
  <c r="X1368" i="9"/>
  <c r="X1438" i="9"/>
  <c r="X1320" i="9"/>
  <c r="X533" i="9"/>
  <c r="X1729" i="9"/>
  <c r="X777" i="9"/>
  <c r="X778" i="9"/>
  <c r="X994" i="9"/>
  <c r="X1053" i="9"/>
  <c r="X458" i="9"/>
  <c r="X91" i="9"/>
  <c r="W1782" i="9"/>
  <c r="W534" i="9"/>
  <c r="W1439" i="9"/>
  <c r="W1440" i="9"/>
  <c r="W1441" i="9"/>
  <c r="W1442" i="9"/>
  <c r="W1098" i="9"/>
  <c r="W1619" i="9"/>
  <c r="W494" i="9"/>
  <c r="W495" i="9"/>
  <c r="W1463" i="9"/>
  <c r="W1535" i="9"/>
  <c r="W1464" i="9"/>
  <c r="W1536" i="9"/>
  <c r="W1537" i="9"/>
  <c r="W334" i="9"/>
  <c r="W335" i="9"/>
  <c r="W1344" i="9"/>
  <c r="W607" i="9"/>
  <c r="W958" i="9"/>
  <c r="W242" i="9"/>
  <c r="W779" i="9"/>
  <c r="W1802" i="9"/>
  <c r="W1803" i="9"/>
  <c r="W1422" i="9"/>
  <c r="W759" i="9"/>
  <c r="W336" i="9"/>
  <c r="W760" i="9"/>
  <c r="W1220" i="9"/>
  <c r="W1221" i="9"/>
  <c r="W1416" i="9"/>
  <c r="W1764" i="9"/>
  <c r="W701" i="9"/>
  <c r="W702" i="9"/>
  <c r="W10" i="9"/>
  <c r="W11" i="9"/>
  <c r="W12" i="9"/>
  <c r="W13" i="9"/>
  <c r="W379" i="9"/>
  <c r="W380" i="9"/>
  <c r="W816" i="9"/>
  <c r="W381" i="9"/>
  <c r="W995" i="9"/>
  <c r="W1676" i="9"/>
  <c r="W894" i="9"/>
  <c r="W895" i="9"/>
  <c r="W1490" i="9"/>
  <c r="W566" i="9"/>
  <c r="W709" i="9"/>
  <c r="W1491" i="9"/>
  <c r="W1492" i="9"/>
  <c r="W1719" i="9"/>
  <c r="W1355" i="9"/>
  <c r="W1356" i="9"/>
  <c r="W1357" i="9"/>
  <c r="W1358" i="9"/>
  <c r="W1869" i="9"/>
  <c r="W1065" i="9"/>
  <c r="W1870" i="9"/>
  <c r="W1871" i="9"/>
  <c r="W1066" i="9"/>
  <c r="W1872" i="9"/>
  <c r="W26" i="9"/>
  <c r="W1032" i="9"/>
  <c r="W1033" i="9"/>
  <c r="W1109" i="9"/>
  <c r="W27" i="9"/>
  <c r="W1034" i="9"/>
  <c r="W1035" i="9"/>
  <c r="W1110" i="9"/>
  <c r="W142" i="9"/>
  <c r="W143" i="9"/>
  <c r="W1111" i="9"/>
  <c r="W320" i="9"/>
  <c r="W1588" i="9"/>
  <c r="W1476" i="9"/>
  <c r="W1477" i="9"/>
  <c r="W1663" i="9"/>
  <c r="W1664" i="9"/>
  <c r="W182" i="9"/>
  <c r="W826" i="9"/>
  <c r="W780" i="9"/>
  <c r="W1256" i="9"/>
  <c r="W270" i="9"/>
  <c r="W1222" i="9"/>
  <c r="W183" i="9"/>
  <c r="W1210" i="9"/>
  <c r="W985" i="9"/>
  <c r="W1831" i="9"/>
  <c r="W1455" i="9"/>
  <c r="W299" i="9"/>
  <c r="W14" i="9"/>
  <c r="W15" i="9"/>
  <c r="W135" i="9"/>
  <c r="W28" i="9"/>
  <c r="W29" i="9"/>
  <c r="W30" i="9"/>
  <c r="W1159" i="9"/>
  <c r="W599" i="9"/>
  <c r="W1551" i="9"/>
  <c r="W600" i="9"/>
  <c r="W1552" i="9"/>
  <c r="W1553" i="9"/>
  <c r="W496" i="9"/>
  <c r="W497" i="9"/>
  <c r="W1112" i="9"/>
  <c r="W1113" i="9"/>
  <c r="W1114" i="9"/>
  <c r="W31" i="9"/>
  <c r="W996" i="9"/>
  <c r="W123" i="9"/>
  <c r="W997" i="9"/>
  <c r="W1023" i="9"/>
  <c r="W1024" i="9"/>
  <c r="W1288" i="9"/>
  <c r="W195" i="9"/>
  <c r="W212" i="9"/>
  <c r="W1665" i="9"/>
  <c r="W1666" i="9"/>
  <c r="W1667" i="9"/>
  <c r="W69" i="9"/>
  <c r="W70" i="9"/>
  <c r="W1668" i="9"/>
  <c r="W1733" i="9"/>
  <c r="W1025" i="9"/>
  <c r="W587" i="9"/>
  <c r="W588" i="9"/>
  <c r="W417" i="9"/>
  <c r="W959" i="9"/>
  <c r="W960" i="9"/>
  <c r="W1294" i="9"/>
  <c r="W608" i="9"/>
  <c r="W1223" i="9"/>
  <c r="W1224" i="9"/>
  <c r="W1606" i="9"/>
  <c r="W1607" i="9"/>
  <c r="W617" i="9"/>
  <c r="W618" i="9"/>
  <c r="W887" i="9"/>
  <c r="W1620" i="9"/>
  <c r="W1621" i="9"/>
  <c r="W1740" i="9"/>
  <c r="W358" i="9"/>
  <c r="W16" i="9"/>
  <c r="W238" i="9"/>
  <c r="W251" i="9"/>
  <c r="W1502" i="9"/>
  <c r="W1465" i="9"/>
  <c r="W1466" i="9"/>
  <c r="W1081" i="9"/>
  <c r="W1082" i="9"/>
  <c r="W1692" i="9"/>
  <c r="W1693" i="9"/>
  <c r="W1694" i="9"/>
  <c r="W998" i="9"/>
  <c r="W1083" i="9"/>
  <c r="W1084" i="9"/>
  <c r="W1695" i="9"/>
  <c r="W1696" i="9"/>
  <c r="W285" i="9"/>
  <c r="W1538" i="9"/>
  <c r="W1539" i="9"/>
  <c r="W1816" i="9"/>
  <c r="W1817" i="9"/>
  <c r="W1818" i="9"/>
  <c r="W196" i="9"/>
  <c r="W197" i="9"/>
  <c r="W931" i="9"/>
  <c r="W515" i="9"/>
  <c r="W516" i="9"/>
  <c r="W517" i="9"/>
  <c r="W871" i="9"/>
  <c r="W872" i="9"/>
  <c r="W1819" i="9"/>
  <c r="W1820" i="9"/>
  <c r="W1821" i="9"/>
  <c r="W1036" i="9"/>
  <c r="W1734" i="9"/>
  <c r="W1166" i="9"/>
  <c r="W1167" i="9"/>
  <c r="W1369" i="9"/>
  <c r="W1370" i="9"/>
  <c r="W836" i="9"/>
  <c r="W837" i="9"/>
  <c r="W1371" i="9"/>
  <c r="W359" i="9"/>
  <c r="W1372" i="9"/>
  <c r="W1735" i="9"/>
  <c r="W17" i="9"/>
  <c r="W1736" i="9"/>
  <c r="W18" i="9"/>
  <c r="W1456" i="9"/>
  <c r="W1457" i="9"/>
  <c r="W1575" i="9"/>
  <c r="W109" i="9"/>
  <c r="W213" i="9"/>
  <c r="W1148" i="9"/>
  <c r="W1614" i="9"/>
  <c r="W1615" i="9"/>
  <c r="W799" i="9"/>
  <c r="W800" i="9"/>
  <c r="W801" i="9"/>
  <c r="W802" i="9"/>
  <c r="W803" i="9"/>
  <c r="W1185" i="9"/>
  <c r="W1335" i="9"/>
  <c r="W855" i="9"/>
  <c r="W856" i="9"/>
  <c r="W1765" i="9"/>
  <c r="W32" i="9"/>
  <c r="W33" i="9"/>
  <c r="W432" i="9"/>
  <c r="W720" i="9"/>
  <c r="W721" i="9"/>
  <c r="W535" i="9"/>
  <c r="W1832" i="9"/>
  <c r="W1833" i="9"/>
  <c r="W382" i="9"/>
  <c r="W1561" i="9"/>
  <c r="W1540" i="9"/>
  <c r="W1345" i="9"/>
  <c r="W1373" i="9"/>
  <c r="W433" i="9"/>
  <c r="W184" i="9"/>
  <c r="W185" i="9"/>
  <c r="W707" i="9"/>
  <c r="W1873" i="9"/>
  <c r="W1589" i="9"/>
  <c r="W1149" i="9"/>
  <c r="W1885" i="9"/>
  <c r="W1886" i="9"/>
  <c r="W1899" i="9"/>
  <c r="W1900" i="9"/>
  <c r="W1137" i="9"/>
  <c r="W1616" i="9"/>
  <c r="W52" i="9"/>
  <c r="W53" i="9"/>
  <c r="W1617" i="9"/>
  <c r="W1407" i="9"/>
  <c r="W1562" i="9"/>
  <c r="W169" i="9"/>
  <c r="W136" i="9"/>
  <c r="W137" i="9"/>
  <c r="W138" i="9"/>
  <c r="W139" i="9"/>
  <c r="W140" i="9"/>
  <c r="W456" i="9"/>
  <c r="W457" i="9"/>
  <c r="W321" i="9"/>
  <c r="W1257" i="9"/>
  <c r="W1258" i="9"/>
  <c r="W845" i="9"/>
  <c r="W1503" i="9"/>
  <c r="W1504" i="9"/>
  <c r="W1505" i="9"/>
  <c r="W1467" i="9"/>
  <c r="W463" i="9"/>
  <c r="W1849" i="9"/>
  <c r="W1850" i="9"/>
  <c r="W243" i="9"/>
  <c r="W244" i="9"/>
  <c r="W1468" i="9"/>
  <c r="W1469" i="9"/>
  <c r="W464" i="9"/>
  <c r="W1851" i="9"/>
  <c r="W1852" i="9"/>
  <c r="W1458" i="9"/>
  <c r="W1195" i="9"/>
  <c r="W1196" i="9"/>
  <c r="W619" i="9"/>
  <c r="W1197" i="9"/>
  <c r="W163" i="9"/>
  <c r="W372" i="9"/>
  <c r="W1697" i="9"/>
  <c r="W1874" i="9"/>
  <c r="W1875" i="9"/>
  <c r="W1876" i="9"/>
  <c r="W245" i="9"/>
  <c r="W246" i="9"/>
  <c r="W1590" i="9"/>
  <c r="W214" i="9"/>
  <c r="W215" i="9"/>
  <c r="W1233" i="9"/>
  <c r="W1459" i="9"/>
  <c r="W1460" i="9"/>
  <c r="W1563" i="9"/>
  <c r="W1790" i="9"/>
  <c r="W247" i="9"/>
  <c r="W351" i="9"/>
  <c r="W352" i="9"/>
  <c r="W1766" i="9"/>
  <c r="W1767" i="9"/>
  <c r="W353" i="9"/>
  <c r="W337" i="9"/>
  <c r="W601" i="9"/>
  <c r="W1169" i="9"/>
  <c r="W1834" i="9"/>
  <c r="W602" i="9"/>
  <c r="W1170" i="9"/>
  <c r="W1835" i="9"/>
  <c r="W338" i="9"/>
  <c r="W339" i="9"/>
  <c r="W710" i="9"/>
  <c r="W1171" i="9"/>
  <c r="W1014" i="9"/>
  <c r="W164" i="9"/>
  <c r="W790" i="9"/>
  <c r="W644" i="9"/>
  <c r="W165" i="9"/>
  <c r="W1447" i="9"/>
  <c r="W1448" i="9"/>
  <c r="W1449" i="9"/>
  <c r="W252" i="9"/>
  <c r="W1450" i="9"/>
  <c r="W216" i="9"/>
  <c r="W217" i="9"/>
  <c r="W817" i="9"/>
  <c r="W1839" i="9"/>
  <c r="W1840" i="9"/>
  <c r="W536" i="9"/>
  <c r="W537" i="9"/>
  <c r="W538" i="9"/>
  <c r="W1741" i="9"/>
  <c r="W791" i="9"/>
  <c r="W392" i="9"/>
  <c r="W804" i="9"/>
  <c r="W286" i="9"/>
  <c r="W805" i="9"/>
  <c r="W1310" i="9"/>
  <c r="W1311" i="9"/>
  <c r="W918" i="9"/>
  <c r="W1312" i="9"/>
  <c r="W1313" i="9"/>
  <c r="W92" i="9"/>
  <c r="W645" i="9"/>
  <c r="W646" i="9"/>
  <c r="W1015" i="9"/>
  <c r="W1016" i="9"/>
  <c r="W1234" i="9"/>
  <c r="W1054" i="9"/>
  <c r="W1055" i="9"/>
  <c r="W873" i="9"/>
  <c r="W1321" i="9"/>
  <c r="W1322" i="9"/>
  <c r="W518" i="9"/>
  <c r="W519" i="9"/>
  <c r="W874" i="9"/>
  <c r="W1323" i="9"/>
  <c r="W1324" i="9"/>
  <c r="W1822" i="9"/>
  <c r="W1862" i="9"/>
  <c r="W1629" i="9"/>
  <c r="W93" i="9"/>
  <c r="W539" i="9"/>
  <c r="W540" i="9"/>
  <c r="W541" i="9"/>
  <c r="W1182" i="9"/>
  <c r="W239" i="9"/>
  <c r="W240" i="9"/>
  <c r="W1630" i="9"/>
  <c r="W198" i="9"/>
  <c r="W1198" i="9"/>
  <c r="W1247" i="9"/>
  <c r="W199" i="9"/>
  <c r="W1248" i="9"/>
  <c r="W875" i="9"/>
  <c r="W876" i="9"/>
  <c r="W722" i="9"/>
  <c r="W418" i="9"/>
  <c r="W419" i="9"/>
  <c r="W19" i="9"/>
  <c r="W1249" i="9"/>
  <c r="W711" i="9"/>
  <c r="W712" i="9"/>
  <c r="W713" i="9"/>
  <c r="W1085" i="9"/>
  <c r="W1478" i="9"/>
  <c r="W734" i="9"/>
  <c r="W395" i="9"/>
  <c r="W888" i="9"/>
  <c r="W932" i="9"/>
  <c r="W748" i="9"/>
  <c r="W749" i="9"/>
  <c r="W750" i="9"/>
  <c r="W1383" i="9"/>
  <c r="W961" i="9"/>
  <c r="W962" i="9"/>
  <c r="W1086" i="9"/>
  <c r="W963" i="9"/>
  <c r="W446" i="9"/>
  <c r="W964" i="9"/>
  <c r="W965" i="9"/>
  <c r="W966" i="9"/>
  <c r="W1087" i="9"/>
  <c r="W447" i="9"/>
  <c r="W1259" i="9"/>
  <c r="W1705" i="9"/>
  <c r="W1706" i="9"/>
  <c r="W1938" i="9"/>
  <c r="W1939" i="9"/>
  <c r="W1940" i="9"/>
  <c r="W344" i="9"/>
  <c r="W345" i="9"/>
  <c r="W1514" i="9"/>
  <c r="W1515" i="9"/>
  <c r="W1260" i="9"/>
  <c r="W1941" i="9"/>
  <c r="W1942" i="9"/>
  <c r="W1943" i="9"/>
  <c r="W1707" i="9"/>
  <c r="W668" i="9"/>
  <c r="W669" i="9"/>
  <c r="W1893" i="9"/>
  <c r="W1894" i="9"/>
  <c r="W1150" i="9"/>
  <c r="W818" i="9"/>
  <c r="W819" i="9"/>
  <c r="W1280" i="9"/>
  <c r="W1804" i="9"/>
  <c r="W1720" i="9"/>
  <c r="W1805" i="9"/>
  <c r="W1806" i="9"/>
  <c r="W340" i="9"/>
  <c r="W341" i="9"/>
  <c r="W218" i="9"/>
  <c r="W1591" i="9"/>
  <c r="W219" i="9"/>
  <c r="W144" i="9"/>
  <c r="W657" i="9"/>
  <c r="W765" i="9"/>
  <c r="W766" i="9"/>
  <c r="W1684" i="9"/>
  <c r="W1154" i="9"/>
  <c r="W482" i="9"/>
  <c r="W1631" i="9"/>
  <c r="W1289" i="9"/>
  <c r="W354" i="9"/>
  <c r="W857" i="9"/>
  <c r="W858" i="9"/>
  <c r="W859" i="9"/>
  <c r="W170" i="9"/>
  <c r="W171" i="9"/>
  <c r="W1493" i="9"/>
  <c r="W1494" i="9"/>
  <c r="W1314" i="9"/>
  <c r="W71" i="9"/>
  <c r="W1067" i="9"/>
  <c r="W1863" i="9"/>
  <c r="W767" i="9"/>
  <c r="W1841" i="9"/>
  <c r="W1648" i="9"/>
  <c r="W1649" i="9"/>
  <c r="W735" i="9"/>
  <c r="W72" i="9"/>
  <c r="W73" i="9"/>
  <c r="W74" i="9"/>
  <c r="W978" i="9"/>
  <c r="W979" i="9"/>
  <c r="W1315" i="9"/>
  <c r="W110" i="9"/>
  <c r="W1541" i="9"/>
  <c r="W145" i="9"/>
  <c r="W146" i="9"/>
  <c r="W1542" i="9"/>
  <c r="W1592" i="9"/>
  <c r="W609" i="9"/>
  <c r="W287" i="9"/>
  <c r="W111" i="9"/>
  <c r="W744" i="9"/>
  <c r="W634" i="9"/>
  <c r="W745" i="9"/>
  <c r="W746" i="9"/>
  <c r="W1325" i="9"/>
  <c r="W827" i="9"/>
  <c r="W1326" i="9"/>
  <c r="W1327" i="9"/>
  <c r="W1328" i="9"/>
  <c r="W1618" i="9"/>
  <c r="W647" i="9"/>
  <c r="W635" i="9"/>
  <c r="W636" i="9"/>
  <c r="W736" i="9"/>
  <c r="W737" i="9"/>
  <c r="W820" i="9"/>
  <c r="W1516" i="9"/>
  <c r="W1517" i="9"/>
  <c r="W603" i="9"/>
  <c r="W604" i="9"/>
  <c r="W933" i="9"/>
  <c r="W934" i="9"/>
  <c r="W1576" i="9"/>
  <c r="W54" i="9"/>
  <c r="W55" i="9"/>
  <c r="W124" i="9"/>
  <c r="W125" i="9"/>
  <c r="W383" i="9"/>
  <c r="W126" i="9"/>
  <c r="W127" i="9"/>
  <c r="W1853" i="9"/>
  <c r="W147" i="9"/>
  <c r="W148" i="9"/>
  <c r="W322" i="9"/>
  <c r="W323" i="9"/>
  <c r="W149" i="9"/>
  <c r="W150" i="9"/>
  <c r="W324" i="9"/>
  <c r="W325" i="9"/>
  <c r="W781" i="9"/>
  <c r="W648" i="9"/>
  <c r="W1823" i="9"/>
  <c r="W1461" i="9"/>
  <c r="W360" i="9"/>
  <c r="W361" i="9"/>
  <c r="W1037" i="9"/>
  <c r="W45" i="9"/>
  <c r="W46" i="9"/>
  <c r="W1155" i="9"/>
  <c r="W1518" i="9"/>
  <c r="W1156" i="9"/>
  <c r="W967" i="9"/>
  <c r="W1157" i="9"/>
  <c r="W1519" i="9"/>
  <c r="W1068" i="9"/>
  <c r="W1069" i="9"/>
  <c r="W563" i="9"/>
  <c r="W1914" i="9"/>
  <c r="W1915" i="9"/>
  <c r="W1168" i="9"/>
  <c r="W738" i="9"/>
  <c r="W686" i="9"/>
  <c r="W141" i="9"/>
  <c r="W20" i="9"/>
  <c r="W896" i="9"/>
  <c r="W21" i="9"/>
  <c r="W897" i="9"/>
  <c r="W898" i="9"/>
  <c r="W899" i="9"/>
  <c r="W498" i="9"/>
  <c r="W499" i="9"/>
  <c r="W900" i="9"/>
  <c r="W396" i="9"/>
  <c r="W626" i="9"/>
  <c r="W397" i="9"/>
  <c r="W1225" i="9"/>
  <c r="W670" i="9"/>
  <c r="W671" i="9"/>
  <c r="W1038" i="9"/>
  <c r="W420" i="9"/>
  <c r="W1290" i="9"/>
  <c r="W577" i="9"/>
  <c r="W806" i="9"/>
  <c r="W1423" i="9"/>
  <c r="W288" i="9"/>
  <c r="W807" i="9"/>
  <c r="W808" i="9"/>
  <c r="W714" i="9"/>
  <c r="W658" i="9"/>
  <c r="W1593" i="9"/>
  <c r="W1842" i="9"/>
  <c r="W687" i="9"/>
  <c r="W688" i="9"/>
  <c r="W689" i="9"/>
  <c r="W723" i="9"/>
  <c r="W846" i="9"/>
  <c r="W1768" i="9"/>
  <c r="W1099" i="9"/>
  <c r="W1100" i="9"/>
  <c r="W747" i="9"/>
  <c r="W434" i="9"/>
  <c r="W435" i="9"/>
  <c r="W1470" i="9"/>
  <c r="W1471" i="9"/>
  <c r="W448" i="9"/>
  <c r="W1632" i="9"/>
  <c r="W1633" i="9"/>
  <c r="W782" i="9"/>
  <c r="W783" i="9"/>
  <c r="W986" i="9"/>
  <c r="W1408" i="9"/>
  <c r="W792" i="9"/>
  <c r="W793" i="9"/>
  <c r="W1810" i="9"/>
  <c r="W1186" i="9"/>
  <c r="W1187" i="9"/>
  <c r="W1479" i="9"/>
  <c r="W1791" i="9"/>
  <c r="W1792" i="9"/>
  <c r="W659" i="9"/>
  <c r="W660" i="9"/>
  <c r="W1594" i="9"/>
  <c r="W1595" i="9"/>
  <c r="W1596" i="9"/>
  <c r="W919" i="9"/>
  <c r="W1639" i="9"/>
  <c r="W920" i="9"/>
  <c r="W1640" i="9"/>
  <c r="W1641" i="9"/>
  <c r="W567" i="9"/>
  <c r="W828" i="9"/>
  <c r="W1462" i="9"/>
  <c r="W968" i="9"/>
  <c r="W756" i="9"/>
  <c r="W1409" i="9"/>
  <c r="W1011" i="9"/>
  <c r="W56" i="9"/>
  <c r="W1266" i="9"/>
  <c r="W1451" i="9"/>
  <c r="W1452" i="9"/>
  <c r="W1267" i="9"/>
  <c r="W1384" i="9"/>
  <c r="W1138" i="9"/>
  <c r="W1139" i="9"/>
  <c r="W1520" i="9"/>
  <c r="W1543" i="9"/>
  <c r="W1708" i="9"/>
  <c r="W1544" i="9"/>
  <c r="W1521" i="9"/>
  <c r="W1522" i="9"/>
  <c r="W1523" i="9"/>
  <c r="W1930" i="9"/>
  <c r="W1026" i="9"/>
  <c r="W1027" i="9"/>
  <c r="W1070" i="9"/>
  <c r="W1071" i="9"/>
  <c r="W421" i="9"/>
  <c r="W449" i="9"/>
  <c r="W450" i="9"/>
  <c r="W821" i="9"/>
  <c r="W1854" i="9"/>
  <c r="W1855" i="9"/>
  <c r="W627" i="9"/>
  <c r="W1877" i="9"/>
  <c r="W1878" i="9"/>
  <c r="W551" i="9"/>
  <c r="W552" i="9"/>
  <c r="W987" i="9"/>
  <c r="W1545" i="9"/>
  <c r="W1783" i="9"/>
  <c r="W302" i="9"/>
  <c r="W1546" i="9"/>
  <c r="W465" i="9"/>
  <c r="W553" i="9"/>
  <c r="W554" i="9"/>
  <c r="W1784" i="9"/>
  <c r="W303" i="9"/>
  <c r="W22" i="9"/>
  <c r="W555" i="9"/>
  <c r="W47" i="9"/>
  <c r="W1709" i="9"/>
  <c r="W1737" i="9"/>
  <c r="W23" i="9"/>
  <c r="W24" i="9"/>
  <c r="W520" i="9"/>
  <c r="W1524" i="9"/>
  <c r="W1669" i="9"/>
  <c r="W1670" i="9"/>
  <c r="W1115" i="9"/>
  <c r="W1116" i="9"/>
  <c r="W1117" i="9"/>
  <c r="W1118" i="9"/>
  <c r="W1564" i="9"/>
  <c r="W1931" i="9"/>
  <c r="W889" i="9"/>
  <c r="W1140" i="9"/>
  <c r="W1119" i="9"/>
  <c r="W1824" i="9"/>
  <c r="W1825" i="9"/>
  <c r="W1826" i="9"/>
  <c r="W1918" i="9"/>
  <c r="W1827" i="9"/>
  <c r="W1828" i="9"/>
  <c r="W637" i="9"/>
  <c r="W638" i="9"/>
  <c r="W1336" i="9"/>
  <c r="W1919" i="9"/>
  <c r="W1920" i="9"/>
  <c r="W1337" i="9"/>
  <c r="W847" i="9"/>
  <c r="W639" i="9"/>
  <c r="W640" i="9"/>
  <c r="W641" i="9"/>
  <c r="W1921" i="9"/>
  <c r="W373" i="9"/>
  <c r="W186" i="9"/>
  <c r="W187" i="9"/>
  <c r="W398" i="9"/>
  <c r="W399" i="9"/>
  <c r="W188" i="9"/>
  <c r="W1295" i="9"/>
  <c r="W1296" i="9"/>
  <c r="W1297" i="9"/>
  <c r="W556" i="9"/>
  <c r="W557" i="9"/>
  <c r="W558" i="9"/>
  <c r="W559" i="9"/>
  <c r="W1120" i="9"/>
  <c r="W1121" i="9"/>
  <c r="W1685" i="9"/>
  <c r="W1686" i="9"/>
  <c r="W362" i="9"/>
  <c r="W988" i="9"/>
  <c r="W1597" i="9"/>
  <c r="W1598" i="9"/>
  <c r="W363" i="9"/>
  <c r="W829" i="9"/>
  <c r="W935" i="9"/>
  <c r="W1056" i="9"/>
  <c r="W1057" i="9"/>
  <c r="W1554" i="9"/>
  <c r="W1058" i="9"/>
  <c r="W1059" i="9"/>
  <c r="W1122" i="9"/>
  <c r="W1123" i="9"/>
  <c r="W1124" i="9"/>
  <c r="W1261" i="9"/>
  <c r="W1262" i="9"/>
  <c r="W1263" i="9"/>
  <c r="W1547" i="9"/>
  <c r="W784" i="9"/>
  <c r="W921" i="9"/>
  <c r="W1555" i="9"/>
  <c r="W1268" i="9"/>
  <c r="W1226" i="9"/>
  <c r="W1398" i="9"/>
  <c r="W1746" i="9"/>
  <c r="W466" i="9"/>
  <c r="W1443" i="9"/>
  <c r="W1444" i="9"/>
  <c r="W1125" i="9"/>
  <c r="W1338" i="9"/>
  <c r="W690" i="9"/>
  <c r="W724" i="9"/>
  <c r="W691" i="9"/>
  <c r="W289" i="9"/>
  <c r="W290" i="9"/>
  <c r="W291" i="9"/>
  <c r="W292" i="9"/>
  <c r="W500" i="9"/>
  <c r="W501" i="9"/>
  <c r="W578" i="9"/>
  <c r="W579" i="9"/>
  <c r="W1264" i="9"/>
  <c r="W564" i="9"/>
  <c r="W1944" i="9"/>
  <c r="W999" i="9"/>
  <c r="W1000" i="9"/>
  <c r="W57" i="9"/>
  <c r="W58" i="9"/>
  <c r="W1001" i="9"/>
  <c r="W1002" i="9"/>
  <c r="W1003" i="9"/>
  <c r="W59" i="9"/>
  <c r="W60" i="9"/>
  <c r="W467" i="9"/>
  <c r="W468" i="9"/>
  <c r="W469" i="9"/>
  <c r="W470" i="9"/>
  <c r="W1710" i="9"/>
  <c r="W471" i="9"/>
  <c r="W1711" i="9"/>
  <c r="W1712" i="9"/>
  <c r="W1329" i="9"/>
  <c r="W1188" i="9"/>
  <c r="W326" i="9"/>
  <c r="W1330" i="9"/>
  <c r="W483" i="9"/>
  <c r="W484" i="9"/>
  <c r="W1677" i="9"/>
  <c r="W1922" i="9"/>
  <c r="W304" i="9"/>
  <c r="W305" i="9"/>
  <c r="W472" i="9"/>
  <c r="W473" i="9"/>
  <c r="W400" i="9"/>
  <c r="W401" i="9"/>
  <c r="W838" i="9"/>
  <c r="W94" i="9"/>
  <c r="W907" i="9"/>
  <c r="W908" i="9"/>
  <c r="W1721" i="9"/>
  <c r="W1916" i="9"/>
  <c r="W1339" i="9"/>
  <c r="W1945" i="9"/>
  <c r="W1722" i="9"/>
  <c r="W300" i="9"/>
  <c r="W1453" i="9"/>
  <c r="W1678" i="9"/>
  <c r="W1480" i="9"/>
  <c r="W1481" i="9"/>
  <c r="W1269" i="9"/>
  <c r="W1359" i="9"/>
  <c r="W189" i="9"/>
  <c r="W253" i="9"/>
  <c r="W190" i="9"/>
  <c r="W254" i="9"/>
  <c r="W1088" i="9"/>
  <c r="W384" i="9"/>
  <c r="W1089" i="9"/>
  <c r="W385" i="9"/>
  <c r="W1394" i="9"/>
  <c r="W1901" i="9"/>
  <c r="W2" i="9"/>
  <c r="W1902" i="9"/>
  <c r="W151" i="9"/>
  <c r="W152" i="9"/>
  <c r="W153" i="9"/>
  <c r="W1856" i="9"/>
  <c r="W3" i="9"/>
  <c r="W422" i="9"/>
  <c r="W725" i="9"/>
  <c r="W1857" i="9"/>
  <c r="W726" i="9"/>
  <c r="W1509" i="9"/>
  <c r="W1510" i="9"/>
  <c r="W271" i="9"/>
  <c r="W1298" i="9"/>
  <c r="W1903" i="9"/>
  <c r="W355" i="9"/>
  <c r="W356" i="9"/>
  <c r="W1577" i="9"/>
  <c r="W1060" i="9"/>
  <c r="W1671" i="9"/>
  <c r="W1747" i="9"/>
  <c r="W1769" i="9"/>
  <c r="W1770" i="9"/>
  <c r="W1771" i="9"/>
  <c r="W890" i="9"/>
  <c r="W1946" i="9"/>
  <c r="W1599" i="9"/>
  <c r="W255" i="9"/>
  <c r="W969" i="9"/>
  <c r="W970" i="9"/>
  <c r="W672" i="9"/>
  <c r="W768" i="9"/>
  <c r="W769" i="9"/>
  <c r="W770" i="9"/>
  <c r="W589" i="9"/>
  <c r="W590" i="9"/>
  <c r="W591" i="9"/>
  <c r="W1811" i="9"/>
  <c r="W771" i="9"/>
  <c r="W772" i="9"/>
  <c r="W773" i="9"/>
  <c r="W774" i="9"/>
  <c r="W402" i="9"/>
  <c r="W403" i="9"/>
  <c r="W404" i="9"/>
  <c r="W1399" i="9"/>
  <c r="W1932" i="9"/>
  <c r="W1933" i="9"/>
  <c r="W1785" i="9"/>
  <c r="W1879" i="9"/>
  <c r="W1793" i="9"/>
  <c r="W1794" i="9"/>
  <c r="W474" i="9"/>
  <c r="W112" i="9"/>
  <c r="W1004" i="9"/>
  <c r="W1548" i="9"/>
  <c r="W113" i="9"/>
  <c r="W220" i="9"/>
  <c r="W436" i="9"/>
  <c r="W437" i="9"/>
  <c r="W1887" i="9"/>
  <c r="W1904" i="9"/>
  <c r="W4" i="9"/>
  <c r="W901" i="9"/>
  <c r="W1506" i="9"/>
  <c r="W507" i="9"/>
  <c r="W1650" i="9"/>
  <c r="W1651" i="9"/>
  <c r="W936" i="9"/>
  <c r="W937" i="9"/>
  <c r="W1172" i="9"/>
  <c r="W692" i="9"/>
  <c r="W1160" i="9"/>
  <c r="W459" i="9"/>
  <c r="W560" i="9"/>
  <c r="W1039" i="9"/>
  <c r="W1040" i="9"/>
  <c r="W1429" i="9"/>
  <c r="W1430" i="9"/>
  <c r="W1431" i="9"/>
  <c r="W1141" i="9"/>
  <c r="W200" i="9"/>
  <c r="W201" i="9"/>
  <c r="W95" i="9"/>
  <c r="W96" i="9"/>
  <c r="W97" i="9"/>
  <c r="W1173" i="9"/>
  <c r="W438" i="9"/>
  <c r="W1432" i="9"/>
  <c r="W1433" i="9"/>
  <c r="W1101" i="9"/>
  <c r="W1072" i="9"/>
  <c r="W1073" i="9"/>
  <c r="W1578" i="9"/>
  <c r="W1579" i="9"/>
  <c r="W1580" i="9"/>
  <c r="W971" i="9"/>
  <c r="W972" i="9"/>
  <c r="W973" i="9"/>
  <c r="W561" i="9"/>
  <c r="W1622" i="9"/>
  <c r="W191" i="9"/>
  <c r="W1174" i="9"/>
  <c r="W475" i="9"/>
  <c r="W1126" i="9"/>
  <c r="W172" i="9"/>
  <c r="W173" i="9"/>
  <c r="W154" i="9"/>
  <c r="W649" i="9"/>
  <c r="W1795" i="9"/>
  <c r="W822" i="9"/>
  <c r="W938" i="9"/>
  <c r="W939" i="9"/>
  <c r="W628" i="9"/>
  <c r="W1417" i="9"/>
  <c r="W1418" i="9"/>
  <c r="W1419" i="9"/>
  <c r="W293" i="9"/>
  <c r="W294" i="9"/>
  <c r="W650" i="9"/>
  <c r="W1270" i="9"/>
  <c r="W1271" i="9"/>
  <c r="W460" i="9"/>
  <c r="W1445" i="9"/>
  <c r="W1723" i="9"/>
  <c r="W1724" i="9"/>
  <c r="W877" i="9"/>
  <c r="W1360" i="9"/>
  <c r="W1361" i="9"/>
  <c r="W521" i="9"/>
  <c r="W809" i="9"/>
  <c r="W522" i="9"/>
  <c r="W810" i="9"/>
  <c r="W708" i="9"/>
  <c r="W922" i="9"/>
  <c r="W295" i="9"/>
  <c r="W1652" i="9"/>
  <c r="W282" i="9"/>
  <c r="W283" i="9"/>
  <c r="W1434" i="9"/>
  <c r="W202" i="9"/>
  <c r="W940" i="9"/>
  <c r="W941" i="9"/>
  <c r="W221" i="9"/>
  <c r="W222" i="9"/>
  <c r="W223" i="9"/>
  <c r="W1525" i="9"/>
  <c r="W256" i="9"/>
  <c r="W1424" i="9"/>
  <c r="W830" i="9"/>
  <c r="W1151" i="9"/>
  <c r="W1634" i="9"/>
  <c r="W751" i="9"/>
  <c r="W224" i="9"/>
  <c r="W1482" i="9"/>
  <c r="W364" i="9"/>
  <c r="W451" i="9"/>
  <c r="W452" i="9"/>
  <c r="W1483" i="9"/>
  <c r="W1400" i="9"/>
  <c r="W257" i="9"/>
  <c r="W610" i="9"/>
  <c r="W1090" i="9"/>
  <c r="W1041" i="9"/>
  <c r="W1042" i="9"/>
  <c r="W1923" i="9"/>
  <c r="W1043" i="9"/>
  <c r="W1044" i="9"/>
  <c r="W1045" i="9"/>
  <c r="W1924" i="9"/>
  <c r="W1679" i="9"/>
  <c r="W1680" i="9"/>
  <c r="W980" i="9"/>
  <c r="W1796" i="9"/>
  <c r="W1362" i="9"/>
  <c r="W502" i="9"/>
  <c r="W114" i="9"/>
  <c r="W523" i="9"/>
  <c r="W1772" i="9"/>
  <c r="W1773" i="9"/>
  <c r="W1774" i="9"/>
  <c r="W115" i="9"/>
  <c r="W524" i="9"/>
  <c r="W661" i="9"/>
  <c r="W662" i="9"/>
  <c r="W663" i="9"/>
  <c r="W272" i="9"/>
  <c r="W693" i="9"/>
  <c r="W694" i="9"/>
  <c r="W1374" i="9"/>
  <c r="W950" i="9"/>
  <c r="W739" i="9"/>
  <c r="W1797" i="9"/>
  <c r="W405" i="9"/>
  <c r="W1250" i="9"/>
  <c r="W34" i="9"/>
  <c r="W1028" i="9"/>
  <c r="W1425" i="9"/>
  <c r="W1426" i="9"/>
  <c r="W1775" i="9"/>
  <c r="W98" i="9"/>
  <c r="W75" i="9"/>
  <c r="W258" i="9"/>
  <c r="W76" i="9"/>
  <c r="W1653" i="9"/>
  <c r="W839" i="9"/>
  <c r="W1565" i="9"/>
  <c r="W1566" i="9"/>
  <c r="W485" i="9"/>
  <c r="W423" i="9"/>
  <c r="W1175" i="9"/>
  <c r="W1176" i="9"/>
  <c r="W424" i="9"/>
  <c r="W1177" i="9"/>
  <c r="W1178" i="9"/>
  <c r="W1179" i="9"/>
  <c r="W1180" i="9"/>
  <c r="W1199" i="9"/>
  <c r="W1446" i="9"/>
  <c r="W580" i="9"/>
  <c r="W1200" i="9"/>
  <c r="W1201" i="9"/>
  <c r="W581" i="9"/>
  <c r="W77" i="9"/>
  <c r="W78" i="9"/>
  <c r="W942" i="9"/>
  <c r="W79" i="9"/>
  <c r="W80" i="9"/>
  <c r="W81" i="9"/>
  <c r="W1211" i="9"/>
  <c r="W1212" i="9"/>
  <c r="W1005" i="9"/>
  <c r="W1017" i="9"/>
  <c r="W1018" i="9"/>
  <c r="W860" i="9"/>
  <c r="W861" i="9"/>
  <c r="W1807" i="9"/>
  <c r="W1363" i="9"/>
  <c r="W225" i="9"/>
  <c r="W226" i="9"/>
  <c r="W346" i="9"/>
  <c r="W695" i="9"/>
  <c r="W696" i="9"/>
  <c r="W1189" i="9"/>
  <c r="W1061" i="9"/>
  <c r="W1281" i="9"/>
  <c r="W629" i="9"/>
  <c r="W630" i="9"/>
  <c r="W848" i="9"/>
  <c r="W1495" i="9"/>
  <c r="W1496" i="9"/>
  <c r="W5" i="9"/>
  <c r="W664" i="9"/>
  <c r="W1183" i="9"/>
  <c r="W974" i="9"/>
  <c r="W697" i="9"/>
  <c r="W1046" i="9"/>
  <c r="W631" i="9"/>
  <c r="W439" i="9"/>
  <c r="W259" i="9"/>
  <c r="W1213" i="9"/>
  <c r="W1642" i="9"/>
  <c r="W1102" i="9"/>
  <c r="W1643" i="9"/>
  <c r="W1644" i="9"/>
  <c r="W1645" i="9"/>
  <c r="W902" i="9"/>
  <c r="W903" i="9"/>
  <c r="W1214" i="9"/>
  <c r="W1215" i="9"/>
  <c r="W306" i="9"/>
  <c r="W307" i="9"/>
  <c r="W374" i="9"/>
  <c r="W82" i="9"/>
  <c r="W1843" i="9"/>
  <c r="W1091" i="9"/>
  <c r="W1836" i="9"/>
  <c r="W273" i="9"/>
  <c r="W1202" i="9"/>
  <c r="W1203" i="9"/>
  <c r="W1204" i="9"/>
  <c r="W1205" i="9"/>
  <c r="W1206" i="9"/>
  <c r="W849" i="9"/>
  <c r="W234" i="9"/>
  <c r="W235" i="9"/>
  <c r="W236" i="9"/>
  <c r="W1526" i="9"/>
  <c r="W1527" i="9"/>
  <c r="W128" i="9"/>
  <c r="W129" i="9"/>
  <c r="W909" i="9"/>
  <c r="W1385" i="9"/>
  <c r="W1484" i="9"/>
  <c r="W1395" i="9"/>
  <c r="W1396" i="9"/>
  <c r="W35" i="9"/>
  <c r="W260" i="9"/>
  <c r="W261" i="9"/>
  <c r="W1472" i="9"/>
  <c r="W1473" i="9"/>
  <c r="W1331" i="9"/>
  <c r="W611" i="9"/>
  <c r="W301" i="9"/>
  <c r="W1401" i="9"/>
  <c r="W1672" i="9"/>
  <c r="W1681" i="9"/>
  <c r="W1190" i="9"/>
  <c r="W1191" i="9"/>
  <c r="W727" i="9"/>
  <c r="W1837" i="9"/>
  <c r="W904" i="9"/>
  <c r="W905" i="9"/>
  <c r="W1047" i="9"/>
  <c r="W508" i="9"/>
  <c r="W840" i="9"/>
  <c r="W841" i="9"/>
  <c r="W850" i="9"/>
  <c r="W1507" i="9"/>
  <c r="W785" i="9"/>
  <c r="W1235" i="9"/>
  <c r="W1895" i="9"/>
  <c r="W1776" i="9"/>
  <c r="W1777" i="9"/>
  <c r="W1778" i="9"/>
  <c r="W1779" i="9"/>
  <c r="W1864" i="9"/>
  <c r="W1865" i="9"/>
  <c r="W582" i="9"/>
  <c r="W583" i="9"/>
  <c r="W584" i="9"/>
  <c r="W509" i="9"/>
  <c r="W227" i="9"/>
  <c r="W975" i="9"/>
  <c r="W976" i="9"/>
  <c r="W347" i="9"/>
  <c r="W348" i="9"/>
  <c r="W1910" i="9"/>
  <c r="W1410" i="9"/>
  <c r="W951" i="9"/>
  <c r="W1012" i="9"/>
  <c r="W1216" i="9"/>
  <c r="W155" i="9"/>
  <c r="W1485" i="9"/>
  <c r="W375" i="9"/>
  <c r="W376" i="9"/>
  <c r="W1486" i="9"/>
  <c r="W377" i="9"/>
  <c r="W486" i="9"/>
  <c r="W487" i="9"/>
  <c r="W488" i="9"/>
  <c r="W1092" i="9"/>
  <c r="W36" i="9"/>
  <c r="W1947" i="9"/>
  <c r="W1948" i="9"/>
  <c r="W1949" i="9"/>
  <c r="W425" i="9"/>
  <c r="W1207" i="9"/>
  <c r="W1208" i="9"/>
  <c r="W104" i="9"/>
  <c r="W1713" i="9"/>
  <c r="W1714" i="9"/>
  <c r="W1715" i="9"/>
  <c r="W952" i="9"/>
  <c r="W1265" i="9"/>
  <c r="W651" i="9"/>
  <c r="W652" i="9"/>
  <c r="W1316" i="9"/>
  <c r="W1227" i="9"/>
  <c r="W1228" i="9"/>
  <c r="W378" i="9"/>
  <c r="W6" i="9"/>
  <c r="W953" i="9"/>
  <c r="W851" i="9"/>
  <c r="W37" i="9"/>
  <c r="W130" i="9"/>
  <c r="W440" i="9"/>
  <c r="W365" i="9"/>
  <c r="W1184" i="9"/>
  <c r="W568" i="9"/>
  <c r="W569" i="9"/>
  <c r="W570" i="9"/>
  <c r="W571" i="9"/>
  <c r="W1786" i="9"/>
  <c r="W476" i="9"/>
  <c r="W83" i="9"/>
  <c r="W61" i="9"/>
  <c r="W461" i="9"/>
  <c r="W831" i="9"/>
  <c r="W832" i="9"/>
  <c r="W1364" i="9"/>
  <c r="W1365" i="9"/>
  <c r="W1366" i="9"/>
  <c r="W1528" i="9"/>
  <c r="W1529" i="9"/>
  <c r="W1530" i="9"/>
  <c r="W116" i="9"/>
  <c r="W117" i="9"/>
  <c r="W118" i="9"/>
  <c r="W327" i="9"/>
  <c r="W1808" i="9"/>
  <c r="W1411" i="9"/>
  <c r="W1412" i="9"/>
  <c r="W525" i="9"/>
  <c r="W526" i="9"/>
  <c r="W527" i="9"/>
  <c r="W528" i="9"/>
  <c r="W1093" i="9"/>
  <c r="W1094" i="9"/>
  <c r="W1095" i="9"/>
  <c r="W1911" i="9"/>
  <c r="W1912" i="9"/>
  <c r="W1556" i="9"/>
  <c r="W1557" i="9"/>
  <c r="W943" i="9"/>
  <c r="W366" i="9"/>
  <c r="W367" i="9"/>
  <c r="W368" i="9"/>
  <c r="W406" i="9"/>
  <c r="W48" i="9"/>
  <c r="W407" i="9"/>
  <c r="W477" i="9"/>
  <c r="W62" i="9"/>
  <c r="W63" i="9"/>
  <c r="W274" i="9"/>
  <c r="W7" i="9"/>
  <c r="W1217" i="9"/>
  <c r="W1888" i="9"/>
  <c r="W1889" i="9"/>
  <c r="W1890" i="9"/>
  <c r="W673" i="9"/>
  <c r="W605" i="9"/>
  <c r="W1074" i="9"/>
  <c r="W1161" i="9"/>
  <c r="W328" i="9"/>
  <c r="W1299" i="9"/>
  <c r="W1300" i="9"/>
  <c r="W25" i="9"/>
  <c r="W923" i="9"/>
  <c r="W1780" i="9"/>
  <c r="W757" i="9"/>
  <c r="W758" i="9"/>
  <c r="W542" i="9"/>
  <c r="W543" i="9"/>
  <c r="W1236" i="9"/>
  <c r="W1237" i="9"/>
  <c r="W308" i="9"/>
  <c r="W349" i="9"/>
  <c r="W350" i="9"/>
  <c r="W1608" i="9"/>
  <c r="W1609" i="9"/>
  <c r="W1682" i="9"/>
  <c r="W441" i="9"/>
  <c r="W442" i="9"/>
  <c r="W443" i="9"/>
  <c r="W833" i="9"/>
  <c r="W1386" i="9"/>
  <c r="W1387" i="9"/>
  <c r="W1388" i="9"/>
  <c r="W1950" i="9"/>
  <c r="W1880" i="9"/>
  <c r="W329" i="9"/>
  <c r="W426" i="9"/>
  <c r="W296" i="9"/>
  <c r="W794" i="9"/>
  <c r="W408" i="9"/>
  <c r="W409" i="9"/>
  <c r="W410" i="9"/>
  <c r="W944" i="9"/>
  <c r="W945" i="9"/>
  <c r="W946" i="9"/>
  <c r="W585" i="9"/>
  <c r="W1375" i="9"/>
  <c r="W84" i="9"/>
  <c r="W85" i="9"/>
  <c r="W411" i="9"/>
  <c r="W489" i="9"/>
  <c r="W38" i="9"/>
  <c r="W39" i="9"/>
  <c r="W490" i="9"/>
  <c r="W40" i="9"/>
  <c r="W1866" i="9"/>
  <c r="W924" i="9"/>
  <c r="W925" i="9"/>
  <c r="W834" i="9"/>
  <c r="W835" i="9"/>
  <c r="W1844" i="9"/>
  <c r="W926" i="9"/>
  <c r="W1891" i="9"/>
  <c r="W1075" i="9"/>
  <c r="W1127" i="9"/>
  <c r="W1128" i="9"/>
  <c r="W1673" i="9"/>
  <c r="W166" i="9"/>
  <c r="W989" i="9"/>
  <c r="W1600" i="9"/>
  <c r="W811" i="9"/>
  <c r="W812" i="9"/>
  <c r="W131" i="9"/>
  <c r="W1531" i="9"/>
  <c r="W1006" i="9"/>
  <c r="W1858" i="9"/>
  <c r="W1859" i="9"/>
  <c r="W1892" i="9"/>
  <c r="W1317" i="9"/>
  <c r="W1318" i="9"/>
  <c r="W544" i="9"/>
  <c r="W1812" i="9"/>
  <c r="W823" i="9"/>
  <c r="W715" i="9"/>
  <c r="W529" i="9"/>
  <c r="W427" i="9"/>
  <c r="W642" i="9"/>
  <c r="W1152" i="9"/>
  <c r="W167" i="9"/>
  <c r="W824" i="9"/>
  <c r="W728" i="9"/>
  <c r="W729" i="9"/>
  <c r="W1389" i="9"/>
  <c r="W1282" i="9"/>
  <c r="W1390" i="9"/>
  <c r="W1283" i="9"/>
  <c r="W1391" i="9"/>
  <c r="W1392" i="9"/>
  <c r="W1558" i="9"/>
  <c r="W1601" i="9"/>
  <c r="W1602" i="9"/>
  <c r="W1687" i="9"/>
  <c r="W1688" i="9"/>
  <c r="W1635" i="9"/>
  <c r="W49" i="9"/>
  <c r="W1340" i="9"/>
  <c r="W1341" i="9"/>
  <c r="W910" i="9"/>
  <c r="W632" i="9"/>
  <c r="W813" i="9"/>
  <c r="W86" i="9"/>
  <c r="W132" i="9"/>
  <c r="W133" i="9"/>
  <c r="W954" i="9"/>
  <c r="W955" i="9"/>
  <c r="W1397" i="9"/>
  <c r="W1581" i="9"/>
  <c r="W275" i="9"/>
  <c r="W262" i="9"/>
  <c r="W825" i="9"/>
  <c r="W1346" i="9"/>
  <c r="W1347" i="9"/>
  <c r="W565" i="9"/>
  <c r="W927" i="9"/>
  <c r="W1142" i="9"/>
  <c r="W990" i="9"/>
  <c r="W1742" i="9"/>
  <c r="W1511" i="9"/>
  <c r="W1512" i="9"/>
  <c r="W1716" i="9"/>
  <c r="W1743" i="9"/>
  <c r="W698" i="9"/>
  <c r="W1048" i="9"/>
  <c r="W1049" i="9"/>
  <c r="W237" i="9"/>
  <c r="W1654" i="9"/>
  <c r="W1934" i="9"/>
  <c r="W1567" i="9"/>
  <c r="W699" i="9"/>
  <c r="W276" i="9"/>
  <c r="W277" i="9"/>
  <c r="W278" i="9"/>
  <c r="W41" i="9"/>
  <c r="W1568" i="9"/>
  <c r="W42" i="9"/>
  <c r="W43" i="9"/>
  <c r="W1435" i="9"/>
  <c r="W1436" i="9"/>
  <c r="W248" i="9"/>
  <c r="W249" i="9"/>
  <c r="W665" i="9"/>
  <c r="W666" i="9"/>
  <c r="W667" i="9"/>
  <c r="W1291" i="9"/>
  <c r="W795" i="9"/>
  <c r="W606" i="9"/>
  <c r="W1076" i="9"/>
  <c r="W796" i="9"/>
  <c r="W797" i="9"/>
  <c r="W444" i="9"/>
  <c r="W445" i="9"/>
  <c r="W393" i="9"/>
  <c r="W1860" i="9"/>
  <c r="W1861" i="9"/>
  <c r="W1674" i="9"/>
  <c r="W1129" i="9"/>
  <c r="W1130" i="9"/>
  <c r="W491" i="9"/>
  <c r="W1284" i="9"/>
  <c r="W156" i="9"/>
  <c r="W530" i="9"/>
  <c r="W157" i="9"/>
  <c r="W531" i="9"/>
  <c r="W1285" i="9"/>
  <c r="W1286" i="9"/>
  <c r="W158" i="9"/>
  <c r="W159" i="9"/>
  <c r="W1131" i="9"/>
  <c r="W1132" i="9"/>
  <c r="W1287" i="9"/>
  <c r="W572" i="9"/>
  <c r="W573" i="9"/>
  <c r="W386" i="9"/>
  <c r="W428" i="9"/>
  <c r="W574" i="9"/>
  <c r="W387" i="9"/>
  <c r="W862" i="9"/>
  <c r="W863" i="9"/>
  <c r="W1698" i="9"/>
  <c r="W1699" i="9"/>
  <c r="W105" i="9"/>
  <c r="W1393" i="9"/>
  <c r="W1809" i="9"/>
  <c r="W1700" i="9"/>
  <c r="W1701" i="9"/>
  <c r="W575" i="9"/>
  <c r="W1702" i="9"/>
  <c r="W1569" i="9"/>
  <c r="W1570" i="9"/>
  <c r="W991" i="9"/>
  <c r="W1348" i="9"/>
  <c r="W992" i="9"/>
  <c r="W1096" i="9"/>
  <c r="W1097" i="9"/>
  <c r="W1748" i="9"/>
  <c r="W1749" i="9"/>
  <c r="W761" i="9"/>
  <c r="W1218" i="9"/>
  <c r="W1050" i="9"/>
  <c r="W1238" i="9"/>
  <c r="W1239" i="9"/>
  <c r="W1240" i="9"/>
  <c r="W1689" i="9"/>
  <c r="W1241" i="9"/>
  <c r="W1242" i="9"/>
  <c r="W1243" i="9"/>
  <c r="W1690" i="9"/>
  <c r="W1051" i="9"/>
  <c r="W503" i="9"/>
  <c r="W119" i="9"/>
  <c r="W388" i="9"/>
  <c r="W389" i="9"/>
  <c r="W906" i="9"/>
  <c r="W1103" i="9"/>
  <c r="W1104" i="9"/>
  <c r="W1105" i="9"/>
  <c r="W1273" i="9"/>
  <c r="W1274" i="9"/>
  <c r="W1275" i="9"/>
  <c r="W1276" i="9"/>
  <c r="W1277" i="9"/>
  <c r="W1278" i="9"/>
  <c r="W1349" i="9"/>
  <c r="W1350" i="9"/>
  <c r="W1351" i="9"/>
  <c r="W44" i="9"/>
  <c r="W228" i="9"/>
  <c r="W1725" i="9"/>
  <c r="W1726" i="9"/>
  <c r="W1738" i="9"/>
  <c r="W674" i="9"/>
  <c r="W1913" i="9"/>
  <c r="W1192" i="9"/>
  <c r="W786" i="9"/>
  <c r="W891" i="9"/>
  <c r="W1062" i="9"/>
  <c r="W1063" i="9"/>
  <c r="W1487" i="9"/>
  <c r="W297" i="9"/>
  <c r="W775" i="9"/>
  <c r="W1917" i="9"/>
  <c r="W229" i="9"/>
  <c r="W230" i="9"/>
  <c r="W231" i="9"/>
  <c r="W911" i="9"/>
  <c r="W912" i="9"/>
  <c r="W913" i="9"/>
  <c r="W914" i="9"/>
  <c r="W462" i="9"/>
  <c r="W915" i="9"/>
  <c r="W864" i="9"/>
  <c r="W453" i="9"/>
  <c r="W232" i="9"/>
  <c r="W64" i="9"/>
  <c r="W65" i="9"/>
  <c r="W66" i="9"/>
  <c r="W99" i="9"/>
  <c r="W1730" i="9"/>
  <c r="W865" i="9"/>
  <c r="W842" i="9"/>
  <c r="W843" i="9"/>
  <c r="W1750" i="9"/>
  <c r="W1376" i="9"/>
  <c r="W1603" i="9"/>
  <c r="W612" i="9"/>
  <c r="W613" i="9"/>
  <c r="W1209" i="9"/>
  <c r="W1106" i="9"/>
  <c r="W633" i="9"/>
  <c r="W1029" i="9"/>
  <c r="W1030" i="9"/>
  <c r="W981" i="9"/>
  <c r="W982" i="9"/>
  <c r="W1244" i="9"/>
  <c r="W1636" i="9"/>
  <c r="W1637" i="9"/>
  <c r="W1638" i="9"/>
  <c r="W1813" i="9"/>
  <c r="W1814" i="9"/>
  <c r="W545" i="9"/>
  <c r="W546" i="9"/>
  <c r="W1143" i="9"/>
  <c r="W1144" i="9"/>
  <c r="W1145" i="9"/>
  <c r="W1052" i="9"/>
  <c r="W1377" i="9"/>
  <c r="W1378" i="9"/>
  <c r="W730" i="9"/>
  <c r="W620" i="9"/>
  <c r="W621" i="9"/>
  <c r="W1559" i="9"/>
  <c r="W1107" i="9"/>
  <c r="W1332" i="9"/>
  <c r="W1333" i="9"/>
  <c r="W1623" i="9"/>
  <c r="W1624" i="9"/>
  <c r="W1867" i="9"/>
  <c r="W1868" i="9"/>
  <c r="W160" i="9"/>
  <c r="W700" i="9"/>
  <c r="W1815" i="9"/>
  <c r="W1342" i="9"/>
  <c r="W1343" i="9"/>
  <c r="W233" i="9"/>
  <c r="W740" i="9"/>
  <c r="W1251" i="9"/>
  <c r="W1655" i="9"/>
  <c r="W1162" i="9"/>
  <c r="W787" i="9"/>
  <c r="W852" i="9"/>
  <c r="W429" i="9"/>
  <c r="W853" i="9"/>
  <c r="W752" i="9"/>
  <c r="W1252" i="9"/>
  <c r="W1253" i="9"/>
  <c r="W1625" i="9"/>
  <c r="W753" i="9"/>
  <c r="W1787" i="9"/>
  <c r="W956" i="9"/>
  <c r="W357" i="9"/>
  <c r="W161" i="9"/>
  <c r="W162" i="9"/>
  <c r="W492" i="9"/>
  <c r="W493" i="9"/>
  <c r="W1751" i="9"/>
  <c r="W369" i="9"/>
  <c r="W370" i="9"/>
  <c r="W371" i="9"/>
  <c r="W788" i="9"/>
  <c r="W192" i="9"/>
  <c r="W878" i="9"/>
  <c r="W1727" i="9"/>
  <c r="W309" i="9"/>
  <c r="W310" i="9"/>
  <c r="W311" i="9"/>
  <c r="W263" i="9"/>
  <c r="W134" i="9"/>
  <c r="W264" i="9"/>
  <c r="W1925" i="9"/>
  <c r="W430" i="9"/>
  <c r="W431" i="9"/>
  <c r="W454" i="9"/>
  <c r="W1656" i="9"/>
  <c r="W1657" i="9"/>
  <c r="W1427" i="9"/>
  <c r="W174" i="9"/>
  <c r="W1334" i="9"/>
  <c r="W1532" i="9"/>
  <c r="W1533" i="9"/>
  <c r="W586" i="9"/>
  <c r="W1658" i="9"/>
  <c r="W947" i="9"/>
  <c r="W948" i="9"/>
  <c r="W754" i="9"/>
  <c r="W755" i="9"/>
  <c r="W866" i="9"/>
  <c r="W1752" i="9"/>
  <c r="W1753" i="9"/>
  <c r="W1754" i="9"/>
  <c r="W1133" i="9"/>
  <c r="W1134" i="9"/>
  <c r="W1135" i="9"/>
  <c r="W1717" i="9"/>
  <c r="W1136" i="9"/>
  <c r="W265" i="9"/>
  <c r="W266" i="9"/>
  <c r="W762" i="9"/>
  <c r="W1497" i="9"/>
  <c r="W1571" i="9"/>
  <c r="W1572" i="9"/>
  <c r="W1573" i="9"/>
  <c r="W1019" i="9"/>
  <c r="W675" i="9"/>
  <c r="W1153" i="9"/>
  <c r="W622" i="9"/>
  <c r="W623" i="9"/>
  <c r="W1193" i="9"/>
  <c r="W106" i="9"/>
  <c r="W1194" i="9"/>
  <c r="W1604" i="9"/>
  <c r="W279" i="9"/>
  <c r="W280" i="9"/>
  <c r="W1077" i="9"/>
  <c r="W1881" i="9"/>
  <c r="W1882" i="9"/>
  <c r="W703" i="9"/>
  <c r="W704" i="9"/>
  <c r="W983" i="9"/>
  <c r="W1413" i="9"/>
  <c r="W592" i="9"/>
  <c r="W593" i="9"/>
  <c r="W594" i="9"/>
  <c r="W867" i="9"/>
  <c r="W1420" i="9"/>
  <c r="W1703" i="9"/>
  <c r="W1951" i="9"/>
  <c r="W267" i="9"/>
  <c r="W1421" i="9"/>
  <c r="W868" i="9"/>
  <c r="W1704" i="9"/>
  <c r="W1952" i="9"/>
  <c r="W595" i="9"/>
  <c r="W596" i="9"/>
  <c r="W597" i="9"/>
  <c r="W624" i="9"/>
  <c r="W625" i="9"/>
  <c r="W281" i="9"/>
  <c r="W789" i="9"/>
  <c r="W510" i="9"/>
  <c r="W511" i="9"/>
  <c r="W1905" i="9"/>
  <c r="W107" i="9"/>
  <c r="W108" i="9"/>
  <c r="W676" i="9"/>
  <c r="W677" i="9"/>
  <c r="W1301" i="9"/>
  <c r="W1302" i="9"/>
  <c r="W1728" i="9"/>
  <c r="W678" i="9"/>
  <c r="W203" i="9"/>
  <c r="W204" i="9"/>
  <c r="W1610" i="9"/>
  <c r="W1611" i="9"/>
  <c r="W679" i="9"/>
  <c r="W1254" i="9"/>
  <c r="W1437" i="9"/>
  <c r="W1255" i="9"/>
  <c r="W1612" i="9"/>
  <c r="W731" i="9"/>
  <c r="W412" i="9"/>
  <c r="W547" i="9"/>
  <c r="W548" i="9"/>
  <c r="W1181" i="9"/>
  <c r="W1838" i="9"/>
  <c r="W1031" i="9"/>
  <c r="W916" i="9"/>
  <c r="W1064" i="9"/>
  <c r="W1402" i="9"/>
  <c r="W1883" i="9"/>
  <c r="W1245" i="9"/>
  <c r="W614" i="9"/>
  <c r="W615" i="9"/>
  <c r="W984" i="9"/>
  <c r="W1163" i="9"/>
  <c r="W1164" i="9"/>
  <c r="W1534" i="9"/>
  <c r="W1560" i="9"/>
  <c r="W330" i="9"/>
  <c r="W653" i="9"/>
  <c r="W654" i="9"/>
  <c r="W1798" i="9"/>
  <c r="W331" i="9"/>
  <c r="W332" i="9"/>
  <c r="W643" i="9"/>
  <c r="W1646" i="9"/>
  <c r="W1926" i="9"/>
  <c r="W1927" i="9"/>
  <c r="W1414" i="9"/>
  <c r="W1415" i="9"/>
  <c r="W1146" i="9"/>
  <c r="W312" i="9"/>
  <c r="W844" i="9"/>
  <c r="W732" i="9"/>
  <c r="W478" i="9"/>
  <c r="W479" i="9"/>
  <c r="W1731" i="9"/>
  <c r="W480" i="9"/>
  <c r="W481" i="9"/>
  <c r="W741" i="9"/>
  <c r="W1755" i="9"/>
  <c r="W1626" i="9"/>
  <c r="W1303" i="9"/>
  <c r="W1304" i="9"/>
  <c r="W1305" i="9"/>
  <c r="W1306" i="9"/>
  <c r="W1307" i="9"/>
  <c r="W1308" i="9"/>
  <c r="W120" i="9"/>
  <c r="W121" i="9"/>
  <c r="W193" i="9"/>
  <c r="W194" i="9"/>
  <c r="W205" i="9"/>
  <c r="W206" i="9"/>
  <c r="W207" i="9"/>
  <c r="W798" i="9"/>
  <c r="W1474" i="9"/>
  <c r="W1475" i="9"/>
  <c r="W413" i="9"/>
  <c r="W1718" i="9"/>
  <c r="W504" i="9"/>
  <c r="W733" i="9"/>
  <c r="W394" i="9"/>
  <c r="W655" i="9"/>
  <c r="W656" i="9"/>
  <c r="W1582" i="9"/>
  <c r="W175" i="9"/>
  <c r="W705" i="9"/>
  <c r="W1659" i="9"/>
  <c r="W1660" i="9"/>
  <c r="W532" i="9"/>
  <c r="W680" i="9"/>
  <c r="W100" i="9"/>
  <c r="W1403" i="9"/>
  <c r="W1756" i="9"/>
  <c r="W1757" i="9"/>
  <c r="W1404" i="9"/>
  <c r="W1758" i="9"/>
  <c r="W1759" i="9"/>
  <c r="W1760" i="9"/>
  <c r="W1761" i="9"/>
  <c r="W101" i="9"/>
  <c r="W1744" i="9"/>
  <c r="W1229" i="9"/>
  <c r="W1896" i="9"/>
  <c r="W1897" i="9"/>
  <c r="W1508" i="9"/>
  <c r="W298" i="9"/>
  <c r="W241" i="9"/>
  <c r="W1583" i="9"/>
  <c r="W1584" i="9"/>
  <c r="W1585" i="9"/>
  <c r="W1829" i="9"/>
  <c r="W1108" i="9"/>
  <c r="W1830" i="9"/>
  <c r="W681" i="9"/>
  <c r="W949" i="9"/>
  <c r="W879" i="9"/>
  <c r="W880" i="9"/>
  <c r="W881" i="9"/>
  <c r="W882" i="9"/>
  <c r="W883" i="9"/>
  <c r="W884" i="9"/>
  <c r="W1498" i="9"/>
  <c r="W1499" i="9"/>
  <c r="W1500" i="9"/>
  <c r="W1953" i="9"/>
  <c r="W1799" i="9"/>
  <c r="W102" i="9"/>
  <c r="W1647" i="9"/>
  <c r="W67" i="9"/>
  <c r="W1906" i="9"/>
  <c r="W1884" i="9"/>
  <c r="W1501" i="9"/>
  <c r="W208" i="9"/>
  <c r="W209" i="9"/>
  <c r="W716" i="9"/>
  <c r="W717" i="9"/>
  <c r="W718" i="9"/>
  <c r="W719" i="9"/>
  <c r="W616" i="9"/>
  <c r="W1732" i="9"/>
  <c r="W1845" i="9"/>
  <c r="W1352" i="9"/>
  <c r="W1661" i="9"/>
  <c r="W1662" i="9"/>
  <c r="W928" i="9"/>
  <c r="W50" i="9"/>
  <c r="W51" i="9"/>
  <c r="W176" i="9"/>
  <c r="W177" i="9"/>
  <c r="W1683" i="9"/>
  <c r="W414" i="9"/>
  <c r="W415" i="9"/>
  <c r="W562" i="9"/>
  <c r="W682" i="9"/>
  <c r="W776" i="9"/>
  <c r="W993" i="9"/>
  <c r="W313" i="9"/>
  <c r="W1627" i="9"/>
  <c r="W1007" i="9"/>
  <c r="W250" i="9"/>
  <c r="W314" i="9"/>
  <c r="W315" i="9"/>
  <c r="W1219" i="9"/>
  <c r="W1846" i="9"/>
  <c r="W1847" i="9"/>
  <c r="W1848" i="9"/>
  <c r="W1165" i="9"/>
  <c r="W512" i="9"/>
  <c r="W1379" i="9"/>
  <c r="W1907" i="9"/>
  <c r="W1908" i="9"/>
  <c r="W814" i="9"/>
  <c r="W1013" i="9"/>
  <c r="W1781" i="9"/>
  <c r="W706" i="9"/>
  <c r="W854" i="9"/>
  <c r="W1147" i="9"/>
  <c r="W763" i="9"/>
  <c r="W764" i="9"/>
  <c r="W390" i="9"/>
  <c r="W391" i="9"/>
  <c r="W1008" i="9"/>
  <c r="W1009" i="9"/>
  <c r="W1549" i="9"/>
  <c r="W1628" i="9"/>
  <c r="W1928" i="9"/>
  <c r="W549" i="9"/>
  <c r="W550" i="9"/>
  <c r="W1158" i="9"/>
  <c r="W869" i="9"/>
  <c r="W870" i="9"/>
  <c r="W1020" i="9"/>
  <c r="W178" i="9"/>
  <c r="W179" i="9"/>
  <c r="W180" i="9"/>
  <c r="W181" i="9"/>
  <c r="W1929" i="9"/>
  <c r="W268" i="9"/>
  <c r="W269" i="9"/>
  <c r="W1788" i="9"/>
  <c r="W1789" i="9"/>
  <c r="W1691" i="9"/>
  <c r="W1745" i="9"/>
  <c r="W1021" i="9"/>
  <c r="W1405" i="9"/>
  <c r="W1574" i="9"/>
  <c r="W1762" i="9"/>
  <c r="W1010" i="9"/>
  <c r="W1763" i="9"/>
  <c r="W576" i="9"/>
  <c r="W1613" i="9"/>
  <c r="W1454" i="9"/>
  <c r="W892" i="9"/>
  <c r="W1909" i="9"/>
  <c r="W1513" i="9"/>
  <c r="W342" i="9"/>
  <c r="W343" i="9"/>
  <c r="W893" i="9"/>
  <c r="W8" i="9"/>
  <c r="W9" i="9"/>
  <c r="W1078" i="9"/>
  <c r="W1079" i="9"/>
  <c r="W1080" i="9"/>
  <c r="W815" i="9"/>
  <c r="W1246" i="9"/>
  <c r="W1428" i="9"/>
  <c r="W598" i="9"/>
  <c r="W87" i="9"/>
  <c r="W88" i="9"/>
  <c r="W1605" i="9"/>
  <c r="W103" i="9"/>
  <c r="W1022" i="9"/>
  <c r="W316" i="9"/>
  <c r="W929" i="9"/>
  <c r="W930" i="9"/>
  <c r="W317" i="9"/>
  <c r="W318" i="9"/>
  <c r="W1550" i="9"/>
  <c r="W1292" i="9"/>
  <c r="W1293" i="9"/>
  <c r="W505" i="9"/>
  <c r="W1898" i="9"/>
  <c r="W1272" i="9"/>
  <c r="W742" i="9"/>
  <c r="W743" i="9"/>
  <c r="W68" i="9"/>
  <c r="W122" i="9"/>
  <c r="W1406" i="9"/>
  <c r="W1800" i="9"/>
  <c r="W1801" i="9"/>
  <c r="W168" i="9"/>
  <c r="W513" i="9"/>
  <c r="W514" i="9"/>
  <c r="W89" i="9"/>
  <c r="W90" i="9"/>
  <c r="W333" i="9"/>
  <c r="W284" i="9"/>
  <c r="W416" i="9"/>
  <c r="W455" i="9"/>
  <c r="W1488" i="9"/>
  <c r="W1489" i="9"/>
  <c r="W977" i="9"/>
  <c r="W683" i="9"/>
  <c r="W684" i="9"/>
  <c r="W685" i="9"/>
  <c r="W1380" i="9"/>
  <c r="W1381" i="9"/>
  <c r="W1382" i="9"/>
  <c r="W1309" i="9"/>
  <c r="W885" i="9"/>
  <c r="W886" i="9"/>
  <c r="W319" i="9"/>
  <c r="W1739" i="9"/>
  <c r="W1586" i="9"/>
  <c r="W1587" i="9"/>
  <c r="W1353" i="9"/>
  <c r="W1354" i="9"/>
  <c r="W506" i="9"/>
  <c r="W1675" i="9"/>
  <c r="W1935" i="9"/>
  <c r="W1936" i="9"/>
  <c r="W1937" i="9"/>
  <c r="W957" i="9"/>
  <c r="W1279" i="9"/>
  <c r="W1230" i="9"/>
  <c r="W1231" i="9"/>
  <c r="W1232" i="9"/>
  <c r="W917" i="9"/>
  <c r="W1319" i="9"/>
  <c r="W210" i="9"/>
  <c r="W211" i="9"/>
  <c r="W1367" i="9"/>
  <c r="W1368" i="9"/>
  <c r="W1438" i="9"/>
  <c r="W1320" i="9"/>
  <c r="W533" i="9"/>
  <c r="W1729" i="9"/>
  <c r="W777" i="9"/>
  <c r="W778" i="9"/>
  <c r="W994" i="9"/>
  <c r="W1053" i="9"/>
  <c r="W458" i="9"/>
  <c r="W91" i="9"/>
</calcChain>
</file>

<file path=xl/sharedStrings.xml><?xml version="1.0" encoding="utf-8"?>
<sst xmlns="http://schemas.openxmlformats.org/spreadsheetml/2006/main" count="23651" uniqueCount="3074">
  <si>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</si>
  <si>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</si>
  <si>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</si>
  <si>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</si>
  <si>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</si>
  <si>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</si>
  <si>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</si>
  <si>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</si>
  <si>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</si>
  <si>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</si>
  <si>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</si>
  <si>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</si>
  <si>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</si>
  <si>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</si>
  <si>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</si>
  <si>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</si>
  <si>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</si>
  <si>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</si>
  <si>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</si>
  <si>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</si>
  <si>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</si>
  <si>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</si>
  <si>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</si>
  <si>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</si>
  <si>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</si>
  <si>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</si>
  <si>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</si>
  <si>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</si>
  <si>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</si>
  <si>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</si>
  <si>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</si>
  <si>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</si>
  <si>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</si>
  <si>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</si>
  <si>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</si>
  <si>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</si>
  <si>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</si>
  <si>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</si>
  <si>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</si>
  <si>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</si>
  <si>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</si>
  <si>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</si>
  <si>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</si>
  <si>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</si>
  <si>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</si>
  <si>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</si>
  <si>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</si>
  <si>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</si>
  <si>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</si>
  <si>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</si>
  <si>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</si>
  <si>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</si>
  <si>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</si>
  <si>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</si>
  <si>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</si>
  <si>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</si>
  <si>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</si>
  <si>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</si>
  <si>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</si>
  <si>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</si>
  <si>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</si>
  <si>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</si>
  <si>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</si>
  <si>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</si>
  <si>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</si>
  <si>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</si>
  <si>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</si>
  <si>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</si>
  <si>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</si>
  <si>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</si>
  <si>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</si>
  <si>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</si>
  <si>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</si>
  <si>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</si>
  <si>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</si>
  <si>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</si>
  <si>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</si>
  <si>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</si>
  <si>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</si>
  <si>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</si>
  <si>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</si>
  <si>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</si>
  <si>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</si>
  <si>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</si>
  <si>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</si>
  <si>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</si>
  <si>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</si>
  <si>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</si>
  <si>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</si>
  <si>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</si>
  <si>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</si>
  <si>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</si>
  <si>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</si>
  <si>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</si>
  <si>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</si>
  <si>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</si>
  <si>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</si>
  <si>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</si>
  <si>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</si>
  <si>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</si>
  <si>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</si>
  <si>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</si>
  <si>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</si>
  <si>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</si>
  <si>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</si>
  <si>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</si>
  <si>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</si>
  <si>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</si>
  <si>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</si>
  <si>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</si>
  <si>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</si>
  <si>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</si>
  <si>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</si>
  <si>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</si>
  <si>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</si>
  <si>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</si>
  <si>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</si>
  <si>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</si>
  <si>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</si>
  <si>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</si>
  <si>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</si>
  <si>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</si>
  <si>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</si>
  <si>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</si>
  <si>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</si>
  <si>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</si>
  <si>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</si>
  <si>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</si>
  <si>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</si>
  <si>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</si>
  <si>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</si>
  <si>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</si>
  <si>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</si>
  <si>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</si>
  <si>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</si>
  <si>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</si>
  <si>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</si>
  <si>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</si>
  <si>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</si>
  <si>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</si>
  <si>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</si>
  <si>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</si>
  <si>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</si>
  <si>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</si>
  <si>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</si>
  <si>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</si>
  <si>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</si>
  <si>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</si>
  <si>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</si>
  <si>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</si>
  <si>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</si>
  <si>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</si>
  <si>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</si>
  <si>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</si>
  <si>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</si>
  <si>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</si>
  <si>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</si>
  <si>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</si>
  <si>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</si>
  <si>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</si>
  <si>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</si>
  <si>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</si>
  <si>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</si>
  <si>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</si>
  <si>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</si>
  <si>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</si>
  <si>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</si>
  <si>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</si>
  <si>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</si>
  <si>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</si>
  <si>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</si>
  <si>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</si>
  <si>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</si>
  <si>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</si>
  <si>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</si>
  <si>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</si>
  <si>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</si>
  <si>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</si>
  <si>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</si>
  <si>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</si>
  <si>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</si>
  <si>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</si>
  <si>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</si>
  <si>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</si>
  <si>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</si>
  <si>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</si>
  <si>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</si>
  <si>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</si>
  <si>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</si>
  <si>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</si>
  <si>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</si>
  <si>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</si>
  <si>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</si>
  <si>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</si>
  <si>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</si>
  <si>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</si>
  <si>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</si>
  <si>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</si>
  <si>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</si>
  <si>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</si>
  <si>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</si>
  <si>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</si>
  <si>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</si>
  <si>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</si>
  <si>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</si>
  <si>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</si>
  <si>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</si>
  <si>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</si>
  <si>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</si>
  <si>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</si>
  <si>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</si>
  <si>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</si>
  <si>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</si>
  <si>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</si>
  <si>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</si>
  <si>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</si>
  <si>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</si>
  <si>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</si>
  <si>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</si>
  <si>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</si>
  <si>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</si>
  <si>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</si>
  <si>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</si>
  <si>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</si>
  <si>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</si>
  <si>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</si>
  <si>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</si>
  <si>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</si>
  <si>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</si>
  <si>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</si>
  <si>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</si>
  <si>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</si>
  <si>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</si>
  <si>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</si>
  <si>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</si>
  <si>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</si>
  <si>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</si>
  <si>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</si>
  <si>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</si>
  <si>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</si>
  <si>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</si>
  <si>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</si>
  <si>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</si>
  <si>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</si>
  <si>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</si>
  <si>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</si>
  <si>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</si>
  <si>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</si>
  <si>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</si>
  <si>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</si>
  <si>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</si>
  <si>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</si>
  <si>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</si>
  <si>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</si>
  <si>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</si>
  <si>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</si>
  <si>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</si>
  <si>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</si>
  <si>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</si>
  <si>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</si>
  <si>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</si>
  <si>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</si>
  <si>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</si>
  <si>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</si>
  <si>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</si>
  <si>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</si>
  <si>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</si>
  <si>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</si>
  <si>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</si>
  <si>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</si>
  <si>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</si>
  <si>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</si>
  <si>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</si>
  <si>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</si>
  <si>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</si>
  <si>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</si>
  <si>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</si>
  <si>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</si>
  <si>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</si>
  <si>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</si>
  <si>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</si>
  <si>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</si>
  <si>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</si>
  <si>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</si>
  <si>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</si>
  <si>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</si>
  <si>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</si>
  <si>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</si>
  <si>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</si>
  <si>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</si>
  <si>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</si>
  <si>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</si>
  <si>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</si>
  <si>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</si>
  <si>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</si>
  <si>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</si>
  <si>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</si>
  <si>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</si>
  <si>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</si>
  <si>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</si>
  <si>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</si>
  <si>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</si>
  <si>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</si>
  <si>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</si>
  <si>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</si>
  <si>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</si>
  <si>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</si>
  <si>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</si>
  <si>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</si>
  <si>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</si>
  <si>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</si>
  <si>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</si>
  <si>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</si>
  <si>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</si>
  <si>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</si>
  <si>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</si>
  <si>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</si>
  <si>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</si>
  <si>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</si>
  <si>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</si>
  <si>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</si>
  <si>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</si>
  <si>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</si>
  <si>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</si>
  <si>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</si>
  <si>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</si>
  <si>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</si>
  <si>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</si>
  <si>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</si>
  <si>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</si>
  <si>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</si>
  <si>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</si>
  <si>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</si>
  <si>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</si>
  <si>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</si>
  <si>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</si>
  <si>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</si>
  <si>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</si>
  <si>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</si>
  <si>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</si>
  <si>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</si>
  <si>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</si>
  <si>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</si>
  <si>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</si>
  <si>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</si>
  <si>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</si>
  <si>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</si>
  <si>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</si>
  <si>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</si>
  <si>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</si>
  <si>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</si>
  <si>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</si>
  <si>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</si>
  <si>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</si>
  <si>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</si>
  <si>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</si>
  <si>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</si>
  <si>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</si>
  <si>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</si>
  <si>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</si>
  <si>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</si>
  <si>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</si>
  <si>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</si>
  <si>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</si>
  <si>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</si>
  <si>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</si>
  <si>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</si>
  <si>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</si>
  <si>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</si>
  <si>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</si>
  <si>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</si>
  <si>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</si>
  <si>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</si>
  <si>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</si>
  <si>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</si>
  <si>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</si>
  <si>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</si>
  <si>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</si>
  <si>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</si>
  <si>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</si>
  <si>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</si>
  <si>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</si>
  <si>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</si>
  <si>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</si>
  <si>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</si>
  <si>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</si>
  <si>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</si>
  <si>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</si>
  <si>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</si>
  <si>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</si>
  <si>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</si>
  <si>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</si>
  <si>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</si>
  <si>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</si>
  <si>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</si>
  <si>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</si>
  <si>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</si>
  <si>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</si>
  <si>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</si>
  <si>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</si>
  <si>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</si>
  <si>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</si>
  <si>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</si>
  <si>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</si>
  <si>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</si>
  <si>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</si>
  <si>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</si>
  <si>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</si>
  <si>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</si>
  <si>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</si>
  <si>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</si>
  <si>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</si>
  <si>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</si>
  <si>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</si>
  <si>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</si>
  <si>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</si>
  <si>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</si>
  <si>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</si>
  <si>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</si>
  <si>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</si>
  <si>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</si>
  <si>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</si>
  <si>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</si>
  <si>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</si>
  <si>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</si>
  <si>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</si>
  <si>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</si>
  <si>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</si>
  <si>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</si>
  <si>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</si>
  <si>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</si>
  <si>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</si>
  <si>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</si>
  <si>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</si>
  <si>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</si>
  <si>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</si>
  <si>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</si>
  <si>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</si>
  <si>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</si>
  <si>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</si>
  <si>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</si>
  <si>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</si>
  <si>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</si>
  <si>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</si>
  <si>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</si>
  <si>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</si>
  <si>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</si>
  <si>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</si>
  <si>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</si>
  <si>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</si>
  <si>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</si>
  <si>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</si>
  <si>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</si>
  <si>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</si>
  <si>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</si>
  <si>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</si>
  <si>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</si>
  <si>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</si>
  <si>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</si>
  <si>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</si>
  <si>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</si>
  <si>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</si>
  <si>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</si>
  <si>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</si>
  <si>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</si>
  <si>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</si>
  <si>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</si>
  <si>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</si>
  <si>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</si>
  <si>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</si>
  <si>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</si>
  <si>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</si>
  <si>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</si>
  <si>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</si>
  <si>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</si>
  <si>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</si>
  <si>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</si>
  <si>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</si>
  <si>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</si>
  <si>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</si>
  <si>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</si>
  <si>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</si>
  <si>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</si>
  <si>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</si>
  <si>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</si>
  <si>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</si>
  <si>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</si>
  <si>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</si>
  <si>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</si>
  <si>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</si>
  <si>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</si>
  <si>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</si>
  <si>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</si>
  <si>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</si>
  <si>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</si>
  <si>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</si>
  <si>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</si>
  <si>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</si>
  <si>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</si>
  <si>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</si>
  <si>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</si>
  <si>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</si>
  <si>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</si>
  <si>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</si>
  <si>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</si>
  <si>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</si>
  <si>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</si>
  <si>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</si>
  <si>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</si>
  <si>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</si>
  <si>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</si>
  <si>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</si>
  <si>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</si>
  <si>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</si>
  <si>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</si>
  <si>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</si>
  <si>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</si>
  <si>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</si>
  <si>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</si>
  <si>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</si>
  <si>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</si>
  <si>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</si>
  <si>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</si>
  <si>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</si>
  <si>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</si>
  <si>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</si>
  <si>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</si>
  <si>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</si>
  <si>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</si>
  <si>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</si>
  <si>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</si>
  <si>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</si>
  <si>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</si>
  <si>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</si>
  <si>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</si>
  <si>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</si>
  <si>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</si>
  <si>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</si>
  <si>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</si>
  <si>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</si>
  <si>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</si>
  <si>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</si>
  <si>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</si>
  <si>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</si>
  <si>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</si>
  <si>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</si>
  <si>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</si>
  <si>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</si>
  <si>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</si>
  <si>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</si>
  <si>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</si>
  <si>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</si>
  <si>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</si>
  <si>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</si>
  <si>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</si>
  <si>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</si>
  <si>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</si>
  <si>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</si>
  <si>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</si>
  <si>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</si>
  <si>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</si>
  <si>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</si>
  <si>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</si>
  <si>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</si>
  <si>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</si>
  <si>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</si>
  <si>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</si>
  <si>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</si>
  <si>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</si>
  <si>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</si>
  <si>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</si>
  <si>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</si>
  <si>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</si>
  <si>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</si>
  <si>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</si>
  <si>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</si>
  <si>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</si>
  <si>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</si>
  <si>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</si>
  <si>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</si>
  <si>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</si>
  <si>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</si>
  <si>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</si>
  <si>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</si>
  <si>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</si>
  <si>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</si>
  <si>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</si>
  <si>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</si>
  <si>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</si>
  <si>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</si>
  <si>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</si>
  <si>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</si>
  <si>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</si>
  <si>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</si>
  <si>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</si>
  <si>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</si>
  <si>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</si>
  <si>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</si>
  <si>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</si>
  <si>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</si>
  <si>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</si>
  <si>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</si>
  <si>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</si>
  <si>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</si>
  <si>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</si>
  <si>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</si>
  <si>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</si>
  <si>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</si>
  <si>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</si>
  <si>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</si>
  <si>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</si>
  <si>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</si>
  <si>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</si>
  <si>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</si>
  <si>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</si>
  <si>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</si>
  <si>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</si>
  <si>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</si>
  <si>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</si>
  <si>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</si>
  <si>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</si>
  <si>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</si>
  <si>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</si>
  <si>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</si>
  <si>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</si>
  <si>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</si>
  <si>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</si>
  <si>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</si>
  <si>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</si>
  <si>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</si>
  <si>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</si>
  <si>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</si>
  <si>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</si>
  <si>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</si>
  <si>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</si>
  <si>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</si>
  <si>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</si>
  <si>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</si>
  <si>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</si>
  <si>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</si>
  <si>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</si>
  <si>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</si>
  <si>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</si>
  <si>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</si>
  <si>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</si>
  <si>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</si>
  <si>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</si>
  <si>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</si>
  <si>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</si>
  <si>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</si>
  <si>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</si>
  <si>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</si>
  <si>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</si>
  <si>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</si>
  <si>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</si>
  <si>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</si>
  <si>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</si>
  <si>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</si>
  <si>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</si>
  <si>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</si>
  <si>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</si>
  <si>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</si>
  <si>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</si>
  <si>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</si>
  <si>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</si>
  <si>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</si>
  <si>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</si>
  <si>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</si>
  <si>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</si>
  <si>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</si>
  <si>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</si>
  <si>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</si>
  <si>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</si>
  <si>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</si>
  <si>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</si>
  <si>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</si>
  <si>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</si>
  <si>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</si>
  <si>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</si>
  <si>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</si>
  <si>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</si>
  <si>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</si>
  <si>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</si>
  <si>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</si>
  <si>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</si>
  <si>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</si>
  <si>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</si>
  <si>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</si>
  <si>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</si>
  <si>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</si>
  <si>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</si>
  <si>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</si>
  <si>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</si>
  <si>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</si>
  <si>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</si>
  <si>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</si>
  <si>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</si>
  <si>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</si>
  <si>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</si>
  <si>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</si>
  <si>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</si>
  <si>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</si>
  <si>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</si>
  <si>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</si>
  <si>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</si>
  <si>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</si>
  <si>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</si>
  <si>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</si>
  <si>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</si>
  <si>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</si>
  <si>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</si>
  <si>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</si>
  <si>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</si>
  <si>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</si>
  <si>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</si>
  <si>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</si>
  <si>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</si>
  <si>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</si>
  <si>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</si>
  <si>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</si>
  <si>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</si>
  <si>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</si>
  <si>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</si>
  <si>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</si>
  <si>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</si>
  <si>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</si>
  <si>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</si>
  <si>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</si>
  <si>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</si>
  <si>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</si>
  <si>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</si>
  <si>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</si>
  <si>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</si>
  <si>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</si>
  <si>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</si>
  <si>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</si>
  <si>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</si>
  <si>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</si>
  <si>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</si>
  <si>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</si>
  <si>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</si>
  <si>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</si>
  <si>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</si>
  <si>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</si>
  <si>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</si>
  <si>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</si>
  <si>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</si>
  <si>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</si>
  <si>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</si>
  <si>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</si>
  <si>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</si>
  <si>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</si>
  <si>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</si>
  <si>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</si>
  <si>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</si>
  <si>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</si>
  <si>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</si>
  <si>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</si>
  <si>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</si>
  <si>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</si>
  <si>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</si>
  <si>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</si>
  <si>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</si>
  <si>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</si>
  <si>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</si>
  <si>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</si>
  <si>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</si>
  <si>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</si>
  <si>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</si>
  <si>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</si>
  <si>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</si>
  <si>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</si>
  <si>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</si>
  <si>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</si>
  <si>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</si>
  <si>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</si>
  <si>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</si>
  <si>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</si>
  <si>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</si>
  <si>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</si>
  <si>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</si>
  <si>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</si>
  <si>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</si>
  <si>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</si>
  <si>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</si>
  <si>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</si>
  <si>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</si>
  <si>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</si>
  <si>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</si>
  <si>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</si>
  <si>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</si>
  <si>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</si>
  <si>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</si>
  <si>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</si>
  <si>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</si>
  <si>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</si>
  <si>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</si>
  <si>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</si>
  <si>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</si>
  <si>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</si>
  <si>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</si>
  <si>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</si>
  <si>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</si>
  <si>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</si>
  <si>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</si>
  <si>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</si>
  <si>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</si>
  <si>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</si>
  <si>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</si>
  <si>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</si>
  <si>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</si>
  <si>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</si>
  <si>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</si>
  <si>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</si>
  <si>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</si>
  <si>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</si>
  <si>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</si>
  <si>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</si>
  <si>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</si>
  <si>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</si>
  <si>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</si>
  <si>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</si>
  <si>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</si>
  <si>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</si>
  <si>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</si>
  <si>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</si>
  <si>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</si>
  <si>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</si>
  <si>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</si>
  <si>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</si>
  <si>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</si>
  <si>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</si>
  <si>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</si>
  <si>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</si>
  <si>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</si>
  <si>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</si>
  <si>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</si>
  <si>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</si>
  <si>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</si>
  <si>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</si>
  <si>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</si>
  <si>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</si>
  <si>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</si>
  <si>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</si>
  <si>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</si>
  <si>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</si>
  <si>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</si>
  <si>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</si>
  <si>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</si>
  <si>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</si>
  <si>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</si>
  <si>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</si>
  <si>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</si>
  <si>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</si>
  <si>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</si>
  <si>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</si>
  <si>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</si>
  <si>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</si>
  <si>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</si>
  <si>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</si>
  <si>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</si>
  <si>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</si>
  <si>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</si>
  <si>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</si>
  <si>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</si>
  <si>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</si>
  <si>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</si>
  <si>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</si>
  <si>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</si>
  <si>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</si>
  <si>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</si>
  <si>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</si>
  <si>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</si>
  <si>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</si>
  <si>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</si>
  <si>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</si>
  <si>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</si>
  <si>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</si>
  <si>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</si>
  <si>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</si>
  <si>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</si>
  <si>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</si>
  <si>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</si>
  <si>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</si>
  <si>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</si>
  <si>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</si>
  <si>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</si>
  <si>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</si>
  <si>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</si>
  <si>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</si>
  <si>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</si>
  <si>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</si>
  <si>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</si>
  <si>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</si>
  <si>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</si>
  <si>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</si>
  <si>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</si>
  <si>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</si>
  <si>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</si>
  <si>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</si>
  <si>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</si>
  <si>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</si>
  <si>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</si>
  <si>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</si>
  <si>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</si>
  <si>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</si>
  <si>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</si>
  <si>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</si>
  <si>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</si>
  <si>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</si>
  <si>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</si>
  <si>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</si>
  <si>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</si>
  <si>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</si>
  <si>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</si>
  <si>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</si>
  <si>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</si>
  <si>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</si>
  <si>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</si>
  <si>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</si>
  <si>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</si>
  <si>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</si>
  <si>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</si>
  <si>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</si>
  <si>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</si>
  <si>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</si>
  <si>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</si>
  <si>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</si>
  <si>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</si>
  <si>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</si>
  <si>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</si>
  <si>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</si>
  <si>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</si>
  <si>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</si>
  <si>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</si>
  <si>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</si>
  <si>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</si>
  <si>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</si>
  <si>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</si>
  <si>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</si>
  <si>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</si>
  <si>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</si>
  <si>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</si>
  <si>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</si>
  <si>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</si>
  <si>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</si>
  <si>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</si>
  <si>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</si>
  <si>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</si>
  <si>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</si>
  <si>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</si>
  <si>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</si>
  <si>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</si>
  <si>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</si>
  <si>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</si>
  <si>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</si>
  <si>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</si>
  <si>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</si>
  <si>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</si>
  <si>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</si>
  <si>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</si>
  <si>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</si>
  <si>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</si>
  <si>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</si>
  <si>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</si>
  <si>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</si>
  <si>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</si>
  <si>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</si>
  <si>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</si>
  <si>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</si>
  <si>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</si>
  <si>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</si>
  <si>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</si>
  <si>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</si>
  <si>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</si>
  <si>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</si>
  <si>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</si>
  <si>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</si>
  <si>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</si>
  <si>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</si>
  <si>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</si>
  <si>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</si>
  <si>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</si>
  <si>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</si>
  <si>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</si>
  <si>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</si>
  <si>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</si>
  <si>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</si>
  <si>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</si>
  <si>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</si>
  <si>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</si>
  <si>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</si>
  <si>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</si>
  <si>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</si>
  <si>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</si>
  <si>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</si>
  <si>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</si>
  <si>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</si>
  <si>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</si>
  <si>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</si>
  <si>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</si>
  <si>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</si>
  <si>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</si>
  <si>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</si>
  <si>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</si>
  <si>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</si>
  <si>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</si>
  <si>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</si>
  <si>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</si>
  <si>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</si>
  <si>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</si>
  <si>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</si>
  <si>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</si>
  <si>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</si>
  <si>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</si>
  <si>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</si>
  <si>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</si>
  <si>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</si>
  <si>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</si>
  <si>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</si>
  <si>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</si>
  <si>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</si>
  <si>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</si>
  <si>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</si>
  <si>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</si>
  <si>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</si>
  <si>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</si>
  <si>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</si>
  <si>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</si>
  <si>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</si>
  <si>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</si>
  <si>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</si>
  <si>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</si>
  <si>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</si>
  <si>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</si>
  <si>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</si>
  <si>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</si>
  <si>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</si>
  <si>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</si>
  <si>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</si>
  <si>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</si>
  <si>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</si>
  <si>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</si>
  <si>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</si>
  <si>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</si>
  <si>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</si>
  <si>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</si>
  <si>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</si>
  <si>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</si>
  <si>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</si>
  <si>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</si>
  <si>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</si>
  <si>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</si>
  <si>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</si>
  <si>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</si>
  <si>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</si>
  <si>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</si>
  <si>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</si>
  <si>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</si>
  <si>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</si>
  <si>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</si>
  <si>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</si>
  <si>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</si>
  <si>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</si>
  <si>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</si>
  <si>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</si>
  <si>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</si>
  <si>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</si>
  <si>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</si>
  <si>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</si>
  <si>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</si>
  <si>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</si>
  <si>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</si>
  <si>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</si>
  <si>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</si>
  <si>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</si>
  <si>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</si>
  <si>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</si>
  <si>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</si>
  <si>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</si>
  <si>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</si>
  <si>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</si>
  <si>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</si>
  <si>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</si>
  <si>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</si>
  <si>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</si>
  <si>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</si>
  <si>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</si>
  <si>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</si>
  <si>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</si>
  <si>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</si>
  <si>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</si>
  <si>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</si>
  <si>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</si>
  <si>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</si>
  <si>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</si>
  <si>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</si>
  <si>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</si>
  <si>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</si>
  <si>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</si>
  <si>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</si>
  <si>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</si>
  <si>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</si>
  <si>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</si>
  <si>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</si>
  <si>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</si>
  <si>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</si>
  <si>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</si>
  <si>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</si>
  <si>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</si>
  <si>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</si>
  <si>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</si>
  <si>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</si>
  <si>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</si>
  <si>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</si>
  <si>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</si>
  <si>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</si>
  <si>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</si>
  <si>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</si>
  <si>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</si>
  <si>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</si>
  <si>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</si>
  <si>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</si>
  <si>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</si>
  <si>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</si>
  <si>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</si>
  <si>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</si>
  <si>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</si>
  <si>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</si>
  <si>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</si>
  <si>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</si>
  <si>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</si>
  <si>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</si>
  <si>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</si>
  <si>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</si>
  <si>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</si>
  <si>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</si>
  <si>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</si>
  <si>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</si>
  <si>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</si>
  <si>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</si>
  <si>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</si>
  <si>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</si>
  <si>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</si>
  <si>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</si>
  <si>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</si>
  <si>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</si>
  <si>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</si>
  <si>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</si>
  <si>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</si>
  <si>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</si>
  <si>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</si>
  <si>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</si>
  <si>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</si>
  <si>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</si>
  <si>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</si>
  <si>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</si>
  <si>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</si>
  <si>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</si>
  <si>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</si>
  <si>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</si>
  <si>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</si>
  <si>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</si>
  <si>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</si>
  <si>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</si>
  <si>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</si>
  <si>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</si>
  <si>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</si>
  <si>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</si>
  <si>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</si>
  <si>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</si>
  <si>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</si>
  <si>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</si>
  <si>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</si>
  <si>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</si>
  <si>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</si>
  <si>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</si>
  <si>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</si>
  <si>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</si>
  <si>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</si>
  <si>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</si>
  <si>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</si>
  <si>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</si>
  <si>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</si>
  <si>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</si>
  <si>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</si>
  <si>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</si>
  <si>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</si>
  <si>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</si>
  <si>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</si>
  <si>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</si>
  <si>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</si>
  <si>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</si>
  <si>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</si>
  <si>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</si>
  <si>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</si>
  <si>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</si>
  <si>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</si>
  <si>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</si>
  <si>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</si>
  <si>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</si>
  <si>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</si>
  <si>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</si>
  <si>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</si>
  <si>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</si>
  <si>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</si>
  <si>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</si>
  <si>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</si>
  <si>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</si>
  <si>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</si>
  <si>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</si>
  <si>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</si>
  <si>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</si>
  <si>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</si>
  <si>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</si>
  <si>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</si>
  <si>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</si>
  <si>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</si>
  <si>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</si>
  <si>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</si>
  <si>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</si>
  <si>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</si>
  <si>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</si>
  <si>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</si>
  <si>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</si>
  <si>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</si>
  <si>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</si>
  <si>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</si>
  <si>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</si>
  <si>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</si>
  <si>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</si>
  <si>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</si>
  <si>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</si>
  <si>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</si>
  <si>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</si>
  <si>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</si>
  <si>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</si>
  <si>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</si>
  <si>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</si>
  <si>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</si>
  <si>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</si>
  <si>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</si>
  <si>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</si>
  <si>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</si>
  <si>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</si>
  <si>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</si>
  <si>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</si>
  <si>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</si>
  <si>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</si>
  <si>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</si>
  <si>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</si>
  <si>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</si>
  <si>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</si>
  <si>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</si>
  <si>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</si>
  <si>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</si>
  <si>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</si>
  <si>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</si>
  <si>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</si>
  <si>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</si>
  <si>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</si>
  <si>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</si>
  <si>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</si>
  <si>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</si>
  <si>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</si>
  <si>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</si>
  <si>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</si>
  <si>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</si>
  <si>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</si>
  <si>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</si>
  <si>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</si>
  <si>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</si>
  <si>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</si>
  <si>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</si>
  <si>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</si>
  <si>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</si>
  <si>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</si>
  <si>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</si>
  <si>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</si>
  <si>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</si>
  <si>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</si>
  <si>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</si>
  <si>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</si>
  <si>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</si>
  <si>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</si>
  <si>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</si>
  <si>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</si>
  <si>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</si>
  <si>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</si>
  <si>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</si>
  <si>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</si>
  <si>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</si>
  <si>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</si>
  <si>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</si>
  <si>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</si>
  <si>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</si>
  <si>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</si>
  <si>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</si>
  <si>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</si>
  <si>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</si>
  <si>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</si>
  <si>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</si>
  <si>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</si>
  <si>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</si>
  <si>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</si>
  <si>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</si>
  <si>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</si>
  <si>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</si>
  <si>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</si>
  <si>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</si>
  <si>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</si>
  <si>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</si>
  <si>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</si>
  <si>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</si>
  <si>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</si>
  <si>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</si>
  <si>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</si>
  <si>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</si>
  <si>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</si>
  <si>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</si>
  <si>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</si>
  <si>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</si>
  <si>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</si>
  <si>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</si>
  <si>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</si>
  <si>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</si>
  <si>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</si>
  <si>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</si>
  <si>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</si>
  <si>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</si>
  <si>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</si>
  <si>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</si>
  <si>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</si>
  <si>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</si>
  <si>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</si>
  <si>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</si>
  <si>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</si>
  <si>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</si>
  <si>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</si>
  <si>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</si>
  <si>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</si>
  <si>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</si>
  <si>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</si>
  <si>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</si>
  <si>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</si>
  <si>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</si>
  <si>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</si>
  <si>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</si>
  <si>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</si>
  <si>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</si>
  <si>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</si>
  <si>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</si>
  <si>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</si>
  <si>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</si>
  <si>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</si>
  <si>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</si>
  <si>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</si>
  <si>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</si>
  <si>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</si>
  <si>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</si>
  <si>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</si>
  <si>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</si>
  <si>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</si>
  <si>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</si>
  <si>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</si>
  <si>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</si>
  <si>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</si>
  <si>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</si>
  <si>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</si>
  <si>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</si>
  <si>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</si>
  <si>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</si>
  <si>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</si>
  <si>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</si>
  <si>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</si>
  <si>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</si>
  <si>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</si>
  <si>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</si>
  <si>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</si>
  <si>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</si>
  <si>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</si>
  <si>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</si>
  <si>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</si>
  <si>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</si>
  <si>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</si>
  <si>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</si>
  <si>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</si>
  <si>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</si>
  <si>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</si>
  <si>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</si>
  <si>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</si>
  <si>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</si>
  <si>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</si>
  <si>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</si>
  <si>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</si>
  <si>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</si>
  <si>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</si>
  <si>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</si>
  <si>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</si>
  <si>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</si>
  <si>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</si>
  <si>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</si>
  <si>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</si>
  <si>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</si>
  <si>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</si>
  <si>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</si>
  <si>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</si>
  <si>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</si>
  <si>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</si>
  <si>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</si>
  <si>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</si>
  <si>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</si>
  <si>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</si>
  <si>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</si>
  <si>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</si>
  <si>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</si>
  <si>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</si>
  <si>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</si>
  <si>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</si>
  <si>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</si>
  <si>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</si>
  <si>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</si>
  <si>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</si>
  <si>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</si>
  <si>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</si>
  <si>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</si>
  <si>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</si>
  <si>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</si>
  <si>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</si>
  <si>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</si>
  <si>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</si>
  <si>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</si>
  <si>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</si>
  <si>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</si>
  <si>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</si>
  <si>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</si>
  <si>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</si>
  <si>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</si>
  <si>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</si>
  <si>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</si>
  <si>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</si>
  <si>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</si>
  <si>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</si>
  <si>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</si>
  <si>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</si>
  <si>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</si>
  <si>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</si>
  <si>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</si>
  <si>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</si>
  <si>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</si>
  <si>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</si>
  <si>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</si>
  <si>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</si>
  <si>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</si>
  <si>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</si>
  <si>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</si>
  <si>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</si>
  <si>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</si>
  <si>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</si>
  <si>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</si>
  <si>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</si>
  <si>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</si>
  <si>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</si>
  <si>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</si>
  <si>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</si>
  <si>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</si>
  <si>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</si>
  <si>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</si>
  <si>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</si>
  <si>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</si>
  <si>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</si>
  <si>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</si>
  <si>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</si>
  <si>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</si>
  <si>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</si>
  <si>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</si>
  <si>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</si>
  <si>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</si>
  <si>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</si>
  <si>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</si>
  <si>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</si>
  <si>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</si>
  <si>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</si>
  <si>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</si>
  <si>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</si>
  <si>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</si>
  <si>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</si>
  <si>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</si>
  <si>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</si>
  <si>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</si>
  <si>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</si>
  <si>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</si>
  <si>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</si>
  <si>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</si>
  <si>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</si>
  <si>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</si>
  <si>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</si>
  <si>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</si>
  <si>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</si>
  <si>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</si>
  <si>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</si>
  <si>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</si>
  <si>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</si>
  <si>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</si>
  <si>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</si>
  <si>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</si>
  <si>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</si>
  <si>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</si>
  <si>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</si>
  <si>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</si>
  <si>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</si>
  <si>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</si>
  <si>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</si>
  <si>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</si>
  <si>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</si>
  <si>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</si>
  <si>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</si>
  <si>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</si>
  <si>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</si>
  <si>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</si>
  <si>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</si>
  <si>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</si>
  <si>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</si>
  <si>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</si>
  <si>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</si>
  <si>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</si>
  <si>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</si>
  <si>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</si>
  <si>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</si>
  <si>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</si>
  <si>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</si>
  <si>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</si>
  <si>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</si>
  <si>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</si>
  <si>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</si>
  <si>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</si>
  <si>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</si>
  <si>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</si>
  <si>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</si>
  <si>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</si>
  <si>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</si>
  <si>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</si>
  <si>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</si>
  <si>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</si>
  <si>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</si>
  <si>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</si>
  <si>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</si>
  <si>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</si>
  <si>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</si>
  <si>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</si>
  <si>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</si>
  <si>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</si>
  <si>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</si>
  <si>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</si>
  <si>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</si>
  <si>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</si>
  <si>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</si>
  <si>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</si>
  <si>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</si>
  <si>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</si>
  <si>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</si>
  <si>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</si>
  <si>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</si>
  <si>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</si>
  <si>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</si>
  <si>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</si>
  <si>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</si>
  <si>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</si>
  <si>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</si>
  <si>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</si>
  <si>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</si>
  <si>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</si>
  <si>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</si>
  <si>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</si>
  <si>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</si>
  <si>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</si>
  <si>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</si>
  <si>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</si>
  <si>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</si>
  <si>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</si>
  <si>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</si>
  <si>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</si>
  <si>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</si>
  <si>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</si>
  <si>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</si>
  <si>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</si>
  <si>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</si>
  <si>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</si>
  <si>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</si>
  <si>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</si>
  <si>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</si>
  <si>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</si>
  <si>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</si>
  <si>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</si>
  <si>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</si>
  <si>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</si>
  <si>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</si>
  <si>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</si>
  <si>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</si>
  <si>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</si>
  <si>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</si>
  <si>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</si>
  <si>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</si>
  <si>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</si>
  <si>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</si>
  <si>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</si>
  <si>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</si>
  <si>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</si>
  <si>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</si>
  <si>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</si>
  <si>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</si>
  <si>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</si>
  <si>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</si>
  <si>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</si>
  <si>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</si>
  <si>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</si>
  <si>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</si>
  <si>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</si>
  <si>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</si>
  <si>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</si>
  <si>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</si>
  <si>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</si>
  <si>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</si>
  <si>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</si>
  <si>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</si>
  <si>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</si>
  <si>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</si>
  <si>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</si>
  <si>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</si>
  <si>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</si>
  <si>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</si>
  <si>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</si>
  <si>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</si>
  <si>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</si>
  <si>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</si>
  <si>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</si>
  <si>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</si>
  <si>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</si>
  <si>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</si>
  <si>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</si>
  <si>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</si>
  <si>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</si>
  <si>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</si>
  <si>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</si>
  <si>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</si>
  <si>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</si>
  <si>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</si>
  <si>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</si>
  <si>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</si>
  <si>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</si>
  <si>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</si>
  <si>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</si>
  <si>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</si>
  <si>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</si>
  <si>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</si>
  <si>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</si>
  <si>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</si>
  <si>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</si>
  <si>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</si>
  <si>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</si>
  <si>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</si>
  <si>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</si>
  <si>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</si>
  <si>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</si>
  <si>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</si>
  <si>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</si>
  <si>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</si>
  <si>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</si>
  <si>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</si>
  <si>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</si>
  <si>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</si>
  <si>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</si>
  <si>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</si>
  <si>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</si>
  <si>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</si>
  <si>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</si>
  <si>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</si>
  <si>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</si>
  <si>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</si>
  <si>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</si>
  <si>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</si>
  <si>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</si>
  <si>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</si>
  <si>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</si>
  <si>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</si>
  <si>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</si>
  <si>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</si>
  <si>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</si>
  <si>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</si>
  <si>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</si>
  <si>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</si>
  <si>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</si>
  <si>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</si>
  <si>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</si>
  <si>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</si>
  <si>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</si>
  <si>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</si>
  <si>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</si>
  <si>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</si>
  <si>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</si>
  <si>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</si>
  <si>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</si>
  <si>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</si>
  <si>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</si>
  <si>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</si>
  <si>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</si>
  <si>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</si>
  <si>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</si>
  <si>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</si>
  <si>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</si>
  <si>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</si>
  <si>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</si>
  <si>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</si>
  <si>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</si>
  <si>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</si>
  <si>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</si>
  <si>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</si>
  <si>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</si>
  <si>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</si>
  <si>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</si>
  <si>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</si>
  <si>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</si>
  <si>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</si>
  <si>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</si>
  <si>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</si>
  <si>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</si>
  <si>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</si>
  <si>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</si>
  <si>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</si>
  <si>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</si>
  <si>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</si>
  <si>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</si>
  <si>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</si>
  <si>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</si>
  <si>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</si>
  <si>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</si>
  <si>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</si>
  <si>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</si>
  <si>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</si>
  <si>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</si>
  <si>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</si>
  <si>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</si>
  <si>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</si>
  <si>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</si>
  <si>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</si>
  <si>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</si>
  <si>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</si>
  <si>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</si>
  <si>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</si>
  <si>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</si>
  <si>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</si>
  <si>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</si>
  <si>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</si>
  <si>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</si>
  <si>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</si>
  <si>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</si>
  <si>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</si>
  <si>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</si>
  <si>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</si>
  <si>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</si>
  <si>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</si>
  <si>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</si>
  <si>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</si>
  <si>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</si>
  <si>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</si>
  <si>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</si>
  <si>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</si>
  <si>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</si>
  <si>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</si>
  <si>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</si>
  <si>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</si>
  <si>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</si>
  <si>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</si>
  <si>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</si>
  <si>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</si>
  <si>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</si>
  <si>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</si>
  <si>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</si>
  <si>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</si>
  <si>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</si>
  <si>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</si>
  <si>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</si>
  <si>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</si>
  <si>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</si>
  <si>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</si>
  <si>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</si>
  <si>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</si>
  <si>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</si>
  <si>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</si>
  <si>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</si>
  <si>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</si>
  <si>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</si>
  <si>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</si>
  <si>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</si>
  <si>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</si>
  <si>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</si>
  <si>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</si>
  <si>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</si>
  <si>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</si>
  <si>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</si>
  <si>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</si>
  <si>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</si>
  <si>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</si>
  <si>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</si>
  <si>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</si>
  <si>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</si>
  <si>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</si>
  <si>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</si>
  <si>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</si>
  <si>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</si>
  <si>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</si>
  <si>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</si>
  <si>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</si>
  <si>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</si>
  <si>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</si>
  <si>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</si>
  <si>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</si>
  <si>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</si>
  <si>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</si>
  <si>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</si>
  <si>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</si>
  <si>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</si>
  <si>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</si>
  <si>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</si>
  <si>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</si>
  <si>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</si>
  <si>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</si>
  <si>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</si>
  <si>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</si>
  <si>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</si>
  <si>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</si>
  <si>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</si>
  <si>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</si>
  <si>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</si>
  <si>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</si>
  <si>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</si>
  <si>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</si>
  <si>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</si>
  <si>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</si>
  <si>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</si>
  <si>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</si>
  <si>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</si>
  <si>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</si>
  <si>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</si>
  <si>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</si>
  <si>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</si>
  <si>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</si>
  <si>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</si>
  <si>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</si>
  <si>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</si>
  <si>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</si>
  <si>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</si>
  <si>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</si>
  <si>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</si>
  <si>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</si>
  <si>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</si>
  <si>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</si>
  <si>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</si>
  <si>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</si>
  <si>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</si>
  <si>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</si>
  <si>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</si>
  <si>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</si>
  <si>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</si>
  <si>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</si>
  <si>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</si>
  <si>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</si>
  <si>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</si>
  <si>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</si>
  <si>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</si>
  <si>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</si>
  <si>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</si>
  <si>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</si>
  <si>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</si>
  <si>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</si>
  <si>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</si>
  <si>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</si>
  <si>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</si>
  <si>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</si>
  <si>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</si>
  <si>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</si>
  <si>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</si>
  <si>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</si>
  <si>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</si>
  <si>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</si>
  <si>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</si>
  <si>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</si>
  <si>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</si>
  <si>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</si>
  <si>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</si>
  <si>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</si>
  <si>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</si>
  <si>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</si>
  <si>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</si>
  <si>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</si>
  <si>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</si>
  <si>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</si>
  <si>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</si>
  <si>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</si>
  <si>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</si>
  <si>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</si>
  <si>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</si>
  <si>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</si>
  <si>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</si>
  <si>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</si>
  <si>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</si>
  <si>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</si>
  <si>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</si>
  <si>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</si>
  <si>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</si>
  <si>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</si>
  <si>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</si>
  <si>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</si>
  <si>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</si>
  <si>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</si>
  <si>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</si>
  <si>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</si>
  <si>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</si>
  <si>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</si>
  <si>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</si>
  <si>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</si>
  <si>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</si>
  <si>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</si>
  <si>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</si>
  <si>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</si>
  <si>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</si>
  <si>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</si>
  <si>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</si>
  <si>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</si>
  <si>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</si>
  <si>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</si>
  <si>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</si>
  <si>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</si>
  <si>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</si>
  <si>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</si>
  <si>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</si>
  <si>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</si>
  <si>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</si>
  <si>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</si>
  <si>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</si>
  <si>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</si>
  <si>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</si>
  <si>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</si>
  <si>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</si>
  <si>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</si>
  <si>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</si>
  <si>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</si>
  <si>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</si>
  <si>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</si>
  <si>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</si>
  <si>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</si>
  <si>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</si>
  <si>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</si>
  <si>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</si>
  <si>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</si>
  <si>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</si>
  <si>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</si>
  <si>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</si>
  <si>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</si>
  <si>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</si>
  <si>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</si>
  <si>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</si>
  <si>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</si>
  <si>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</si>
  <si>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</si>
  <si>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</si>
  <si>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</si>
  <si>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</si>
  <si>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</si>
  <si>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</si>
  <si>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</si>
  <si>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</si>
  <si>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</si>
  <si>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</si>
  <si>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</si>
  <si>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</si>
  <si>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</si>
  <si>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</si>
  <si>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</si>
  <si>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</si>
  <si>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</si>
  <si>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</si>
  <si>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</si>
  <si>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</si>
  <si>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</si>
  <si>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</si>
  <si>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</si>
  <si>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</si>
  <si>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</si>
  <si>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</si>
  <si>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</si>
  <si>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</si>
  <si>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</si>
  <si>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</si>
  <si>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</si>
  <si>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</si>
  <si>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</si>
  <si>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</si>
  <si>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</si>
  <si>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</si>
  <si>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</si>
  <si>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</si>
  <si>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</si>
  <si>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</si>
  <si>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</si>
  <si>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</si>
  <si>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</si>
  <si>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</si>
  <si>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</si>
  <si>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</si>
  <si>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</si>
  <si>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</si>
  <si>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</si>
  <si>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</si>
  <si>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</si>
  <si>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</si>
  <si>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</si>
  <si>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</si>
  <si>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</si>
  <si>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</si>
  <si>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</si>
  <si>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</si>
  <si>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</si>
  <si>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</si>
  <si>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</si>
  <si>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</si>
  <si>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</si>
  <si>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</si>
  <si>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</si>
  <si>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</si>
  <si>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</si>
  <si>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</si>
  <si>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</si>
  <si>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</si>
  <si>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</si>
  <si>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</si>
  <si>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</si>
  <si>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</si>
  <si>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</si>
  <si>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</si>
  <si>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</si>
  <si>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</si>
  <si>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</si>
  <si>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</si>
  <si>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</si>
  <si>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</si>
  <si>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</si>
  <si>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</si>
  <si>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</si>
  <si>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</si>
  <si>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</si>
  <si>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</si>
  <si>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</si>
  <si>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</si>
  <si>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</si>
  <si>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</si>
  <si>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</si>
  <si>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</si>
  <si>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</si>
  <si>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</si>
  <si>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</si>
  <si>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</si>
  <si>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</si>
  <si>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</si>
  <si>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</si>
  <si>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</si>
  <si>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</si>
  <si>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</si>
  <si>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</si>
  <si>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</si>
  <si>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</si>
  <si>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</si>
  <si>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</si>
  <si>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</si>
  <si>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</si>
  <si>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</si>
  <si>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</si>
  <si>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</si>
  <si>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</si>
  <si>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</si>
  <si>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</si>
  <si>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</si>
  <si>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</si>
  <si>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</si>
  <si>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</si>
  <si>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</si>
  <si>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</si>
  <si>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</si>
  <si>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</si>
  <si>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</si>
  <si>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</si>
  <si>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</si>
  <si>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</si>
  <si>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</si>
  <si>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</si>
  <si>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</si>
  <si>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</si>
  <si>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</si>
  <si>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</si>
  <si>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</si>
  <si>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</si>
  <si>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</si>
  <si>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</si>
  <si>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</si>
  <si>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</si>
  <si>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</si>
  <si>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</si>
  <si>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</si>
  <si>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</si>
  <si>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</si>
  <si>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</si>
  <si>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</si>
  <si>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</si>
  <si>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</si>
  <si>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</si>
  <si>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</si>
  <si>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</si>
  <si>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</si>
  <si>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</si>
  <si>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</si>
  <si>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</si>
  <si>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</si>
  <si>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</si>
  <si>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</si>
  <si>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</si>
  <si>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</si>
  <si>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</si>
  <si>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</si>
  <si>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</si>
  <si>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</si>
  <si>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</si>
  <si>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</si>
  <si>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</si>
  <si>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</si>
  <si>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</si>
  <si>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</si>
  <si>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</si>
  <si>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</si>
  <si>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</si>
  <si>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</si>
  <si>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</si>
  <si>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</si>
  <si>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</si>
  <si>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</si>
  <si>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</si>
  <si>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</si>
  <si>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</si>
  <si>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</si>
  <si>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</si>
  <si>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</si>
  <si>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</si>
  <si>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</si>
  <si>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</si>
  <si>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</si>
  <si>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</si>
  <si>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</si>
  <si>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</si>
  <si>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</si>
  <si>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</si>
  <si>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</si>
  <si>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</si>
  <si>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</si>
  <si>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</si>
  <si>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</si>
  <si>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</si>
  <si>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</si>
  <si>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</si>
  <si>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</si>
  <si>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</si>
  <si>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</si>
  <si>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</si>
  <si>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</si>
  <si>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</si>
  <si>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</si>
  <si>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</si>
  <si>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</si>
  <si>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</si>
  <si>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</si>
  <si>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</si>
  <si>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</si>
  <si>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</si>
  <si>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</si>
  <si>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</si>
  <si>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</si>
  <si>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</si>
  <si>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</si>
  <si>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</si>
  <si>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</si>
  <si>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</si>
  <si>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</si>
  <si>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</si>
  <si>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</si>
  <si>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</si>
  <si>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</si>
  <si>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</si>
  <si>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</si>
  <si>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</si>
  <si>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</si>
  <si>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</si>
  <si>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</si>
  <si>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</si>
  <si>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</si>
  <si>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</si>
  <si>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</si>
  <si>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</si>
  <si>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</si>
  <si>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</si>
  <si>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</si>
  <si>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</si>
  <si>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</si>
  <si>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</si>
  <si>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</si>
  <si>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</si>
  <si>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</si>
  <si>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</si>
  <si>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</si>
  <si>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</si>
  <si>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</si>
  <si>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</si>
  <si>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</si>
  <si>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</si>
  <si>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</si>
  <si>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</si>
  <si>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</si>
  <si>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</si>
  <si>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</si>
  <si>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</si>
  <si>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</si>
  <si>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</si>
  <si>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</si>
  <si>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</si>
  <si>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</si>
  <si>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</si>
  <si>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</si>
  <si>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</si>
  <si>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</si>
  <si>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</si>
  <si>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</si>
  <si>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</si>
  <si>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</si>
  <si>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</si>
  <si>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</si>
  <si>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</si>
  <si>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</si>
  <si>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</si>
  <si>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</si>
  <si>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</si>
  <si>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</si>
  <si>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</si>
  <si>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</si>
  <si>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</si>
  <si>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</si>
  <si>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</si>
  <si>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</si>
  <si>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</si>
  <si>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</si>
  <si>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</si>
  <si>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</si>
  <si>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</si>
  <si>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</si>
  <si>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</si>
  <si>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</si>
  <si>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</si>
  <si>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</si>
  <si>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</si>
  <si>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</si>
  <si>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</si>
  <si>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</si>
  <si>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</si>
  <si>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</si>
  <si>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</si>
  <si>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</si>
  <si>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</si>
  <si>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</si>
  <si>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</si>
  <si>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</si>
  <si>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</si>
  <si>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</si>
  <si>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</si>
  <si>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</si>
  <si>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</si>
  <si>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</si>
  <si>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</si>
  <si>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</si>
  <si>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</si>
  <si>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</si>
  <si>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</si>
  <si>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</si>
  <si>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</si>
  <si>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</si>
  <si>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</si>
  <si>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</si>
  <si>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</si>
  <si>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</si>
  <si>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</si>
  <si>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</si>
  <si>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</si>
  <si>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</si>
  <si>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</si>
  <si>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</si>
  <si>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</si>
  <si>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</si>
  <si>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</si>
  <si>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</si>
  <si>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</si>
  <si>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</si>
  <si>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</si>
  <si>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</si>
  <si>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</si>
  <si>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</si>
  <si>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</si>
  <si>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</si>
  <si>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</si>
  <si>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</si>
  <si>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</si>
  <si>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</si>
  <si>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</si>
  <si>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</si>
  <si>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</si>
  <si>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</si>
  <si>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</si>
  <si>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</si>
  <si>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</si>
  <si>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</si>
  <si>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</si>
  <si>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</si>
  <si>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</si>
  <si>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</si>
  <si>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</si>
  <si>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</si>
  <si>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</si>
  <si>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</si>
  <si>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</si>
  <si>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</si>
  <si>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</si>
  <si>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</si>
  <si>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</si>
  <si>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</si>
  <si>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</si>
  <si>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</si>
  <si>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</si>
  <si>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</si>
  <si>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</si>
  <si>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</si>
  <si>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</si>
  <si>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</si>
  <si>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</si>
  <si>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</si>
  <si>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</si>
  <si>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</si>
  <si>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</si>
  <si>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</si>
  <si>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</si>
  <si>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</si>
  <si>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</si>
  <si>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</si>
  <si>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</si>
  <si>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</si>
  <si>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</si>
  <si>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</si>
  <si>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</si>
  <si>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</si>
  <si>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</si>
  <si>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</si>
  <si>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</si>
  <si>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</si>
  <si>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</si>
  <si>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</si>
  <si>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</si>
  <si>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</si>
  <si>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</si>
  <si>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</si>
  <si>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</si>
  <si>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</si>
  <si>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</si>
  <si>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</si>
  <si>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</si>
  <si>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</si>
  <si>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</si>
  <si>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</si>
  <si>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</si>
  <si>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</si>
  <si>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</si>
  <si>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</si>
  <si>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</si>
  <si>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</si>
  <si>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</si>
  <si>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</si>
  <si>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</si>
  <si>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</si>
  <si>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</si>
  <si>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</si>
  <si>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</si>
  <si>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</si>
  <si>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</si>
  <si>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</si>
  <si>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</si>
  <si>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</si>
  <si>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</si>
  <si>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</si>
  <si>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</si>
  <si>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</si>
  <si>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</si>
  <si>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</si>
  <si>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</si>
  <si>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</si>
  <si>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</si>
  <si>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</si>
  <si>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</si>
  <si>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</si>
  <si>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</si>
  <si>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</si>
  <si>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</si>
  <si>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</si>
  <si>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</si>
  <si>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</si>
  <si>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</si>
  <si>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</si>
  <si>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</si>
  <si>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</si>
  <si>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</si>
  <si>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</si>
  <si>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</si>
  <si>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</si>
  <si>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</si>
  <si>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</si>
  <si>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</si>
  <si>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</si>
  <si>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</si>
  <si>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</si>
  <si>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</si>
  <si>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</si>
  <si>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</si>
  <si>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</si>
  <si>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</si>
  <si>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</si>
  <si>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</si>
  <si>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</si>
  <si>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</si>
  <si>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</si>
  <si>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</si>
  <si>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</si>
  <si>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</si>
  <si>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</si>
  <si>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</si>
  <si>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</si>
  <si>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</si>
  <si>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</si>
  <si>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</si>
  <si>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</si>
  <si>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</si>
  <si>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</si>
  <si>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</si>
  <si>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</si>
  <si>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</si>
  <si>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</si>
  <si>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</si>
  <si>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</si>
  <si>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</si>
  <si>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</si>
  <si>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</si>
  <si>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</si>
  <si>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</si>
  <si>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</si>
  <si>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</si>
  <si>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</si>
  <si>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</si>
  <si>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</si>
  <si>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</si>
  <si>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</si>
  <si>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</si>
  <si>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</si>
  <si>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</si>
  <si>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</si>
  <si>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</si>
  <si>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</si>
  <si>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</si>
  <si>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</si>
  <si>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</si>
  <si>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</si>
  <si>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</si>
  <si>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</si>
  <si>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</si>
  <si>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</si>
  <si>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</si>
  <si>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</si>
  <si>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</si>
  <si>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</si>
  <si>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</si>
  <si>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</si>
  <si>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</si>
  <si>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</si>
  <si>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</si>
  <si>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</si>
  <si>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</si>
  <si>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</si>
  <si>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</si>
  <si>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</si>
  <si>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</si>
  <si>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</si>
  <si>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</si>
  <si>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</si>
  <si>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</si>
  <si>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</si>
  <si>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</si>
  <si>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</si>
  <si>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</si>
  <si>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</si>
  <si>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</si>
  <si>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</si>
  <si>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</si>
  <si>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</si>
  <si>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</si>
  <si>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</si>
  <si>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</si>
  <si>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</si>
  <si>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</si>
  <si>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</si>
  <si>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</si>
  <si>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</si>
  <si>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</si>
  <si>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</si>
  <si>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</si>
  <si>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</si>
  <si>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</si>
  <si>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</si>
  <si>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</si>
  <si>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</si>
  <si>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</si>
  <si>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</si>
  <si>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</si>
  <si>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</si>
  <si>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</si>
  <si>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</si>
  <si>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</si>
  <si>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</si>
  <si>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</si>
  <si>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</si>
  <si>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</si>
  <si>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</si>
  <si>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</si>
  <si>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</si>
  <si>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</si>
  <si>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</si>
  <si>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</si>
  <si>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</si>
  <si>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</si>
  <si>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</si>
  <si>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</si>
  <si>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</si>
  <si>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</si>
  <si>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</si>
  <si>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</si>
  <si>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</si>
  <si>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</si>
  <si>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</si>
  <si>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</si>
  <si>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</si>
  <si>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</si>
  <si>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</si>
  <si>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</si>
  <si>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</si>
  <si>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</si>
  <si>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</si>
  <si>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</si>
  <si>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</si>
  <si>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</si>
  <si>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</si>
  <si>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</si>
  <si>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</si>
  <si>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</si>
  <si>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</si>
  <si>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</si>
  <si>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</si>
  <si>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</si>
  <si>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</si>
  <si>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</si>
  <si>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</si>
  <si>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</si>
  <si>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</si>
  <si>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</si>
  <si>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</si>
  <si>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</si>
  <si>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</si>
  <si>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</si>
  <si>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</si>
  <si>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</si>
  <si>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</si>
  <si>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</si>
  <si>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</si>
  <si>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</si>
  <si>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</si>
  <si>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</si>
  <si>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</si>
  <si>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</si>
  <si>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</si>
  <si>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</si>
  <si>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</si>
  <si>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</si>
  <si>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</si>
  <si>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</si>
  <si>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</si>
  <si>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</si>
  <si>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</si>
  <si>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</si>
  <si>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</si>
  <si>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</si>
  <si>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</si>
  <si>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</si>
  <si>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</si>
  <si>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</si>
  <si>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</si>
  <si>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</si>
  <si>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</si>
  <si>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</si>
  <si>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</si>
  <si>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</si>
  <si>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</si>
  <si>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</si>
  <si>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</si>
  <si>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</si>
  <si>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</si>
  <si>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</si>
  <si>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</si>
  <si>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</si>
  <si>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</si>
  <si>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</si>
  <si>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</si>
  <si>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</si>
  <si>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</si>
  <si>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</si>
  <si>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</si>
  <si>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</si>
  <si>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</si>
  <si>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</si>
  <si>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</si>
  <si>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</si>
  <si>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</si>
  <si>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</si>
  <si>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</si>
  <si>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</si>
  <si>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</si>
  <si>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</si>
  <si>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</si>
  <si>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</si>
  <si>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</si>
  <si>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</si>
  <si>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</si>
  <si>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</si>
  <si>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</si>
  <si>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</si>
  <si>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</si>
  <si>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</si>
  <si>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</si>
  <si>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</si>
  <si>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</si>
  <si>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</si>
  <si>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</si>
  <si>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</si>
  <si>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</si>
  <si>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</si>
  <si>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</si>
  <si>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</si>
  <si>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</si>
  <si>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</si>
  <si>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</si>
  <si>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</si>
  <si>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</si>
  <si>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</si>
  <si>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</si>
  <si>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</si>
  <si>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</si>
  <si>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</si>
  <si>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</si>
  <si>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</si>
  <si>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</si>
  <si>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</si>
  <si>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</si>
  <si>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</si>
  <si>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</si>
  <si>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</si>
  <si>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</si>
  <si>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</si>
  <si>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</si>
  <si>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</si>
  <si>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</si>
  <si>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</si>
  <si>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</si>
  <si>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</si>
  <si>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</si>
  <si>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</si>
  <si>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</si>
  <si>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</si>
  <si>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</si>
  <si>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</si>
  <si>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</si>
  <si>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</si>
  <si>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</si>
  <si>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</si>
  <si>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</si>
  <si>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</si>
  <si>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</si>
  <si>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</si>
  <si>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</si>
  <si>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</si>
  <si>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</si>
  <si>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</si>
  <si>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</si>
  <si>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</si>
  <si>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</si>
  <si>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</si>
  <si>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</si>
  <si>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</si>
  <si>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</si>
  <si>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</si>
  <si>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</si>
  <si>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</si>
  <si>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</si>
  <si>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</si>
  <si>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</si>
  <si>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</si>
  <si>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</si>
  <si>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</si>
  <si>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</si>
  <si>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</si>
  <si>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</si>
  <si>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</si>
  <si>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</si>
  <si>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</si>
  <si>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</si>
  <si>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</si>
  <si>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</si>
  <si>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</si>
  <si>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</si>
  <si>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</si>
  <si>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</si>
  <si>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</si>
  <si>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</si>
  <si>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</si>
  <si>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</si>
  <si>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</si>
  <si>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</si>
  <si>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</si>
  <si>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</si>
  <si>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</si>
  <si>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</si>
  <si>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</si>
  <si>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</si>
  <si>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</si>
  <si>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</si>
  <si>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</si>
  <si>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</si>
  <si>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</si>
  <si>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</si>
  <si>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</si>
  <si>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</si>
  <si>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</si>
  <si>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</si>
  <si>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</si>
  <si>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</si>
  <si>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</si>
  <si>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</si>
  <si>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</si>
  <si>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</si>
  <si>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</si>
  <si>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</si>
  <si>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</si>
  <si>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</si>
  <si>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</si>
  <si>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</si>
  <si>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</si>
  <si>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</si>
  <si>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</si>
  <si>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</si>
  <si>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</si>
  <si>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</si>
  <si>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</si>
  <si>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</si>
  <si>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</si>
  <si>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</si>
  <si>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</si>
  <si>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</si>
  <si>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</si>
  <si>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</si>
  <si>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</si>
  <si>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</si>
  <si>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</si>
  <si>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</si>
  <si>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</si>
  <si>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</si>
  <si>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</si>
  <si>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</si>
  <si>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</si>
  <si>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</si>
  <si>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</si>
  <si>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</si>
  <si>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</si>
  <si>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</si>
  <si>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</si>
  <si>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</si>
  <si>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</si>
  <si>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</si>
  <si>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</si>
  <si>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</si>
  <si>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</si>
  <si>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</si>
  <si>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</si>
  <si>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</si>
  <si>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</si>
  <si>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</si>
  <si>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</si>
  <si>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</si>
  <si>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</si>
  <si>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</si>
  <si>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</si>
  <si>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</si>
  <si>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</si>
  <si>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</si>
  <si>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</si>
  <si>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</si>
  <si>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</si>
  <si>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</si>
  <si>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</si>
  <si>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</si>
  <si>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</si>
  <si>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</si>
  <si>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</si>
  <si>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</si>
  <si>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</si>
  <si>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</si>
  <si>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</si>
  <si>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</si>
  <si>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</si>
  <si>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</si>
  <si>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</si>
  <si>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</si>
  <si>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</si>
  <si>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</si>
  <si>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</si>
  <si>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</si>
  <si>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</si>
  <si>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</si>
  <si>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</si>
  <si>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</si>
  <si>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</si>
  <si>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</si>
  <si>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</si>
  <si>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</si>
  <si>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</si>
  <si>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</si>
  <si>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</si>
  <si>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</si>
  <si>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</si>
  <si>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</si>
  <si>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</si>
  <si>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</si>
  <si>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</si>
  <si>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</si>
  <si>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</si>
  <si>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</si>
  <si>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</si>
  <si>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</si>
  <si>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</si>
  <si>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</si>
  <si>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</si>
  <si>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</si>
  <si>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</si>
  <si>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</si>
  <si>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</si>
  <si>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</si>
  <si>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</si>
  <si>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</si>
  <si>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</si>
  <si>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</si>
  <si>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</si>
  <si>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</si>
  <si>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</si>
  <si>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</si>
  <si>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</si>
  <si>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</si>
  <si>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</si>
  <si>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</si>
  <si>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</si>
  <si>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</si>
  <si>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</si>
  <si>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</si>
  <si>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</si>
  <si>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</si>
  <si>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</si>
  <si>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</si>
  <si>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</si>
  <si>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</si>
  <si>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</si>
  <si>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</si>
  <si>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</si>
  <si>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</si>
  <si>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</si>
  <si>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</si>
  <si>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</si>
  <si>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</si>
  <si>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</si>
  <si>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</si>
  <si>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</si>
  <si>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</si>
  <si>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</si>
  <si>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</si>
  <si>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</si>
  <si>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</si>
  <si>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</si>
  <si>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</si>
  <si>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</si>
  <si>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</si>
  <si>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</si>
  <si>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</si>
  <si>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</si>
  <si>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</si>
  <si>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</si>
  <si>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</si>
  <si>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</si>
  <si>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</si>
  <si>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</si>
  <si>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</si>
  <si>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</si>
  <si>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</si>
  <si>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</si>
  <si>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</si>
  <si>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</si>
  <si>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</si>
  <si>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</si>
  <si>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</si>
  <si>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</si>
  <si>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</si>
  <si>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</si>
  <si>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</si>
  <si>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</si>
  <si>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</si>
  <si>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</si>
  <si>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</si>
  <si>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</si>
  <si>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</si>
  <si>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</si>
  <si>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</si>
  <si>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</si>
  <si>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</si>
  <si>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</si>
  <si>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</si>
  <si>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</si>
  <si>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</si>
  <si>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</si>
  <si>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</si>
  <si>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</si>
  <si>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</si>
  <si>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</si>
  <si>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</si>
  <si>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</si>
  <si>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</si>
  <si>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</si>
  <si>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</si>
  <si>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</si>
  <si>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</si>
  <si>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</si>
  <si>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</si>
  <si>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</si>
  <si>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</si>
  <si>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</si>
  <si>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</si>
  <si>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</si>
  <si>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</si>
  <si>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</si>
  <si>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</si>
  <si>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</si>
  <si>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</si>
  <si>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</si>
  <si>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</si>
  <si>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</si>
  <si>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</si>
  <si>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</si>
  <si>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</si>
  <si>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</si>
  <si>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</si>
  <si>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</si>
  <si>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</si>
  <si>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</si>
  <si>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</si>
  <si>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</si>
  <si>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</si>
  <si>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</si>
  <si>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</si>
  <si>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</si>
  <si>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</si>
  <si>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</si>
  <si>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</si>
  <si>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</si>
  <si>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</si>
  <si>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</si>
  <si>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</si>
  <si>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</si>
  <si>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</si>
  <si>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</si>
  <si>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</si>
  <si>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</si>
  <si>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</si>
  <si>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</si>
  <si>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</si>
  <si>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</si>
  <si>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</si>
  <si>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</si>
  <si>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</si>
  <si>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</si>
  <si>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</si>
  <si>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</si>
  <si>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</si>
  <si>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</si>
  <si>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</si>
  <si>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</si>
  <si>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</si>
  <si>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</si>
  <si>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</si>
  <si>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</si>
  <si>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</si>
  <si>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</si>
  <si>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</si>
  <si>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</si>
  <si>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</si>
  <si>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</si>
  <si>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</si>
  <si>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</si>
  <si>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</si>
  <si>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</si>
  <si>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Returned</t>
  </si>
  <si>
    <t>Return Status</t>
  </si>
  <si>
    <t>Order Year</t>
  </si>
  <si>
    <t>Order Month</t>
  </si>
  <si>
    <t>Profit Margin</t>
  </si>
  <si>
    <t>Repeat Customers</t>
  </si>
  <si>
    <t>Sum of Sales</t>
  </si>
  <si>
    <t>Sum of Profit</t>
  </si>
  <si>
    <t>Sum of Quantity ordered new</t>
  </si>
  <si>
    <t>Row Labels</t>
  </si>
  <si>
    <t>January</t>
  </si>
  <si>
    <t>February</t>
  </si>
  <si>
    <t>March</t>
  </si>
  <si>
    <t>April</t>
  </si>
  <si>
    <t>May</t>
  </si>
  <si>
    <t>June</t>
  </si>
  <si>
    <t>Grand Total</t>
  </si>
  <si>
    <t>Count of Return Status</t>
  </si>
  <si>
    <t>Column Labels</t>
  </si>
  <si>
    <t>Not Returned</t>
  </si>
  <si>
    <t>Revenue</t>
  </si>
  <si>
    <t>Orders</t>
  </si>
  <si>
    <t>Return Rate</t>
  </si>
  <si>
    <t>Repeat Customer</t>
  </si>
  <si>
    <t>Count of Row ID</t>
  </si>
  <si>
    <t>One-Time Customer</t>
  </si>
  <si>
    <t>Jan</t>
  </si>
  <si>
    <t>Mar</t>
  </si>
  <si>
    <t>Apr</t>
  </si>
  <si>
    <t>Jun</t>
  </si>
  <si>
    <t>Feb</t>
  </si>
  <si>
    <t>Super Store Sales Dashboard</t>
  </si>
  <si>
    <t xml:space="preserve">  Profit</t>
  </si>
  <si>
    <t>Units Sold</t>
  </si>
  <si>
    <t>MoM %</t>
  </si>
  <si>
    <t>month year</t>
  </si>
  <si>
    <t>April-2015</t>
  </si>
  <si>
    <t>February-2015</t>
  </si>
  <si>
    <t>January-2015</t>
  </si>
  <si>
    <t>June-2015</t>
  </si>
  <si>
    <t>March-2015</t>
  </si>
  <si>
    <t>May-2015</t>
  </si>
  <si>
    <t>MOM %</t>
  </si>
  <si>
    <t>MoM Growth %</t>
  </si>
  <si>
    <t xml:space="preserve">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</si>
</sst>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mmmm"/>
    <numFmt numFmtId="165" formatCode="[$$-409]#,##0"/>
    <numFmt numFmtId="166" formatCode="_(* #,##0_);_(* \(#,##0\);_(* &quot;-&quot;??_);_(@_)"/>
    <numFmt numFmtId="167" formatCode="[$$-409]#,##0.00"/>
    <numFmt numFmtId="168" formatCode="&quot;$&quot;#,##0"/>
    <numFmt numFmtId="169" formatCode="mmmm\-yyyy"/>
    <numFmt numFmtId="170" formatCode="0.0%"/>
  </numFmts>
  <fonts count="10" x14ac:knownFonts="1">
    <font>
      <sz val="10"/>
      <name val="MS Sans Serif"/>
    </font>
    <font>
      <sz val="11"/>
      <color theme="1"/>
      <name val="Calibri"/>
      <family val="2"/>
      <scheme val="minor"/>
    </font>
    <font>
      <b/>
      <sz val="10"/>
      <color theme="0"/>
      <name val="MS Sans Serif"/>
    </font>
    <font>
      <b/>
      <sz val="10"/>
      <color theme="0"/>
      <name val="MS Sans Serif"/>
      <family val="2"/>
    </font>
    <font>
      <sz val="10"/>
      <name val="MS Sans Serif"/>
    </font>
    <font>
      <b/>
      <sz val="10"/>
      <color theme="1"/>
      <name val="MS Sans Serif"/>
    </font>
    <font>
      <sz val="22"/>
      <name val="Bahnschrift"/>
      <family val="2"/>
    </font>
    <font>
      <sz val="24"/>
      <name val="Bahnschrift"/>
      <family val="2"/>
    </font>
    <font>
      <sz val="22"/>
      <name val="MS Sans Serif"/>
    </font>
    <font>
      <b/>
      <sz val="36"/>
      <color theme="9" tint="-0.499984740745262"/>
      <name val="Berlin Sans FB Demi"/>
      <family val="2"/>
    </font>
  </fonts>
  <fills count="9">
    <fill>
      <patternFill patternType="none"/>
    </fill>
    <fill>
      <patternFill patternType="gray125"/>
    </fill>
    <fill>
      <patternFill patternType="solid">
        <fgColor theme="0"/>
        <bgColor indexed="64"/>
      </patternFill>
    </fill>
    <fill>
      <patternFill patternType="solid">
        <fgColor theme="9" tint="-0.499984740745262"/>
        <bgColor theme="1"/>
      </patternFill>
    </fill>
    <fill>
      <patternFill patternType="solid">
        <fgColor theme="9" tint="-0.49998474074526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39997558519241921"/>
        <bgColor theme="4" tint="0.79998168889431442"/>
      </patternFill>
    </fill>
  </fills>
  <borders count="12">
    <border>
      <left/>
      <right/>
      <top/>
      <bottom/>
      <diagonal/>
    </border>
    <border>
      <left style="thin">
        <color theme="0"/>
      </left>
      <right/>
      <top/>
      <bottom/>
      <diagonal/>
    </border>
    <border>
      <left/>
      <right/>
      <top/>
      <bottom style="thin">
        <color theme="4" tint="0.39997558519241921"/>
      </bottom>
      <diagonal/>
    </border>
    <border>
      <left style="thin">
        <color theme="0"/>
      </left>
      <right style="thin">
        <color theme="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xf numFmtId="43" fontId="4" fillId="0" borderId="0" applyFont="0" applyFill="0" applyBorder="0" applyAlignment="0" applyProtection="0"/>
    <xf numFmtId="9" fontId="4" fillId="0" borderId="0" applyFont="0" applyFill="0" applyBorder="0" applyAlignment="0" applyProtection="0"/>
  </cellStyleXfs>
  <cellXfs count="51">
    <xf numFmtId="0" fontId="0" fillId="0" borderId="0" xfId="0"/>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166" fontId="0" fillId="0" borderId="0" xfId="2" applyNumberFormat="1" applyFont="1"/>
    <xf numFmtId="9" fontId="0" fillId="0" borderId="0" xfId="3" applyFont="1"/>
    <xf numFmtId="10" fontId="0" fillId="0" borderId="0" xfId="3" applyNumberFormat="1" applyFont="1"/>
    <xf numFmtId="0" fontId="0" fillId="2" borderId="0" xfId="0" applyFill="1"/>
    <xf numFmtId="0" fontId="0" fillId="0" borderId="0" xfId="0" applyFill="1"/>
    <xf numFmtId="168" fontId="0" fillId="0" borderId="0" xfId="0" applyNumberFormat="1"/>
    <xf numFmtId="14" fontId="0" fillId="0" borderId="0" xfId="0" applyNumberFormat="1"/>
    <xf numFmtId="9" fontId="0" fillId="0" borderId="0" xfId="0" applyNumberFormat="1"/>
    <xf numFmtId="169" fontId="0" fillId="0" borderId="0" xfId="0" applyNumberFormat="1"/>
    <xf numFmtId="170" fontId="0" fillId="0" borderId="0" xfId="0" applyNumberFormat="1"/>
    <xf numFmtId="49" fontId="0" fillId="0" borderId="0" xfId="0" applyNumberFormat="1"/>
    <xf numFmtId="0" fontId="2" fillId="3" borderId="0" xfId="0" applyFont="1" applyFill="1"/>
    <xf numFmtId="0" fontId="2" fillId="3" borderId="1" xfId="0" applyFont="1" applyFill="1" applyBorder="1"/>
    <xf numFmtId="14" fontId="2" fillId="3" borderId="1" xfId="0" applyNumberFormat="1" applyFont="1" applyFill="1" applyBorder="1"/>
    <xf numFmtId="0" fontId="3" fillId="3" borderId="1" xfId="0" applyFont="1" applyFill="1" applyBorder="1"/>
    <xf numFmtId="169" fontId="2" fillId="3" borderId="3" xfId="0" applyNumberFormat="1" applyFont="1" applyFill="1" applyBorder="1"/>
    <xf numFmtId="0" fontId="0" fillId="4" borderId="0" xfId="0" applyFill="1"/>
    <xf numFmtId="0" fontId="0" fillId="2" borderId="7" xfId="0" applyFill="1" applyBorder="1"/>
    <xf numFmtId="0" fontId="0" fillId="2" borderId="0"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49" fontId="7" fillId="2" borderId="10" xfId="0" applyNumberFormat="1" applyFont="1" applyFill="1" applyBorder="1"/>
    <xf numFmtId="0" fontId="0" fillId="0" borderId="10" xfId="0" applyBorder="1"/>
    <xf numFmtId="0" fontId="0" fillId="5" borderId="4" xfId="0" applyFill="1" applyBorder="1"/>
    <xf numFmtId="0" fontId="6" fillId="5" borderId="5" xfId="0" applyFont="1" applyFill="1" applyBorder="1"/>
    <xf numFmtId="0" fontId="8" fillId="5" borderId="5" xfId="0" applyFont="1" applyFill="1" applyBorder="1"/>
    <xf numFmtId="0" fontId="0" fillId="5" borderId="6" xfId="0" applyFill="1" applyBorder="1"/>
    <xf numFmtId="0" fontId="0" fillId="5" borderId="5" xfId="0" applyFill="1" applyBorder="1"/>
    <xf numFmtId="0" fontId="0" fillId="6" borderId="4" xfId="0" applyFill="1" applyBorder="1"/>
    <xf numFmtId="0" fontId="6" fillId="6" borderId="5" xfId="0" applyFont="1" applyFill="1" applyBorder="1"/>
    <xf numFmtId="0" fontId="0" fillId="6" borderId="5" xfId="0" applyFill="1" applyBorder="1"/>
    <xf numFmtId="0" fontId="0" fillId="6" borderId="6" xfId="0" applyFill="1" applyBorder="1"/>
    <xf numFmtId="0" fontId="0" fillId="7" borderId="0" xfId="0" applyFill="1"/>
    <xf numFmtId="0" fontId="9" fillId="7" borderId="0" xfId="0" applyFont="1" applyFill="1" applyAlignment="1">
      <alignment horizontal="left"/>
    </xf>
    <xf numFmtId="0" fontId="0" fillId="6" borderId="0" xfId="0" applyFill="1"/>
    <xf numFmtId="0" fontId="0" fillId="6" borderId="0" xfId="0" applyFill="1" applyAlignment="1">
      <alignment horizontal="left"/>
    </xf>
    <xf numFmtId="165" fontId="0" fillId="6" borderId="0" xfId="0" applyNumberFormat="1" applyFill="1"/>
    <xf numFmtId="0" fontId="5" fillId="8" borderId="2" xfId="0" applyFont="1" applyFill="1" applyBorder="1"/>
    <xf numFmtId="167" fontId="5" fillId="8" borderId="2" xfId="0" applyNumberFormat="1" applyFont="1" applyFill="1" applyBorder="1"/>
    <xf numFmtId="10" fontId="0" fillId="6" borderId="0" xfId="0" applyNumberFormat="1" applyFill="1"/>
    <xf numFmtId="167" fontId="0" fillId="6" borderId="0" xfId="0" applyNumberFormat="1" applyFill="1"/>
    <xf numFmtId="166" fontId="0" fillId="6" borderId="0" xfId="0" applyNumberFormat="1" applyFill="1"/>
    <xf numFmtId="168" fontId="0" fillId="6" borderId="0" xfId="0" applyNumberFormat="1" applyFill="1"/>
  </cellXfs>
  <cellStyles count="4">
    <cellStyle name="Comma" xfId="2" builtinId="3"/>
    <cellStyle name="Normal" xfId="0" builtinId="0"/>
    <cellStyle name="Normal 2" xfId="1" xr:uid="{00000000-0005-0000-0000-000001000000}"/>
    <cellStyle name="Percent" xfId="3" builtinId="5"/>
  </cellStyles>
  <dxfs count="141">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numFmt numFmtId="166" formatCode="_(* #,##0_);_(* \(#,##0\);_(* &quot;-&quot;??_);_(@_)"/>
    </dxf>
    <dxf>
      <numFmt numFmtId="14" formatCode="0.00%"/>
    </dxf>
    <dxf>
      <numFmt numFmtId="165" formatCode="[$$-409]#,##0"/>
    </dxf>
    <dxf>
      <numFmt numFmtId="165" formatCode="[$$-409]#,##0"/>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numFmt numFmtId="165" formatCode="[$$-409]#,##0"/>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numFmt numFmtId="166" formatCode="_(* #,##0_);_(* \(#,##0\);_(* &quot;-&quot;??_);_(@_)"/>
    </dxf>
    <dxf>
      <numFmt numFmtId="167" formatCode="[$$-409]#,##0.00"/>
    </dxf>
    <dxf>
      <numFmt numFmtId="165" formatCode="[$$-409]#,##0"/>
    </dxf>
    <dxf>
      <numFmt numFmtId="166" formatCode="_(* #,##0_);_(* \(#,##0\);_(* &quot;-&quot;??_);_(@_)"/>
    </dxf>
    <dxf>
      <numFmt numFmtId="165" formatCode="[$$-409]#,##0"/>
    </dxf>
    <dxf>
      <numFmt numFmtId="168" formatCode="&quot;$&quot;#,##0"/>
    </dxf>
    <dxf>
      <numFmt numFmtId="168" formatCode="&quot;$&quot;#,##0"/>
    </dxf>
    <dxf>
      <numFmt numFmtId="165" formatCode="[$$-409]#,##0"/>
    </dxf>
    <dxf>
      <numFmt numFmtId="166" formatCode="_(* #,##0_);_(* \(#,##0\);_(* &quot;-&quot;??_);_(@_)"/>
    </dxf>
    <dxf>
      <numFmt numFmtId="14" formatCode="0.00%"/>
    </dxf>
    <dxf>
      <numFmt numFmtId="165" formatCode="[$$-409]#,##0"/>
    </dxf>
    <dxf>
      <fill>
        <patternFill patternType="solid">
          <bgColor theme="6" tint="0.39997558519241921"/>
        </patternFill>
      </fill>
    </dxf>
    <dxf>
      <fill>
        <patternFill patternType="solid">
          <bgColor theme="6" tint="0.39997558519241921"/>
        </patternFill>
      </fill>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font>
        <b/>
        <i val="0"/>
        <strike val="0"/>
        <condense val="0"/>
        <extend val="0"/>
        <outline val="0"/>
        <shadow val="0"/>
        <u val="none"/>
        <vertAlign val="baseline"/>
        <sz val="10"/>
        <color theme="0"/>
        <name val="MS Sans Serif"/>
        <scheme val="none"/>
      </font>
      <fill>
        <patternFill patternType="solid">
          <fgColor theme="1"/>
          <bgColor theme="9" tint="-0.499984740745262"/>
        </patternFill>
      </fill>
      <border diagonalUp="0" diagonalDown="0" outline="0">
        <left style="thin">
          <color theme="0"/>
        </left>
        <right style="thin">
          <color theme="0"/>
        </right>
        <top/>
        <bottom/>
      </border>
    </dxf>
  </dxfs>
  <tableStyles count="0" defaultTableStyle="TableStyleMedium9" defaultPivotStyle="PivotStyleLight16"/>
  <colors>
    <mruColors>
      <color rgb="FFFFDDAE"/>
      <color rgb="FFF6BDBE"/>
      <color rgb="FFEDBB8A"/>
      <color rgb="FFFFEAEA"/>
      <color rgb="FFDE8A5A"/>
      <color rgb="FFAD70A4"/>
      <color rgb="FF2E4057"/>
      <color rgb="FF008854"/>
      <color rgb="FF154734"/>
      <color rgb="FF006F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Superstore Sales Dashboard.xlsx]Pivot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col"/>
        <c:grouping val="clustered"/>
        <c:varyColors val="0"/>
        <c:ser>
          <c:idx val="0"/>
          <c:order val="0"/>
          <c:tx>
            <c:strRef>
              <c:f>'Pivot Tables'!$F$46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Tables'!$E$47:$E$50</c:f>
              <c:strCache>
                <c:ptCount val="3"/>
                <c:pt idx="0">
                  <c:v>Illinois</c:v>
                </c:pt>
                <c:pt idx="1">
                  <c:v>New York</c:v>
                </c:pt>
                <c:pt idx="2">
                  <c:v>California</c:v>
                </c:pt>
              </c:strCache>
            </c:strRef>
          </c:cat>
          <c:val>
            <c:numRef>
              <c:f>'Pivot Tables'!$F$47:$F$50</c:f>
              <c:numCache>
                <c:formatCode>[$$-409]#,##0</c:formatCode>
                <c:ptCount val="3"/>
                <c:pt idx="0">
                  <c:v>98971.250000000029</c:v>
                </c:pt>
                <c:pt idx="1">
                  <c:v>223930.48000000004</c:v>
                </c:pt>
                <c:pt idx="2">
                  <c:v>288310.60999999987</c:v>
                </c:pt>
              </c:numCache>
            </c:numRef>
          </c:val>
          <c:extLst>
            <c:ext xmlns:c16="http://schemas.microsoft.com/office/drawing/2014/chart" uri="{C3380CC4-5D6E-409C-BE32-E72D297353CC}">
              <c16:uniqueId val="{00000000-9F52-3B45-B3D3-71A3FF94A20B}"/>
            </c:ext>
          </c:extLst>
        </c:ser>
        <c:dLbls>
          <c:dLblPos val="inEnd"/>
          <c:showLegendKey val="0"/>
          <c:showVal val="1"/>
          <c:showCatName val="0"/>
          <c:showSerName val="0"/>
          <c:showPercent val="0"/>
          <c:showBubbleSize val="0"/>
        </c:dLbls>
        <c:gapWidth val="182"/>
        <c:axId val="495068464"/>
        <c:axId val="495068848"/>
      </c:barChart>
      <c:catAx>
        <c:axId val="49506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95068848"/>
        <c:crosses val="autoZero"/>
        <c:auto val="1"/>
        <c:lblAlgn val="ctr"/>
        <c:lblOffset val="100"/>
        <c:noMultiLvlLbl val="0"/>
      </c:catAx>
      <c:valAx>
        <c:axId val="495068848"/>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4950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Superstore Sales Dashboard.xlsx]Pivot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Tables'!$I$46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Tables'!$H$47:$H$50</c:f>
              <c:strCache>
                <c:ptCount val="3"/>
                <c:pt idx="0">
                  <c:v>Wyoming</c:v>
                </c:pt>
                <c:pt idx="1">
                  <c:v>Delaware</c:v>
                </c:pt>
                <c:pt idx="2">
                  <c:v>South Dakota</c:v>
                </c:pt>
              </c:strCache>
            </c:strRef>
          </c:cat>
          <c:val>
            <c:numRef>
              <c:f>'Pivot Tables'!$I$47:$I$50</c:f>
              <c:numCache>
                <c:formatCode>[$$-409]#,##0</c:formatCode>
                <c:ptCount val="3"/>
                <c:pt idx="0">
                  <c:v>1183.5400000000002</c:v>
                </c:pt>
                <c:pt idx="1">
                  <c:v>1257.76</c:v>
                </c:pt>
                <c:pt idx="2">
                  <c:v>1550.49</c:v>
                </c:pt>
              </c:numCache>
            </c:numRef>
          </c:val>
          <c:extLst>
            <c:ext xmlns:c16="http://schemas.microsoft.com/office/drawing/2014/chart" uri="{C3380CC4-5D6E-409C-BE32-E72D297353CC}">
              <c16:uniqueId val="{00000000-DC0B-9042-B3D4-D5AEB199D366}"/>
            </c:ext>
          </c:extLst>
        </c:ser>
        <c:dLbls>
          <c:showLegendKey val="0"/>
          <c:showVal val="0"/>
          <c:showCatName val="0"/>
          <c:showSerName val="0"/>
          <c:showPercent val="0"/>
          <c:showBubbleSize val="0"/>
        </c:dLbls>
        <c:gapWidth val="182"/>
        <c:axId val="502284416"/>
        <c:axId val="502307840"/>
      </c:barChart>
      <c:catAx>
        <c:axId val="502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02307840"/>
        <c:crosses val="autoZero"/>
        <c:auto val="1"/>
        <c:lblAlgn val="ctr"/>
        <c:lblOffset val="100"/>
        <c:noMultiLvlLbl val="0"/>
      </c:catAx>
      <c:valAx>
        <c:axId val="502307840"/>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502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Superstore Sales Dashboard.xlsx]Pivot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s>
    <c:plotArea>
      <c:layout/>
      <c:doughnutChart>
        <c:varyColors val="1"/>
        <c:ser>
          <c:idx val="0"/>
          <c:order val="0"/>
          <c:tx>
            <c:strRef>
              <c:f>'Pivot Tables'!$C$103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B78-4C00-9462-CC338F662B7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B78-4C00-9462-CC338F662B7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Tables'!$B$104:$B$106</c:f>
              <c:strCache>
                <c:ptCount val="2"/>
                <c:pt idx="0">
                  <c:v>Repeat Customer</c:v>
                </c:pt>
                <c:pt idx="1">
                  <c:v>One-Time Customer</c:v>
                </c:pt>
              </c:strCache>
            </c:strRef>
          </c:cat>
          <c:val>
            <c:numRef>
              <c:f>'Pivot Tables'!$C$104:$C$106</c:f>
              <c:numCache>
                <c:formatCode>0.00%</c:formatCode>
                <c:ptCount val="2"/>
                <c:pt idx="0">
                  <c:v>0.67418032786885251</c:v>
                </c:pt>
                <c:pt idx="1">
                  <c:v>0.32581967213114754</c:v>
                </c:pt>
              </c:numCache>
            </c:numRef>
          </c:val>
          <c:extLst>
            <c:ext xmlns:c16="http://schemas.microsoft.com/office/drawing/2014/chart" uri="{C3380CC4-5D6E-409C-BE32-E72D297353CC}">
              <c16:uniqueId val="{00000000-AEFD-444D-B5E1-3E00FCFECE8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Superstore Sales Dashboard.xlsx]Pivot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Tables'!$C$112:$C$113</c:f>
              <c:strCache>
                <c:ptCount val="1"/>
                <c:pt idx="0">
                  <c:v>Newell 323</c:v>
                </c:pt>
              </c:strCache>
            </c:strRef>
          </c:tx>
          <c:spPr>
            <a:solidFill>
              <a:schemeClr val="accent2"/>
            </a:solidFill>
            <a:ln>
              <a:noFill/>
            </a:ln>
            <a:effectLst/>
          </c:spPr>
          <c:invertIfNegative val="0"/>
          <c:cat>
            <c:strRef>
              <c:f>'Pivot Tables'!$B$114</c:f>
              <c:strCache>
                <c:ptCount val="1"/>
                <c:pt idx="0">
                  <c:v>Total</c:v>
                </c:pt>
              </c:strCache>
            </c:strRef>
          </c:cat>
          <c:val>
            <c:numRef>
              <c:f>'Pivot Tables'!$C$114</c:f>
              <c:numCache>
                <c:formatCode>_(* #,##0_);_(* \(#,##0\);_(* "-"??_);_(@_)</c:formatCode>
                <c:ptCount val="1"/>
                <c:pt idx="0">
                  <c:v>268</c:v>
                </c:pt>
              </c:numCache>
            </c:numRef>
          </c:val>
          <c:extLst>
            <c:ext xmlns:c16="http://schemas.microsoft.com/office/drawing/2014/chart" uri="{C3380CC4-5D6E-409C-BE32-E72D297353CC}">
              <c16:uniqueId val="{00000000-AFC8-5945-B2AB-6DC306A5D971}"/>
            </c:ext>
          </c:extLst>
        </c:ser>
        <c:ser>
          <c:idx val="1"/>
          <c:order val="1"/>
          <c:tx>
            <c:strRef>
              <c:f>'Pivot Tables'!$D$112:$D$113</c:f>
              <c:strCache>
                <c:ptCount val="1"/>
                <c:pt idx="0">
                  <c:v>Economy Rollaway Files</c:v>
                </c:pt>
              </c:strCache>
            </c:strRef>
          </c:tx>
          <c:spPr>
            <a:solidFill>
              <a:schemeClr val="accent4"/>
            </a:solidFill>
            <a:ln>
              <a:noFill/>
            </a:ln>
            <a:effectLst/>
          </c:spPr>
          <c:invertIfNegative val="0"/>
          <c:cat>
            <c:strRef>
              <c:f>'Pivot Tables'!$B$114</c:f>
              <c:strCache>
                <c:ptCount val="1"/>
                <c:pt idx="0">
                  <c:v>Total</c:v>
                </c:pt>
              </c:strCache>
            </c:strRef>
          </c:cat>
          <c:val>
            <c:numRef>
              <c:f>'Pivot Tables'!$D$114</c:f>
              <c:numCache>
                <c:formatCode>_(* #,##0_);_(* \(#,##0\);_(* "-"??_);_(@_)</c:formatCode>
                <c:ptCount val="1"/>
                <c:pt idx="0">
                  <c:v>216</c:v>
                </c:pt>
              </c:numCache>
            </c:numRef>
          </c:val>
          <c:extLst>
            <c:ext xmlns:c16="http://schemas.microsoft.com/office/drawing/2014/chart" uri="{C3380CC4-5D6E-409C-BE32-E72D297353CC}">
              <c16:uniqueId val="{00000002-AFC8-5945-B2AB-6DC306A5D971}"/>
            </c:ext>
          </c:extLst>
        </c:ser>
        <c:ser>
          <c:idx val="2"/>
          <c:order val="2"/>
          <c:tx>
            <c:strRef>
              <c:f>'Pivot Tables'!$E$112:$E$113</c:f>
              <c:strCache>
                <c:ptCount val="1"/>
                <c:pt idx="0">
                  <c:v>Eldon Simplefile® Box Office®</c:v>
                </c:pt>
              </c:strCache>
            </c:strRef>
          </c:tx>
          <c:spPr>
            <a:solidFill>
              <a:schemeClr val="accent6"/>
            </a:solidFill>
            <a:ln>
              <a:noFill/>
            </a:ln>
            <a:effectLst/>
          </c:spPr>
          <c:invertIfNegative val="0"/>
          <c:cat>
            <c:strRef>
              <c:f>'Pivot Tables'!$B$114</c:f>
              <c:strCache>
                <c:ptCount val="1"/>
                <c:pt idx="0">
                  <c:v>Total</c:v>
                </c:pt>
              </c:strCache>
            </c:strRef>
          </c:cat>
          <c:val>
            <c:numRef>
              <c:f>'Pivot Tables'!$E$114</c:f>
              <c:numCache>
                <c:formatCode>_(* #,##0_);_(* \(#,##0\);_(* "-"??_);_(@_)</c:formatCode>
                <c:ptCount val="1"/>
                <c:pt idx="0">
                  <c:v>183</c:v>
                </c:pt>
              </c:numCache>
            </c:numRef>
          </c:val>
          <c:extLst>
            <c:ext xmlns:c16="http://schemas.microsoft.com/office/drawing/2014/chart" uri="{C3380CC4-5D6E-409C-BE32-E72D297353CC}">
              <c16:uniqueId val="{00000003-AFC8-5945-B2AB-6DC306A5D971}"/>
            </c:ext>
          </c:extLst>
        </c:ser>
        <c:dLbls>
          <c:showLegendKey val="0"/>
          <c:showVal val="0"/>
          <c:showCatName val="0"/>
          <c:showSerName val="0"/>
          <c:showPercent val="0"/>
          <c:showBubbleSize val="0"/>
        </c:dLbls>
        <c:gapWidth val="219"/>
        <c:overlap val="-27"/>
        <c:axId val="2056981344"/>
        <c:axId val="1980922384"/>
      </c:barChart>
      <c:catAx>
        <c:axId val="20569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0922384"/>
        <c:crosses val="autoZero"/>
        <c:auto val="1"/>
        <c:lblAlgn val="ctr"/>
        <c:lblOffset val="100"/>
        <c:noMultiLvlLbl val="0"/>
      </c:catAx>
      <c:valAx>
        <c:axId val="1980922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698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Superstore Sales Dashboard.xlsx]Pivot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Tables'!$C$124</c:f>
              <c:strCache>
                <c:ptCount val="1"/>
                <c:pt idx="0">
                  <c:v>Total</c:v>
                </c:pt>
              </c:strCache>
            </c:strRef>
          </c:tx>
          <c:spPr>
            <a:ln w="28575" cap="rnd">
              <a:solidFill>
                <a:schemeClr val="accent2"/>
              </a:solidFill>
              <a:round/>
            </a:ln>
            <a:effectLst/>
          </c:spPr>
          <c:marker>
            <c:symbol val="none"/>
          </c:marker>
          <c:cat>
            <c:strRef>
              <c:f>'Pivot Tables'!$B$125:$B$131</c:f>
              <c:strCache>
                <c:ptCount val="6"/>
                <c:pt idx="0">
                  <c:v>Jan</c:v>
                </c:pt>
                <c:pt idx="1">
                  <c:v>Feb</c:v>
                </c:pt>
                <c:pt idx="2">
                  <c:v>Mar</c:v>
                </c:pt>
                <c:pt idx="3">
                  <c:v>Apr</c:v>
                </c:pt>
                <c:pt idx="4">
                  <c:v>May</c:v>
                </c:pt>
                <c:pt idx="5">
                  <c:v>Jun</c:v>
                </c:pt>
              </c:strCache>
            </c:strRef>
          </c:cat>
          <c:val>
            <c:numRef>
              <c:f>'Pivot Tables'!$C$125:$C$131</c:f>
              <c:numCache>
                <c:formatCode>[$$-409]#,##0</c:formatCode>
                <c:ptCount val="6"/>
                <c:pt idx="0">
                  <c:v>274766.92000000004</c:v>
                </c:pt>
                <c:pt idx="1">
                  <c:v>326101.47000000015</c:v>
                </c:pt>
                <c:pt idx="2">
                  <c:v>271696.67000000016</c:v>
                </c:pt>
                <c:pt idx="3">
                  <c:v>389831.94999999995</c:v>
                </c:pt>
                <c:pt idx="4">
                  <c:v>306572.06999999989</c:v>
                </c:pt>
                <c:pt idx="5">
                  <c:v>355368.8</c:v>
                </c:pt>
              </c:numCache>
            </c:numRef>
          </c:val>
          <c:smooth val="0"/>
          <c:extLst>
            <c:ext xmlns:c16="http://schemas.microsoft.com/office/drawing/2014/chart" uri="{C3380CC4-5D6E-409C-BE32-E72D297353CC}">
              <c16:uniqueId val="{00000000-BD62-7945-98FC-E254E616A755}"/>
            </c:ext>
          </c:extLst>
        </c:ser>
        <c:dLbls>
          <c:showLegendKey val="0"/>
          <c:showVal val="0"/>
          <c:showCatName val="0"/>
          <c:showSerName val="0"/>
          <c:showPercent val="0"/>
          <c:showBubbleSize val="0"/>
        </c:dLbls>
        <c:smooth val="0"/>
        <c:axId val="2084290128"/>
        <c:axId val="2027822256"/>
      </c:lineChart>
      <c:catAx>
        <c:axId val="20842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842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Superstore Sales Dashboard.xlsx]Pivot Tables!PivotTable9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pivotFmt>
      <c:pivotFmt>
        <c:idx val="6"/>
        <c:spPr>
          <a:solidFill>
            <a:schemeClr val="accent2"/>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dLbl>
          <c:idx val="0"/>
          <c:layout>
            <c:manualLayout>
              <c:x val="0.18139022035341096"/>
              <c:y val="-0.1107242564208507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986CA5C-843C-4C26-A464-ABD1BB5030AB}" type="CATEGORYNAME">
                  <a:rPr lang="en-US"/>
                  <a:pPr>
                    <a:defRPr/>
                  </a:pPr>
                  <a:t>[CATEGORY NAME]</a:t>
                </a:fld>
                <a:r>
                  <a:rPr lang="en-US"/>
                  <a:t>
</a:t>
                </a:r>
                <a:fld id="{7123B13A-E3CD-4092-97D0-3DE757E9F0E8}" type="PERCENTAGE">
                  <a:rPr lang="en-US"/>
                  <a:pPr>
                    <a:defRPr/>
                  </a:pPr>
                  <a:t>[PERCENTAGE]</a:t>
                </a:fld>
                <a:endParaRPr lang="en-US"/>
              </a:p>
              <a:p>
                <a:pPr>
                  <a:defRPr/>
                </a:pPr>
                <a:endParaRPr lang="LID4096"/>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4"/>
          </a:solidFill>
          <a:ln w="19050">
            <a:solidFill>
              <a:schemeClr val="lt1"/>
            </a:solidFill>
          </a:ln>
          <a:effectLst/>
        </c:spPr>
        <c:dLbl>
          <c:idx val="0"/>
          <c:layout>
            <c:manualLayout>
              <c:x val="-0.12818242238307709"/>
              <c:y val="5.776917726305246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7F3BEE1-1538-4490-98F5-73125532A7C8}" type="CATEGORYNAME">
                  <a:rPr lang="en-US"/>
                  <a:pPr>
                    <a:defRPr/>
                  </a:pPr>
                  <a:t>[CATEGORY NAME]</a:t>
                </a:fld>
                <a:r>
                  <a:rPr lang="en-US"/>
                  <a:t>
</a:t>
                </a:r>
                <a:fld id="{4CAED277-CFE2-4D6C-A2FC-E7CB130BE831}"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'Pivot Tables'!$C$103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B48-4D89-9371-DC5362336D9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B48-4D89-9371-DC5362336D9D}"/>
              </c:ext>
            </c:extLst>
          </c:dPt>
          <c:dLbls>
            <c:dLbl>
              <c:idx val="0"/>
              <c:layout>
                <c:manualLayout>
                  <c:x val="0.18139022035341096"/>
                  <c:y val="-0.11072425642085072"/>
                </c:manualLayout>
              </c:layout>
              <c:tx>
                <c:rich>
                  <a:bodyPr/>
                  <a:lstStyle/>
                  <a:p>
                    <a:fld id="{5986CA5C-843C-4C26-A464-ABD1BB5030AB}" type="CATEGORYNAME">
                      <a:rPr lang="en-US"/>
                      <a:pPr/>
                      <a:t>[CATEGORY NAME]</a:t>
                    </a:fld>
                    <a:r>
                      <a:rPr lang="en-US"/>
                      <a:t>
</a:t>
                    </a:r>
                    <a:fld id="{7123B13A-E3CD-4092-97D0-3DE757E9F0E8}" type="PERCENTAGE">
                      <a:rPr lang="en-US"/>
                      <a:pPr/>
                      <a:t>[PERCENTAGE]</a:t>
                    </a:fld>
                    <a:endParaRPr lang="en-US"/>
                  </a:p>
                  <a:p>
                    <a:endParaRPr lang="LID4096"/>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B48-4D89-9371-DC5362336D9D}"/>
                </c:ext>
              </c:extLst>
            </c:dLbl>
            <c:dLbl>
              <c:idx val="1"/>
              <c:layout>
                <c:manualLayout>
                  <c:x val="-0.12818242238307709"/>
                  <c:y val="5.7769177263052467E-2"/>
                </c:manualLayout>
              </c:layout>
              <c:tx>
                <c:rich>
                  <a:bodyPr/>
                  <a:lstStyle/>
                  <a:p>
                    <a:fld id="{87F3BEE1-1538-4490-98F5-73125532A7C8}" type="CATEGORYNAME">
                      <a:rPr lang="en-US"/>
                      <a:pPr/>
                      <a:t>[CATEGORY NAME]</a:t>
                    </a:fld>
                    <a:r>
                      <a:rPr lang="en-US"/>
                      <a:t>
</a:t>
                    </a:r>
                    <a:fld id="{4CAED277-CFE2-4D6C-A2FC-E7CB130BE831}" type="PERCENTAGE">
                      <a:rPr lang="en-US"/>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48-4D89-9371-DC5362336D9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LID4096"/>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Tables'!$B$104:$B$106</c:f>
              <c:strCache>
                <c:ptCount val="2"/>
                <c:pt idx="0">
                  <c:v>Repeat Customer</c:v>
                </c:pt>
                <c:pt idx="1">
                  <c:v>One-Time Customer</c:v>
                </c:pt>
              </c:strCache>
            </c:strRef>
          </c:cat>
          <c:val>
            <c:numRef>
              <c:f>'Pivot Tables'!$C$104:$C$106</c:f>
              <c:numCache>
                <c:formatCode>0.00%</c:formatCode>
                <c:ptCount val="2"/>
                <c:pt idx="0">
                  <c:v>0.67418032786885251</c:v>
                </c:pt>
                <c:pt idx="1">
                  <c:v>0.32581967213114754</c:v>
                </c:pt>
              </c:numCache>
            </c:numRef>
          </c:val>
          <c:extLst>
            <c:ext xmlns:c16="http://schemas.microsoft.com/office/drawing/2014/chart" uri="{C3380CC4-5D6E-409C-BE32-E72D297353CC}">
              <c16:uniqueId val="{00000004-2B48-4D89-9371-DC5362336D9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Superstore Sales Dashboard.xlsx]Pivot Tables!PivotTable12</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Trend Over time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Tables'!$C$124</c:f>
              <c:strCache>
                <c:ptCount val="1"/>
                <c:pt idx="0">
                  <c:v>Total</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Tables'!$B$125:$B$131</c:f>
              <c:strCache>
                <c:ptCount val="6"/>
                <c:pt idx="0">
                  <c:v>Jan</c:v>
                </c:pt>
                <c:pt idx="1">
                  <c:v>Feb</c:v>
                </c:pt>
                <c:pt idx="2">
                  <c:v>Mar</c:v>
                </c:pt>
                <c:pt idx="3">
                  <c:v>Apr</c:v>
                </c:pt>
                <c:pt idx="4">
                  <c:v>May</c:v>
                </c:pt>
                <c:pt idx="5">
                  <c:v>Jun</c:v>
                </c:pt>
              </c:strCache>
            </c:strRef>
          </c:cat>
          <c:val>
            <c:numRef>
              <c:f>'Pivot Tables'!$C$125:$C$131</c:f>
              <c:numCache>
                <c:formatCode>[$$-409]#,##0</c:formatCode>
                <c:ptCount val="6"/>
                <c:pt idx="0">
                  <c:v>274766.92000000004</c:v>
                </c:pt>
                <c:pt idx="1">
                  <c:v>326101.47000000015</c:v>
                </c:pt>
                <c:pt idx="2">
                  <c:v>271696.67000000016</c:v>
                </c:pt>
                <c:pt idx="3">
                  <c:v>389831.94999999995</c:v>
                </c:pt>
                <c:pt idx="4">
                  <c:v>306572.06999999989</c:v>
                </c:pt>
                <c:pt idx="5">
                  <c:v>355368.8</c:v>
                </c:pt>
              </c:numCache>
            </c:numRef>
          </c:val>
          <c:smooth val="0"/>
          <c:extLst>
            <c:ext xmlns:c16="http://schemas.microsoft.com/office/drawing/2014/chart" uri="{C3380CC4-5D6E-409C-BE32-E72D297353CC}">
              <c16:uniqueId val="{00000000-0B22-476B-89D6-97372663256B}"/>
            </c:ext>
          </c:extLst>
        </c:ser>
        <c:dLbls>
          <c:dLblPos val="b"/>
          <c:showLegendKey val="0"/>
          <c:showVal val="1"/>
          <c:showCatName val="0"/>
          <c:showSerName val="0"/>
          <c:showPercent val="0"/>
          <c:showBubbleSize val="0"/>
        </c:dLbls>
        <c:marker val="1"/>
        <c:smooth val="0"/>
        <c:axId val="2084290128"/>
        <c:axId val="2027822256"/>
      </c:lineChart>
      <c:catAx>
        <c:axId val="2084290128"/>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409]#,##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842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 Superstore Sales Dashboard.xlsx]Pivot Tables!PivotTable11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Tables'!$C$112:$C$113</c:f>
              <c:strCache>
                <c:ptCount val="1"/>
                <c:pt idx="0">
                  <c:v>Newell 323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Tables'!$B$114</c:f>
              <c:strCache>
                <c:ptCount val="1"/>
                <c:pt idx="0">
                  <c:v>Total</c:v>
                </c:pt>
              </c:strCache>
            </c:strRef>
          </c:cat>
          <c:val>
            <c:numRef>
              <c:f>'Pivot Tables'!$C$114</c:f>
              <c:numCache>
                <c:formatCode>_(* #,##0_);_(* \(#,##0\);_(* "-"??_);_(@_)</c:formatCode>
                <c:ptCount val="1"/>
                <c:pt idx="0">
                  <c:v>268</c:v>
                </c:pt>
              </c:numCache>
            </c:numRef>
          </c:val>
          <c:extLst>
            <c:ext xmlns:c16="http://schemas.microsoft.com/office/drawing/2014/chart" uri="{C3380CC4-5D6E-409C-BE32-E72D297353CC}">
              <c16:uniqueId val="{00000000-05BE-4C46-95AB-ABD2CFB170BD}"/>
            </c:ext>
          </c:extLst>
        </c:ser>
        <c:ser>
          <c:idx val="1"/>
          <c:order val="1"/>
          <c:tx>
            <c:strRef>
              <c:f>'Pivot Tables'!$D$112:$D$113</c:f>
              <c:strCache>
                <c:ptCount val="1"/>
                <c:pt idx="0">
                  <c:v>Economy Rollaway Files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Tables'!$B$114</c:f>
              <c:strCache>
                <c:ptCount val="1"/>
                <c:pt idx="0">
                  <c:v>Total</c:v>
                </c:pt>
              </c:strCache>
            </c:strRef>
          </c:cat>
          <c:val>
            <c:numRef>
              <c:f>'Pivot Tables'!$D$114</c:f>
              <c:numCache>
                <c:formatCode>_(* #,##0_);_(* \(#,##0\);_(* "-"??_);_(@_)</c:formatCode>
                <c:ptCount val="1"/>
                <c:pt idx="0">
                  <c:v>216</c:v>
                </c:pt>
              </c:numCache>
            </c:numRef>
          </c:val>
          <c:extLst>
            <c:ext xmlns:c16="http://schemas.microsoft.com/office/drawing/2014/chart" uri="{C3380CC4-5D6E-409C-BE32-E72D297353CC}">
              <c16:uniqueId val="{00000001-05BE-4C46-95AB-ABD2CFB170BD}"/>
            </c:ext>
          </c:extLst>
        </c:ser>
        <c:ser>
          <c:idx val="2"/>
          <c:order val="2"/>
          <c:tx>
            <c:strRef>
              <c:f>'Pivot Tables'!$E$112:$E$113</c:f>
              <c:strCache>
                <c:ptCount val="1"/>
                <c:pt idx="0">
                  <c:v>Eldon Simplefile® Box Office®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Tables'!$B$114</c:f>
              <c:strCache>
                <c:ptCount val="1"/>
                <c:pt idx="0">
                  <c:v>Total</c:v>
                </c:pt>
              </c:strCache>
            </c:strRef>
          </c:cat>
          <c:val>
            <c:numRef>
              <c:f>'Pivot Tables'!$E$114</c:f>
              <c:numCache>
                <c:formatCode>_(* #,##0_);_(* \(#,##0\);_(* "-"??_);_(@_)</c:formatCode>
                <c:ptCount val="1"/>
                <c:pt idx="0">
                  <c:v>183</c:v>
                </c:pt>
              </c:numCache>
            </c:numRef>
          </c:val>
          <c:extLst>
            <c:ext xmlns:c16="http://schemas.microsoft.com/office/drawing/2014/chart" uri="{C3380CC4-5D6E-409C-BE32-E72D297353CC}">
              <c16:uniqueId val="{00000002-05BE-4C46-95AB-ABD2CFB170BD}"/>
            </c:ext>
          </c:extLst>
        </c:ser>
        <c:dLbls>
          <c:dLblPos val="outEnd"/>
          <c:showLegendKey val="0"/>
          <c:showVal val="1"/>
          <c:showCatName val="0"/>
          <c:showSerName val="0"/>
          <c:showPercent val="0"/>
          <c:showBubbleSize val="0"/>
        </c:dLbls>
        <c:gapWidth val="219"/>
        <c:overlap val="-27"/>
        <c:axId val="2056981344"/>
        <c:axId val="1980922384"/>
      </c:barChart>
      <c:catAx>
        <c:axId val="20569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80922384"/>
        <c:crosses val="autoZero"/>
        <c:auto val="1"/>
        <c:lblAlgn val="ctr"/>
        <c:lblOffset val="100"/>
        <c:noMultiLvlLbl val="0"/>
      </c:catAx>
      <c:valAx>
        <c:axId val="1980922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6981344"/>
        <c:crosses val="autoZero"/>
        <c:crossBetween val="between"/>
      </c:valAx>
      <c:spPr>
        <a:noFill/>
        <a:ln>
          <a:noFill/>
        </a:ln>
        <a:effectLst/>
      </c:spPr>
    </c:plotArea>
    <c:legend>
      <c:legendPos val="r"/>
      <c:layout>
        <c:manualLayout>
          <c:xMode val="edge"/>
          <c:yMode val="edge"/>
          <c:x val="0.69920480257643813"/>
          <c:y val="4.9205359093317143E-2"/>
          <c:w val="0.29348449286352429"/>
          <c:h val="0.518957719290923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ln>
              <a:solidFill>
                <a:schemeClr val="accent3">
                  <a:lumMod val="60000"/>
                  <a:lumOff val="40000"/>
                </a:schemeClr>
              </a:solidFill>
            </a:ln>
          </cx:spPr>
        </cx:plotSurface>
        <cx:series layoutId="regionMap" uniqueId="{A08EF308-3B00-6D48-9827-91E464C209CC}">
          <cx:tx>
            <cx:txData>
              <cx:f>_xlchart.v5.2</cx:f>
              <cx:v>Sum of Sales</cx:v>
            </cx:txData>
          </cx:tx>
          <cx:dataPt idx="3"/>
          <cx:dataId val="0"/>
          <cx:layoutPr>
            <cx:geography cultureLanguage="en-GB" cultureRegion="KE" attribution="Powered by Bing">
              <cx:geoCache provider="{E9337A44-BEBE-4D9F-B70C-5C5E7DAFC167}">
                <cx:binary>7H3ZcttI0u6rKHw9YNcKFCam/4gGwA0UKdmWt75B0JIMFLbCvj39n9xsCZbc00ecOUcRh+1AkyKV
TNRXmfllVlbpX7fdP2/j+21x0SVxWv7ztvv9TVBV2T9/+628De6TbTlJ5G2hSvWtmtyq5Df17Zu8
vf/trti2MvV/Iwiz326DbVHdd2/+518gzb9Xl+p2W0mVvq3vi/7dfVnHVfmL955862J7l8jUkWVV
yNsK//5mLW8D6W/TNxf3aSWr/qbP7n9/8+hTby5+G8v66XsvYlCtqu/gdxmbCIMZpiGwuX+INxex
Sv3j25rgE4Mi0zDN4/v66bs32wR+/6TRPy4+pLK6v7t4X22r+/L0oacU3Ku3vbsr7ssS7nD//18I
enR38Lnlm4tbVafVblR9GODf34y+WZbKPnzAVrtb/PB+Pya/Pcblf/41+gGM0ugnD6AbD+lfvfUT
cn/E26/bZPurcfl7wFEyMXSdER2ZaP+gI+D0iWCIUoLIAVjz9N0H4I4KvRi35+SMYPvj8lXCdrK9
C/XtwlZxnXyV58RQTEzEDMPgR4yMxxgaxgRhnQhh8AOG/DGGT2n3YkD/LaEjdB37daJ7H2/bbXF/
GtWnvNXftEpzgpAwdEKPiIHVPXSnBp8wXeiMYvE0okeNXo7ic4LGyE1fJXJ/FHJQ6TlNkU2ISQkR
mB2AGZkixngC7pabOtf37hafJs3RnR4UejFuxxv7Sc4Itj/+fJWw3dx3219yg79pbRisiQomMD7E
QADlobWZ5oRCBDQN4+hfgdwciNMBtL06Pw3189TqaebytJQRYDefXyVgy7ttoE6D9nL3CGyTChMZ
hD3NNjFmE52b1ECMnL71ANVekRdD9bSUEVRL51VCZas0vb+t5G1dnYbuDIDhCTc45pTyJy3MABZK
BXhNMqImD7R5MWq/kjXCzr55ldi9CyBTuViW8Ta9Oyt4QB6JyY9cwxzldgaAi4VAu7C2f0AK8dA9
PtTqxSD+UtgIxXevM8ebxaqQd2ckJURMuMk5JnREIwWZMGFQRgQ9mOUIuaMmLwbtOTkjvGZnS+4e
5+gP6hRYTKhOOfxjTzoiXZ9wnQB5Q0dHNYofxzu5WNepvJWZVP+4uIbKTKUu3snbX0a4p4P+X8kb
j9Bhavz4+p/c1CNtxiWM63dPlzCeHS6N0okA7gPp/9G2oW7zkBpxPjGxruuGeRxP9tj2fyBf1H69
7U/vPhVSfjlCMAdPEp4ek59G4vvnx6Pw4cvTozAq2/yHCzlFtE3Ls7JYKMGZpkAUH6EauWkTjJ2a
mHMuDlN/FGr/OGr0Ymt/VtAIuD9gNr7CEpy9jeU3VaRnreAYE8KZrkN19Em3hLE50bFBDKjzHGLs
yZAOtPaHTi9G7xeiRvjZf7xK/Db37cVim2RlIM9ZsmF0oguuY/NEcSGWPvSUO5ZkQEXHPBVaR5Hl
kVovRvHX0kZAbhavEsjVuR2oADbEIMc3jCeN0ATuIBAGD3t0sFDbechzD/q8GLpnxIwwW71/lZhB
8VsV27tfMqW/WbyB4rcpOIdU/0nUMOITzgwBtO8xXCdVXgzYs4JGkNlXrxKy9bboz5tQUoCMEwPM
aOQi9YmBMNRPzWOQGyF20uTFiD0raITY2jkXYs8ybDYxCCy/gVM5zF40qj0aE6g66pCQHMrFCD0z
JrCsVKdV/4+LS/n1vvg1N3maaJ8G5WdJ41EB/jzibd+/dMy1L5/JOP6rXHuZ3sntWav8JmQ9Jqxm
owMZM0cTWegTqGVBRcQ8ZpGjrOio0Ivn8XNyRoAtNz8B9hrWuuf3qvB/PZP/ZqggE51BlVGc6vij
xRlBJ4wxajB0zJBGtnZU6MWwPSdnBNv8dfLrZRzLVMnyFG2fSvX/Hm4MTTCU+hkE+YO9jTJbYU4w
E1DTEUdiBub4kJidNHoxcM8KGiG3PFsh67/qJy9VLcsze0o0MQWsqgkOtvQwHTIxVCuwgJXSI6Yj
F/ldlxeD9rykEWqXr9TeVLs9zfcz2BqZIIPp3GDHgt4YNzrZxTQdo+P7o0auJWjzYsieFDJCa/k6
0VqBY6pvo/58iFFjsiPTBBpCHpsY9NwRAbksY/rBbY5M7KTKi+F6VtAIstXPxPE18JD1VqZn7O1h
fEKh1Mf4gzLCQ8+omxOCgfGDGT4J216dF2P2tJQRYOvX2dXzXtVVcGFvCwVM5Iy+ERZDTATJKTn1
iYx8o0AQ04A8QpPPAbmRb3ys14sh/AtxIyzf268yCbgK5BmLRcAkGayAUGYeS3xjBKEPAUEFV5Aj
giMmudPmxbg9KWSE1tXrLMmut2W5vQ3q8r6qyvOFOEYmsPhBOddhzeqhr4Siur5bqYW+ku+ZwUPm
/0ifFwP3a2kjBNevk5+sJbT/lKo6o9tkOgQ8E8Pi4zGtxo9BNNkEm9CBAG2TpylzWNX6rsvLkTvd
1U+Sxqi9zlLJVXHvq3Nu54BIRwV0GNMjdQQ/+NDuMEETWEfGmAKWDw3uoMhPo3z4yFPZydO1yGfE
jMC6ep0LyLu1Ofe+KO/PmATsSiQUypGcHltYwZQeAmZAQ6QhOGwxOvhJc5QL/NDpxdj9QtQIv437
KinJWpbl7l+WydPkf2pm/70a124fDoGW/+8lrJHFQY0LWsYJrHIdl7lG3PKBUi9G8FeyRhCu379K
CDeq+M9kCLDWSKHvmMNet/1jVGE2oFIpOMMGLA7sH6OI91ivFwP5F+JGWG5eZ4awm62qLs5pi7sm
QQPapNjTznTXSWUYuz7CY0fsE7a40+jF+J1u7SdBI+TWr3Nl+aOE9Z1z91FBm6uJdmn4/jHK7wwx
0U1owoEU/vD+iL6cNPppwP8ugXlW0Ai5j3+8Sv+5Vml11hVVBlsUIYnDJiy+PQUcRhD/GGCr0xFz
OaryYsSekzMCbH1zLsCebwnYl9hN8r2R8zEVIHSy68bVoZ37RD+O6dIBlH9cWHXsb//PegB+FjG+
/xPyt483T//4znELgDX/f6Dd9iqKYQfSWTdOQ6gXFGrrxyX+ceOGCWV5tOurN2DT+/7xGK2TRi+e
uM8KGiF3tTrXzP2vLkpu7r8W2zLankbv5VSbQScmMTCFbsyDrxnlSrDdD5Ysdz0CTzdKnzR6MXLP
Choht3mdZfhPW2ixTf3qrIUJAwq4eLd744gdBPCHee6hMAFdHkDeTjPm4B1/aPNi3H4haoTcp7OF
92ejxa6Z7v9v/n9wUspP52/8ZzdybO6b7Tk3a1HYbMx1BgXTY0fgeIZjHSoBkGXChq69+4L3H1bg
Dvq8eI4/I2Y0vzcfX2lMaS/W991f7Nj6mwUcNoGsghqYHT3TKPXASJ9gIASQnPyE2EmbM6D2rKgx
cutXi9wXVUSnOX8GNkCg1L0j22Jcq+ETqLchJiAr2T/g/ceG1l7sVDkLaE8KGkP25VVCdnO/W1Eq
78/YQkE5HEoE/AxaXg7QjDtfditOFHZUPbPX5rtKL8bueUkj8G5e58LSoYLobKPzrggCi4MTN8AT
0gN+jzNcDQIbnMixO0fltFwxMr19+fag1YshfHiLPwkbobhxXqUJXoMJln3cbM9abIM1J2HCnsVj
loTGGTAcOyWoELvtVN+t9KEDfajVTwP/dwtuvxQ2QvH6bKz8v5oJf7wvEqi+nEzhDKGPQa8nJ/Df
iKvAcRy6TnRTB7qyf0DbxUPkjpq8GLTn5Izw+ni2mtt/Fa9Df9bZfSfwTArtgbCZ9IDNiLbsfCeh
sE0Y66MM+KE+L4bul8JG+L1/nV7zQ7UNTvP+5ca2y+sINcBZ/tg9+qhysTsZzICGeKKPlpN2erwY
ryeFjHD68DrsbFR5HrUQPwwcjz65r0I/LqP86kRTwIvDTl8DcYDjIVBQHoRNwMAuTzsXRmX4f1uf
p1tfRr/+6BZexxmln+7L6uK0AHZGA4K1O0Y4nDD79CmX0H2rQ/4NCfZxbW+EyyO1XmxPv5Y2MqxP
r7NM8kmWtyot5Tkby6APCTgFp3De7OHx2LigzQW2MkBty3z6RKLvKr0cwNPN/SRpDN7yVXL+T72C
Q5/989kfNOECYkALnzlfBpZMoCcQMwYLYidoH5LGo0I/DfdDh/1o6A9nYP90wvNzch797u9vPv1f
qpaMKOaDE56/RxtnW22n+4O3/+1397ECityjXz2y8ifZyWFcl3e/vyEMziV5EP52Qh7x+cftow9+
5X5bVr+/0TDUnHen0yAKLaGcwKrnm4sWvPzuLcLgxCzozIad+7qO8C5aprv0HM4Eh13Q0LMGpgyJ
PLREmaBDuduaAW/h3VzaNdHAIbaw3QyZ3w88v1ZxD72s3wfr+PoirZNrJdOq/P0NNnfUNjt8cKct
R5xB0XyXyyBoExeIIHj/dvsODGD3+X9EZT1EbW3K69T7U6C8dNN8KF09Hjq7bPtFH/szT9UfA5p7
7mCKymZF9EF08s5HQWkLyVLbxEnq/rgI1aSuF9LLTufYiTt6LXmk3P2loNGqylU8Dw0exBYfPOV2
VWbMcKetY78m7v6ijDq0hiQkTqWKqdkU+VLHWE2rgLZWGOv6XO8GYSV+YMzKqGmnWZlEi5o2K4+y
2zDWvOsczoOfVdT8mIowtgZu57pnXOumU/htf13nuXwbiWTpVWyDOyEuSZmseR0Vy7ShX6UeuJk3
aCuftbqVa206y6EMGoEcnriFlqfu/lkNIcDVSfcxaxvfyZV+RZs0m/OYb6IGRSstCFO7Kcs7r/Nu
UUB1t4tFP1WZiiyZ6K3LRIettpG6XXj1LMUtX2W7i9l01KVweHLiF6vc85FTsCK1fbgbLXS5zJRL
d5ey8dXh5f4ZTtObLqoigAwwSH1dW1RGZzW576+ioaycoe4zK22wk7Y4OdwDFCr0RT8wq4qEP9j7
m0PwbZZWZPG0aSs59VV809LwMgxQvOp7Uju9EsQiRWS4og64UyNyJVnhYI3NIlx0LtZ6YiGfxE5S
BnFiNagpLdzopdNq2Kp9Vbiy0pe+J8p5ytMitnClMofXOrG61ihW3kCJY0R5BCCLGUl8Y46MBi+p
+XDoR0j8QEfJiE21ov5GWTpHWe8tsFmEFhZdNi2qtHb3l65jxVQofo8M1cdW3Zaur4fFvM554eo7
Y9g/+3HptKB0Say8Oev5jMLXu/vL/oZGLyUluVsMHrMLKNZZgZbpgx3Vce4eng4duW7jKLYlJl+Y
KTN36IrM3T/78RLvfjYYBVuIJLb3wCvSHTHfv/wxGfbPhr7LHczLxtpb5N4YjSE1IysQ9Gim+9nR
hvwzTSSdQsPucUz347e//PgZDQy0jEK37YfU9XeGHA+9F1k0FqmLd5f9O/HQeo7I2tCSPlFu9P3S
lRVou7PzRBYytsookBY3AjklDcvcgoYJgG80mfvgdRzN9L56y8qyHaZCeokbsLobpkW89SNUu1Wj
mCM10VlJVA0uFXhwoel+cPcv9xdihqXF/EyzEv4lxMkCY2+eNWm08LOKOqJTyjKJGGKr66PKFUUB
T/O0T+dpV62K1vskVDetFUGOIWvNhcP+bnoxJLO2IiKy9kqxaSVl7KKdse1/gHeecH+h35/tX5ql
wnOzQHNsAAj97heIV5J5Eso1BAgnzlO8jCpfrfQEK0tDmj/VqBrgvuGCNK13zbyVs4F1n2VSmK7U
gsBlwwcY2QjbPosb16NwaQKzdnsw+JkX8M9ZWfmrwmA3IqTJbK9ivkM7SFBndTpJnG7n0PZvNDJM
8s9QkcyXfZvreIPb8KbvqwEsGpVONLwtzTyxVMuyad2Um3DovlaFxmyqta2FmkvpF4W1i3Q2Id6d
NHG8HPIMz/KkcohXvI8Fkgs/qj8ili9M0VKbpCYcN4a5M7TJW3NWm0XsygRdtomMZ2kOn8hltfAH
NTh1G5oWVGrXmTDSuei6L107OLiLvvhMmUvahdQpEzFYXTY4MdlNha67okWU2rhGX7wee1OFE2J3
db2RRPkzFYrIJWmtW7KR5dyHu7MqP2PTotd9JyXNVRSkl3E2JOAiGnnJ0sQaDJhNfrKuFbcRyYaV
5JrTRUwu+4qscd69F0GJ7ZZ7sYUSw7TasCbTvob4xkW3yHm7GsK2djOhQqvognJlRv3HrghSuw+1
whFBehfBAo3VifpWQz5zhwwbUypiYXVlOdh589YTWjAlZvNBDnk0z8L+SgtFtfT7tpnJLsVWFvet
rWvBFaUhXRklT5ZpJCorpJYfD4GdJok+5V40L3kWWiFhldv3aqUVJrVUmjc278p8XtZRYtPSq6Zc
1sTx2yvlh2TKWV7ZlEV2V0jPFt0Q2g2HP6FS01qz41Bg8OGK2gWjdEZpTW2RRPc9HtDcN/ubOu6v
4kJvb2JYhJoOVJtVihrTTlV0hvrB6nXUOCYm9YKEXjbLMxDal/F1NfDUAuC7FUkjbdP1Afyyfxf0
sb4RsRY7uZfV89RLPnRZ1U0jI8QzrNifKsz8WTtobkqH3Ar0yr/u42xFK4FmQ+HbmlZom1qPkOW3
orTrpOFWw6PufRsW5Yyzunf8xLQNUeO1yHjmJLj0IYqg/GusZ741YNBL0jqekaAlthD0UyvsoF4p
E2XWkJKlChoHIXkX+UFttYk3WIGhreuG2LjPe7uBeL6oOjCgJg2+lEmTOWhoDafJcrzU0rYHP2tO
SaRra1DmzmB9aDUEa1NM7ZINdzil10bivU0zYx3FMKY6Un9WZvlF5K3ldea6VYnLDLDbiOSFG4T+
pqWBWJDYWAC5xHYQgXUGQWBY3KsvywTzD4PhabNeeRbhvrbU0+xD1IfLmmtuXXR4pjOtdmIUzkgY
5k4btLaqWfBR6eZtTEIIJ8jHjkBc2wzVtE5UODd6HWwSJ4MdtCie8qCzUd3X1+ZAtGljch2YQXvr
pyy2otgLF0PMI7taBjr+1JaIOJnGvnQ6BBrDJJbefahkPDidxr5FhcHfpsVN0QeXmel3U8OvomUR
6b0DvJS4qWpA3dBblJRKy+NRMs3EotBId00i8z0oei2lX9ul1ubrkAa27P1lmej3YU8/D5lPbD1H
lxR5YspQU9g+zRwZsE2NgVs2cGKhVSW1ZhUJ0taJ15aWiOUK0fxbpiBEFA0KZirWNSvEWmpRGgCl
Jfm0KIyvHfeuQs3MZx3K19IbwqlqAt3uInxZ1d2G9qW06zR6S4zoXYHiyC6b6obVDi2Dq7iSxSrQ
E6swEsPyueqWbdRgK8LlAFNFcrsQLXfA9fuWJ3I8zbMCGFhXfmqjoXayK6mi3tb1NLB61uOFXsZz
GtXaGo4i2XL+J+2ltyq8PLV40EIoAquv8lRCqI2uWwOoDGJ+ZWNg3mn5tamjeGYM2nZIy1lQp58D
XwITH5h04oDCp8xPgciVBeenQP7APCcL2npRZ2ildZHhwHlmxjTS8rt0MKslDERsa+FVxivLzLTi
ehCJFWt2YIR8HevS1ocMwpEmDUuL8s5qVdc7NPZNt+mkRWgmLAIRe9Xjdgruqd5ALPXtrL4uRF7b
2JOaQ1ICA9sPdqvjwkqQVAtDhpDmoGYadWrmhQEQtJamkJzs+Mn+9f6ZH8E7+5dtGdplrwEl29Ga
/QW4aXZ4tn8JITGdtWX6sWMZ0O8kDadw4RZqw9QJdyRqf2l33Gj0UtUdX/qdmxLgexSiiZMP/XtK
C2Q1YZZaRVvKlVEbwslymVvajkpkjR9DlhSlVqnXxTxg/ocujT9QhfqZZpb9NI+AeeU4K2Z1HNz6
mJau3F0GrT5ewq4DBiyABi1SQCnJk9I1GA8dUkpiJQGpwId6lRvvLpg30VwG8rJgWe6mfbONfK2f
UpIsZds08/2PCyxt3yDNIkG6RVXeu7o/9C7kGL0rEa8cTpPd9DILVwhy18dDORUpq4ENyowvG+TW
uC0eXKodKyd+YuzSurW+S3/2l2zHh5MsFbYJx4pZfq5DcrTj0xXjPZruX5ux18+ixLgSXGTAEiGj
sfZPaYwyN9yx8v1LHALX9GZsx+zbqJLIJrun4LsCZCMghnU7jzs1bPoSrTzJ8HtO1UcvjpoFRBEM
Vob8td/k64El7Ib5nh1Sca0lCia3wtpVaMi7OqDRPG+VserLWs1EhlLLq8JuI3YXL6juh1iPZzE3
eldrEzTFBeRHQ1CbrRM3WJsHHvpTpkCfsH4r/T6bsr7J7EQa3Oa7KQJb8fN53yb6FW76hZcCX0gD
fVsrxi/zxnNj+BNnm9TMIDVNKLEiLU6Bt7XlrCzItoOUy2hL9e4SQkP2XsuVnWjFJ1yF/o0uNMOq
MskdyMY1i/GUf2g8PYIUWFqYNd/62FPrClfEKuPMn0a7fBF2L7Mp4w2YtIGLq6D2i6tW58A/karn
RchXMPME+FVwmbrEKVilGnRH6tx3mBZ0a2L2b7u4XGe62gAQ5kLFPLxm+J6WRbRh+TJMB2q1QaY7
NA0Lq4UQb+WDnsyS0lCz0uxzK89kfxUOQTvDumc3Ea6dUnXd26SmyCJdvm7aBPJ/mDAWb7XKznKS
27XRTREakpXmJ8WyK4TjpazYmL0sN7XqylkmG4jnnQzXpR6IGWqLe95D0cD0vblhV/lQrauSDouu
Z9elFGpF4zaxQg0ymaQE1Tn1bWaCC/ZNmMvA7+2sRMMKvMKybAS66Y0htHhMyFJX5V1OhngWkkgt
tNabaU3ApioPpNPLBqwc99etaXw2BLsO6g4v+6GztJbzt2EXBDMRddvC9P/U0p5eV33ebFKW2amR
amtYy/HmZs3uZDXEc8UQs3rIsd5S1EE85J2TAGuZA33YNDiNVylvgM8JO0WVmvaGnlotbamFI/BU
IRiXXVOcXyW2rxvyCv4I3iXva7YJibZCddQvWJfcVpTq096MQ0hJw3BDROzbaR13b6PcTxcNBOkW
LpA195dGR1wEjGLaQH3LHgqMl0X8uRchpCcKcI15FzpBzXJI3j3iBGVYOhXckSXC0oDJlTXzIBCm
leSgjQQGn4KbmZdDT20UeXCnhammESSsBIoOizoPPykdEtkhqi51K9Mi7y3z0bscqjQLEJtOc7/O
IcqnMDMLY56qKLcAtymOuuiKyHIaSM+7FF5Hp33CXAOXbyPUtZdFarSX+2eQohA70kLk6HqRzmPI
qK0UaCrkPb4dt725gKxvrQV+7PTxuyYMfQd7KFw1JtSANBX6NgQj7Kq+mTEl67UZ5oGFdaOdhf3U
C9tminKzsqBFwWVJrr+Pojp4h/3O+pRHfG5W6jYWMZpHuxxH88Or2rzqqhatEW4+BJ2H3qH0S12B
fSkVzPImQZtGV94UvGtkp8VXjIbSZnpRzVL4KzOBTZJh2ZaJaZGmBk7W4viqjP3kSmRBtInLry3y
Y7uraLEMKsO/yQbf1eJcLPMCRMShumvxZdwI3fbTwLCTompmsV+oDWJ8HjY9toIir1aqqrZGjOml
WYeDbdYFc0KotVtJ7GVTqHXUC660uzoz+lnNjNhGqf4xKlSz4Cx8X1dmscEBV8ua4Zu9oy2H8p0P
C5hLzeftBocJpPd9NO8Mb3CrtLCRSnqXoRgmQh0MTiXwNZOtv645mVFVJtcBRRuIRl9KDxduKrq3
BhzZtpYKZmDl1Vad8cDiVdJOewZViMKINKuPu2wGnQkfwNHES9yTJaTAtxkv4nXvm51T6UY38+LK
mC8HM82noZEJR7XEJSKoZ7EoM2ArwgBkJYYZ8zlikOwWTQU7IQm+kpGJ52HUUAeqxrqlEg3PND1K
HDNoCycjxVU3tPW7XTW1W8R1aNxWejuvSn0KNlUupJ7HwKbkbg6ruZ9+ZS1CYA7NwlcBdjv8FShG
u4jSXi0Q51YSBuly0IV00rrMZ2mU250mu3maq4UZG/ch0PYPDNh9nUMWGWiavsbcDbIkX/Rpvw2N
mNueDqakN31nszKXEFaI9yFaJyZfhlKPN02k+Fug143dFlE4lW3l2RrqlA1/b+VbOYS+lepVBVQ3
kLYBp7LZvuYJy1NAsGuc3uTUt/qh12wRtBFktETMqkRn007K0i4JENhBBzav7+hA3hZ01hZks6di
qDIGK+VVZdWq/FjFQneCQmEXluY+5OCnWVWnDle1AaUGv7Xy2o8cCGWXjS/9S952q0j2UIwBsl5V
ULfmnlCOPvD1QDiGoo/mRHJI5n4d33ZFbzpJ37wzKvIx1km1ohpbmWFduUFMcisZCssw4mwpeOjd
1KjunKDdsnYIVm2cg3/qcQNuTCZXzZA52DfZ2kx6IPVEAOcMCgfhaHANc5UiVaxxuckaZQDx9ZoZ
F03/3qfGPCrDdgGlKGbB6d7NVJWetAMZB5uYA/c22BDNTEhfc4msAgeaXWfJtwKFfmgJs93yInsn
oyyZ8jxqLKl7lSU672boIwplTS20IhYGa+hzg4KDiS5rOXhTZGjBcgD6Y0tpQtZK3kMm9a0ZUHdp
lBWkGSosbaXIN7MiUDYhdNkO6RT1mnT8KGEQMxSe0goKHTW0Z00zJrtVXWszsyh8C5qV0w8FQt1V
Tb0rnW2rMKw/sTqEyDbEhVWJ8lZEcYAt8JIbrQqgEpVyvoImwBm0BjVv8wL1tsZTAR6GeXMeFZrD
sgKKnCV+l0Kg8/PEvPSb4FMfm8ARcy6tVoOL4al8laDAKhumyV2cQWtIjiAedrGaBiTwLVXH2qXP
UWOFZlksEtwuMsyg0rWbsLQgTsS6aapn3ZqZpTaP0uwzykVxqdowWBmgfacZyq71hDgNlM0W8eBt
Ez/LPvRgiLIR4GS52b3T8nY+ZJr/PvTSRVtymGMprH/gEEMCWgo15yK3pFnVTpu0zIkhtZ0myOd2
BYFmGnhFB0sWzLeitqGL1kybVVBEyS7Ma45XUbKWu28poXJrpXiAQKqAzAvaW1ESNlBd5/iGSj9w
9K5sbQGLNZA+5LUrw3dKT81pCl9qi6Yki0ACQ41ytRH+posLviqiwrOqPI6XVRS/xZpsZ2YLABhm
xZ3W1yAFqk0IAJBi26LX6qUkzA78IF5DYWLeMlNbNDkpV7RNqxkrm9hqgi6EpSADLytd3RIOpAg3
opp7Gvc2ugkliTjH/gJY0Yy2PozIUMqpHASUjkmTLbkSkK+ponCgBtk4RqtRJ0i1dL4faBxENsW4
32i5Z+nUQysjAx4M6VkDkWhI5YyFuVhUenLpSaN4ixGx2ywDd9tyKHX9qTEzt1OhblAcDgvuU80N
fdNqelKtVdJ+aeIBg5f1oXTRMagoJvVAZsCVoUBaRp9Z3g1zngz00ksSc573ydcqiQoL9aaxMBsU
Qz0yhZUTml5KHciFB+VVh3VFuFKtmmEt06D0DSuWy8jI0BIWClemCq8gJvsrUXnxWk/Y1NQitanQ
/1J2pj2S6ly2/kVIDAaD1OoPTDHmPFXVF5RZVYkxg23AZvj1d0Gd++Z5z73d6paqkBkyIiDA3nut
ZzvG3MOZHeRcITH0y8cC2uZNZ+NKTd9Qpj5dw3qUcVB4KiPhGJwb/NwxlD3r0eecXvZF2BuOl+t5
YnukvfOlrHMytejOS4SQqg37QzVReuNWQXeD0w51Zd0RHnz3fR2dim1tpPz7jPvhgqTeQMBHXzB5
wVtLre5WaVvccs99lOXcX3g1mmRBzprRes6ku0yP3baYoyFrOv0YGWSq3cz7O0VeJY30hfhCpUge
3KtFxyZZlfChRXF1WSuHn0RUT2nXOPcus+Yne2W415eVp9W8egeHOG7c4ItL2CDpydI8TCqb5NKH
YWnWvjpUIWLXCH1XonTBz3W73s0Dnl8h5g9iVHV08aXedqVKrHapbqJShwlhjoNX1T+n2ScPHLdh
hCH5yRQyZo19a5XCuUXOe1rBqV5VUCfErAjOmxMR/nCH+WObvJfUjrtB30EgVJeprBbo26S+BB3C
Rh/CbbNE+ibsU2V5GAyQmsaNrNOu9vuTbNEJt4013kQzMhYoTvfhiJvIM32NMPOq+07dUEiHlT+5
aSO958l3L7JX4cHiZXUqw6KNXTXCPFFRfVcv5m6lpTk3kAOHOppiEonq1LYddBqzxBMRLObwVwdn
ITEMzChe0HkmcwuLZ3R5lTmi8zI/EAb9R4Tn2gSfFe9/2zxQh6gLP9hCz9Ng2lsxNgqy+6ATVSid
+f1623uCJWvkTQmDOB1L+MOHZZ7HA2kw1HOkTfnUepvgpmReWfIQKuqkzC31a+v3V20F3smj8JvX
hcrD0jpVbDcTu/jN+GiHWiZGjPisM8J0GepnWUThFQLuc+lgLGmKDl5v5URZoOmJWrEYlDwFi++d
kHPj5tDI3hZfH1of2q6zqh7jWmshewwfxhny1OTXLLYsi6TL4CPq0VCUlDP89spZXDpFs9L2xbHi
XebZGGQGPbx1gfhuL2JMimV61xqRbTjzbD8PHSr/4K30bWIdbuCqbI6To19YaHTGRGLBdrtbi9dg
JmVuLLWiCwwgEEdwbimMp7MYybOsL5iEc/5GfIw7U0/a3PL1H49vd/t28+/L9/vaVhb6mamuy6Hm
QuxtNy1Jbm6sHkSmC4gwgpFkDQ1LYD51qRXpBj0Bj4llauhCnd0mDd0YhH2dD0MC06o8QTy0z0s0
QWQNxiJ1JobwnZD5zMeoySpSmTi0y4dSR2U8Ml6lu28/bjY+Yqjp6PQstXUFNMFu31sv1JBlrWPU
33FMlHkoYR2fp00ps5uIxkUpo2QInOlcul2bKq9wYs7H6bwvWMNvi3GsDhakmvOwEJORGTd3Cxfr
UtQ9MmXffcDD0scmUK/+OrnIWSomY+Qy4sIbp0xg+repHYWQMQJHysuCJ4Syejk1np4hQq8i4S7v
z9Sy+3O0YuR112iNoYO+ONySccnbIY48DH+FGmC0s5IkSEGKeD+TfRFtf9psIt/XNstzeV4v4uUf
PnThIUqqkY34czGd9zPfW0J2899W9x1ULjztMdFPjPQQUXBfT+e9Ff6rta+y7YIJ131eR3XLVOsl
rZybGB17ky0+K87Ttoi6Dim+Z/mpIb0+7wsfo9dp7QXsINidK36WpomDrSkbOJ/7Yl9dXQSjnIso
Ju18NWG9XIZytREH4GJsn23dNE3o+RuGUe+QQo3eGao6TGO4FQh4udcj7wvZYZD2N2fxrIxtoqll
Y1HveilikOEcUf9VR5zlPZzlc+vO43lv1VuLdY2fDyO/2zfBSJxPjL6O2+mIiv+1GKVh6WQaLzab
IryTMmUQnluxdFDfZBSvgfowIUSzLihN3IwLQJl/LYwnrtp1+oNhNagR31TIqzZFGOagk0Uer4+W
CSAjQsmsZnJPwtrJ/z71xL+RRT+FXHrEb+Mf0Ohfq//5LFr8+48N4/ra+B//tnZT/ezFID7H//Yo
zPK/VZ4P/zzo314Z7/4XMLZBWf+28v8QYv8FA/b4ewAE9F/s/J8CYvjRlf8WEPvH9Bl/ELH9j/5C
xDCJI36N3KHIZPATWJiO82+ImO3h18zxG4E+dW38tmKIXX8hYpi7GnuoQwP8XAZu8g19/wsRw2S7
IA0xyeA2W8/2t+H/BhHD/D6oKfs7IoYNHpy1CL+AR1Gni7f7d0SsN3XYzYGjzjBeLo0A2TMt8kxp
HaVNwV6nfk3kvFqJrGc31dZTjeo1mIIO0lXkDV07TpclsoOkswjEoI22UGMb25yQU1RY1tkmeIoI
OXd92XuZdk9s6qqL9g7ShhHoGSA0Uz9+zMqG4zqIKW6rNfHCNd3cq4hFiCRRa3VevTY6DyFiQ85m
qLoioGcZ+K/Sb+ukH0DA9LYVnM0w0/Pe+lqAYpjdaj4vdpX6FGnEvsstnQGGy/ZHm1yPwK0ccmHV
r1GD508u5V+LcpAuurqiTWufIkPcVmuoPAm0Rjf5OnjfsS+q7ZC9tb/K3lq6Ab2232XOXPK07T8Z
4JfEChF1rXbTXvaF7ej2AqgoOPqw5YLFdc9IFd3zn9Yo0raGKrestUlKh44InNeEr4gMwzayAbxE
1oNWFc1FcYV+5KRmQHoWemV3+Vpwx8BpC+owWeqtQywqgw44YlAVfVdeqqC6qsKs2XDbBv6UqMHl
h64WVcz79t6dwp+BxGBt1DrBjW6+NWvbpKySP8LQ8Dha6EMBdz21WRCKGIHtZRBdEPclTcPQ+q5D
xmIMXblRVp040bweBfInL9zy7F5TZDDKvSlH17mZJ9iXCBYLXLYysHPe86PNlvpkhV5M3QGip9QO
u1rLp9c53Y2JmjrFp7mBMXfUlFx67ulrseiMj+5HOa0mqeYASa1tuzfKwqrTI5rwfOHdyN5fY8tM
YVw15mkBqjbX0XINZh1lvT9YcWn57MY1Pe5OyOj51ETDcSLecZBde0tY1Mes7c0BSaYhEMvhhvj9
tByIsg4zGdck3GI3t52uHS3IFWEMQJt5uABT8q92UwUHGq6v+75IQtGzLTtrCxdxzXZAwIPwBKPq
4ODUb5Zw8SC34VOPA3s1lrvkfcWQ8WHfui0CKEYL6gVSZq8vQQngbSTjANW/W6/9hNOaggrXw28O
kWv9pOtY5uuinPPkrPwAOf8GJiOe+YFsPib3YAQHw79tm/rvPfTfagRP2NQMBgpmHjsuVp+7mPXk
DM19PA948ybem/vGrwWU4MxqfRA0djAm/ubkOQTvzMflsq+5GxNX290Szyt80MAtl9iqikz1D6sP
67NaS/RQxL0Aspk31BAmgZspL7hvgCZ4YA/OlWysvC7NrVdH81n7q4yjEbKyqyoX8URHkIHO9/Ue
IvDQzUzY/mCbNzi5izmKKEigTsGwEhtG+acpKUl7B+6MXchmTTad3ZxBrU1nd1tMzTvx8c2FkTfG
3RYatEOAa2HGdKib+bhvinqFHABOWtZ7Tp+hS+hibQFBrfYIIXDK2BYlvBFVj00cbdFdvUWCTcB/
1rMxGdugQ+TB6rxU+q/Wvm0ODfThxj8MjtXGQxECunKCYzsG1VGaaM2IHBRErOjd66MmH7ZQZv9I
a1u+O1XvZH+upJ5ILMLZSgCeQvomTVp583SE5qBSyCtOjGEMxC6E4Bh05ZiohrkJrCJ42aVwE7oH
7rtb7nUdLFpbBacAhmvlrufB7uzzCFLt6EH5sf3yWHXq0OiI5S0Sk9zw8cVbF/TGYTjnruiegfSC
AzRqjFtrGhK7cKbEWuDTYKjE1wifOJ2qoI/dxQPFM6wIgbvrYBTL/cr61XkmOgGXcHTnHy3fQvQF
Ni5oJwwVe1NvGcKwLfbWpMLYCytLxMKy2SFq5/a83wDLBtHtrUGIx9HWMi82/q/aiMvArzBcRZtP
X+ht8IJHmkYFfIGWjgBVtkjY2qJjAvMbuE8/p+XoLcAh3Z8uKoQzXxck99bhAVFugZFo8I5ax8vw
3R9+71a+akt497uXTxPXx5PaRRQJqQMAg4VIlEPeZ/uRjSBeOstI/Dm6DpolLQoxxAXXGW25PIaT
Wx19b8z75QQaMjxV7YQIG91hFi6LlVoreXObx0nNBr9Fgpv/69z3VVPZSOPrtbxZBlii+2UYuElc
u1iP+9q+2LEFfw6ujbt8TJ2jk5UH3pkYr8t86fJYbCmdC087hsGVNDbujnq7QWtfpOsCDq93I50V
CgYps0x0Xm9n6oljAN9j2DLKsOuvky/qQ+NaLNbB3GSI0Z20cCyInwEBAVzGtKJ4RjZe2bZzOfsV
kkhEAbZhT/aIDkK3MLEjPvWxnKmG82FStdHx+wJZEjow0cEvpX7DsigJeCRPDMnauFHZLYe2UFfF
sQkwFshewoYBqPDFLXzBC8OqH+wSjtjeve2LHWD4WrW3Lq+tLB2XJe1TJkqMrVoe96e/tB30Bntz
X4SRHyVtQf3YJ+MVWn0YS9uBx7/lb/tidPRwcEHk7H1Qu6JLZyOLuy6q4gHkowVWORuJ/WN/372/
3T/LP1bXwrYOHYz23UahERCbMTwVtQzwACkoOWvYvA0+6WIDj/G8LwarIenQ4ooI8I1Xhyp1cEf/
s0X8lc3MYheXWOnayfnods8W6AIbxCLuTFAtmXANnqX92YwGBgoZVmSbhLCZE9hS6J0LZZ2kH3PD
nNydyu+NqjOOP6zAw+UDddExK5QgwNmBKLIRze5GMLc70bw3yba+7/naDXh40No7fe3bD90P4AWR
J2p+7BwJBVN9nAr0dRtVsgMlO1rytfqn5QX1CRp1rFVQwsvYDhY7krJfR7nJXBeuxIF0FGINzrhz
kWoT3thXbuh63SRRI63wUNJ2yaq++121UBscy3POSoo1x+QQD8uWSjYbh723+NbqdgR7b+4bv475
/22jwwy4zyprMJh4ra9F28Esd5SBIvV/t//j7/cdwYZH7S09KwuwpUf+PHpSttV0tz+Fqg86Bxyp
uwXsLU9mdOgaHJYq7OY4ewLd4r+G0K/VvWVWwtp4372v78Ps12rrqbQ1gI1GoKpwKuw524ccd0O1
erM0TbyvT9tz5JMQnsowNTHb1J59EdrzYOPm0iFchSmZPKmv+2KmVKQLRuQETNqQSgeKXOHSECPy
JkQsi4bysYoCQr+pi8NSDvBBj2TB1QA0Oq/J3pwBbDWg2xxYiv/Y9bejKs0nO5tbjJX7UV0GpVue
VoreJ9uLOHZUf2/tC93awAD3pqyDtb/sTWQtqj3uzZ3vd1gg2uPeXLwZj+vXq7iDzxJJZ9NcYP7W
qVDIBeCawMWO/7z437d8vWSxYfr7K+7b5sENT5om++Z/HMUWFi5/9vxp7u/+54Psh+7rlaI4al//
845fL2XzTiVuFIzdhdIFHcQ2Eu3v/Y9P8edjf+3+evX/wTbRXjhVdm9yJEKntVggwNZJBTXNDVKV
DRJojz0tz3NH5mStIITPjrol3AYyMHXo9NbulVehSUUkX2vpgayOVj/vepscHBQjDfUsvyEV/kSI
/j5SpjJoUhy8n9XlwsXhQJjLpHX9NqkG9jL7nZ1qXhfnAGofYXqJ28IH9j4ES9bA0IPlMj57osJI
Ew46XjGiQAgyz+sUTqlW9lsgyBqPjpPAoLqUHUd9UtWDAO+ipN5Ok8zIAiY95I2FgS+AhzMtdaYQ
n4Lh4D2ehXFI+dCxxKA26CC78XcRwH8P56lImG2+u1CssyD4FvKRxlTyGoSQQcVYny+z88MD+hGb
3IhZI9AOK1jwlneiOjiDMBLHeqhRGoPr1gzkIsSo0fVV31k4dreM/ZqWjyYqDtzrCoCQlslBjLyN
Buwc9diJKCSknZjPpecdvFHeORIWf1UqKx5K/SsomlTiNwAObgFFggddXvbI3HQ/vlk0+AWIvw82
AaNdMLbiT2OgSo/1XORenfv9IuJBQpInTZCxxvuoi+YhgjTxatoPW5tMI+S6W3Tz3vaIdVVfp15l
36uFLrFAFVCMVg+2p0PGQeAWlMEPFNLZKemi4STqxsBNIOWJezNcIjYe5l7hmw2sNi3BsvQNiQ6o
u3sHecPSuS9fhznil9pCZQOEkzGVSB+zzjEHi9RBPLd+NvcwlSuJogLHC9857vQzx0idEHhEuc2q
53V2XgrqAsZ1rZs1QAAKJ+bc+YFzmEdor3ZXxkzOcH9L5ymEwn/wGnFirSKPFQmfQtncThHKVHhZ
17ifyjs98MOo5ildwXxEkDPSApf8UAXRAWi1zMpWX7uKF78sM1zxXyV9DTBkmHoB2gAd3EAc4F0M
3WSFACtWAq4rh71JGvgK9l1U9ShCKsf+bFN+tc2y3EWLVZ9aq7mViqA2AvcrCnxEQmRwMAoVUKIZ
MjItuDn16uWzS8cEAOW9y0lCSqLOwzh+uFtuGdoUALV8s0iIbtWIpPFkn3ISJn5bEsREo38TrgIe
n2EqdqOaX+ANewdl6GOXeHyxc6tBbVHn19+U53/4g/9IMJkFim/Em0QXlSwGBQYgkO1kmtf+4K6T
ubFtgDtkSeiMLJK4osdRKISCBFzAgL8VIMwCPSZT7TwEQg/3S/dpr9WTWIbggp41tmeGvu+ZXpUd
ARGX4qTKmUDAsn6tjvPaVUXeMHaMZMTigKO2oS2D8VCDHUeeD7i8MyhKZI2fFiR68qkajuqi+UAO
hKAwSgVqiCs9Ewz/zRQHpMDj5p9XqFrgScJsslA50priOjSuiKdC/0aQC5tm9qa0QOckWjNkY8Ph
blE7aYfo3IZszoXPb1XhjFlQ1j9EDXesAPkE7b1PPIGejyoEoSN0H1d2fV6z4q0tDE/6gAPhaY6o
HniS1ALAigpHRv0IXDq51DZVD9aMohnuTHVO6+HXhAqIQ4E+KrGXVmfViByXzMiix+G249N9abwg
18FhEuHzpGuoUkEHhMG1f1WBe/EXz03cqXpfpyYhIcDfwi3BdeD+AvVmbgq3f/V6f4oXe+lygHhI
cV+NaT4lfiMUWExPj8KAILJw+8p3yBQ4J2Pj6jj196iYj2sgnh1GAWuL+pcWtEzEylARS+YxZsRr
n9ogzFEEnOJXZPR9Q6+D1waHQTSPAOK6tCTAmKZybDKQuCKPFi+VXI7wJlaZVfO7Lqcfc6iSaJ1e
xrKBHwDWeR6ap6gyL9aCUbx162we2GWx5rvODT5Ml48NupqK8nNkAi9TsCwFnUJwTZ/gau10csxn
6HTHmhkbohw1ebfi9qskjSFlrrfOdoG6kNWg91oQsSAQw5oUmeWgegYQTJdKr3NT/DB0k866+pBT
FjYCkJs2h6nWQK1UP8QlUs8QQ1VzgJVz02AWtMyLQD/Iiigwfc6vpStlzKtvhKgNwSKbmWo+9DA6
iR1JPBdwSivmDCmKYVP3h6HKTQpZU5SQJVIYuHZAUUsQHoVdCtwbSxgvNAlGVAJFLTz01WLfCUit
tridZbjRVqI6kEJ/J159FsiG8x61uRoFs7dOx256W3QxqCuT1/DvoTeHOW/HGSlahIIoyMNxtcgH
1aDEwhiVRSPJYbJ7mcvXN8E4IGU+Bhnopy5lCBrjyQgZV1P9EFTADwZo7B6b34lL7JTjGxmG5rVn
IFgay/3tivsSU50nRCxTOpMFXeFrULuX4V0y/kJQkDFGlTrPhe4TZzX1Cenq7VJ0LsICVIYZ5waE
QXfw5V3bOffh2o9pB5YUnu+coRRDJOVYAiIm6IxZoXJtvJdRMdRxMIzLEBAeieW90AIdZF1J+0GW
HVjujnuQeaxHIhwQzhooi5FloscWTJkgJp75HLsssg/rONzXPVZotd0Q67Wy2/tZ2BCr8ZW1lJ6W
ckHvQBqSOZRerK5kJyGkfyR9gxqNJAJyf4fIb0SJAX2RdX/RHbunlRouwpAPgtoWVDucBamqpIJR
ls0FtEDGQ7jwbR0Xjt0dq7H46bD5Wa+4jhZXCl49fEWMYwy65AB2EqAqKrUeHd87+yW/XUELuJY3
ZjajGiXnG5vLWUpM99FsTI2veiAGHP5chPJbVNu/F9xUEFERAnrRcGcvqMOZpZcYgHc8NBlqd8rf
yDmg4hOY02+91T1GEgafQ6oFkrC8t6vz1InD1NHmDAwC4ROmkACw7OVST4/IcjFQ46nrHQs9nB9C
9kRVPbx71C04yzPqbZ+EO9TXqXKyqQFbZ3UzevPohm1pyNo++iiESGsU3Tlhvd4snnyA8elcrNHE
srMuAwz02OmlTjDrN6rfVyUfItNDaw6dbC1BVKylnJNeiQskcaaKGtEtRc5nfbMoFLgBuVdSk0Uk
og5zqE3dfQno726p8nkU0Q90Ryr2EMzncgQh0QBcvwVhcgHBd44ijOAV0GWMtB0qcZsKDsyU0Y2c
EO7yKMky31PPbjPbcvoUGjgIjkoSmAGiP5KA89xBHWEJ6atrBWot6k/qrxUqkeAi2Lr7KTiYdwux
VkOBD4IbgmrcgByc5imrp+cOIeHBFTLIgkaf5GSzRIB3O3roGtAhRvbDNM4oklDu3Rr6pwDl72Ez
RRnCJAuQdt0DQMHY5w+3NWGoqsHLxsJAoIyo3Cp8h+pgxirlqJs/TU7PD17QN8nYALSicxo0HklG
0FC5gHODseMD3J/M1wa9cuUOMOOH4soBFiDQYp/VcMM7J28xviKMLI5+Kx+94IlGDojn3gE7h+qO
KKQy8erUV+r7YCCca2CnxEVwH1HvoS39N+kNKQS8BycMWuR93ZjNzlqm8xAVqS3WR+FaBkyOZ8U2
rvjCUCjhYG6CmEt9bOYLiB2N0m4bYvL8qIPJTiwxtSmdz1QznpDWvR9hdCajPf8EYbmkJkTJQ6Ox
ySqAJ9j9+orfeUJeULgZSrCqmBQoFp+s4Ycu4cw5ch1TwGoIYeCLbWVJekY564LRZhqb56UFuQhI
5ZfXAd9pWxogHwuH1KkADgrlQrb77bJ2zJVfgLeugSQCtxd94Kc9heRbMyGPTqGaBOy1zJqIZ8hy
SMw1z+EtogAN79wIXybRgKKDybuzNQatmdSZrECD1RUAS17pHxp9f+IBdj2wOvjej1yjwwuzQhCK
h0m/B/P4XOvogaA2b1YrNAYAKEmB8vYBaJG3zO9L1+Ls3OjNoEA8tsFxrRLAr14l0jW2tLizpwxC
2oWGqCqExQRJHwJQG0YnAKvbWbooDOR3hTxQYx9A6JuzuJiq+vAr4OGm91Dv6b5OfPrsV4xK/uzn
AAt+k2W9bevtCwzkCd8Z0jbM79G0/ZJPkXgJFcaPpY3e6tU5SGp+63Z+Adl6EiU5IKx/L2q2nFDM
4sZdFDzaQ3cDYO655sAjwZKdR2BOnfCXtFtzv7bb2A/xQIoZxYLGm29ECSakKMCS03d3BUAmpzLK
VumWmFQARnPZgmuBTuZcMd+EhEWp5gum74A1VIKwRvUbW9sXlHXgOvEuxlfmoYZiuUPuAiXIty4j
YlL0whHkGnvUr2vniVtkKW5dmHhAaSaA6mKKu57kCxt/wrf9ZHrddkF4LF3c2gF5QS/xS8E8y2UL
9M+UCg8Gc+MxQq9d+GGK8bm8GstgEC3BEMNZj8sR1kLkG+CP6jUobZOn3CrDRzw9ky9rZClFHy8h
DL2m+gW4cI0ppiwQC2oMV5J09YAyyeqD9j5EP9yTA7VQOwW7GnXrFPrIWqWWAzFx6MUnQ0l4wtgC
tHb5cLrRTZThp6LYPoBtuqPDeh1jHpFaWd90OWtMvEBvESO8eaP31Lvm3uush9Cp7iKOb6nlJaTU
dvrpRetBjRifkMgr7aEuqGIvJQX4JEWUe2Udntky8hhF58iQWXkfucI5sJYh7mMdIoBGOyj0bVEr
PRIozOjVFgel+CjZQ3nzEmOqHC/Wc4cLUmCIJPaYToCKk7mEd8MWhalEFqHjKiTOtYbCgKr7Gr32
9O4pVDqjRrxdgxke2cDiZuKvi/POXOd72XIejyhyj7sFo/NIksoAgnfCmDYWjJI5uMG0g5hwpcKo
TDTqnYmLkgr7AvWpjhcVNcdmsFH21KBEQesXFEMVN/10RkUAxmHX/UDdcx/X2ujcQhqP1vS4bFPZ
jLadmbr+jHr405ayzwXtynzwWJkxilonkIgLzgglpu3oQElcaNpYQuTaf5yF9aKnz4hB9Q6cl8lH
3WoThj8s/wUQPUY5z7SI+eixaJAtwieKqUYPQEu8f9/wKoH5dWKS3vrSVskqSueK8kwchEhVcYLI
oa6SWcgqcQb0IKh1SNpwuEeFRhurmqB74PcRk2mp7Q+nLHqUEfoqkQ56Pnxm5oUiU/DMHYSjfWTf
bDlqXMBWcwpH4YHEKc32/KZ1b8WoLs+55bpJWfoIvwPlxTK8r0Zgw9bUpGDxULuzRi/10H+Orfjc
mBK/re5MJ1BH+YIRASGvql7ZFIWpW4UJalgRnVvfvIpFsR785YZWP0nT3gOC9k9q7UncIu40OxCn
vBt7sF6GxYFLHHRdago7dl7bQiczUgF0xmuXOiP7aaFuI1f1cUZ2n4ytfMageePJ9YGWuD3bzNu+
J6fmUQIcHufY4AICMu8RR+NusZkdW7RysxIEn7GjR29yvgveRHkE/MULTpIHPGEefWIQoOOQ3NQ+
EANAoWcgVvfQ46bYn+p76sM+BWahhuk5WPgzCgsf57l6ALR7qkZ5Ow5t3ve3fu1+FziFwpQJVT8l
Q7IxWfeDv+L2sq5zJcHbrBRzKXT5CtQVDy4C2tK58+ry3S28l9XVTuyt+qC5+uSM9jFBlmDaMcx9
6yWMlqP0t7qFyIkB5ppYFDhdXwU/yGoeQBm+eAVqaBAOMvIUruuzIjM/Ot8raOkNAkRkpQnlps1H
VFaDpOvAd/t9Oq5RVtn9j5XSH0GrICE4KDhrP/UQ/fC0/ui6j2koKIom7GtrFy+wkR6UpZI26D5d
fNhmlZ8lq58aXzxjeqZ1mzikBQ5KPyLczwCK9fcOAXa8VhuLqRbMTjOK94b3p76nT10Fi4g0EArm
E1k6zA4in3yfX/rBfqPO8DTRNmczrGIRFg+Y0QLKsuk/67B+iMrXieg7d7CubMQUCHbzU9pwlXpq
XRpLY2YJQxO7ZCTvjWoTf4hk6jrqzaru5Vp9r8fhd1veokwVKJOUDi5PeIPZe1AIwu4KTEgC8Prm
/7B3Jl2Na9uW/kUaqWpvSV1bcoltMDUdDQII1dVWrV+fnzn3jvve62RmPzsccARxwJa115przm85
g/grjKKF4XITq0zrPAxmtWaGhopEpR3XQeckh7B7tex2F0dvaoLKUHTzgxbSCjo6W46S65Js/7+h
7xcc938gvrEG57b/5n/9V1fgfyO+YU5k997nv+mANz/fv77nX36+2y57m22xtvOPZc/CLvcv5Jsr
WLrt2abOvZo9ib9Oun/7+QBF/9u/p7PHBLSbh4XPgQtj/j/Z9xzzZs/7L4Q3CAoeQGpP6LCPbROs
3H+373EWl25YufmuLeqfKoUFsvQrfWn+egIemWaivnjZc1I0d7oVbef4JujHQw/nyWCITxo8zmlV
XcAnxcSxlIdoiGhl0W7UUmLnoROEyjNXRuvFKLrGAwfy2cWlsIoqS1/XrvVXzXrtW7bzg431oEvN
O6bWkKCbMUKjCztruEL81uZ+Y0yG2kwkOjYqbjDnpAQ2irwORtKUwdLCfbF691yYb6ORrjuRA2JI
U3slK3FfaxrhqAxkgbTaE0kK1BqNCT3fyeAlTcnehNY+HwptFWfmdzmRL08XxifZLtaTEUXaPJcw
Yww1MyqvMMelC3VKqn/aeXwf5rcisWVW7BVkq8dunaW9GwD6uAykO5JMOmvHKDFJjOPacYSxTVCp
cCLGj0NBrCykVXO9quG26n55he6bYooDfcA02LU2waaGQ1Kk4ppmNwJP/dx3w3i3ZMeqXJa9PQ6A
1PAHLsVsBXltF0Eyj/aaqMjo20v8gD3mxyZdlkYk54W1xaqI12rZJpOxGVMG8HFej3urZ+Zc4obJ
HzJJ5mdp9g1HJhlE957+7sWNvfQQzs1B9guyUcQ5qTqymaPe1Th5jHWvYLc4MibSZVXruZuoRE33
uxiSs8q0v+YQ+p12qHSaWTPeikV8eSYGiLJ8LSOX60GSexRfmRNh02FIA7LIDxd17/Tda1jYMFxK
1JqQaj4zaaXclh56kj4554dFm3M/Ldzr2NnvGlK6raqtZd+ZXf9dOwQNu/4V+/bdbC5o9o4L1cRq
kQ9Nkvb2na2NNhgUxrSz2mpz8tPl88Z1YtKEWXYFHPIdDh7SdxJwH8d/OOM6rAqywDaq0ZRHPkbL
6Ig1LnBdw/O7PFYbImx7OFvRUebtowiNta3PX5b4mXuC6FOMTGPR3BiRrQdZyLOeg5PYOEZ3amss
A7PNWyYcbzyrCpROH9K9l8SLWyG9lVvN1zROiw3QlPjU6+nezub+MW99t8uaHTeW4mFsjh0usmOX
TE8Tbu+dls7wmmgq5kiEe+GFbwseFnJyAqQeI70Gg6GbEjB1zek0DJZYJ4yYRNpG/uKkeWBFNidT
kmgrNzaPutaHhCW0QxPGzhb7gxfoPZfvHLZPLcy/fRw39HH9+GGs5zAqg4zACurdxO1CVqc20z9K
LfL282w8p5NlrOg7N8pK8S8ty12qJXdVxbU7GYgsxrC8x7QHQTyou7Kz500bTmupjfO6s+0L0pFa
O+OYrbyp34VQXIKQu9Smd9qHwU30nfGtzbVHZjASvkFZj8TTULrEYeDNmTyW3e2Xrqd7F+1/Y8zD
gE7U7KKiCXeadLeYd7ztCNACVah112Y8QmXIGvAIhrU8WTFPjRf/STTSJvXUPE6zm13YZEQ57OUH
CET1g2MMFMkT6kmaZsfx1u+lFaqpdN4yyAwU4xCTZLrB1CPulIi+2i4btmSV8U4ncod2CJwKJOUK
vABMgnHwQGwZpu+2o7vBx7Cei8pd9bgQKOaIE09m/Z73jtjYmt0fc8yoCm/dMn3ZS5E8iSnD26fS
QIJRWE20I1AXZBMAyHPWbeHcjRoxFOad/D5R1q217Kg5x6GpAWYs36GjVNAYcgiwBZ7SbgAUNWHI
CtNc7UbdXgO2jLlZSkIMloPMQk6oMWdsQxmaXqyu9Bz7CFdloNc5ztxR5tTBzrFtStg+ddxcpDJ2
bVQ+wzIKNxgHEb5IMjHZ2ttx8sEBWgT2El6TkQSZ4UwPekMAabGQPeWEqctuHYTIRK60pSxeurL8
dPTplE72eDFcDhTXC78KGBuBziAWG1h8MuI/Wlq2+IaYkEihBIKL8Wy26UuhNAuMEWZzLv6A3eWo
tfqYB4VeX1wuA1MO5X5kjuSxgXUniKr58VCaQct+44059/hzo3zTh2G3oc9DvI/fNUD193N664gJ
AXpD0+O6dgl8t9M7sjEIEyd6GebuMHqY22AdzIxv3HgtDMJUnUlmcmlhw0X6xfCaazwmPVibdnyz
zXY528q5DpXAodTxoxox5a7ljDHqrVr2VpsszzgT792mmI4TBawfTU2BWr/4DFNjv0uG6S2ukf7z
uN2ZysLvVt+XBKODObONHTHW9ih7nhGTxiJbwnbrDmV7iau9SYqNO2nmAVmrznkqPnuzJ8DnYquz
OvWOs5U2B5ONb828fjTcd30EqyqM5rMZ1ZjJxAByRVR/OGvk6+LYz7P5lHfDdMxVUgal6T3CZqxW
pqtQl/KvwQq9AzQNh9C3t1vcZSNH3zMXN155hdgq3fluK1ViAJNvaQyJy6hThtI4qbC4dQvYDwth
Yba17C5qGWPW83Ks+4AM83Ath9scIvcublzflPkp3XpGAwaRwzgv+uzspvYJGZc0QW2bVCLzWS9p
QntocU86b+g1WMT3lADExm70cquqrPP1m+vazqOI81gIHwoC6KGFxLyTWUT66pkIfF2SxZYqPvRp
jJLV7edUmKdJjVtZaduQq2qvgD+sBy1PzjLPdw1ae0PzhFcOCpzryOOUhFQn70UV9+usqt91L+/P
5u3DrDefbor3K9zQ4db+YGZ1IHjT1kUNyMxGYsQizqQsBF81uzUWz4pIauWZmFfqgqGbkX5kGmQ6
BpS3cynXbhhCua4xkwZWFqtDKmWghQt3S13Xt/wO8WukXvr4b9t9oMJWvs7gY6scoo8sCb2m3dGL
LYgTgMq2VUUhYTKwCBQk2jWQnm5XMwe+2MV2lo67L0uGSXKyaiAOy4uuw9gZMI4W86RhBK1Ohl1D
p3U6dcwq5zOOUohe8e01ziD6NeljovJjCB2Uabqc9mbEpenotRHIOv+hHPIOXdTYvp654SpTPBlL
anBoLuarMssh6CzR+ZZGU9d1vFVs04dQYq47SFR1lRx0uIh/TRvJwNkNGGDeCJUZW1kk9qoeFmqs
SpLSDgeN6muYAurKcJfY1NlmONab3sRRkJXtV0rKYmfVot6ZvdiMxUwU3AEhIcZTPp5dQ85HPSzc
h9slQ4hCPEwDVlutCJolU74mOzIf5dIEYQgPlIsNXSqRB89UHMxDfu3JDaC/ZVyzUXSabtg/cwq3
Yy3zdW84pF5vMY3YdTb1XJb3zOv8zG0fdIdxXGGq6tJhRliMXuyIlT+5Vv+UySRaqbnGnGEwILNj
Z9oZ+U099rC3VnnnMZ9T1rrjZ9tKCfmx7SXgHaf+A8w0O04Sr/GY8NeEZeqBHaOVl6Z58eRHARHG
D2sz3zlFUxKent6iqr6bC/NdWNwJOhKq63SAK5F1NPB65GLt5pAGNINhEBJTQJQeCIdeHAx3ulQF
7qhhdj6GGR9qXWTbZUkvCBL+YAwmaQtYlF65nyhdtCINysS7ZuXwCVhpr8VMFPs5PGl1+aMX9q5p
XhrDQ3LVVw5zzR4AUza6f8Kx+omZ74rk3XN7hljzbhloN14U6u66+hwSAVEGA09kYSv3TtSmF023
0V/legi7yzSNOxXr2HoYAHWZdrIoInprIYBTrNXcIjvDZEHparR2qy1q02ndtpPLi8CXBfvH9HUr
Llcw5H1jWXa2Ja4AOuEROc4fAX7Hjbo7nDCP/EUtXw/xpjbrB7eQT5y0HRnkn4HCe5XP7WvYWhvF
KBdUZXjM4EWYHWiZbsxu+WLjhIFMNC+3v2TW2bMrPAhWFc788drY4I0KAfcF9FllKGbuNjN3A+5a
0nDSWt4xn+VDNbsHruy/PR6NKMJin9WbumY0OXR4x/R+UzOMbJg8uKp+7KrodVQPkcewoimeYHSK
FE+N4QbLEh0by/6R4LMsC08C/8PGanfGQN/hLceJPxfDzEzEzl8aO9vd/r801DcU4ml0OOO1OfIr
+1HNGiltAyafFpuBO0kHFB9amWOFK80Ng2KUal02+u0NcgILsR6d0ZczJIckYe7s0RBH+HjqZDd3
pk/rsY8s3BqNXhnrBX+W6ORqMZNTYbfdV4XL1XXFqsy8l2ECnlga78Bb30bV3k1Ei43ms1UInOu+
za6I6Oa51uoNpK0vzZv3i/sB/f01jONwVRdPZZ9cGQF8tPYEZgKRu1juYlVv7SneYTD6Y836PVr0
SSoKll6tXBmnjNXnx3JyURJLa6tF5hv68EnO1i41+n0xPKIeYSOtLxT0N/w18DRrRuR1AlHmT2LA
aXOpFYfrAoNVK6zZ1xQiqFbu6cjydaQBdkmrmlh77fJuSLtNqO41s7hvQ66U2qQ81PHQdYiaK8xq
l+IgqCmdquft1HdHm8jxWq4rMWor7TrUtzekCaSDFJsBiJVbRF9lp3hegtogBNRE17YYeTK66bFw
5ycYzIBikoPM+g3BrY3oxRneBzDk+qI380WZDinxCqyq25wb5ssGbZhMEl9qJKWs9nUQ4CPhjMej
KLlyLEzwyXuf6Q8MjZzZYGBJLicV9lVq/VubYcUesvUwtD+QK462Vp48Js3Qj8/8pnc2p/QE7Qk5
82N2rLM2u2dhNz/Z9KSM4r5hyNW2ZP2W505vt2qk0MNSwRbm75rZkWUZ956MnjWn3eO+8T0SjGyP
xwuGWDg12EluIGHO1Lwo7tXk7iLL9iNovlgj5vchTn9vmWVub9q8fW81/Srd+JPxiQyLXSr6rypK
Al1aj0XVHhmC/NEtsSG07KuhfXJN5pP5xXOjje6EK7ul3SqKvWsnD1WJk6eJoUu3fw0RPsg+/NCb
ledOH07XvETc4JZMBlUnn1Quv7v4lsw03eehsJ91o/32Ou1P1M2HEqN0FeoYYL27lFGHBPNqFlud
KBcZJG/HjBK1vP7sXIo3wKpFZxXQYt5E+FS2BjKurrZqsPdTE53sqj7Ww6itp5E03SJ4289F+1BZ
LkTe+S/BQ7HCrfsKvjtZZeJWAVd+7RhvXec+F5kIWs07TxQTZS3eRszh3NPWUT2c+wyKUP7ea+kn
DA78a9ljX8VBCrBotnFyhV657Zm5aQw0CtE/csOIyPsZvlZPZKzLgyane8m8vyjibWs1O72btymN
hZUSh/LCxzSN96ltbCNzBiHGpS0nQj33k1ci1vMjMvBLaYlM7XZb3DlYhW6uAgi37VGzP5wzQuPF
NalGEMcGTp8RcGvykjTgTuucAQyIt29lRptmsAGBQbWj4fVFPgGZoVpq8mEHFUnilM+uDXdXpqi3
WJ25xv/1XeTpSx3jPoggmK2yFH9IOD7MJdbhJtOeFMfmKizq06yYn+vWpjKcl6Xmqp7rYlsm+gb2
7r4y5LnzHuq0eciE1eKWLd9bq9o45I7woN8vNnip7OZO0a8jfPHGajbEsl69qXpoLNUgfJV0pkzL
iD/VK4TwFHbhuIu0HYocWOiRGwfqhJ4iEU712G21rv0wKvlgYNoqjXOZ5JeiK/ZSg7DejZdy0C4F
tunZaGHz0RrBxBfZsz1Wz/CVjpiS73or9WdgC9iZ37x5eUoL4xFYq4tb91QvjMPgCaqV1TB/L1Ja
okoEM77l4lboNQARK9pAW+46biYyDX1TVlvkHD9i8m/iyiy6t9jaTpOiB7OvwhrvlQMct7hoSXlM
bU5cuj+d7OE8ZjvlKbCJb0beUybbR1zmlAby5lM4pLF604f0CewLNtyIe8QwOSekx/OS3N72N0QZ
5blK2g9XRicKYCotiGet8MtBPggFwPv2b5X6fBejUpSznNZdoj1gYS+c6ltFxF+t3wvfGaMdhROv
Sq78Udg/Oh0tyI6/rekcytYCAV8BHp9fM2N8GPjteg4KozxO5hC4evMTZRL7uEnQSCyvqilPk7UE
MKoocYZ7CQ6SFFk9U+IX6zRmfjVNd7fXq+mr90EOL57ZfRRtfgbzuq3zfNtXgZ3UV7MmguzqaGpy
Vqdy/sYrDfoF37Gef4YOhgkGf5nvWf01zGiFSYomftiaoKdCDNBg4QGdMM6liyL1RUUPFyzSmAqN
4YMBAQICJRkzbBhUWNVjpx6XcC06yIO5pnGQwnozp3aX2WW+M5JNi5KNo5wRnujHZUNKSfoKVzsP
RNWCjSliXtaI/kQSUScGCYeZBv0xtT9aMV7oXCmY8hu7Yn7Il73jlY8kkbhdDcubAuOwcqp6q0cR
pJvyomvyvTPZFDJ1JG2s4jtr58PU/0RNebuBv+SDtKEfazeDeb4dLY/3hoFu2vRL7uNng+GMrtC7
kNIUXb3vRJ5vS/Pc2yPbNobqHvPkqeJaPuSCBj2bGtwzg3sgprrSioTp7gjTranmYGzkzllQt6uK
GiulPmJ76d+8I4Ebd+au9RZM8Fqo3y3cP6VBZSSgQdtW7N0TIkO387jVtQtz9oYWfpPVUYghIjRX
PY5O7mq4F6FNk8DpPLwOeecyTGgfp8pUwehGcSDaaNfjc1q1cfRER/Bnie1s07QM+PoByTzKrbWj
sGFYbpycTDLgK6Oxn1Lp3TOXNrcEse/laF+wSJDRsbQXZvsYLKPoadGmezssX0KBN0p0WetbU69B
cWzsXQrPYJvnVbRinwB1c+mtEhwFIK3jAHg0A+mxfQF/7fn67LyaVWhtknLakwFm8infhGZR/tDq
JdRyq1BFWmA3V6Hp/VrVaeeb/aBWgGU3RaRj82/pp1yzrFZFjRFtcCF6kaxHypw3yOzdeRUCqgLn
2OxViBmzyr8YMnyq8WwT8Yd6+YxLj5hT4u5Kh5ewALRnanj+uaOBtrQSIe8AlVAJ3WY4kUczTtgP
uwCGESeOxn1UpZ8AGnkHF/1eGMQWOqcGDpYbYs1iiL0FttOPiJ13YTXfpXPv8GowYvZaF9J8Gn4I
MqGrKMFaoLVKbHE6gL7jUrIy21xVcrCpoTAfi4mc+yCLI+HMx7zPf9Jh2YFtwZ9GUpYrteNQk/ex
mv4WEANW4rWoKjqAiii59ayl9gt+G32NBeSxvV3JSjEW6dyEM9GwK/xZrhn0bkfwG9AL6UwcHc4m
zrjY1AJ2LeR4KvrYp1ONpwJTpLpPU+tpMqqXeA4i+14tNRi38gLxNMgMLlkxEEVvw/F9Ntzvxd5K
t9jJnChApYUz1f9+qfIf4IygBdJVbzCGnnFVrrKpZCsQwCZNzPvetI911/zhiDvpI8hLQ6fDtRXI
+KhVpwqC2Gh9sSHEtGGe138Ks/V7VyPGAEZh5UbpNgvbK/01HPcuf+kJrq6i2lhWXuz5JHu/85p5
WG7hlqs1K2DBSiJ2uVsDy8LrGGtbO7Iwodvrgjdw4Zn7iaGDrWnbcXKeBnt4D1ts2wmx4Drb2xI3
Y0RCJJHocZqx58gWhM2T88gehBUDw53ZVZQJ0zdt1Y3Jl3/KrPSzamRUBOd/pWflu+ENe3cZ/VE3
rmOKsWmECTw3cMasP6aaT2mYUWuV05c+iV3mji9WQlPiQINf2md95PTx1JdWvVqDHe9DTt62k6Bn
eScjSWukThqwU3oQdxG6rGAnA91Fw54awamYhpYk1qT9cSL90Kb1VeB5QgRZxQOU7dh7BavEfik5
/cSxekhQ/Ub3ygzFb/Rwo2vEBedFPUZT/mQW/cUIsSam8QOR8qPowvpu7PQ9CjNkUgzHHOJQzEzS
RjWckLmaGIVItUec/oZFtcumiG0fE/AsSCLeCNZBApcY2GNDfb+2Q/EwZuN2GppNpI/8Y8Z+kiNp
iuxdhN0bK1EvHWuMMJXmj1GyzmSKCf6HRRzcYakb7Q45HQuTUxgnzZOBiTXTssAfTHN/VqRAbwzU
HZHyzxuwC0s5TkIjYQeAnuZrObiPbRKvbaf+tCZaLY/gmolczzxmul2cp2gcZqC8bCnRjWlb1PWP
lqgDUa6NWswzzLaHpHPevcF7DmW+XUROtoD42UofKUZUG0xace9qmKQA+75EDSPFdNg2z1ExAUIf
4LWreCcXgpgkPn/ystkbU3k/lERajY6pLAxKpzNanuHWYkqR4AeVZKBCHXrT7wfvFpv/z5e/Kfr/
8dj/+PJ/fNvvd/zzD7ACJpstRk+FSykqH5O0Mjb6wlOoSPqsf1PrvyH+klkBI+blWsKDWP1mgv+T
HP798v/2sYnhCYwuZBFnTLJ9d0uNzzHsc2wBN9oZmc//bBj4/RKSard3lmdF7Kw7/mZuc/yHsOwn
J/JFjIfxH/rEL3ngN2Rvw9Bbgn/WBBQOkenfT5fOuIQsH9uEbsJN+Rdl8PsBjgZAixvZQGtDLlZI
M1j0uq1eN2Boe37e3x/zn0+zG9/g9+t67m6CXUjoT7G7o4HU/8uL+A/C//ex3y9//8CB08Prbvyb
8N/ePnNu67A4L0gd226lo1nyYF2+2NPQMdEkrPUvrr/JwabfYKy3nQyMU5vD72f/+fD7WKGRBvf6
P2493Ifa+J0TtN5LVflx6GZ3boQc51jJn4Xxzdly2IkhuriDaRkRvtqBd6EVRXzLdW5xbotWZY4/
WeeOdKl8cOl78hbma23Msw9YJ5gXbpOWKNmeMCls75kRwkEsL0NSzwesgDuDEJst5+FM9KEOADdN
65L3z8ReGSPiEKRbxgwrXsm35QfW0JzSRVRnIt7p2myHOVjgUG4judfy7K8OucCaXPvg9eN8xrV0
ddORfUZ22B2hAxz0ufmj2GWxG8owo7depe1YnkEP9ufObiBqTvLIlAFKh3KCSgx7h80A6wn+YrCY
FSBA0lerqijSTcTkkprU4ahytfZczYUvi7ZA+TABaI/6A5a39jwICMMVrpGlwvRmLjDa6JyeSQHm
Jx1vbFR21nkwLes8dxHvfms6hJq8LFb91ymyJOBb+nMhMli19kklAG+4sHELTu7eMazwLjNDKiDL
D7Xpw/CQUdza/GnNrjiVFfU7QPdTT87K4b8pCGLUgplnNfOQf2PFndprP8eJDXCjVZUXrV3Ky5L8
rXpY1oOC7OqiLqZs7As6yauCt54SVydXSUqR9KnjFGdde2K6NJ0EsVo/rnNGKsht5WJMm8FQ44r+
3DnlKNInNNJ9lJRXMwLOiMQGJoh1V/pfC4lgYcS2kg18vNLEWY+S1/kzBxOlarH4WUMrgQ5QBEZN
uxkXM7sJGQiXMHmS20/C7EljOkd5Y+gEyELH7beTjHhV+qlbe3WhOIm8nOWD5hvnnb5DpnuiAAn0
24vIRAmnCQOVgpkcfysuubKyhsDX72P//PHvn4jCIWvaVzwxEFB3ZW3hVR2LV8tzv3u53FUFmMoo
rR5tQjwpOxHCWB5SLXye2BqpTZ+YPX/0Pn2ai+iUFQTgLACkk/EEEahYdbbxUlkZu0u8+sOB0oBC
hyrbLFf8dP2xyC3f1vQ70VEpGnK8Y1tissOw2zT5obaSu7akzkvJJMU50rPF0jEHHHWiD2JdOcOr
XZm7AesdO4rMegUdKvBiQCgypE51NO/aRPh5K9b4gN7FRmkbw5PHWaVN7sPINg3Ehvkevibrm0w4
ACAlWfexcjvxMobjyZ2z91GzKVNpPHXZ3hsF1hkDAs+O0TZlyeQFoQDJD4HUXgmLeJVz6hijQmYf
PIzsKkse6yT08x7ZioBaB4Qg60iR1V9jQxHmFPpHX9fbwim8YKysAXP30XUxt4eL9VfQ2wH/hLgp
oukaJtz556lC6YvaNX7bvSHvsYY6a08kG82spiMbf1wSG8NbL62rvVyXW+4wVtF9r5n5XUrCaZ1P
4drEu1kP7ABLkokK8qwTY+NGyJovSLh4yLXXsGbyasYls10QR9CwPsmpYrsZ1NU1yCOmVyHOBG+e
vK5EHXbKZ8JOvjZbd01jFESk5YNrxPu6S79s434cQOgmJHPxXHYfJY6PrALwMzu0fv30U2Ir3ysm
JPfaFDt+3TNS000T8O/GklG9W6KQGAt9Hh6Q9LIsuu0XI09DPm8nYd7pUDiy1tz3DMIm2DLEkDzo
9mW9ZtMnLyhNjnXLarBp4eaTZi1VMhI+ODpUcX4ChYjEQ9YECBTm2iqaHyey/zhOKFY9s0q9t9Ak
U++RFU3TLhYmxMhSGMcm+iSOZb72AsFFtAdCbNGeCC0ZhEx7NbRzQ31WVzhQbNV8Q53mNk0oo47/
Ggb3feeWJVT5vUdxNsD1IkKCV0xLDJhMoNcrGmgN3HSuOIHjdjncSsnW0o+zYGRHjK4KpOqNtboB
zJK5/WQlHEp9TZo+hBoZgfdbRd9uK0ltliVWNZqfVSSt6jIhJ6zM2d05cml2dLvlVbX1M46pP4Od
/qT9t2ULsRnMOSRkEe2479r3BU9WIRD1ShO7Hh0/84Dp2WXJio+f30E767rNpy7KftMgL3fSXgIM
9dW666YLmbs+aCTDRwJStZ9llrgTn7FmEQqho+TlvtSRId5DYfw08XIBV2buS6ncICUhXzKhXylC
hMEy6ry3O7RCaVI2I3rEcx0x0ezZ+diFth9bkDMhypKsDFv2mBDCWcmoecBGnAWaSVqoDJnPKGcm
mtF+mUO5jbR8edKWdM8dKYaNWp5FBcwVws5jLKiZzaKc1nh7hrVDVj3uoNiGefkzadm4alNAAR53
NiRdeUoFFh0we7prn+2IVDp3XJSxFshYefN+idgNHFN99LPubWWtHpBlvZ3lGpeEoZQS8TXPQtJA
TCoCT4+uzKx3KEPuOXI0KL8dzO40rhdA1H1BzJvCxRUQvau8IlcPb4zle39ls7wUYznwb8uDkOZd
H87pS95fYrv9jqbhqcF7QKGm/GHUw0CFOr7w8B6Vxd00UYP63M1r7jb2dqA2hnxr/FEaMbbCuHUL
jfypUICBnjhjMJkd0FzvG24SGwFhllH/6F/gePgVnHpnl7ZL+AOPY5EjT4S01Oyc0DdNuc/4zdaq
88CduUbIrp2fsnWw17kZwWatNo8J5+4GVMYtoaW5p9jV3dOca74x2rivWbAasM87g87k3GiAlrbT
nbb3IxeUWlfq48Ep0WpI1VHCnFj7BhUY7hvqS74VsLoP+qhwYjfZn7xnzafdhnLV2rcg3FLn5aZg
H6zvdPz0rB0DuwB97TBWrxPIfxgMt0duHxYFNciMn8B7AuvRexz6mMOOUjUcVVHdTpteNa//fInn
ZKtsqMOEjewNTTbDxVvxN0dMLLL4+PuZRETeDSL9B4ab5B4Wzl8u7qIQnAtS1j5Mwxe8/h2TQ1C5
vx+cIaw2adm/8VUHmiTGo8EGpjbCGhHfPiNB48uusPYzeipvwXKv1wS567at/IQFkKsyXGjtO6JV
3FRkHZg9FCdHMBd2puVjJtHDbaspj9zcj3HppAEv0F3Nb39Utw+NFo6bWGivvw9lsRvC1MjLddMJ
O7stikn2jSYC2ZrezgWmaYJpPP5+GEbCklMt0hU49p0pW6j/CjJ8WKb6YcxtscqRQdgmbSJVDUAa
Z7GNeMXxA2rYsEr+QkpUiahBVB/zoWeRakSJ0XML5LouCLMojaMr2/WJe2aPIcPFAkioTSiG/GvW
HrE7QldRWAWKhMtH6DjxkmhKjnDrEn7G9Iu2lesBF+lxpD1Zl3A61qlyV7kxIZhIh/GUPdfHX2Rz
pxNgH2tza1gWoe7Fy5rjQCTHR13wUB775mhOo7utuugO4h3shdui51LAC2XD5O3uEjEI+X3QAYTN
JYUInhArr3VHsSYNvJ4zx8fMtdF2jLrGBori1ohDBQrpONyeBAKt9rZvk1MTef1eJbr/+7OnyE/H
38+6hLOVzRjIqrO6sDwzeVAD7zRDfZmRvuw9Zr65mahtNTj7rtKnjd6Mx9i2PdZpUc9oy/9m70y2
22ayrPsquWpcyAUE+kENfoJ9o16WrAmWLNvo+x5P/++A/Fm2Mysra14TLAIg1ZBEIOLec87urtuM
PyAiC1zQgl9LWEWZNwSlq70lb9svFRQvXDwmFuWA6dwkwJD5xEkOXXqhrV2S+bkt0AkRn4lSyqGa
ZI2SeBQ02GIGkvDow5P9AUnh1rjzB+Z6k1uBnrNe9L75FGcIoXHSbrMSySVxO3xrCVWgnRZ//z87
xL9lh3BN2PP/vRvi/9XJa968Nr/ZIZbX/OWGcP9uGSaKBQHKUWiOjfvghxuC4GNLw5lATLFtmqhI
fkk3tv5uqswbEVMzZGKS/MUdQSSypvFsgjKJGnGwO/zl1fgtpjr4RgMjnYIi/1veZTdFBCDsv/5D
aIL/51d7hKbx41Sdu4NGaLKBh/N3ewQQRWGUojMOJkY75nsGFdWsOYWR+Sk17IjabRRsBst4Y35i
M83WNRIr3fqzPVbqpuubaB9Y071jZZ8bNw2ZIzn1CrEbQe9K8OhqukR5RAc8VyPlOdRa0HVQ6qDq
ntCJiYy0Yt81KKLaT8EUjztXgcFikComXZUtZdvJtOfLGlLaiBZDkcMN6HEh9GQT+bpXJtoXZ/T8
WG3Oah71XijRzqAygDRpek+Sjv0dLJRFpY8IM2HQdohBiJqo8hvCbcGulQj8GOTjUTV3mRArPhbE
16qlYrUPbwgpEodURbSXvRzqMnwsy9k6ORXu7Y4oSi46uvZOMd/EEemKSTOr6+Y2tIb2rCBGxLqc
wb0pkHAWKZGkSQwGMY5uZq72aHBLj9SX8dosJLAChyZOa+Y6GQBp3DHktqMCD7riW27a33xbT3dV
XdCrZcbNpCY/DfNpmgHbhFT5PZVszNWV1jfDoSAG3vUF1Jrm0vT05kSs7+x4+jRk4p4gUX2dZ+GT
O1fxZmwTzL6kIvCxtjXD0nc/Ha/b2r9JydmiHJyoO6MPlVXUl5ZXZ9k+6SLjZA3zyqxU99p2DZRx
rBUHJH6r3tCe/IJiBtOO2vMTf+vjLay5mW59s+fWoRRbAzLLrhjMC3rfrVMFu5jk6r6gIY48CrV2
ildax+K10xL4S8gOqQZO4eQR9vFQmiBEIadJVEqxDqwSVO6QvxRqclc09cFuypcabsqqytz5ylds
OjQtJd3ZraPD5DYs+qujGycGRs0wXc9q/lIpe7cqg0fim2ykCCLI32L4zl043sG/wqIf77ucvAwM
4i9wlzD/WNCtMzy8mapdD11wmCxAJq3lPKu1CaaMrPBN6yLIr6JHYCu+WyIQcQoqexn/l2a/4hf8
bDg43ZCUjHRKi1e7BwQYDDQQIFv7q0hR7H0WiAvh9wnAV98/qcgUSz+RGGTcJ21HR7QyPqtl9G0W
LDJFAd9BLw3EXaz36XGkKOLjmQiLeFJiSVN47UVgHhL/BjYJko1seo51sRek6kwCq7FkOLVN4N7Z
Wb/XlW8msM+7ZjTfelrsYJiCPepx0pLCYZ2kU8gbKm5R5t/jX9I3n+CIl9ucv3rVIb6SZBAY49ZN
DQJrKLibu/izbQSONCdOvYFxSI+LYu2Hb4jUupVhIOqxSoJyhf5ixMz4eqaFqHKtLQEmWIoQsdQm
C4GKedmQ34En7HfW3JNy1UWfwi5e5xCOV/CE96FIP5Wq8blIbS+suaci3XTLFsEghYThwv9UDMlF
i5y7mCuudZyzGYkrv8Y9I8w+93KXmsaITFtPB1KqmH4rjnLoU/vWUNyNgWdnqrp4PxpI2ikUAp2g
URKqGQunIaZtiNqJ9ftmSqOHQAn7dSDoILgxHc0cLwNyasleSjpvyIfvLPYQ1KTVZ7PDTTATggka
6Eiv4KUhtgqde33wP1fWSOFypLRkIPbV26jbR6Ps7RIX6nfoSQS1i1Nw55SopBLWGveGONrC/prm
Mb4JjGGbiBT2AAeYR0IBdquAbidG+AOyKtDvNfkWbvC8VLG5B/A1R5e1KnoMAtFsfx7y6W4c4YNy
UQ4HEm5AxfiyvKjk/Dc1rWK+oHo/XgLRmogDaadS9/T3doiBOQP/tLJ6unLCoKaSRePLQGLZWgX4
h2P4ixFdarP+mpi4DGSK2kzPcV00KTZfvOs7PjUEjuk26+JrSmUpCYSo06j01evMj5W9w4xca1QX
9ilplVwqK7SbdE+h8J3beaLaldB7Slnap1+LkTDgYKC2HDg3Qjb1ZmraazcRKE1T8vmYqG0UEvRP
3RDc0dpT8MQRsBf7pNmR/F4qF5Ku5jVpfGREjVB9S8062lnZArFqUkoufDOK8Zz5DYuzAK67ioPc
Qde/HfVY2bXTtMEuafCFRg6vhQWZH0NIVaDK6LvnKjczJCkhsUy6P+je2FvS24GItYj4DSGBPyIT
yisdKrEf84JbrEpYAnWm634sP0eR7ZyphlyNFWrGERWx0qUqOt9npcXzAS0LCVoOQ1rNcaGHIbFu
Gjl5UXKNRto4MRgwKOc6vDox7EyftWhjMeJROKjHZBcDCN309diuU9385BTBp8pS7A26fGUdmxlT
VTMneMwvAAdhbECKdQXIT98NaRKsB4sFuQiS1zIaHuOCdJPZ2TeGdBIASPNI4er1YZ+jZN8Lh/en
zZksW/3emTr6b2OFjAlrhukSathUa8JgL9gEuCNa2IEdfV/nbBI0qUM0RDipUJta4WPkOtvA1Fle
uzvV0CGhlv25jiP+1C7gk6WlsBK6Sa4Cw67tc1ftTeI5emHy7mD0HNA+O9xeLJ/Ql3LmiaihbJC5
mUbI6TFPpvskF9dWy9+oMJCsEhKxCTo11r3S1heLiiaFi+l2yqyXAHEJ38nhAEXLPZkBfi9aGEQs
EO1UcyEXarrTyi68+LF1jqasPTcIqVu1YDnsgxaKqle6DVksTjlKn2BVGt9dHWWpNm2LMGwew4r2
EL12NWVtgSywWHcUC/BphNdi7gGgnZocCkBmjvqF8ikCns46OMyanII3NOrcPeWDb277lCH39Gqz
IDAOOVbY6p4/ptlBSwYyzOzpxrzuJr54iVbhT5KV64Eb9KCA5WEwW8c1dZg2wzLT4UYXfOFIxMP2
4Bpfai5ECtHdc68UjQeYeGd1qbWen20Vy0RhZGfg8jcFs7dTmqEAH0YDSXPivmgxLKpK0Izg1vgQ
Kwr55fKu3QU+jThCoI4xbyCsgH5jBw2Ugqx5nhVd3YVGebE1qLhd8ACUMdyq2TdRJQ03Q5OVXHNA
pfZqJFmxbkrupHkSyAQDBivcT/Ge8B4EoO6tEC5tkJSZYGRMT1OEXNImzIl+RyUluY0CJWEcmeg0
E652cYhxlqz8TvMpfOA7kj4Pz61GOI9mBF4hdFZG4R8ce44Iu8P+Qbq3e2AW2NFaO4w6n3oyKXxF
EfCsenJb3D7qziWSIWi+KHJrPA3rAMFoh5TIy/QSp7AevsIWoM5U1Nt0dq64L42IjFErBwh4+Uby
BU1z/0ngKpm7h37EVec3g3pJMSyHsb3t87hYG6ijiT9EKWGZ4M8bRIZyzkVVZz0NDm81fbP16JMC
H6OKL6A3pd0+c6xzqdvxAdk4WgG1QgVOotamRp1Pen/HfEmPcBMmBgYHHDPhtTvQatDbiT+pUu/m
tNy3fn0XRgCgzZlEkriZ1xUfQt20h07Tn5qunQ5aXJaUc/x0o+oWU4nBXit9Za+Hzu33aWvuTNdE
FseH6WUYLTaTHqTkUOE3nZ9T5i478MHojMa6v9iz/aJl1RcW39W6zoMv0dxtsOs2Kw0Ex25MKBTH
RDhNHRy7iSUHsbP9d0oR6Exy4Fy2zqA8DXA8DeLYmbYZTDeZavrG+LkvBv1q+E408usUolos9Esm
ZBk6dQhnR9dYOfA2ktZYGzHEpTRC/zw6W6aIzrFCW99CC4fUvG0G8HkorSBjdR2Zg+F8Z1fjiCWr
xjppF0ezIUuox0s5lkDKzdagtDM66BKbykVyTj/ZspM7CgDWylTi+9kmUCNukRq7LVPwTMSvkape
50xW5N0wSAgsp7KGhYRKpJcf7K+OjfJORePSo3Wn2kAteVAPVtqfiuzrHLrKyuyJPLQc58TKFT73
cDCRO9QFaZVR0bwxV3phpof0HnVQYXQb1yKoK1HtTT11hA+N/doCKrMqBAI4gJQVaFzTAulbkQLY
F1u+1n7Wo59g2YJiZDoHE1VerbMunV9Y3jD4b7NFlA2y/lVnA8TL48zyGsy9rUM91EdZqBOb2dtb
CDyoX0MC+7K0vTbgY5szgovalNroQjklXICHWhfg2E3TC+L2Ce5KRjsnRoNJnyxWyos+k0uUVRYa
LDPv1003nBBSurfdFAOopqY02qT8Bs7wWe3I8dLreV+X+vdUT+/7iqHU0i5OiAW0J1OSmjnxbol6
TdFPjeyWVMXmjBSXZUytkycqrAM+DjCZ/kFJ1GjnVPqnwC6JSOyGQjYuVYIRH2dWYSu7P1niug+Y
SwSqOOqgibyAEtFmaud1YCpverFTW6ayedMbmwaI/abgi7w1fH9dY6xJIuVLTHwA+HorwGvGHc4k
NBmjdKxtOhtjMdkGR4P4UhyTU3gkqNKghIWjmEkt93MNeGzIRMxLAP86DR4r4jJ1VqtO7HE7/e44
9lXY2Ftwq+6uSMrRKyf3c2SIJ03123vXVmBs01kl0p5oX8OLg0c755MDFTBsA5bs+cTapLozoMsT
4tnPDPy+tQ5KMG9q+aphjfcseM9bS5bPYmJsYqMzcDwkDy66Zjdy6z3JRA8KWsFVSXIX7VejUx+Q
ueHGGMkB6upiG2ohQPYIwQ7p/57rVJ+miSYvxkbSeiPzi9KYj2Uc87GLZ9fMyDuLMZnJaZSuITRB
Czqg6iKSrZhIz7HWfWodk4ROQtfQKQhNiBXIhCEjfm4bxaffSuyVGF6GKMTqy1AQ5Y5DdVrcO7SM
U9UoH+it9aog3MmydKYIN2rj2BThMXB1AJbRZspgYZkX8UYY5FPsVOaZOg9EG1I8uV+O2nfwoi9B
5x+dVqXJNlc7h8oLFcFhIzIiXX2tOxN5QXac1GyHAxwe/kZoi3RiZyQKlCBo3Dc3efIytFN6FkNT
evMQo78fvnYk0QwYr4qBxJ6lwG8m5DQMA3HLJNWMFt7A2SfPYG7tbW6N2iYLYhIj0G8AlL9FfrLC
OydxLVj7Kg3nS+dcVJAHrN6UTaaAezYd544ESn9P0dZDY1JSH8DKMUwdvYKOGIS0PbcGHKKwo0bV
hPnWdtQHMVT2wdHnpwyqE8B6j9QulBu+RuMdbW7LjMeKNWTjA27/Gi7nqnbKK1IDcQf7rJv0NAcW
pBi71gEWV4/qJ3zfj7XOlWa1n6wK561uibehCDgQ8102qjM6QLLgmzaE+oOVQQSXDKtSD+JriAjm
Uen/eEEW349hRZ5aSFnGi9PgPoW3wFpsurQVpaG2nEjLhLV0R4TZcyLU5k4LCbIjr/p1NndDEwNW
0PVni7yxS+u299EcPsy6o/OJMoBFRukt0iNUoMCIlofLJkYo3TnFQYnaeC+5JWXdctuRGw23P+mX
xm7ZW9gIFSlpO8fwbwRZolMGE94PcxcsxKxs/U5FvCN5JkhisSdoh0UFZoJbnt8FYUPq7Fpqb7tQ
g05dJx1KRiRRTm24JOGOaEytpr8NEfZN1fA915vkEGoWiZQivIFG8alr6oCwdpLZCMFkdSzZIYzI
b4NyY4Vm92UA/l2lLol9jQkoi0ee2mFVy9JhpIftO/xlIwNTlfJ+BvUb4hU8EHRp8f4womnmhnca
olhGk1gTybW8XIktSKaNcq/axF+o6nCj+/YFxhBzyCnp1lFQHkjHowikRSzp1L3etNOdrxQjk5MN
WOH2TjGrN4Yism9162I4GbGc6Ys1DFdFoAxrHOjEAwRXwj7VkfE46A5WzAh1JoEMiJv5apcOUQ8I
wT1VfYk0hvasI1Y4hnFPDJ64S11HrBEff+b2cNJUaHFxjGgXjNnOMc2zX+bM6JTE2NUlWRw20btJ
a312SyQvbnZXlSXt/bJ/60YXEGxxioqMtBBL63ZxhbwDKjQ68ZRhZS7R7zHV40ur3gBHvhANQZ+r
IDzS4RISuVauyqq5sidV35tpfj8rG6Zktz3pczRuWtQedv+c6aGHjZDs0CxLjsPQHdIIOH2FwZKc
/MQ2pTqvmv1dkGKHHfUrQxdnSDrV1uwN3OoSB4UptVujaiyP4udmYVMgfv1xjB5f4yn6mHuLJHBA
04EhXHmjvYZvbg6uG75Ku2XPr7JHVIxfop6qSYUxbD0DPX7X7VlRCW5CdQSDTAOcu7PAUCb6sT0u
aJccMi+B3w4q+Op54ZIMs0vQHHPI8giOeiKlh9bg8pcr4zzsopm132xr8Pjkn9ouWA0SCZxdFOi7
oCfm25hv65gpv2M66BnlJltYJx/7BB0gsLXCdwXkchFP+cj79n49i71BOf0AC+HU6rFLZ3pdS5JO
TBQ7jlLMnNvary8BHLrZW4SPrDarQ+s8LRejblPREj2RsPJ/X36kFsAMf//p8nfrSEsJHHay7lTx
S1Ilz3bLf2xi/5AjJKkCy34Ox21riwk/T/fF7cWpCymfDHClaCXXOz+s0IsbklcyLmwS1mPqamBE
YDFGtqXhtgeEnriXJAxq+UuXAWXZLWpyzRy5bqqlDnT502s9faZfanOLkZxR0XkdOvo9/ZZ2Tw7D
xrEZfsMOm4Yvutu2gRM1mjG5ee/K0gVQo+C9oM3u3tGpyI/9ZOxD8u92zMEYEzLXBawTz5SloOdM
2agQxtGQYhzF6kmNfONEXikrsjEcNouSVg0gN7Y10arvzJzQhAG3/B5kcaxlyIxi4IDwaGNpPGKB
IEAe0rulGJbqUVycShy05fuQvNDV3Ly5avH/8xEi1kCZyGxUijp9tIu/iDqXb5waKd9nFdX+lIeI
hgVcFd8BE/N+qUi57PJIWBMDZmnb79iarnSIp1u0si4vRk1PoGb5zl7VfQ/EGlpxQhSPTrSBaHco
pwrtW2l+y4JOHLPUvHKoFBCpB9Vl2eh2XWwQgjNWSNyLXlYOCl59tL3YpbkL9yWg3s1o087HqGGq
zuKKZKrU3yVjHJ1GbmwkD7LqWS7GZVPK7/PyKKQNv2/RIWG5JdNxEb0GlVUcl80svxpvndVxl9W6
Qj+SvqwfO+tRzeP2sHwOixb5/ROhmuMA8FMwMOx6kH6VZPux1JvPjQHvj0jrGmXL/DgK016bEgoo
6YCq3FQAAztJDmxACMKX1i+jzLdYzmmABs0Y4qA9wh5MJYVwRonvlCyYUBgbZwtU4bwwC+UTCD6m
x4+tYzmngThsLP/7YAA91KEfGjUYRDXpoUsOAWxEHDFgErnQVrVEJ/aGvu8lTLGhGqr1NQA1xTfD
S2VSgzAlfnGQIMZRxk9DZqS2QAUXeRolbf5oVQIcS4lyzJhoXEKpjlJ6dhVj/uJCfqxivTu3sCAJ
ddgnsCE7CYlk6M8v/oQ+FHykJSRJkoLbag6BS0Z1jHRB4iYleHJYGJR8xcmMHCtx6evOXguHhoKR
pDIcet53EmQpIFq2Em1pw7isApvVVEyVE8IMLjU4mF3tV2sIZLdo3bEYjdlLSZI3KoT0uZMgTXJi
UYQPzlsEYzOTKQ5T08e7rmKOrZ4jh4SVEC6nZory1AERQdFVmmtLazDPEfxEX3OqI08Venb62Nij
sLBMkXSW+2fRE9AUOu4thVtIof1UpadMm7yim1vmIGgSuohbnUPKhymxo47Eji6PDOCKiiasvSox
pTrMr/cNSc4UgQCwe539bZzsaB2a5Ja54OYKyU7VwOIel0eV3F0efZwIJSJ1JLDeS+iYessJUieZ
/ZUm4dQ/f8DyU5YnG1r0qaG+vq1UnBi9IayjKGIIistD1yYjfTLCdaqYw7FWveXox6YeILwuuwR/
U5o0gcZqvc4UbcT92LYQPGZ5J5Gk2cBXneOokng0ZOq+9lG9MSOcJJp2qLBC99BqKa4Y/AAMqtmw
cwcfYc/EFeOW+oZbAZ8Lw2OgA7/lxoksEr/pxLCZSURulQ6Wh2V/OGlw/YwYHUSTMZnU/OFgCMY1
EBmkzTMKIDfX3sxQ5fJunqI2/UZ1xQPY/qwXlUTktltIZw9Rwho3cdyngfATiTeRmIk95dbuKvfD
r8TJ+avRTkNPH0pab2iIMUAsNcyjnqQv2nCJgQyQPUqbGhneGuno26hW1UbnLUvr5s216Xk77cYd
9YfYfTaQ/ZKDYpDQZ0yP3LIFoh7sy9NApauo721JJ3IsAAh1yzobqeuqMHYVYBo0Sti8Wsf0WB5t
xiJ7Spt46+tkZuZ6x02WEc8Mse41Je+CSbktj2+cJjz6KWEhVRI+9NlLlPWQ0dRrfSIQ0FGz60Io
6rrM/Ee/lRd7sVGNdMM4WB60fKQ6VDFZmEHOxzYhunZeXjmUtbXa4qr3+6Mj0vYky7Jy1q9LvbpC
lCfyLKuKb/TJMNfClrEpafuFO8OATeA6VcYjfXyIBuNuiMPnaqLH5qYPMvyYLxbtLIC3Q/5Q23ga
/SiB8FvwDWCk3Lku+WUsHSpP95G28sN6qotojXiP0Pg0ZUHFGMlOvVGhJNkMimQ0m4Ikg7mcyO6W
cXsPTRsh6dPFzcwAyBWMtI8FricqMIHqrF4q3//coosFKLApquwwYlACyfZa0gmws3Bb5NVVWtDN
QYAryiOUh5PlpoQYrtsu1dBU51eWRuRSZB9gfXzt7RysS0xLoY9eEW5s0Hd2pd5zR7v10fF5SaNv
3AKrZ6npJwWzM7Ec2PwLb+jWVCOwuvU7jZJfESsrwyW1yBBnCoEFS1X1Mvj9rhuYfuoyVTk7Uz43
xHiVQs3q9wTkPfpm/TaW88XJQRkMAQ7b4BP67HvNOsNA/FrrV0mGXor63/04UFyjgXyoJENpwri/
Ni0dTmGvayeudu20PFo2nR6I0+QwlmZh/FJifwUWwuIuIW9xiwjhSZg+OnQrzan0hyGd9XCVySGA
nkPFNd6pO6eJwS0j/mf2Nk4u9KKcy97CB0ZOstxvGnteRwWz7kGgUU7GDnUpFcZuMCrWcIy8Q5Do
n0PmHu/Qd5Zza12uM6lV8GG2VEuPtdyQWkdZqpxirs6m3kSBfdUp8TqSKNguANUKtYXADiuHXSC5
h8vGtu3bJiNopmwpHa8W7vzkEH6MgvSLNatYCjMWMbbk+IHy2Du+Pe3C0pdyAqyWBplwq+Ukfq4m
S49UXGH1ys24zNAytW89YN2dl0mdnYgI9Im5VvKQwLjKQIJt51zDKM5GQhRUPngadDjbTK/PZ5yX
WeISY2MOQLRn3F/DCNk1yqzhGMgNgZi8owQIM99uZ+XeyflPckXe8pYn1RkNg9AiWkgichvkcUcW
aw1mTvlwjEv/MNYbLUn9DdTwJzG0/DtZBDSDYin/8dgAN+x4a0hZQpWhpLbenUZypVaiw1apyBmq
3pCW2YNMoqn7cz/XzAMxwe3ObQe6vR+/PpZ/CI09Ot2MLRgcWQqhJLQqNKeuotZ42Ti2PFo2SPjP
BZc+8yMpW9U7ez/a4cZP58+6QYYgrfRPZq9FJ+4FsLxTikxFbtOkK5AQ5133rDY4fPReNgsFE8xO
7Y6UArtjYJM6NEWwVBtL424kN8HMBRso4y6nNnxcNiYkZsdX4n27/IfNDJYqZcpDJYA41ZYgmJWi
xdE2KvVH7PKEbY0p8mD07PW6rFXG6a4nnF3OtVl7sdyIrGDTNIyoPORg2pC0MrTu/f+J9X4R672R
ANPW0923ICryX4V3wviXycWPedR++/q3+/a1/fabYG953Q+9nmX93bVVnczgP+R6mi3+TmmMLGHb
FNgFLPc//vYju9jWCCw2aAHpwtHEh1RPc/7u6sLEZqoJm/FF2P8bqZ6uSSXeR5CxQVuFpGXXwntu
W64ulX9/K99e76I8QNmn/Sf5dHUO4sv8VunFBeGA/jhWqQAxQCKd1lvikVEToclcE8gkz6oOIS3L
WVHn+vvZNCXD8L997ceT/9lrNfc1Aom5DvqyOi0bJ00rMjJ+7rvjVJ1sufnjWBzMNDPeDyrNGdzY
uA+MuT5/bNLS/XU3MjLlhFvbxSz2FJRpBhTeDTxF7lZTjqZnCO0drSPjSdjt1yQn9gSoz0oLw01h
0zFL5mF6MUsiP1rNfeqDcUtmW9viZbZnY52S2n+apso/LY8sFHM02QOrJpueM8t+4ms64z4un0kN
NobtU50kwjVYO8OsncZUs6ut1HCelv3Q6q4Vwn6+lEkU7ydCh8+EThbnVG5Cn+UxdRTD++PEsrts
rKguzkmZKBjk5MNy79L6Pi/nUnJ7iNgfY9LEAK4RLOJcxQ3EyqD0HbotPJpHwogJYsM/ou2KRm8+
uWql3LT0RXaJQiNsxOB01csNZAE2NuQfEhmJVG2HoCN1JgN6UyKW3ulte6UF7XwVlIpxrxVRI1ul
wbYea/M+DEpkTWXzWGUZVJxQNfu7hJzqIyga2zKbu06WSPk/+n0eRdH7seWEvFZWLsXBw7JrzSK4
+1cvWn5QaiJJq4viMCDspvIWddNpcJJfN8uxEqnALyeWY1TkHn985g6+y7jfYztIr2sACvfI5mHB
Uxb1asMK70dACat+wCUTcx/cgZfXT5omUFLaA4IUDfO/OcbWJoeEeCdounoUQcOnJMVONkCyxbVQ
MX8TI/CcgWDV5VH681EzKNH7sY9Hti4Eli2IIRpSIU+zc3Pnhn7HRFzuY1tB4Z+5wb7Xpo5GEN0s
pRnCe5uZ+34mcH8fjKpzVzY9DWMi/b6GcJtglGUvrT9p69BQoovZCv8c4Che++3kb2mLIYst8bGQ
LMXtiS89TVcQhlfhFBZXSOuLq0luKpuoiNGty+1yokaCqXHdcEYJW3QCVflG6Y15dPoicB3Ay3Ur
GZWcvuR5L0PN7Vk56l3xwuXJP/Rzt86N+raZDwQLZ6fZbEkIMUhePcW51Au1SYF3bJiBMsiD7+fj
RvtilVlISiJSiiJULI+bakxsMZUdRCeXBBHPVTaSUcf6Zf7Up0wu1SrCeUypizmiZtI5DMxkunFn
c3zf5BjmRjf69Ugwsjar6nnnkzV9w33cGw0x7VI7IA6MqGIqCnX2hjl6P8bd+ISR6crOK3IpGC2W
DaOefzLlOLLsZstg8rHPB3jtS1GcXWvxue217BLWhr3mdjM/s6A+YwqxvobRfG/MZvQEymjYqCaJ
3sVcZ5cIdOD7U5kZnmMjK55+ka3/EyG4pul/3F1QnAiD/p+BIp0blqQA/Hp3sbUs6kIrdL6ReZke
oqW4vABClZLyWwtZnTmefPjn/p9P/WX/Hx7++VoQPwlR6KOxMfRZfewIu6vMabzOoih+LAbPx2nt
Ebjib1L5MS8bIrMNxrAsOedp+348E0WoA4PgKY58xajgaVqe9/Gyn6/4OG7iQUYg9u/9jiqvL1U+
5PeTU0NmQfVxG4manr0Vxqyi2vI1SPojTa/gU+Yq0cEgThfMrlO+9rhTUME1hNBt26hwiE9Jmk+K
kpGikayGub0fgzm/IULUvMvC7hJMtrQwmeF+tmBdakh+n3OC2YmRIFI4k2lAdWBrnkbC3solgOwF
IQtBFao6nntEy/e4N29sebxxZMh+NvuHKjLzp5nc+OV456L/gVgkdn6WhC9ae40rxn72p1zZ911t
bJbDlCMPbVxGjwH83VNrzMnaH4LoRQdV+j98+4A6/D63wSSnM+IZ9C+Z4fBV/P3bN8c65kzVir7G
WkI/wuPWFavJ/GKoM13VSTBnKH39rpsdbuXF9KLKXiBho815puF+FwbKE6wusWXVTK5Z6ifnWleT
M2FCPx4txxQnu6H+G+z/OL48F9UyOaPL8z5Ox1Z1U+s17/g/+XHLMRXxeBl2t7ZpFKz8u+Gstpl5
Tmon3mTFHDy3Vnxty4vb9M2bCn3S0/JUERo/ntrP4penFnZqfy0U/SYuM+3J8qcCN7wWogFr0fCu
FEOZy/zG6YYDl6SEG9Btk4+AKCOKDToUb8uj38/++TxlRJ2aFLzi9+cVTqMdRY2gwsld9axM868b
t9TgNFvEu/x+/OO5iV+q52XXMotzO2bkACcS7vnxlI/XLsdMAgnEkI775aXLyeX4ny8DA3inJEJq
KJOtP6fTAzfP2NMcrX62JnQ9EbEUX4KyvcxJEAarOJGZrwoirQyNUmu69R1xRtRezPxRi8f4WoSq
ePy5B69Mf4yi6lH0WXytyT15btkT3Kk+nvlvvW6Wv+HnT/n4fQG/Ydn7ee7j98lzH3s//zJCSe0D
OlfqVVoUXpwyMDxs3gXNBiO4LMeWRx+bZDkRpDgdtPHH8/7Zk8PR9/f/+ko2rd8vZNZOulwmCWGq
wnV0+48LuUQoavPtdb4qAdFZ9CgIINss6w+QaLAOlYdlByci8DfloUSPfR9Nr31mnwjmDi6WJUNC
f+6Wvsp8AuH5+1k3sutbN5jWKiMV/A5x1omB3jelKs6mfKTLY8uj5djH2aL0FcqHfz1veYRw+E5D
fXEeyDTzbMpq2xZh+3UyBz82y4mic0eWE38dW54yMzxTWeREuSRN1vJ1GKx+/Jjl2csTERu4q3/9
Htv2P77HuuGwBrQ0w5ULy98Hy5EmmQhrXflKm/K+nWvn1sHyd2kA+XnLqMm0663LdeeW6SUGyJ/H
HY7TkftxvJ/xRBWVmOQ07W20I/eX5y/H9cB+S/3XqHbv3DadO8KCM+3s/xwZ3h/JY+rcgDOOLPCj
YaPyRDlALKeXzXJFL4+WJzIDQcOgy4Dw5eD7D8f+TBEb88laKVh4VGkCuq53sdXKhUdWSHWvirB0
2VVzJ71tEfYse1SJzHtUCCAIRmCnkfmCcIoExMk8pRXQw0EMyGXIEHmr+Ihi3xpfMpYiVHf+eoZl
fvXNY9M7llTdSKy7xRfvY7/U/4cZl/WPn6LN4tBwcAaSycya/vdPMTD7SAFjrn818zbwmiiC6/hz
YzUR7+Ky35IhyN0v2OAAaY4fhyoQ26s0woMz02y4UqLEuEoo78UU+S7G1BlXEBp+HI+wp0ID0YC/
/35iedXoUkqt0Z61nau0h2KO7PRKLcj2jkT2XI2RdjALs7luxq651uUjebwgy2f//twkNgiy7xIM
Pr14JEDHvbHt6FQPpf6oJ9B15LkK2cXHuUbuGcbw/xk7r+24daVbPxHHYA636qwOkrqV7BsO22uZ
OWc+/f8BreW2tfdZ+9xQRKEAtjoQYFXNOZ+JHU4rUhTVjgLYeC/P4mH6OEt/nd16b2fB4IBAJ+C7
+fdfmCF+QVwHtKQQtLJMF0YvBJn4pPkmqrT//GyIDo9RPVsJIPUaOo2FoYHLmMNN6RTJLtdcB64W
njPIKmY/UFB/7FOzfr15+ORX2QuQthkCv7wnX8hahJBOgTjlDNC+CA6TUYQXS0UNbhC9sikPQTt8
h6Q0OISmGl5u4+HSTNBF07Tv6rD/939X/zOyJP5dUzVcR7ddkT9zPmNAM1/PqHy2A8rlxBfAKNly
8RyH6LAGjTvIH3krk/c4eWeT9n4i/SRvfnDcTvdB109IHzkwugQgQKZe6VCrCpQ/2rd+w0+bB4Rt
/v0/cf9j+bF026QMyrXhc9At+cH+FiNr7UgFGJD7PxKU7mAWAe3TzRUPmypPnLbmZnvZhFpWu7Oo
y1kWM880ALbp/uSIKgm5xqu7dBqFk/S8ucspZVNO6ZbWQ0qWeR1B8XyKTKOER9JHnaLcS8sM0zh6
yMLslLG/DgbQqin3TrTSxQjZTwCyE7UV1I1p0XS6dn/MohEQuavrzEKSlTISF/pj3uj6oMUksoCg
cCoPjZL6+yxYyQZ0ggDTb843N0S06kOouh5kWKuoLJlOmq6nfhexIlLdtfabFFGjPJ/WVBOUvPa+
OEqbPFg8JBPQFz7u4BxKhL53dtgionLzkWeh137MIJteCbjn378AmvEf3wC+yK4NSaOregRyTfXP
n27ohH4aTyrYsjafG3PllB6Yskk5pm6FSNrY72TranI0gdDJO0AThust0mtbeMv+OImm+8Gpd1Pu
IleQhVa/IfXz2zSyQ/pG4LyXbQEvjV8iBhMXs/LF0kEsljXQHUKbU+vwNzAeRz2vvg4+0vBQyKoX
Fc3cVQ6b5rGCl3BHlgjYhR0ax4Tt7kob4vpiZDmaJfCSfBUzholDkr0+mLAdnxFArjemUsJvOVTZ
DxNhkmocpveohwIV5NJwr6W2/yg90toeEK8RsrByoRELC8qvquCTZ7UZqqmkFlwo+vzquTkWeoeS
USCAkoPRPMFdDZZjDC/ULIUXHQDwEuiV0NnC9sujHatkqY3+uRKRH4Cl+VpHwWoJh1X9JG1Rivwk
1Djx0pGxouBXGzYIgkXCUdoUL46XsxY3T7LjNlcmQ0452XkN+a97ABqrqnXzEwK/RLLEmYN+ykmg
h/daFaw+2aWH7BQjpettEPRGxakWI39NKz2kXbrp0XidVpo+Df9z2sYr/sdum2KOPxYqNBYtDxSb
DNzwBTXcT9/2wJtjC5Cr8j1pQB4TdDLulNqFOBVGtKVc3G+bALf3oP/8Kg1RXuIqNwMTCltwW88f
/tImR84RJP/9D75IYlaxvbjO9ef814tGsfPT4QaWjHDSQ5+INJlzDlWzerxu2cW+ndjJzUK5YfJY
xgfBST1yF3pK2tS6eMjRUmNJOQRoJ+uSz3a8tyuKw2XvCNPIRQwg89pcBxAqZwB49BRxwo18tFA8
ynhZIQoknkh7oHPWLfVUK7aqaIb+P70yZXLrlUkR2asK509jtUTNX2AyyHZzOf70yX8/hmqYXw9K
0P8Fc6y2kybZ2blpv4v1+memNfkjVGzzcvR0stEwhMIKFRsBSvNsR+O+SRaTPlkP1aR2ewfCZOie
/eArMteL2g+N93n2YVWvoFenTBY8VR0CLzHCi5YA5Q5aBZFzTGM0FuyOyxDm8phbXDdAm9R2+TpU
gFFYWuE9VCAvHxxxVlqBoJabU4iO/+kYE888Ui6+kG43u5yka/P+tw6CvPOdoSrsEqmRnPd9XRGW
SniYisvikeqjH+3kjO9TX1Cjr1nTxi7L6d3vige7c4dzEob/43fgkHz7bb9mwl1hqKapmpYG6zPP
RZ+Cl93gu7VazeP3sSZFo97lowJc2BytIxvsJ2pO/BLkvPnT6ENvP8dqfyHeDq25kw0IIdGUh758
FvJCZ9nQI743bBH9tWwC+bCOQWw9yVbn5/2lj/yfYIy7vd4rFM1UpXkNUFLdvCqGAY1cEZC8BhlT
1wvX4GeSxc3PkOFHj/IUyj6RrCGRzu4583hQTcpUhX6BLXLxZ9NDXkwUh6/JV1pHIy0uMisjD2WS
PQZ9XZ5ky+cjWCFVZK+uaZy4tm/+hTYZi54nC2pxoGiTZ5mNZEoFCmkQATZpN9FFu/da330GjvHZ
bgwqq2Ec1YtBUwP/f2zBEXr9j8/URgXWUKkoM+FY+/yZupVO5X1jF98bkIiU6Pn1rs26UwwEHk3r
PAR4Dkb5KM8K1KV2UO6eeEhsrHvpLJoIp8RUOBnnVE2do1dE2bb0vPC+VYbs6CBwunLybLywNYLn
Noqybw7ScUlXIvYKbwNYK5RSnWmCb0m1TjrB3KOAChKadCcSgixI1ayCmbfTKX/MBZGsM286ttOU
AqHM/LdOSnqZQ2S5mMVG63aww6g5QNZO+PJXR59TnKOB5IVLRlt5rO7tuejtXe7X20wfjTcjDlFL
L00LqhbFeIN14uDrXnnu0mlAbMzfcwtMXkvnwXHmBLZzDvJMHty5ngDBQptbNKm2lbba60ntQXa0
uT6LkzF8hsLTRyL0n6d3+cB/a8qndfkw/8tXmqSHrZSQP0JV25TBtL8dgK1N0Fpm20wgcgwjKGH5
/OVybQPGoGDJn3dWDFE9KL8lxBvV0RAtaWpZdfZqCwGpMHGP+bD3BexIU6xSB/rLJl1Ivn3VuqnZ
DATn6++xQfHM0I72zshtnpvLKfiSGbmxIOg8ob6Y5W9oRl7the8XuymMYwqig/CLUTQEEan4Qqst
R3PDbF9sYbeIuqypTPE3OQhisn+QF8MFX0Hov+/Hwb7k4Ope2mItI4Zmo8mGDPyZoRuKHtlIhVsA
PkwEJKWbkGSPodn/972xoVKL8Ok2yb2RxzzH1dk52Panx9rRGHI0ZmfjO0Rmzc4xVfcgD4o7x2tU
FNq7m80M26mnyLz+8MkBIR745Vm/RknfT03pb6G/fpdm/EsQfF5ChafDuPeIaIvDZAFHMdmJ3Ew2
pJMghPR8W+mFeXULDTtZ24DgFtKGpge4u8qr1ioqPIiNNsDTx8p7ho9AXdkUoa9ls5zNeptQasyu
k94YqCi0mSWEsaLZuZb20KvmUbaScC6eA+s6UFoy2Ad8BDEeAy/6EatZvocBGe0FcwQ2Jnaik9h/
frKpwsYj8O9+N5tCpfzdNUn6aVxnuNOe4i5qJ5UAAaYseW36HoyNHrKkTIF/pAStX6YAaL+oc7BT
AcL+9adr4rD6mMLVqvp+SYhh2Lh1CF130YcnVxwqqtcPKiQjVBGHJ9uqMhXQJx2yPbgjfMiquVNq
HSCStHm9FZ5qBWVUI5zy1W/jKkV3NiksyIcqDNMHY26RtPfUV3QR472ZEXGTzboczI2ThPlKNlH8
gNrCHfzN1Tn1UWJM+3ovm4FSvQMS6h7soNZewwSgDCLCHQQCAFQN6zJZVXQsbe1drmLSRFJ1z+NN
9OAUnnMIEvNswk6gQRHDXl/LZvWu1Ajl3jbqt1257NWhYll/2q6j3lHsRshh7r3Z5+7TgvK9ryKT
Ak/EfmLdpVZiavaGOARZ2ZDp5WwuAEw0pWDM+sckz6Sb9JBNeVBbp9n7vgYCN4EaOg46d6ND64So
SBS92wXItGie5iMlnP6rNz0ArYneVd/y97OfU8QnmrqXmchzqdlONos23/e55p/jOkbCwP6WaBOC
obZP+W1YZC9tmO7rtJ++Snsk7Lqp/le7w73nPoKWhsJM8tij7cGvJZoymS3T2LLjlu++2aiQ35Yz
ZNiNCs+EGhZrFj9YFUTzdvB+NX3VorixMqON7A2EkMTVu670+DhHO7+sIJrxYupIR1DuBrDH48hT
GMD1ofrCcyNAp9D29z2JgZey8/mxR9UXMwHGGetpu4aGq/wCr9kxYmW/uGboXYcT1fuP4Rl6J9LO
VslcWVF8iCoXMj5RyyIPEBjC6Js5xr1sshPQHhpAA7I15Q5iUjO7RLdDzNPpXqIRWmo0R9gmhGSJ
lyOIllUfk3mUNsvWSD05L15X/OGWW+/oqUCXGZaK92RO55moLKQHXq4sAc1GazBX4UX1Kl90VqJo
xe/th39fIYhxGn+uERZpGwKBHsU4qkF82v28RqhqBaN4FDYka9j8dWOmU8EfUaiPmMd7lCEuWfMo
5Do1EV9zhAVa2OFwcdZqH2lr9J3Cd0+lIJQnU/tE8GF6yVDNk2452r37IIRbQzYLyAaWTSw4BtyI
avmxLe9ndfheQPvzMytPnmWiBZMTMnE63/0CQ2wJA23VnU2fDzmjBP/Qpr1zrzVIOLa1OT8WlRYs
9QkeYjFP3/rRz3n+mEdXzEchmxyUJeVNoU3BTxH3J9+gdDoAxqWbGrbKNTsCBkEHsvqlHrruJL2k
WTYnAClbs1e/Sbs0yU55mHqKxOFnslGPF1eQxkZM2WgAVTtEXjfS9tvFXOgAuNsAErq9gKzPs0ML
XyaqMs7HNPJSUAqrGz2lHF5Oc7VJH8WC2R+oU7+Uxk+vuh567jmEzDZ5E1S7QG0ejXR08nUMbGQx
uCn7l0TVrUNc6v2+SjRfcA8oiP+JdgHzD/WuWrRyjWmVcquBFXtGMWDw3Ajm5Da7OF3oHGfTf7DN
kJYwAfnS7qBgs3YREPqLOlJHr5jZz5vHYKk/qzyGgb8zE57XGKnbGWybFMncyTk8MVE6Zo+Avqyj
9DDTKtlWAyoy0kPaKHFaNbkSPl6vlHnTOpvgbLrOEVU7P0YN1YE5rklGftZMqjcuyGAP1cfrDAiW
PxlEA2+TAuuMIGEyy42cFYFF/xSlASBO1tRF67QxlPM++iLq9TptAPhrbLM36S7nGZGQRJ2nF/cO
rgk5jHmvaCMRVNGUhyqgvhHSpIMcFbiIvgHshSBOvBvSZug5SoKqC5SeQZEJJSnh63Ap35tp9L+K
DerBpfbgAa0OtpEmK6I4QDLGvQ1RUmj9AYtQFgNlTuRkT9KlmR14AclUQP2ko2wWm1Rs99DpNuk3
iqjSNSBOylhAQLyiYrbVKEz4ZtZ+A4Nuoe+NoR/PSt9/1yo/+Rbk8HilVFqe3MBLHnR/tu9kB1QA
P+FsUZ4imAGp1QB3LC/QW0C/eu99Kvrp5KRKBzaIj0JeJPWfi9IzvoztiCpzOXgU6inlO3FU9Jpq
f60LUAyPceZZafdDXM3Vohshp+buEsNZ5KgXZeItK4ecncAYqRVlRIL+IMifZK9mRxCRRIogGcQ5
VDzz0BTp1+tUNd9haMGyk+t16kVXp2jtw2u2kk2KgNSHGHGhq28rULqVNhcEyNEvErM5JTrDnjlY
C8JN2kVXkL/L2IOKvquF50TwAGFyfakuNF333NtVYLi4GOnMbcKrZ0rryTmBn/x4zaXZwZRJCkq+
jq5QTVLf+cdrHmz3AWhKfn3N4utA4Z5F4YiYMrWq+WF2nK1syavI123qAwir//WapcPYgOH79JqD
pFYpqyjChzYf4R5MrE1Xe7syIY+8UrrSvlcUAkAQPXA6pVQVLTrEY8vIsbaE+ehxUZzjS5Nqi2tb
ocz+LrZcQrRzwHAxcFDbHJJosMxGCOJe2tQc6oWDPL1aYYxX79hH+zkMc2HEAmAkl7iptDW00+OS
DF56IbSeXqrszeX79CQdOkc3VqpbgPcS/qWa6DASSW2gixySpRNokXDI13JwI+gNoRWgGGTaFT1k
6NdhzNuEbbK0O8TmI5COFxXKvYdJszc3j6yaoBlROqi9xAthy+QdeUdEWA32Yuknh0IT7KC0OTY7
actHdUCFM/4yV3O3c40KdSLVjTdmO1r3yExlR2iOm0UwIiVV7ly4oF7gtczuUqAwf4fzOs2d5ueU
zj8GNdPhb4NCKa6BL1EJ5u7IjjgbNACDp9GHYjPv9ewrFLZ7CPKbn3EXbbgj6N/gciKb0c7ZWV4Z
1VDrPo55jqYSe1O6dr1J9NnZt3H4tzHoaHci8bbtbdc6RqwaaxMu+5WS+xY6ANAUQfflvijNqjLN
huT1oH1zA/VUQKYHg5n6GLojbzJyhOsw0ou/lC74UcGl/G6ParIwh8m/oFqnwHINlQ6kHx/XDnJQ
Wp+uG3WB++RbM7xhYTi8oiPX3Oma/+l6QxU54V3RlGtvKrW17aTwFrTWsPRTuEHyXgMYPPXaNwVS
JL/Xmy9ekyOnVk/jFgWz4tUz7fsqE7PWHqrcc9GBg+21hxzM4d11pIh8htV08T2tvHfMpF/JAVm+
oewLsWM9BNjbDs1OBDGfZ89+lP1EvvNFrVXDKSzV8eQoU7a4DvSCp1kznWd+dmCe1RAlQL32v/oA
P8UrYa8MNUI3F/ea2s2XIazfry8kmy00jHnjkmnoj7oDrq4QA6JBgQShy2HnC6et7k72Gmhk9yWh
blY6KIYAPRZaJipbq7PnCn4HMbKxGlQY2DU8Au/vDjbsGEvZoVjI2XHXfOtcw9y4ZQ1sKhmVt8Lk
kxcjS8gKl3PopocgmOMnG16v69tVGAbYXrZ9Z1txu72v1cZ1yjrO+ME14Zd2toPNOJf11h7c6XUu
9J38/5LMsNipZhmPzYr3kCeIhEH80L5YWf5STUOO4EaVbYsgaa+FDLKawWqhmkS9JdveKhy0wLkg
h6LvxGpaQ/J3LsXBTdnbVTA6ruTyGfGcfC7dH6jZNtcFFQghuqhlbCzkIOnVp+FlYjuJKiMLsg1g
+350B5bhotA3bHM1oPL9nZPCLJwiSPeUBOVeQ8PkbXQK3pwkg6oRAua3ukaBrFOzcSV7bZSzloo5
9TvZ2w/mz7R01ZNsiRn1wQ1ecjFjP4PGEFNYFdeds9oiCUEsIFmZbg91pGq5h86CHu6ur0Z9Ozjd
gy46UM9EgO+3bmUst9z0bTIgMZEhLcmIP1r6P6dwn6mLdh7/CrSvgxnEW7/rs4VVeEbCwyta6y5r
5KYijk/Fb5BudGBZp8YqsvNcqyHJVRUiZOmcKzyej122vLb13Bjv9KpC+Uv2N/kF/Hn8lEZeeh4s
C8LA0Pu7s1MupHdwq+htw9dMXogHqh9d2WorHUDZKgLCDSWTHb+lgWLDOuQVG9msBtRN/DApD7I5
wo4bUbpzhrRPJKFg0Jry5C0Ia4RpSxViXVdN3iDwcDc1emPXXujjoDfN/Wkne3sVst8irB/kUCVY
zYY6vtbgZR4JPbzI66D1VN3LF5WJ+ani+e8vSvZmtXZ9UYqSQH6TJNXGl2FaUX7liZIs2cyHaLrz
eZJBffUfmxuKkiwUUai3ktZA8cnNCyfnWoT1a6Krky/mjISTBT/WEtVk1L3GRZd58SWwsvmFQOIq
acvuLFsqHGWNGVlPsuVqBnTfanJtEWg9ICEwPMo+v/Ue0qlwH2SLyPOFhENxbfmG8daNjnaSfXmA
aEFoRSdnnucX1Sdj1aQm0BNxeVcFV8hvwz/IXg3QNnKeU3u4XqSDrCfSUhd8MGNz1vk7LTPr/bXX
BuUb6chw8MSuvtiOl1I6fWztOoEbcyqeZ9tBbxK166VsBqnaHt3af3eIFPMthnovmHz1LDvVlksV
RuMhEKwUz2MCi12OTIsoLCueB9/IDpQnU/Qvx7ZLJ3HTZ+ma5TnCNV7Axl24hrCYoJuTp2vZ6zVV
cU9mJa2H5pQaArYPAemSKuLmZCFJK2i7OI1Dt78jBeOvr8YqpMbrrmq0xzijeJvKnQmok5hDrUAc
G9k7xZVIxZClyBM/v6Aklp3gukDdSwMsXkNfctdohrOTvVbUtHsftidY+ariIm06+2Qr07uDNEUA
+7fyQWiSE6A3vW30ouHuy+yjVtprP5y7pWzKETqQkqRXz9KiQZeLwkdKPa+4APQSwyNVRFd36TGM
MIB2JYVYsgkauT/GRX+enfFr7vftQZpbRdStzGMPPSvXDZrKvPdZYWD3pCkPQ60/Gy1ibPJKUAs3
24jVa3HzgOp3HLIlX5T0cTBHFdloeIG501TrvC2cpRzYF5pyHv6+/rfQLs7LiSDZWs5CDbv+kKTx
RidsepHuVj7nC12d9Y+X7wYmz0DWGxnqAG612V5TIL4wqc57HB3DeISSUT14int/M8mzZKRcXwfs
IltX09Ar0FuP4yasuo/hSCmj1D1P/WIMYNoqR2eFWnR3DUbJEJQ8+I17VqPcRztPxKCyhlQ5xHgf
fobXDehKObA3hiUktEmgQZCWtkcrCbNlMqbhD38na01u/arZ/2u/HM/SnPHwlxbrrCdMWUVIfXeg
CpDVIu9xa8pK7FtTpkgK4dzaqNnqohb71ivHNvCdLWvYbXbuWHoPjaH9rEJjerdhHFkrdW1vLJGA
ZteGjnvqnVt2odLLj50XWBmIK2aDtyYYzhhde4FavH0CIIpUkpG+hmkyvZcxmkAQMnrrjqXzPeTN
gtcOTju1IOSY5I+V0ZPnV+rsEPLYkiRRWK5uLpFmgTyAD245osG6moaCTAry1+gy6vHOIgd5vNqq
3B2O9tg2Sx110G5XjrW60stRUFyoLm9aTAnDbIKtz3t32QopZNmbQK2xKF0d8uEhWI8AxxalMhQ+
tGeFegwTb6XV7fRoiMOURdMjMenvk14nsB7Rkna30z+GSps8qLYyknOMnAfLSJDDHinHnZymf7YS
wehZhXD2iqapaA5Ee2i0yt7CjCk4qE2Kp+iUppIEhWeo2pNs+WXY33kTtboxei+/zaZq6yio7SfK
emFaS46dng9PmqE05wFk687zYSKRfdIGYDtfUMZMQEj4S5uXHNu60w99nJ1uA+0JuRvZ/DTQyGGZ
WTBoEFeK/PnjSnJAnOX+ttBdNz3lbBvyQdMIYQXOVlFywco82P9xxg6f5Lz/Oqst0SMiaUQpTPVs
U6A8VL11kK0OAaV9qBnfZEseHBO2mVjNjY2RDdq5793g3BNPFYPlNH7UIn44T9GSmpE5W4gZ29Cy
DpQahGc7XKN/lR+ibH7V5b8UozazNEPbhT6Xt08e4rrep4ahHGWLvHp2GAftVbZqoI6HunDnTUoJ
xSEKQvYA4kCu8+PMirxu0ybVF+mRatWHXTanNF1YZhkfKXhu7yT8diYlC/GH4pwGaPweVNGRCVxu
YfomqvYqVKHF4D30o/YxIo69n3OJgqFvpbu+jdqzoc3mk5ls/FlvzlnetWeHWzsl/4RRpIO0DSOK
I4pZfgxqKCB/cry14Ay3kPNI9AhBxdw8ycPgjdRFz3Gw7uuJFy06oG0GQjaJHrMHyG8QUpN+slcZ
mmeURPm0rWQ85jASBpbt7gf4H4+eBrgQmWs6ZFv0Kn7ww7UCuA9DinagldMvt7NAQUShFDYFuM7S
TLzfe29+gj2q8NrvoUh6EJylmpiP/4RMgQ7NnwevIvaaWnnCZk25VUVyI+QxKRtL+7WHFnI/FdBF
S/tteF72AZXZTvLY6qg3zVR3vfEggea8OKuFTZ5Jm+yVfkNfh597wSh+jC1goFsgS6pvlNkIjm4b
hsc0hNZiKuFaFKabXZ4VdhscO9dsNp6VzM9m6h+Vshr/EicJCTh5ElYfFqc2IDlFt0y5+HwSXdyF
90qtPabQUp0i+cnJ0wZVk7vSnQYCJHymtjjIDmNGzs77Z4TLf3qys4xSZ5D29daFDgIZjbHdDG6l
IRiaoAyeIoMrm2ljtQd0EhFPFb3NmPCYxk4hqCMY6QxFX0MFGz/JTk8poDfll7dXWkN7lhPXcSWo
MGiGNhMjK4XUBxHeZ32mMt6i4KsMIXSRdXKyfE61KA4zIdwoge2axpsax/NeEPmSDUrNN8XOidYq
eQWHdmW81WXzZbKM9DEg/vn8XwYp2qQu80K3j3m3VBQFzCGR8SDoOVFgopUnAzwsLFxb27CtNXSs
+WbKfHRYBQ5KNo0GrSm5+Mpm23rVYs7C6mmaUhO+UE9ZkPuf3lW1KxDAszLADFP/pmnH3DSnd+kV
liZFbaU3vnvuRARdeBm9Ir3k4P/mZSgVBF2aHRINSZA3pTRXzFC23cdlZfPTZfFqUpiiK2XQlpTf
Z6fbATWcgpjK8WbJNNbxO6qmFnVtlQfZQaIdveCu6A5q2YO/zPgts868wDJlb7OpstYJwIH3Hh2M
tKmj77EjKFDL1j3EjqM/jL2JLK/oECORCk1eAKJ8jNT87DpSOlB0/DGy0jPjOrLQ3PB7lbZPUwGV
ux9X36huROQk/AlcnehL2dsvVoPCTNEPKGlAsbavlVFfg+8tLkRayG05PRggHvjkqKSYvnThHL21
gkA9twby/ybIBM0ifufDtXWOG9LyQZZW3yOqrYjdRz8TnxVVKSHWj7wKuQfAp0XnIGtfw2rstBnQ
G5NYFKVwi6Cd3K9sOLfR1EU/NYtFI671L3mmiVoEK3rUWl/fwoVkbwtDI0kUEQu09GH8YtrF0fNY
WzXF/9KxIHSa5Z38SiueeydCP29K0q3mFcWzSqpqy2qBjIUZls/DNKgPbZ8gxoSv9LBGxGTmKX2U
JniGmkXsuqiuCn8YoKxNlWmoT4kBBPFhORidJ3kpaXJD6JBavXuSrTY0YCSK4MKWc0dRraztIraW
smkHcHD0QflV+sLUVZ+yyIIkjaT5vnOj7JnQ1alP8+KrAUnT0qQM9L523epVm3NYBbXi6+QDa+Zb
zJeizNX3Uv0u3RXNjTYwUo0b2XS1tVO0w5fCgEkJLolmLc1Tny5bM87e8jrTd4UeVis5aa+ggceP
kULG1lvFBtxqdZGckwKtyMjM2UA4fZ8sit5nKaxYq4kmn8u2SB/CqV8RlR8QHQpqCJYgTCZBKtr/
n4OvU4mr/dcJtACOw7gtEIWNCIm2wyLWYVqOtbw5dlpp3Ul7ro0z2l+DcXWrhdzoL7fWTX93s9ks
7UAh1kcEGthv3JFE/At+UQQGHbiuu3Y23wBYERlooldV9cIHpKjCu1ncRNkf9BsPcYGVbNoVStgJ
gYKDbPrGSx/Y7Wto1OZpzALw3mKyHo0Eh/LhpITa2gYy8wMKpqWq5wQn2P7vY6hgvpoIIwiKAvVc
2g5cHUmr7H2POp2amNzaiErlKZ60ehF2SfzV6ruTLsfP6PlAI1//Veawr41OO7yMRo0wuO9RwF5O
HYTO0bSN/aZ9yCYFmVwUyl9JEP2dxX34M1C3lm7wOipNf3FTd3x3xG9PKQvjMY4rbWOYdnffhnN4
bPrcWkXwmDyr4kZBGnP8rtgNggTExMwAbYXEUP3tpFBZ3Ta6IXh13G1ZEYSQTXjS7S3YhPjaVHTf
2Opek1ybQ8CvNMuVdKkWsfmSqiPZcnhJWV9ptlY80rSLq7NDunpb2XF17bXroN3CS8J7KpzDwmGf
l4ZoOIhmaZM9gaeju441/DHb+qbSX3szGNK3nauO116IXRGm05Tp2puKKtqg19Rr74zM2IYUu369
UO2QCIkqw7j2UmFsbQDYWtdmGKnGRkUT9NpkbdM2c9e417H5OMwbqNC8a6/W6yO0HZV5l07NrnHL
dguq/kVrBT1L1WfNUR74eD/OYgNw+DwePntItzAE10wiD+k3MbQpG4QaQitdFqPvPWSm7h69uV2k
fek/sPgazh302tQOBiE0gsIo/eQhKOLvTmRpO9mSnbbiE/rNhnX8p2ucEotKY3Jht+HyrNXhW8/T
4f42NxIlyt4NQU5SCe7cSTc/zr1lVfuQqYiJtYybD+RqxSlDp3t/u5gPox+SqcVj0qq/v9QhYVE1
5zxeSd/bxRw92VluUx5udjR9snvbV17llW9zRznqTgTGtOsczsV3tJKYdtJdD0pkdofQCyHYKamz
/8ecpqHV3sm2Xqq3U4tUWsHCCwQDGnmVspDD9VS6tmWq3IVt4117/mW6NkUgxw9ILYhLTmIeO+h4
KpJtc1LcRYDiIDzbLnszdEy8QfN2VcC3XDZtK3F4bgqLI8AQaP4ol5N2hL2NXVWjdqeDXXzXmhZ8
beN2x7DszJeMaIC0J5mHJk1Ixfd1cmiryJFE0O8Rn1gG1Ggf5AGZcu9Qi4Nstq1F3aUP8Evahqoi
SU2On3pleESITMXOMUYM45hAtt15xrxnETaJjYkO23fg4Q2I+ttJzj5bOsoejeJo6R2KsTe7PPN8
7WOYbF7H1oF1DzhkTNkbNZtp0pUDJQ2pa2aguzhMZpQfB3GQZ9IWkTBCEgdFwk8dIUvyb8NihWp2
FYrsT3Y5iRxKat9HxxVCqP/nxeRYrfa+E0AUkTlCv+ngT2tVVHlLZN0Ne3cF5KW26+3sAIVJic+7
+QxGgKyjpwwbvYE+09Ks6IJoN+xJsJxvEBBLXyM/eTKCKfsxN37M16L93cML2//h4StVu5xmOEh9
T88OXtcSvGqD/KCj2GIasbm7mZw0tpu7W/s2otahY4Sb6eiKSaT96gxvPAIWGdoyVte1j1PJCm2a
iFuBzdA90n21sy0AEt5Vk9U+Xo2o527Aw8ZHaStER1NTPsoztrqU01w7NMQdbapf0Vr7B7g5KhP6
jKnfLW62K4RTtj/jPD9jQ3/rl/5NA1nKp+k+TyTb/44KlfBRCRLlV8fCLoegXzwu+jXgQop4yLiM
d1TDAy2YNES0eCvVfQXhomqENGVP5zc6kt6w4t1ZfMprabRr2yAsMhnIQyLDVBpDc64ilXuJDjGp
6yWES4Y6edLdd9knLZXno3JF5HFxs9lWhNZznoriGas+h9QKnIuzdJeHFMqWbaG6zvUa0maGsGMm
Tths9cIdtlqmUgOTZeiRREN6bIh9bMNueqv8Qhv47rocZY/0oU65XTQaGsqa8JYdDmTT66I3YFwW
lP4F8iLNs5/F2QqlUZu3KbhAADV+0bKExzQra8lDV/V6TAMKJJDhup+QYdmwcQwe4cqA/lUxtdeE
R2eECczpLyMGAOShNniXwpzijIZHzZKp3SVp1D0rPkm83qjT0+Co6U5N0WlVxL5LLapiZYzT+Fw2
oIoi2wm/a26yu84EfQTBFb/9q+/4+UEVevLn/6PsvJYcVbYt+kVE4M0ryKtKplxX9QvRbmMTEm++
/g6ofU7t2HFe7guhBKRWqyTIXGvOOYhmNlp5NpYgas0BeEZ36D/j9dG6gTVWHszGuJhVFD3a/91Q
Wose5chlTSSuvlfd5mM9+LX/X+fOYxUv2rb/+RpfT40ztz+1Qt+ur/21f330tW8mKp4w7eevPV+n
fu1b30w2P+qKWzx87YZBnuwru3BoPlgN6CMiUhUnMnYjAUtbrNblZhZ3z2mtZ6Vs3RdZ6DfpTNlV
pZH60nTa7M9Om5/7QXgvc9g1G+ouDp8BR81msHcG03+YDwy9afKOs4IEZ32ltK+1RyJof6wHLSdO
nuABbJhzP9SZJY9iirB4Z+s2TATk9qxHy7CO14eCL9EJRWt7tsbRexWh850f5UDkGyO9055FoQ7X
z1FsUthyx9vnyIbVOpfqfR15GRUSOzefCsP5purlvBVDO1/XjY4QdluEhopEgX1FZf59oEZRSdqR
624RSnZkH69HtDr2I9zrh69XgJ+K9CyK9wWZDw9f+8kG9raFgfrSG6pig/6QTGlcVbcW0c3NLB3C
CE0HxhjwqFu1bIidHx6FoFEVshphVso+0n73EKzIdFtG67lpYup+DWrpYHdpf+u6jZ0q44OaEIYt
qGz9TDesne2fdddC78gEWSyKdC5TT1ttPVBZXJmMRv3oB8uggdz+8QA476clV1aEPRmO/3iYLiQF
2rrNHKysAvI35JYFCkAsTAdtlnc326rlCx66ko5ZgRmsMOWLYIKzr8lR3axHhTNaj/Ug3ihG5zBc
MIZCBG5IyaM7C3wJbrEz4HeLPAEMkLAdYmIL9dRgA//cZMXwz+FPZbZFUGhKdKYqFJ3XR+Fcxv8Y
rgf+tS9fniFdCHv++hRtbrdcW6xDTR9qjGM6HpPAbRyr9bmPkvSuWXXvx1VT/Wx6+8UbVeMl60YT
h6IZ7nLZh98IPKMsIOuf1Sw6xFpTe8GhYjyOdDuDqh6L65jEarOPiIgEjAbDGSRNeNQaMp7MRofw
s2xYNVWXwTA3VUq5n+Bf8Fl9M1zWg+tp3KL/UL5OT+trrBtCZBCBRzvaVOjSYnN+gy61i0xj+m5I
OWw7GunQ0Lp0n/QowsPFQJIaaXIpyd4PsLPaVCIYfh2Il6EwW6RPxoT04r/PUHCoPCoIN0EGYwUp
GufdiMKBVU/tkMop5beh+2kvuwl7sY/dUhykS1D5KJijg6YK5cFtB+VBYvJ6IGrX3A4Rjpf1wLpv
PWppLHP9dYwctgo8vC+KmJ2r16IQdx0z+alO+VNTVSQUIe2CvkC2GDhZ5Z3QlWA9Ab9StumqzHxY
nxkWSHWijhuEohZPQlPp735qbbzWyrnbZcY1tS39SkUSzplQxD/2rUdrApRBFIBYmbwJjnTGyqif
RpcvJs9dN8Bz9YtXvqwDo+QC4YM2wrhSOr+deuoy6MMEvZitKzZfz6qW50cLNLKZQme/HljfSoj2
wacDnfiroRAbDgJLgBeTbLNrL4ktoKFPwbmep71TNc52Pc0NaREQI8h9dzn6/34WuTfVa9c1vmLo
/Y0Q2P6GG6G/YeI6enSSHr72d0lBo3ieXZaDnLYeyID34mvUj+uT1v38fye4KsNS4nKMK9YLKuyD
a39TLfVdwK/7K/X2mFqdPwoINaQhrnxzGgVqm4e+zohiLIuF2x9QZhlXSzZ/P5tP9B318F9G1P3h
5aJHvNDp4LvLQ6cS8WNs1W6QhBAz1n1fB9p+vBJpqS6+c8TAjfu4GsdWV1ja66TzJ9DPFt/Yun/Z
tZ7lzXG4/2z86kWJ4G+xechJD++KeFoNIOtmXkwhKbk8n6YQ5KJUBMJq2hOP3r/EbvfQaO10tWbR
v3R03aEAdPNxPZiQzrubY7xZ61HVAXopioXJtjy1Fl38NKHjWg+uu3BaILU1p+s6skJqDKALQ5Y3
BVnDgzgB8YseewSlGyL5qEUsQ8JX6P8sj/B785Gt43E5p6mUNphDEyq3447HGq/ks+uSPaArurtj
yjs/K4TisJgYX6dltO5Sdf2tqMr8cT2/4Su7x+bFXWc5w0VGdO+Bea0HPcwUNexkvh1BPOrJxcZs
NYiRq4/M75MKPaw2k0f6UuqGNzTcAQLrTGx9rpv3se4l4kodS76YMNwr/Tty6/eI9LhbdrK52Nwd
PGn5NNFtzYWzx2GO84fQ6J1Z5ogEpIJI3wYTSHvyQDv2qDh1cvdCLu4kEw7foT58M1sVIDRRiBsY
meNlfaRYyI0qqWs73ebPmmJPDmDQETdOW5/6E3dpSrFUzrglD2oIOQDY0cYtdaq42aIkPzjjffKW
GZGHjTji3/dhO5QnQ4c/8qon4dlN0/zE73/0kbH9WiyuT1I1oiNBDB9eH/2I08jbh6CjCOJTqG2x
HOYumfAtml+tZMr39iJ4cJsR2K3k/+rZGze5IG+3YJ/L+CYrw9vF3U3PQtTnlfbSGdp3gkZdX0UR
tjG7kGonlPiaXNhAnRD+EDsc9JCiKQk8FmDlW9AviuzUm+epZLjSJ4SxTpIf6pp2i+jZUU4S4ycU
y5H05477spqn5xHZoh+X7WNHOZ44wwSoeAGgojLabVRqFeH+CnQRE4EprsNAlwlCp+RDs7v5R1t1
+9BKjlChr4as1bNHBJ3PzanfekkNkS6ZIK3/qAuRBKx9/6SjxmfRfBQkv6Ze8a0XiEl02e2MiVhg
1Gr+UAPJ1ZVvUZEFVl1xW6nax7qMzR958W7LbGfwyRReTV/Gaf6oTBM2lvmGGwDkUw5SiehfFeRJ
T8lAUQaA6kWOwMr6rif6jOCbOaWXlCSY9dMH7sitLLjBTgKscSWzS2KjrJ4j+nZW1uzqsez2qEV/
KENRvHThX5WXUUism1eYWJJ5wnyRIwUkAaqMdUzOzWN2NqqmX9Bj8j+Zq/RAGsyERHL4k6dRfSE0
YCBm/6Xre+3VABeDgjIA7/ui4QvZlJgzCbmAPRxO5rGsi4s5j6eSTIynOROXgQSjrYZFZjtn/DFo
9ELhQk96SqKjV7VbR5fmMQQDhvNluEPfg4Bkt9U+sWPp9313Q/qxMetpQIVsnrTSVXwVxz5Ku+7Z
IZmfclA5bwhmAAgPr76Ge/VLJWWQuJsgVTr1MAx4zEqzQPiKrissPbr9ifMalZI2Udu5J9FbHZdz
+wKnuXpyTNBilb1vu+TkFYka2Cgg48K1D/OMj8HkEucTWKedWJa7kDzwlFchuUc41syqnVBxqCDa
4ubELCLRt9VUEd6W2WNN0gcPK3xvoBi+js26yo6itPs9as1jKSl0oY7k1PVVtPXw5wtERU2Gne6L
BUGH2QOcRW3WBHmb42Yk9OgUe4m+szr1quqyOiEkn/mFJW59zVkfbxpM0ftOn/5wE7OxyczevSFb
PFCYGfjc/aKTre8yBV5JKAEgxLn7+6kYu4/UZQE3ORVoWf0nJvNn0qp9nZ7eMTK6ZOuk/S/Z8OeJ
vfkmTSjtqiTfjw58WeQBslnvWudEu7buDvVr/FIkc7XNO4TIdfdHOBkljBYLUKJIuZ2VxL32dXgU
s7v0/P04nJKzZnSvhYVtPpXyoy1yZeuEYPxSoaF5CPtH1Y57Wvg0qrWmfG6S/ntUm+0utxJ7n9k0
VOTQ7cK+LgLeb3YWAt4MCOqNkMLzdWH1j1XJh6Xl8YsY6OvrFUuXMN5nqdjNFJQPdtw8CAFwmwT1
10GqQZyG4jS7NNfyyJN0NLNdW4YPtayfJ5Lct6rW32SovSe6Q6mmqc8q642gm/sevm5vnRRdianZ
Z+Yxj9VhU7fVX7FWlr6J+Vqt/9LJ6PVHMx0DOIYbL4zubWFoh1Sc6qizNnXll07zrObxW2WqCTkX
I0tfV1wSxyau3RiIRIrQptaeOOoak4TMzd7b2pv9LnOnwGkeJAHZ7sKLi72CSDIh3V1Ju+fSIVms
o6a9FFZHNVfIXTgyh8J3o0LqaLpXavrArXvr3SgjHFmUnK6x6h2GHCyR25xKZfoDZ0Enf/3DGsRT
ZhnDESAxIvyYdjE35zGYLOR8JSGiAWVo4l8Lvv5OVvlVLqpzOrRcg93R3AH/1f1OGYeNkWtveS4h
dGSEX02ut0klROIhw5waD+l53cBLgWzT5/Dka3xH2AmR8fbPbobBgsoSOQ6K37X1X6lhvVnD9KvW
W3pgifmAGPsscSES97HwMslQMsL6W0NYDRkh+QsQPOsycrsnKTGvDzJqAJFN6PCUpLvH3Qz3UORb
waRuo2PM2nhWSmK3NqClhVHdaY3YVnpsnGTpZodauNFDGtNlawYjOcOYtI4hM7VTnGTaKR0MHJpJ
MZ/LNBsOxZhORJraxh62wfTYJyJiMoutFXlMteuHAeDS1GhbmWbOTbRRso1Iqu6w9ZixTTN16qwn
TzIlLiqjOCSowoNFBRm0mUrf3EQSb8Wx9WIb3hAMxMy/Ns2hV+wkKIrUfW1p2ge1Y3VvdZooMO6R
ARlTb/kpivpvc8XKSav68l2p6Il6WTsepQUTCstr47dcLt9HC6dPgq/lHVtxizgZ7QM6VRIZOtKN
uIGB5sSq9T7aXecnWay+l4nVQQNGwBlZAn1zOQ/v1NNZsGVV/655YQ+SKO7gMoPqtma3fo9KLhFj
mFfvWMhGQLJmfYsU45RMzJAgFHgUJJxwsw7TeNYvhYKLaEze5zaTAb4kuHtT1O4qc+Qma5qnxGZN
DPepv7RtMlwa/q/n0a13CM5YK3MD2sBaxWqZO9Yjc20qSt5NmWvlpc34yAYz6G3epQzTLOgykDBS
0bJtFxlLFbRDpBkDizQXEKM9mlpgIxnfqarS7Ai0/uH2OS3mhmiWSiXeR52nXZ9CREQpZAcVJVK/
14z8WlmD409xZmwzSsCQ0Pq9XmbefeTut5vlpc+q6dA1aXiZ+b8oqf2AZvE1T8L4RiG183MWEUw3
FPWqRV3Nz36+2ebEDbusp4BCAuq6eJlUh6xk1QWlipmh3RmwyaKONDpTNbKrPXTl0Zs196Qls7EZ
5Py97MpdW5fzvmoGZhTSe0McvOnqIcX4wu8/nFH8TpUb81+x0Ya4A6YR1NrkFIVZApA8p9AK0AJO
Lw93aYplKA6xrIBuuIG9vejLpTvKKVzZYmFnFWKjyNrixh1jfKAgEBRdaAUgIh1fFSWNSG4PLZGv
TwOETdWwxK7pDAkal6JG6UXuJlvYzg2d5W2TSHtDvjtUS8u2H9MYTLrMZnQLDeUyzeSCWjCFJngi
fSiMCpGu8TAprbXtLQJL8XZURAw7Fu/sqvRjddCm7BIrTXhu+an6TiR/mQ40KIsu46FXjQdS7ikh
T462BUxS7kuwrIGZvja2Vt2iaQTUq8jvXL3pMA/xdCIAoZ96Mm6bSLnasukuoz0qfkG7/rGJiU3W
AW50BP2fkhY/X0mZJ2vrG9VuxA0dwp+y9sxDYclw72ha/JyTiOov5DBVyy7YG3d8JcZL29BtzFAl
nqLQLQIh3MdcZRYYKdBmXfVqUtDZGvY0+VqrnFqvfI1j23koWuVPPfKHGi3NeDRlVWybKfvdgNA7
1OT2bbLuVnZ1+pD3wJuVdHIgTAzXlvs+oarcVlRbnIRqhtsJBMMm7nFKd2F4KgYpNrGj/DFHcziT
/GbsRyjKSTdaQRPzPemkLk6w6bGAGhRGp7E8ulM/YNIpqwdz0C5qzZLKQCpimGagK2mKWJYZWSzs
cz0ClgI/UMO765s9JtttMpIi4VbxfBBW3iCtlC9tU94VohcCt6Pt6DTNhxbnemDUmskvLOfH55FZ
1I245MhpcaPqYi810Y6Ety1YQ2bwkTZtVFYf0kviEx4lle7V/L1pDLRyTAs2/CgIeJy4Ks/jGG/s
zvvIQzjPLUR7x2l3w5jXkFNtUkHa8TIiMiy4wO5yN3pzCNqBwKbLII3z7TxGNovhng+IANedDVli
Gzv5WynGcVNRMtvmNYryPEFNWCrRZRa6fCjGZN42IbcoYUOYdEIv3ylpD2JQpG0Qh8meGlx+yubi
aKu6fWaOD5fGag9mmt4MTVP2kh+SH063HAHHINL43rCejSwazUQWcs/HV9JWDStWtdaZ6bOyk0Y0
7oW0tU2KwMaP3cCx0iuMG4vpTQOwFIXkxnKye+LFZ8I+623rtRF9a6Hu4H9Yh9lRPRy/FaGb0GZ8
HTberrP07dzZ5S6h8+xHCp9cOKnbxoHPiF053xEqyJUkjKNtm7YfWmaTFdk1w7MmKAsJ3DeVrse+
6nlh0Bo2tacwHTe5Xj/zp3Kpsbg/KH/mhOrJTTQZwLfRyEQU5VDrO/V2yOt0M+pwH4xkjN8S6jP4
XAMFbSCi9rYOeqYUu8qCsFaRBIE6vGyfqvwBFSuNQI+efz2ioM9Hc/JVZtJmp+XL9ecnMQvDOU7z
uxLCtexVLXyMG+PDNunDz+Dm0i6Lj+SMmb6pIOcq6WZI5+ywysR6eoYcuNHgMwZVpcFjLkOscyE6
paw5tTp40HLMQdtHlR/alrpXFdYsfWXVnxtrRgVhlqLfkCFwD71s3uHRHAMYPIKJrMJKfRQpQgCv
Omrp0J3GIe5P66OvTWSb3QnYBRWbjl/m6FBuR9++nwoA8vxxIRfnQKZt6l27dgZCM2bzKa64MaSA
0ijPglVeX81taQZ0+bivaDASa3ymeuH6lPovsQY6LquKt9oVFFAKc6gPc0JOLjfq77qbTyfCRghz
Nbpi25N36pe2JoihgRzJh2AeewWWsZT7FR3MXaRgETSGW6sr31Yw8QrOzvg/Zo1FApBZBkpSEmQ6
ueFp3TB9ZR6aZBeLsvsuVMDZzR3RrPlg7Wsuh6caih1ZC0xL/apGgJi1v5q26D4/q/XR+jEls6Ux
UwlnlyDlLt6viOx1nbE+cjVRcCc1mVdOGxDBI2+ajT2GA/i6V0xN8OuNrbbQkRWdrqznpG9GERVa
0KhVdmzbmYb7vAEkdtcUL90WI0xlmm+WBvcwgcQQNE0YBlykljdQXfuyuWQKlws42UGSTUDjEzUk
zCmvDgPBxUFYhK6fJsehxZeoMFlDBjsap/UdEOZBX9iZX2nbyRM3BhfI9/KQMDTJ8jc0wDYgoiQq
BPv3S1l4LK0Gk3pN42onhA76KcZjHkgHH1v1053zn9RdXD7ZcOSbq1suq2PGBRBmYvHj4/q3kgtO
ul4263DdmIR58DVfGOj/63AoIdt8nU3uf7OboC25KKE1OQRVb3+wOOmCxsx1ewvQm4CRIjuAZfFo
6nBCJNvTXLqpD8DGr70afebCWVw3PYq/3fQ7DtMjHcBRU9oHQqGTY66IxLevnSTXrEv6exHKh4zr
wKkQRh7kUvyYBIGAigHVWXSdcpr1ayM8cilnxd06Wa34CKNpJ0Tp/AT3vuDaPQsgKNHdoSsWkhbi
9K+16hr7FX+uWpY4jZHnj3WtnycNmOYeI4Lz3NX8hr3eRS8pyhdvtUE6lBAhPyf9cFRKO+On406A
ohJCaRylYdZEndEjvKHqc8CNsXogjJRpFWasMx/NkSwYxfJnus6+MiLScg3dz7zIfB4tv5AyO3nl
/Js/NphyRKtHcyhc39XTdpPQItOhIl6GeDb2FJUlrrEgZQmxseqmvKoCU2PPMiqIc5KZujwqr1ZK
x7ksQQV0xR6j/byhC+NxVhL6xhhrgdrQOp6zd1T/9TksUjMIydbYNMpcPWQEZxhaqbxJLrM7Z6zd
Y95G/d1TWCnP1tz+GrN478ztvkcs8+w4cbnnJ1AcQurob2UBOa5IlR9daMqAxP8exWicXxSVdU/j
9VuZJ/GPCIwOlaSgdEbzo4/iux0mzh8RU0/jvqAXin3NQ6YvRZRWfq1Oh8ps7J9U5l1qAVyjHLCt
B4olT7QG8bh0FUYrqiWbMmqyo67Q03SECWw79Ob9TOtgg0rT2MxK22yZPm5KOaR7tVrqHR4VqYJK
axt39gWh/0Gp4v6JXMC7kZbJRwiiCSc4zQT9OZNquZhXkq1q2PNTM6gfbaO9F0NbncMewyTdfvow
pcDynHrkAA3FJspw/sZpJjC3ZhMXqW07ifxcCTmcraV6NyH1HYwaLGxfK6/qlG5jz6CkWsXGJuwA
E0dp9IpS8GfcuvOjWUMMMVRIB1OvDlu3EygbrTLZ5fXoftTUr2vPRVvfhNOZwme0yU3ilPpILw/G
RIW6YEHVeIMROJmjXVkBGMdaJs2+wXtGlE6L651O+J9aPZiWl/6uJ74wlFiMu1fmksQUYR48QmPv
BnAzuNNx8SuXf4gVSOiRgpWZa9t7Rm1MknviYBiu5oIJdTZfKTH8nvT2OE9x+zw0rXvvCLZICvTM
U89tIV85q2v/O+fNntaed0YvLYd+/J/x5+H1zHXnOl436+lfz/7a9z9fYj1sL0xXrvOhLpQj+Yak
lSoJ1avPh+WgMYlexuuj9X7TJyonreN/PPw6/nX6um/d/Gvf+jrrvklri42hSiCFPc15H0mwPLXr
Q9VhCkM59T97IYIzIViO5wqS3a2+HF/Hn0/93MYTbUDFUnZRBoh23cjlNjusrNZ1bC502s+xEnvM
IntwapMePVmays/BFUaAiCh6WvdJYXN1T81hv+5bNyredDUZwofPXcLObhGXsa8ntYPnHU0dmc/X
k4pmrunvsOD/x74UrKOm9erxax8rToKZbeNamrm2TeD67C0ZQZVRKuuiSlO9hDBKuPWN7Y/a1d4E
QuRnXYWtPYex2NpFbN/LaWb5FE0+MaDlR4LiYp8aMjvQGMG1jDtxyLWNpnv9pq9zailh8WiXffNg
pvne5R57ru2RKdKc5UecY/uMJf+5qJ1mT7jLa1HnzpIOqW4Vll1cViL7cWjHlBm++piN7YkwFHH2
BuaeFYubAyqqeWt4mu1PiiA/rpx/xI4RBXzQ3jMF/UewruoHeWvFJh7sYqvO2o12M3Rk0cnALrMR
CkpV7M26pNOjEsik6RjlmHpvsr5XX6ESIhhts8VNQSUpFxZ6eDMy3lP522i6hpUygsYust7mwZQb
gXfuKU8IKZBj+ZNaPiG0y6460ruLl0NfW0brBqNwtGuwfgOy5/x1X9vpr57V1w/rqE/KmQ7T+Ni2
k4dOrY03pciGpyIOC2ywybBVyCZ8WvclJZNdxFGXdeR1VXVOKvGHGJq/T5hHyyEOo0eDsrzGuhH6
X8lgxff1ZTxJCKIKm8b/OqHv5DK9r/Pjug9QZ/LQKuHFA/lSTuQM4t69abOAklVn085xo6U8wWV7
3RdZyV0UdFDXXVbZz+c4L3+t1/V1VzLMU6BKTd+vw3RqyqeJqvjnKxTZTtERKq2y2lXkihz0lsrU
OaQN11ciW/4juv08pSEO1dTCb1/7/30eJX6g7aqh79bX+zqx15LnkW4cKxvSuUlwKh+JDDSPxrjk
51SQJtZ966Yv1fKxXTZRqoD60Kd5968DXydr2ewcpK7evnatj0C+lY9f+9xU/IFDzeynTjzfhfX8
WOq0jOMx+fvR1z5baRER1N5pPUOhw/R5Ggj0/KDoiGEgcA7Uqc1wSW9pXyMKQduQOcNuHWrEdO5Y
k+C7dqyGcPpwEfkstcLl5GSIxSGNY0TVy3CIO3kcYXsTTKSz9ortV8PL0bdB4vkcmjTVD3qDcr8d
Ovt1LOrhQAB8tVlPzscmO7S1nDaRiVe+b23nFNZMSuyM6pyqaDEhabn94vQFSzAvfltHltAIx6JP
sI4SN7RfSOsmJakV93VX2UXMJoScH9YhiikzyEbroyLnYaOPxO5aCbG2SpcoW8vz3BeNqdFBLZjU
rcOSqBfy15jkrCcbXC5uOBjO68EQRcfLN52vdR8Mk8HvSsqburxo1jLdbT2veFhPrDzgRuHUwQEN
bQjmyz8EdTXcxg0pVB7rey+RPSYabnHjemNb702uDtb3s40Dk1OZAsPW54OTNzsSVnO0n1GyL0gL
eYmGu5S12HlKle3yYcm9HOxnigQWzV+t25aosl6VrKc6lavfyALN/WkqxKuljRPzfK5ynmPnzMUN
5zwn2J3B8OSvvTLSbPHCtyrv8lckwuXd68z9OqrkUL84xpGrY7K152rvoAo6ObruYd/KtMNYhPFr
M1LJyitaUtho9INWRE4Q0xNYqnxO0KN02Sa52e0oYy21MZfpvHieOqMITF1EB0/fwO5xb7ba1/d1
o+cHw1SuRlF/63Ql2UVuNV1508RwlCP16py1i2Jgi0xpHgeRLbEa6mQIkppV/miL/haGlfqSRiRN
orjxa9MLnwV1raxirq4qFZ/PpKEuWjbro3iZY9il+RgVUf65SxvD5KQY/VPa5L+kDb69MQys4hAW
/Ykp7llU4p25d/PLNeNLPwrtT01+Q+Y1FoulK1BRnwk5rNWhbZFLWOSy66RPRYv+Oi5qP3I169VM
m2OCkPeXJgiGU265Z1lPul2ea00tdqVGnbZQ0mKLgEXS9E6+Memr9r2LkSFuvdgPcXbdzL6EKJjY
ya86/qFGs733Gm1R5xfuZlKpERZktoM8cSnaqihjgR4DEBiKl6FLF3dhHp/WIRSBR1ov2gPOe/sW
dhN9qG6o8GoY4y2pzcVfljY7VMHpoanICLGU4mD0WRGkuV0fKPrVW3OxlbMyN56Y+vPPz/QgaVBs
EEFtU4VGP00t6GB6m1C8sX1Tvw9K+xTNXIEMLrW7KNTLxyEtUH0pmnzVHbhptSjuFqu11352tXvb
6Lv1GOGi3rkDyOKP9u+Oi/OrGTveMyHIvm3r1mtvGdPzrIT+emwkCI5asxqsI5W8xaeqp3K/PA8e
w/xU6MV2HYHTkk+Nl+3iUFqvbVkpd+r7+/VY51nq3SEL/3MkzereDvPRVDOV+Ar9kFX5fBHLplUH
GA+tTjmIkeyafte7ik2WkW5fRl1zWPNOwqeiQ2bAutNYjqQW95hpEmeh1/ZFHTSOhlM7b80EhMbn
eD20bmhgmk3ZX9bB50uJqrFoqpaUUWEiH4ZeUJZs4hLErFXHGIZIDluH5fIP0ASwefYie6ZrgZyI
4djqnD276nzs4unlc7ge0WrZnxIru4i8fzfLtDwKKl6Xvq/+3pCA6WxlZlfBvw4Mqjc+6ryVr3Nb
w9EMvxm1ykdATrTI8ipJSzFo1FMCA0APXI3MHXdxj5lSy9Xoyi8Jk4Ddz9NDgrxq3bee504yuq5D
4II3HHfF6V/756ohvqi2FXIZo5qpXAidegpjHKdsirQtEBhjsRxySRN52ZeYXD0JAoqQc9jti7CK
VxlW8WUded4ULtLKgsUuB4c2VfbKYKcspIvuRbUL/dGWzjcUIy2iF86okKWyOH5eB3FNj0nU2fyw
DrUWKQdmvHy/DuVUpMdw8FAOL88kxlNc5yH5/IfXXbY1BUmdR0/ryBIDJdaBTJR1mAzpuLXNpRC9
PD22LXnCi2H76zDXHetWY8FdR+v7ayP9kNuivq3vXSw6r9FKleN6RrUIiyZdk9t1KGN15qtZVJ+v
5tmCGKSUIKjln1pfLQn7Wy4p8dJYprVmaYUaKFVTn2yaBRSSp4prtVk2B9WmMxTZWv7qjFyj0yhy
fiAgPtc8inGY3IzGmv+ibvE2UQn9kB12EZry8XNBrpsPlKP0e9YrFxQc+UGWdnhqjTkm3FxJDvQh
i0NJiOdVF+lbTjzbb2AwJLTH45vjyt+FKG2/NLPxpMH+vLop6htqP8nvI434hgo+CwMtctNLPhYp
SpwoOtMi3afj/GLPheETx4l8Q+b2Yzt35eyLSuPrzS+1z8V13Si2nV+phkKYC384JDwGfYYD3R2A
rFHQ7BFcIT3HQ6eSsdnhYvHa8YxYfj7WTfVTNrkCFkdML1ZX8bUbb1pY62/2HP8qZpcU/eyxn2S4
i+34T9WJ7JqkCbm1uaPssOmrb9JKNSat7U5zdfs1tve0xPJvxjwPO0NZiJNKfo4U7xfTdfVk1skf
Myl/dmNs0t6pnIOGYpQum7tNJUFjY53mJDBhfvBiI/s+0CTKJ8tFilTRrHT4YWfV6G30mPZShRDg
qSz3VORTWn7xbmqL9DlvSSemS6B9q+bIO1genU+E7/m2ionHNB3ESgNa+Kbpwwfru4vr+zIU2hMU
lRNG9MqnCxXt1JKKmEXcJYWXkXqvyty8dozrOH7XWyZJ97K13cMkOuIPRwTKdUCdUTloCn01PE3V
Du+8TjxIaJx+IfVQLzkVsA35SvamsAvfIK3yyO2RiE37/xg7ryVJkWVdPxFmaHGbOrOydHW1uMF6
WqC15unPh+esoXedNdv2DUYEAVkFQRDh/ovga5W59eus89GmSn90SNwD7nZCIqZsFHMMr6MX/5hy
/O3HAe3ceS5/z9Bgylb3vgVd0GytPmyfSd5qRwu7z0tg5UTlo9LdBblqvIP8/AuTpPK3iQomuaBf
UddhMOUsPmpFiTjE0HYbFZE6nFeC4UUttOipAqUiJdlUVqsdIM4THFtayMYvdZAuo3fnQ1Z5QUZF
A/YXn8BG7GN7YMKjmerrRGp17+nkuqVoIaT4kMXevZR60IWvgwEZe7T7q1QZsA+OTmRXu8ZNtFev
N1pQngCIlpJUaYaF4FubJhc5Yfn6nA2+zMxdolOh+YvaZ9m9Tj6QVjMqn6VUZFqwT10/P0hxZGVD
vrq9SMnTte41UlIQAg6OjlKnT5527r3cBsnL1WTDpOTAq5E9yQmBq0z7pEpU0Ai0YFYdP3U62Yfl
asqyGQcCfwqkgbO0INQ9XPwCFaj1koGbXhBfTW5/cxYNxTbyptcpJtwxWZr+2vgO2nJ1eEmzkC9d
0ca/7dZGV5q504sT2i/p8LP0ZuONmOZ2Mqzxhe+E8VaO5Y8wQWhCjhGiVbeIU3onEKPmm6214Ll6
b9hL29zQg0uFJ8NWjg4qmR61iayjbz7xvS8Bw9RThr8CMwioaNGLbBBHKfb47Bb75J86fYqyTVB5
iHfbevQyBSMoL99D+9s8pmFkvLpFZ7wms8KgD6blLMVY8bqzNgMPkSbaYBuvfMAmJ4tu7fOGNPKI
SuvJXk6vgvoA3N1HEB1uW6V0zotskrhhtGuG8ewEsfPSoo3+MMYKNHMdAFphBrCjs5k4z3IGEcHw
GS051jR+m29B/TZ7btC4B9j89/Xq7neRKf4eZj/AKH1SXuDS6QdFa7pbUepas97VGt8zKalBUxzn
CoDdraj7nDVnRx/gxqNUjcZMOq+L1S3OaMGr1E2zf9FyXgwp1a3Sn1qrLmjBj8qmt6fHEnDI/a0K
FuR5YP6/MZw8enJcXvMW7Sx7whGQ3C6ZYmMIXmTjqeFRLYz5QUqj7zYPOEQcCz2Nku3cLFHgunI2
crSI+Mqnlk7orEniw1pneMkvT1X56PVl86xhYL355XQHa2zUF9nQj1Dw6MlWr3W+OXyqI3W8ouij
vvSBH19rzf6yNkhYp6C80TTHtc7dEfYfbxdt+gHBCmSEttZoT1c9ip/a0cse+AZmeGJllx4SxEVK
mGPa6kZ2vTR80VqzPf9RJ6dZTfFX3frBTiurDJBP7jzLxq2JEjoQAmCoU1eqCiBdcjH1sEvgqL7W
sV+++klJeM2Lo6PUZVFOrDIGYh7mRbmdKh83nyjzz9LYNNxvQYFKsWEC/ylVu92nDLP7oIvq13ou
X1oChffovdavRYLIrRkq/laFDorXw3DndGbPDeBgCHxqRyIVpJRm16/qVMePTeye5aBUaa6hEbxv
vLM2DeXDZI53dh32PM/B+NSYQ3nxxroDFTQF2X0dlPu83CvqUO6axql3mhXMAI/85mAqhnPfJ1A0
4t5Prpmp7i27+twYfgEfvr/6ZX9v9QGK7SE5KXgJf/ldfLBCBA8Si5VOwQzAK7XqNEYY9rg5CLb6
rPYBzAklBNOt9vquZQ6ybZh95N63JtazzQwSeItXCERSn6+5ZPvAx8CuN8Ggq8pwATHxSaud6Bjw
QdiQZwGSDki57/U7dUZrrtUUg+QC7CRXOaaj/s66i8EG9MKuNNSHrEvPk+Io16orocf2g3vOeghw
hvEpboaY5Z/LOhm0Z9aH7uucWRqq7cqFeEdLMNEoNlk+tXCmNupodGjSEK2HTtTsvLLHLXvmG8li
+F7tn7Ww8Z4WEb4JEoM9VSa8x8C4mk2sHhR8hTdF9I4u6xsZoV3UauWhsFv3rs8wUyYQwO66mQYU
4G2jukO07DMIi/Hsq21/KPF43YDU8B/6/CeXCS/IrRgbdJ+HrWMaZG4LRbtmzFUza1SfjZQrD1U2
31kIzgYhIJFMmfcF7qoDBNRTow31pe78eq+a7rBrHCe4pm4979RW/xyM+AeAmOr2AZ4vlTqXzxbw
j+dKNz8pcVSdsM1rr8gkgivhm7JPG6e9lkVBlEQf4G/N/jaopv4KkODU1QgytnWyzevy6GWjd86N
qcLhCUCU3ZvhxojgRtR9d7KqBREYdNreHPDBAiD8F1JN3xnlspNJlnzL3eq3wOG6LepsRPDoN3aj
ANdL2vZOY4tOAnAttCRYsXcGX3vDhm2j/lUl+gSvzqzvBoAGZ2UJeBjNs8yotWVazRSFbtSRB0lD
hFlyDM7O0dCqn/Tse28rD2kKzxdxlG0aP4Ne/j27RnUh/6byJUxqNNfUy1RU2osJw8Ok25Putesh
AX/jVFsjD6Nrl1fBJRiZYWQa7+8UYmuddvgLesPSe8uMkJXTo0nhRJ8m/AH2RkIM1a7q+hja01/u
YkA2uvhTEQpsQ0KhN7BDA8Gt7m3nHPQhjhABZBoNXU6tqJdIyWeIAPl2iKOfTVZiEhuZJ77lfQJi
BXmr+sAN/V2nWMSMhOHJPmDK0VbWE4ERfRODLtthOfqKwS0cM7cxeImN4hzWjIOxYuLu1zfbsiMm
UOdPaJqq134x2BXzXMecLFL1UDvyTagH/t7sQOqFms4KRXE6xl6r2QdJ4m4BZR2iIvipkHlAiSFC
UYhQxo/eGsr3FllzPtqnLvfxPXHhNOkBORB1hJ7qMT2+DxqAPPMzK5J2S96zKk1sINNsoxKDTGM1
5Ocda4FQ7ybIxY+jR4C91ruJrHDwgrAKn8+2AqHkoxRdoix1HUFeYkYENotgLIBxFQ6P2RK8ntPg
YHuL+mzV/wxcP0OgzADe6OoYB6MxBfDQP4azg94+hPlNp0Flan8NkAYjYL/7BgPLsLYdos7Oxsxb
dYvQdLFXiw6EcqdgwKKpCvKR6MUEgU9ioXRfp2p6GUO7uRJqxEuxmxBFy9pH2MsvRJqbjYWe/Nmb
dFCgum+dHdu9KH7vXZTEdy/WgtOp4u5743rXMmKYNRvcQdW0qk4zCkutFuLGXLjHquu+4X1gwAm2
g71SJtP9gFfR1SF4XCwE4iDVX1PHvQP/MDHLXkzh9OHbyKqd6EYAfAnHQN3o/E1TQKLI4opARRuY
ZN1K61S5VbGxErs9Al0vAMV5FqAbPgYHyMwXJycppRdobiEd+1panUuUp9B2SRwfy6k1j31deV9S
7w0uU6e2/o/Zrndw3vmWegtERvkRGf02t7Lgoo/BuNUrtdmxUvdOPcCzowUOFNwJKSnFZ/HWQbh3
rIKgh2rumAHee6M1PKUDGkUOJcRkMBM2g7c8U+y7dVMNhXMr2sz8z3YNRayerQfLZ+7oDRY4RjcD
6Fl53sHHwHcbeqivaQx9W5bMG10NeBV907ib65i0KbOPn2mu7/MgmS7qjHwTQlHPWhz8shaHKKg6
V0y0pDOyOuNDvGwW8RwzH7Wratbt89DjOdzGy8hNySuD9rmOmOpWdXosAwfbu9ThMYIJOyst64+u
T5l5WNF7kuroHJrFk2WM9mHMI9bfy8Z372evg4fWavG+6Z5Tp0kuIcuDS+o70c4oIADAxo7uLNt8
1gMD9oY30qMwARtAXBHfi/eDUj/Puk9wjRgM/R+BMy07CQbMXjLSUIWBJZrW4nUFAvOfjdKRL+rR
NsXzlVc1RFLLL0FqjJnXEmbBr8FB9nxJBCizvtf9i1JhuAVHotsnHhzroAeNNQXDxIrT51xCI1cE
pc901OKuMaenxWkcaodv70ZUabbYVY70OfJ+vcnDMlM3v6DUn8Ir6ZCenDXQRZ5Z3IHIOA0TjBTg
Sg+d2T0rLf5PuRknO72r8nkrmLlwIfBb4M/2zjDlcApm92FMNY2pYJc9eqTmLnFTvc/AjT7htQHa
sPgeDlH6Sc3xgvHan27h07klSuAsoYJ61lnppHQox3O1e9lMfMIAWHnKzpfWaIAHTCplqwD29EEK
THWOae1yhWLW3vCHzs9ZXDJkj52zq60YeAgpBUBwxbwtUEyLnMLmvbC3JkPe/aBB6a0BCigdwKqk
4feQHPHvYwKsp2QO30Ok4BAfPeC6WO4cZ4TgvuCNAGjvsNmrLuj/pgrqW/Vv1jXtXTtkx3qs+UyC
CkycxD+qCSShFh5nXZ+d8GuRl8ZnJORR5Bxf9CSwTumgvMwEARZ6K27u5mI8EH9TO+MUe2NItn7n
xbN3DiPrISaVtk11ZJVaNUf4zwAxbt+5pj5dtTR+G1VWqWEVIKMYQhleTJoqH12bpOH3gAK93xQg
gqzuDjYJb7BcpX0Tjkin393gaK/Adl2ksZWJhYDJOK0tuPo87ZtdkdreEywA51Gd3mYQfE8GYAQ7
D5pDFSefSyYGyFdiodiXJFOlOKd6xpyvzABoKrgcd27I/MlIgb9YuzzojG1VFv0JdkTx1pl1c8Lm
09pKUU+cBrxxbW3CRmnumS7z/7SdvdPL4OdkK9OxiNP5DuGPp34G7G26dvIYIOXyGDRaTWYYKUyn
d9K9VdvVsYQGbgSwM5QEibmMP29hargDUsFOSJKxwIV3HrM9q+hHgzgHo/guyx67ELDY99x+w7Ss
PWcLZqZc6HchCIuz6TxGC260Nib1DDAinGaOLJtJj94VxfD38T9VUi/Ns+W1qy9lwH31Wuh0OISn
bAXo2eggp7W6Cnb+YVINJobhW9yAFPBfxyZIDwF0Xrs14BYN4ytC5agb4nl309UQjJDghjKTBYMb
Oyh5L9obcqDzU0iS41+T2wQXcFnWvGeyyl8iu/JGWxVcspPsJjMRJFhY/HtDXYD2dVsdBaFSOU4L
pJC5LMChHrh10OD14G8SRVviCNQGYLH2ZFW+Okq+S9TAeZ5+mv0Ainm5cc1yRdlb8Yk2XuvzXqCK
UjnO2ZSdpGXktNwZZBGDv89vl4tIKy1Up43tZOlO/soErWkSsAifLaZ6x6BRj6Iw4nhbSO7DGQzn
j255fqMZOaccNWpJB8smkfsvu7gqB6S0ML6TYpZVx7BUdPxnlr8pB/cZ4Lpxkp+UP8MLHsOoGhAn
6au9V5Y/5bx0DOCYL4/x9oSlUvBSuU/WxVpIo2vdWOrdEakVPJkAfcBmJWUtvQHaLRnqcUrHvarX
3wUPLJsBGHVXw68jnorkSFYNNmZElZMyxrvNXpLeN5xXqAbfepiLe6/B6x4ZB6iNbdK8yrO3E/dx
IO5zmGuDYd0aIvT2mLqT3iouqcPyrw3RbFsfGthhHQh1E+zkccnTkL1Sc0nryq70AivUffLK2I8U
fX7B19EDfSa7ywYiAn1DOVYaqyj0BZMZIAIw55QVzbz/Y1fOdnCkAInsGvnltjunPWgoOzrJ741N
Q4y62cVt8nke9dudu90lqKWbwkqnndxSuStJW7D+bzXEV5bbLM9E7rXsSd2tO0hZNkaKY0jThUA0
EX0cuhd58LeuKbdm7Q1ypCbyuanAsO/kVsgfqfc196cNCn1LBJ1ZrlX91S62Ichd3u6vmTv9DPDK
OGAIb9HrXrUqb2Hahod8hujc6tOLvgwd8tnOYts5zsEMEhg7vo0KnRMl3AY9ISvJi//vh//4G2QX
2yvI7nqo31renh5qMjlIE0PfyRAg3/cOufGTDSBrfEnh8t5u7g1O8cdb8weo4uMdNEjjFRGsybk5
GGGuzfvYDb8pXabu1zvMIHjRHRdK9zq4qP1ThonlQf6W3q8eU9yRD2g09vO2ycJrO+gKMI9lHFpe
azlT9v61zuvKGeGAMNlJT+jj9MAUhqXL0hH0EWknE461dAbpPksDu5ppYOrbAQm2k/TgsbOG05Rb
LEuqfe4MGB+5C7jyX3/XLtKzH4IV9nIDuMICSFn73hzfu3rB0t0o7HqRt2F4W4Zl6UlSXOsKoj/L
iGTps7P3nWoAs5I+OYHCGCntZbO+rX900duuHJ8rbzh5jbmVnnA7BVuBo/LeNiQIZCxkwd4cUeg+
r2/42pelTorB0gvVvj80gPSOoRMd5JgpnV1arOd/7IJSlqcme7dzpHzb/XBcih/qbt22rGz776EH
WzkS/Kl5DuDKbVLgMUUKyK23QTgvHw7dg2ga6CxUJ/2ADwV5euYF8sQHW8cY1HnM5/bZYW7A+vCq
E7GY1WLTQp3IAaUMdXdnLVjVeSyf88HtDqY5M5VodHWnBgWxmx6BmQ0J3oMwC6Z8sYs056HeBVH5
6GTVHw9eflX6we11WstSuXaTta9Ik2JI21OP/aB0RtnUy3Ate3oCfcmM4TzJ3ZeLFOAZJzArdLve
h1a/lbcEVju1svtH7eAaX3ILESVZt0y4Bu8h1X21hUsRcsO6WEnPxMGhhsQLvmFM9E9RD9wdGZO9
3GPZyGOPl+kJQrmskaf0r3zSL15sZAd1Hu8Ss0SgzOtOMshojNotnN0S9dxdWAS3L4DR/oSUn53l
gvLkZY+Rvl3YMHY0/JwH7wl7OfeGWfYT+9XH8+yQS49YBwNVU50z561/n96O2q6fIN6vd7HMHEbS
ZPnMZG5m7XwLupCQSuAFfAGXbDAT95AflSbk1qCcGOiijJq1v+mYyWQLvG51nFznPAHMIZ97hB6J
RnFkbzMcw26zq9sqKtKCgpybrt0GYbjUD7WRGAe5vvxdvh2N51Z/nI28Paim8SxPdX20spd33Y/Y
mKLNWBQo/UMh/3uBtg4cinz7pXyb2LE8LXGkYfkAxn+vZXYOO7/Nh3sE2c0T0LTqIqydIeqqC33h
dxlm2e35ypNYx5j1wfCB/oX3+MacvHpnQZBGFsMxcDgpeAlcRvAdCoH7klsmT0a6daASe7SAB/sF
viH/DObSYB3R1yd569DLeL/ehPWo7EmT//1SzNVG2Ev38j7JUC9/jBRvc/G1LHu3yjnC9oMJLcIM
MtFVOvuk4rEoTeRnb1Mu2cVhk1fttkte+29Y/e1DKX/nH7OM27ll7m6BBVxJCGKPwYde5q8kRwhd
y2uymM/P22Ayv6G1Qjw57JNT0YShupfmt11/+YJGgEG6IL3N46Snyoxu3ax105yRctBQitSAiS2T
MPl31s0NJSnlP+ayt7++nEeYOPdjga5bz34DPP1gk6Wat+j1FiSh/nLlDzHri+7q6llutkzqZG+9
92sdiSA0rwMIIGtj+fW1uJ4re+tjXA+s1/twbpR/6hDqYAxjzJSBEwk3sEVSljePO56wjF+O3/74
udSKTaQM6h/TSHmEt543fw8g2p+lu0Yo6QKaXp5B2HVIbkhP+e+7cvZtqAKU05zcMt19pIIEMEPW
JdwHTogQPOToemBdA8oB2aztpDj4Pwatzs+3v37pyTeyx/rO3OYzt84stZ6ed+RP/nnvZO/WSnY/
luWk21X/aPXxBz6epWgkNlr7TZuRmpVxZZ09yLn/rW5tIkdv82zZXTfyPNai7Ml5/3rVP5Yz0loa
fvip/1b34aoffilYBnyM5uouhNG3vOJ4OJOrqObbWlVeeNkQSoGcCY2IxfsSZls3a92c4QkK/Y42
VWuwe2skw61cfG36xxHZ9c0AhBAp+FuPlpdlfeM/vFTrC7S+aFK3niZn/Gvdh9P+2+Vvr+ucL+T+
IgbtN+5cHNqY1i5zYflwrZvbSnYt/xGr+G/NP9Td1hPLZW+/INf50Ob2C0PiXTVl+K12XriVoUHW
oLK3fqNlDFmLsrdOyNbGH+o+FKWd3yMY0P/QaiQRksKGyMfLSe6d6a104duu1Ep5JpTNsjqrsoPu
Fa/r8A6YCtr4WlbmhUYuZRn5mQsFRJSszHJvoSM/sNp5K8MD0X8kWRuUgQG0L53rNmjYKjEEGV2K
coaEifjbTp6kbNbhVorSFRxZ9K9t1m6w1n3oQutlxqBJCVm4ML0GdTZ3naOn81bWvwkAA8JFyfgW
tEN0uL3xclPWzW1YXctyu/61KAfWV1eKAYGUv4dvKX+4gtTNWQJ2Qkt4jdbB/jaxvh2X57Oe2eBV
wuItO1sERowlQvLHynFtJufKRiYGa1H2PrSTQXSt++MflyMfThm8StnPxj2owKcaKgWuAdKCSLmh
geRYPlwljnjtqwxdfpZk2UnuTJn0eXaaVWfTZI51kie8PtHbu/9HMPOPqcLaVPbk4UdFT0Tv1ugW
5ModRE+MOEImRUcre5i9knQMai7a9CCv6C1OKT1gnPW4+SIv8t9RrVoN9lhnkzppSA7meXZOkAiG
JQ5pTTZ1Q7Zys5Z9K1DQPwutTbnoDjuzhQEZA/Ia+bB0LTiaun8nnG2LBECkol0jd1WeS51BZdKr
4q2M4ZkIn1xfHvDcIrrT3uKZH26/3NQ/HtFt6Xq767Jmkd3bax6RnJw9c9rLXZafXTfyB6xFubEf
6m6rOjnykcy5tpTD67+kh6G+tbHW22BjiFVckPvvXRGPRwMhwL0OY5Yi1DMESIszPpMctXRyZ4aD
TM9y1POAeepJgndTHbxGWnbUlmuoSZ3dl0HdbqTV3GXjSZlLc6f2GSC9YSg2TcSrLhsvc82t7QHw
1MAUXdPEPahRaOV7JIMwXGZlvycqCWp4cs6NHjSPcLLINSMaC/E8c3AvitVr6o9vC6L9JYCU8gL/
pt6hGjeiykFR6jIEj7KE9EQ9ogIR21X6EnsOyoJmdz/FaCE4wBYOOrn9o2f581NaNT/gO556Uyvf
x9zEVSv1v+UlU/IaH/iLH6ggxbPmrfdm67tHtJ7Mrh+QcNBa1HGGYRM0df25nsH0siQvP+lqam9R
1AFeFSHbpRaLLYBJKHnOrQr9JlXdVUgEowxVguPGiLF6GJcjhJIwExhwFAgT7dgUdvkwT0n1IHuy
yYrCQfcszxEWJghvFXGwKyvkh/xp+GqSPDu26iLll6mVgR0JShy7JQC8cX1WbnERo3qtQvg0fIxE
VRQMd21WgAny2oH1cFO4F5AapNc8gu0tql9TP0VPw7KB6BI9+WryDVlN5SxVZYZJN7qLqHIVCJ8Z
FtkaJ3hqUMN+UsmEPqWKpm2ncQxYQXAgtj2gVanNvcyxFMVDdjMNQ/egJZ33OC+bOgO2Z9O3YFfT
Yj0Q6lm61UoHV7SB7Iw5YTY3jjq6MP6vKYnmh1sJNAfKvw59bj2/iizvEZWZaFuF7QbdU2PvaJa5
m6YmR+MNMH1haObFdoA6A2vVdrqtJ+0GK3hkMHAAL72wvFZQ7a7NslmL9M9jUhBDHZA2suGmlfol
n83U2GqmoV1kU0zBfyqLvlK2kwfL3QtTgs2IGrz1PoBR1x77r8mQfzFIpYMLh+7Pu2XCZwaZCFqh
qFCJ6edfpDs/h3mif52aBLQCgjhvwZgBu0YH63HWyCVbU2LdVW7eX/Q+bk9pGhcPPAINyn+rvjSj
QufKUvNeNfq3GtWgezdKHge7aqC+KvVL3JM4chB73EtRDpAK/YT8er6vx02PccdmWprHWoopXwyW
azmPDDZVjgLtljFj98fJVv7NSWfzTi5VN6b24HjhCXIYTp0ZsmgHPjjVbv0L2iD5HYZzcrtubczt
Y9O1+1xF1mbrY7HcB9krRoUzQfuiYa1sm3cQLZoXuOf9A6Hjs5Qw2m1fMK2DDJWNiDUtLaTOMcqP
JyXum+qix4VrIEBtaD9ELJZdBQbdFf20/loPhJXLFLUTOeCgZHFGBjMBzcat0E2lPSK2qW2lKLcn
S9XlU+WACVvujz2OAF2qZaIXH+3x9+3fSZPcP9pFDedsuX8IToPIyyYPB3r6zDiYKKfIrmyqYIbh
vpalt40tEpJ/VMphOdJB7tgNjwBnQOAF6FwTq/+OfiiDkl5/qesgPPX2EKDxHlbfyvIgx+MhrA+p
jmpTNSsOAWvFxS2ceOC5CaLg2i2bIUH3xDX84x8H+j7FTuY98O14D4UhvivHDA/DZSN7Umeyyi4g
BaCoFmtRg9/gvzSUU26t17O7EXPA/8spqTuAr1C148fLtF2ByO3z+FCqRAO3H/46aS0/MhWl3lzT
duFRkHY0rRYGLIqU99GyyRGYuJfi5PsoFkb+AHldjQmuL4dLFeXyzdpI9nDQu+PD15FH5uTYJaoS
lpWHJ8akKBfn3QKKj7KUHP1wqhTlh1tUR08OQuC3U+XX/jgj0819VwLQ+Hhg+aumMobs+DwX9pcU
e1KQS7Ob3rVTld65YwTgREN5s8vIM6pkK/ZJEWqvahkOV1ev/8pDTX0d7EJ91cP6oWOAfSA3DdMF
0UG+fr2B/pdTt/qdDbTk3c24FMmc8j5FzeA9qpTP8JGDRzlolsG9X8T2kxwDKbxPIdS95EvLsX5P
Bs180/yo+KQlZ2nCNyd7VZsG+uVDWKfTtQ+09H5cNoj76cPGTGp27WbeMGaDxluK0gaiKYkc3/2l
JgPupS6xS5hL6Xvm1ehoa0a7laLRN8PJwDV1V5oWivgb2+r6F0yvkC6yRn0fQah8b3psEVT4eseF
X/kOFKzc2ZlvnkYsM59Ke3wDQtN9tcrvs9u4ny3FbS9ZGSGdZOvd12YGSKE6Vv6EiA5aumH/O3Ds
9iuQLX03x7iI243/pgE+Q8O2HcB7sheH7X7GGha+8H+qoEX+ffBDnW45oGKz+VoOXr3Hr61EYc4p
3jLFsi9N2k1obvfFmw5j+gXr940cVICxvYHA+AyTV72XKttvyC+4Q3mU4oiaxFnzpmQrxTp2zaeZ
LJ2U5IrdoN6raL3pMKLvgmkGl1BYoXFXoxUDLbr2UWGz83uC7nG3A4uHrCfSsvvKH5yLHOlb39ub
2mDR73A7mX1GHgRjovderfotHJ/oIkUnUm1gClF/J0UbIyJ8IHX/KsVZmb67fPMfpDT12RPjdf5k
xOB7/DE4hdGgPKdZq95HPjTi0MeuasirJ4A+e2Qn+ufSaz8lcaveAVYYnnW95VWJUZWvEvcqDaQe
XcRDqdTZg1TJxkTlKLIhMNSdjuFqgXtsZgfP0jyGjvaUm89NUxzczq0wLKz3yJiXd/bkFHdRB1lu
EQsu7xSVTdNVLjKz6rSLPVy0dDtqHkPNwQp8st5QCEu/qlbl7dHNLE9ShKMDpF4v3ktzRJLS6MES
LM20fvI3aPqBqslH3JXVFqB4lX4FRZ0doeM7B53cx1fbMu5yV7FezTBz7svEAmCxNGsn9dcEWvLM
p027Z1qn4UbEnrtsZi31t0TwGvC7/6lbm8iepbS/ql7Xjv/tfL0FANPZ8WM9zs3DqFTApQsX6TtQ
XSZfol+56n8yx8F+b5wRfaBcL65ZaNgoG1cpiLhh/txX7rM0HY30WkeG96VucnXn1rF1n5YeBix1
jVoKurCfoCP9UBC/2sfF1gU2dFVLXip3jL93GgAxy3CbR8/sgotiO8kxSkP1FVWVeiOXd+Yvauk1
PzryRsCIzBgdxsk4EbMtUd0trWfPRnOc191B2FLLN0lWFyjjolF1LRlTr3YZ7npfjy814uR/H7i1
kcPlWguPBPAzMv47dQ7UeCfHQ3CPV7la7LhU2hV0wsoxz7eiHNY9LRkPvNrRrWWg6c+WmVhH1R7g
bq+XsBzzzgZefnFCS9mnWqFjSzU4Jwu87xmvm+aqGaZzsJNseprwcdn1rdp84m1Ugf64zjfmzs9o
8yi/G+/NHRKmpGNhHZ5f7bYwf8BJRCzSZJyn9/HSZokDSSWY93VV1Q+x3tYn06iGS+S2Fu6+fokt
QeegjwVYlYEPZqZeIovl9/7XOBg/JZGp/FJAWt5+KMs1pOIK6+eUDt9DRXG+aHaToXasza+hjTY4
U5TgEQq1e8wWUXFV8dO7Po2tI+GA9NGFCgTGubGInzGQ2f4cfmUA/gb5UPmpB/ggg05ihs0kPAlc
81eGMrLe9W/Bq2U07UvfgVlGp7h581rWhF1faY/gNjrgOTgswbtydgTXfP+k6wYeVKOzSBqoaXY3
a112J3uOU5MCRALhvkuQdcG/5kVzBu8tT70v2hQr92bvedwD5HvrMK0vUuwMlOdyJ+7OetwjTKUx
Lzt3JVC3onG9TwGE9E01hOp9X5X+p6iev+pWoD9IaV4Q4I5uPUpTT3PuIs3yn6QU9sGxTcv0xSx0
/5M/k0ssrOa1NBznk38c/cz5GvOpPLaj2h6ddgi+FfqxHmr7WwkiC8ucqj4NwVB8weZu21uR+8I6
8orJQ/FQ+wri+QHkja4Ptc2tbjkQFWSccdZdmCzjEbGjiZcI4TUjMn6J3aGFmFroBN2ntUFj1Mau
sjvrMGAp+NAtGzrGtGvwRt5JUQ6QsC0emhm3LSyr7wA78ctBV4FuwHB0Q+yueDCWjY0U752rGPe5
U80vRAG+dGU0fZuiBejRwudABwrJvVT/Es/D9G2sI2s7LvXRUv8/27tILq3tfdfnOsDTtk3gIvj2
n+uv9f92/f/ZXn5XrwaY2565N3Mr3g4s2J/LYaqfdcfUj/ZSh1xG/SwHcha/tzppglBk81wudR/O
5cuJnJXiHWOdb6JsrIVt6VWNeqBnZH/XqdhHe7l5WJvJwTH2vE1dwzcIykclay0Ik3C+Rq0egr3D
u77r0bHZZaNWPMpmNHleRf+ub7Sm2uthol6DCiIeg5QUUGhXr+2ykaJtKJDub+Ws2vUs19B6/M9R
qV+LcobUoW13l0cA2taq25XWcsqgN4/uY8nt+t5j/4Eimfc1gc9Epyrzs+fDJdVH52Wye++7gQAd
0UJveLRcF8PRBL2VIlUjsq+wiSEen5tSORi6N39GkWE4dlxVBE/foWWd5TfCDDhfX7XWPRbX3oPf
aSS6lmtjXvGoc9c+gRuxcB0wjIPetONFr0M0u/9x2LmZ61hhATmXxZcckE2PVvfeBWQFE713zmZq
lojrtP5z5iTKMwLR3U4/ediIJfOMpouBdgwi5I65YQoCLyYe66NSZf2RxR+y+Mbvymy/ITEyfI5i
nOCTru0fo6bXTmrcZmd/TM2HMNDxxFDK+T0N09+ADrPfnBxiB39RTBN1LKx/n/GTORpjFzxURdM8
F8vGUJkehgVyiUsDQ1+oSA2QDastH7T/x9h5LMcKbVv2i4jAbFwXSG8kHXl1CJkjvPd8fQ3QratT
L16jOhmZQBohzN5rzTlmii8eZLK8Geyiu67br5sR8LQhNHIiAA04TbJksiOZJ0u2T+4CYB0bcinT
W6BDBEToBKNpnTxuyUGrr3rQJbsKa80lyTBVaKOYz6aFshh3vHEysyE6FKCMT7aI9ANlj+JoT/Nw
zKpxPEhyVJ4yrSDYx++jc9L4IJ4G0zon5UTWa02RJOoSfxu3rUwCg1xvLbsYMboCXQYA1d/Snyg3
aWx2dz60J7jBaAe54qAGqvr+fu6I+iHceXyIdPDInXD6LqQoFRTyY0MP2g1HWXsaLQuWN9zTZ7Jn
eqeKpvHik0MFgjpPvWoKI0hY8OO4N2H48NP5I2msjU8e2Qvd6wauTbR47efoHi3pd2TI84eUaB8U
frGX6wGF8sBSt1nLzdkfxK5fPsGKye9AB1YS8TAyoTImIJ1ITD4KdIlqJ95ttAZMAbPhBBt1vK0T
U11o/DPQtfpi61MHCpkzgJlRuc8aBZAM8L7xGkNrYVA+7nMhRQ++ZJtXU8FNuwbBh6LHcqf7w75P
h+lFGMydFCV4sArOFGXKC7AB8vgSIQDcBOXQ79d3qXFyqLVBOeamMnjUEosjjqCYqeqiDNZtAjn8
1vlZJCaAiOsm67N/FhrLmnXh/1zzu/mYrXxCvuD3c9ZlVWXhQ6OB52YkBl71siXKsZW6p44Ay+Po
yxn4CnZJBm+buuWA02N5CdHO3kxtQc7l8lIVE6YloReH9aWf1oqDOzF2CHnAJGeYTAqWBzUPyXsq
xVSeRjupSLDg2frwu836bF1G0jhbNyoSpSFHjfX/8b4ZYFSJQf3/+ez15T9fbZIjcGAk5Pyz7Pct
6/ePUTkfs/SlmcLwgWuu7xSxqR9UH29Fn2v3sm36O20IJXfO+TebdhHfGlWxX1+tbxKafd92mX3R
dWkPumi+2l2DpbDN2+d+NCtHG8zgvQ2kBwxF9pdQlG1ucTmAA+4GSq5GbACUt8vib4oZN9BB4o8q
qmNuO037ssTdu4nelRfq3CcZiPsFo0B1yZUq3IIznZ1EyNXld8W6lgHWf7YTRPIUrenK3RMSGZKb
l09Y37Ju+PuyN0bTMYeanuV/v+R/fLQ0JviFVP8pRaMKMHP5kt8PWF+mg7yn+RUfPWuQzHM3BgQQ
ER1K4ovUh1hIVPNWQHK8TY3l6qsUKAxEaP0sw+lLpFJq7U1KBRdTJrgklkH9/7xclpHUPVyi5WFd
hgRT2ZCLRhdkWfu7Yt1uXVbVcrYVA6kA68vW0PJNBBbG6+KJ8n5Vf0QYF+xCrl+VYML+1pfTk1ky
aa+nxr/P57z3kIr1d2oXQ8M0x+zG0oCqxEDcLpPeD/sCVS0ExwjNPrFVBz21YYIsV/HBlKNrnsrV
NmOueyvD2qViQPU61WuJwnqRPfLrQpeat/WcGBBQ9FmINzJFX/wmNT5L3T/KFDIDSDj4mpI6YSj9
WJStAb6PIgMNje57nOyzn+fFp9bE75KgSs3VEgE9qiFd70nDEqAWdJCe2ZwNj349NDDNmUCsa0cz
LE9hhhVwXZsT4Xn2+7lx1rVxGmZkXsKUW9dOrZFea0m8Jcsn0fHIb9K6ul/XxcKi5gRoiTF5dFO2
snSNSRLieaDP0c36bH2Qs+B1VuXq8LtofUYaaujF5Pj8vOt3rWxm5i6mEeWsy8wmBDdpNfhOgYO6
v9v9fo88ZJdGFMbRn1W2nWNSqXAi3Y+JXdIi8mmeKKlysq1OOcn4qPCsR8ounUHFrCvWh9GCGuRK
yza1JE3V9vc9ii99lnMJ2e6/H/PPJroZ4yFbP/z303piOtzenErv53PX1X4a8xX/bDkbkuQShyU8
zbAxgi0fLw01FkEcrP+8cV3x85XrDwwz2d/aQjz9LNPWX/D75ZOdcAj6ZicfmrD1/te/6Xfr/3yu
8pUFcBt+fsOyF9Zn//zY5cf9/KZ1zc+XdmV2EwN2xSq+01tLPhXLZusGvqgp86xP1zXrw7Tu/vWp
sDrQDcOHTUfoInXDltEGcWpjc2mSqHJrAiyCCKtZ0OTvetFMMPTQNPbywQj9eWfa3V9kuZOXAlaU
o89eTYiOFAZ5FDZ8MHvoDmHaftWZb28ZM50sEKZRpUaeYkwLytb+NCQisuPOkWou5IBmBTh8y6bG
2JBuZdXJE/PMPSa8R9H0ttNz2sH1mB5qv0Jc3D0qwciHYfODiJ1ce7k5mzH+ywphCgWdTUp1qxDq
e1gMZ4mu51QQiTiBYCiXhl8h0XRI8Pvu8REzTbWTUyQpd3WbSLdyzJS3JM/otvJPgrEI8XLLomHs
sUmlyeVnmUKIizMXQ3b4fVdAJc/LapBL5KZKt+sKPGjv7Yzjqmp7rJzzfVPdN6kYbgcGQq1Zw0LP
mZIPM5IR4GUxPyR4lEpCVkjIIfag6kzIDu3ojFhNhY3eUE+vvTKSALY8TKl/Vw/4+LPiZAaDjuqf
h4JqsYvHbNyqBayxdVkOgWE3k7JGwfT/LutmBhIgTdVdRYpeYen+TbY8gKOwS7O6bQ1wTWkLF2dk
DHM7Lw9RqpV7azInZ33JFUS7jaFRYBhqfhb9Lm8M8RzprXZcF1lSpcIlG2fiQptisy5bHzTVV2kT
wWxcN/lnBcQ8bWp+vnhdrKsF/d2pyA/rF6/L/HBwDLvVvHaq6VgvP3JdGSVyftINAITLIp2y+tU0
JW8IwviuKDcFhuDbVlGiO3rm32NU+YdB0S6AyNPzSFjV7fpgzbD+wVrp299l6dTnhLhB5k9kKZaw
NPoamdfdMdET/ZZiv/7z3i4yNnPhk34Uto2b5xaTNj8lY2jWS2v385qEpGpbF6lw0fmyPix19bQM
nuPGupltRgf9XNErqjpxa9uJdKNHp2B5oUXxfx5GvX7tqFoeJ5Eu00L8PqT/Icz43W5MoBylM5fe
9YNMuTDIrohuCbzrrmUxeT9H1FxGAVrj1oGK3NwUdRbcCYpkd2pc3Jd+MJ7WzdYHhmSqQyxQuV9f
rtsqUNY9vUI5vr5rXYajIsWSkFyYw42uLQf2bZpr9i1c7vmoad1b4NdQQpblqpn1JEnFjh9bOP/X
zSBgHujch5d1C0Z+t3KkaKdo5vgrpqjdS4Ft3GIWNW9JEKs2SmiRZTDO5u26QmmBe8olzZn15boC
YIq4VikDRpI3JMixYUsrWdPcPuL6m/T6+XfbkNopYWaNuUvVKt5aE4oJcJbhXYkbwiOeJdloJmQ0
12wrf6vZGuRw+C13oJ6jO9E2eEO1hPrBSD3U0lJChZYsk/WBsctMWhZpnuo8MtooA+LwJMJC/IXU
5wMe/s+z5SV8vee8JcuPbA2imgmk6I8+4dDH9RlxzRn962O7uIS6RcK4PlsfhlUouTwwqUU4uS4E
XdvtbJWO9xgDfCmmh/BHeLXovGWG3fWLrM6UWVpmsYvx4feBMTJWh/V1troeepE9i8V41C1Omnr5
CWQT4TwyVv+RXgF2gwZJUQDu7nF9UKt2nAk4qhf+xn+fqqn9GSUqDIwmB/u4ru77GYfo+jQGOwPy
P4lpcwDOp2kHZe9nj1kTESQJnJHYMmghrnvxZzWwl9NSldnBPiHuAIcZ9gWxkSZNwmLX/Z068eVD
i0iLajcS/+Xpyn1AruOx6PoXk916iogD27aKeAsnYW/GRfiY8DGFfeKKk23Wv/d3b6/P1v8APaxw
IwL2lURK2knuVK9OArFvCWo7GlpRHgwmCUkV144kd7tBGI8pf7Wujzj0MXXI/Ic5BJSaMbkFkH6W
dC+uMTEvprR8UVybyz9rfZYBbdhUYEG47/bKsYFsEVQGjS6thMSXpOP5nx2DRZn9ZtgNCEVTcSUp
86n3U3CrQv1TZKG00fRzMdTjsQmN4edBE9F49NVlz2XTW6ao1RHLb3W08wro+Po0t+xe2axP1+jV
9dn6kJh+hdrJhoaxaOeLJY6l1CoMOgw6/tcDq7TN/BBlgAAWj+jyZ64P6x/8+7LLNMgyCrmZ/uJh
mheN4ro7itVzuj5tZwpeeWZO3u9/Zj1Of1+uz2xlIN4KAy8X7wJOIA/aIvv7fdA7Ee46oZ+SRXu/
HgfrQ7S8HGhxbOeoOa+LSl8n3CGwGI2ssQb9mmhgSD3/374o/qRKU5M+quV4wBbX2M9Ts1OHQwLk
C5M8+3ThQ1SCGIP1YX0ZR1CIlUj6rhlSDieCIVtnbsyeVBQpHk+mVXgaMV1tMU5OkBGtG5JP7clW
xSxGlf0dtZ8vOx0flHIB6zIeITe2IHAOK/1E63yjZj2+0eSSFVXowCijUTqX4dlAC3MJ/M6l3944
w5RdM4VbRG5XumdDWT3JVetyyShpoVNZLKvuAG5gmdrO8h3ue3U/DyQIGRaZtOZzW7f5VtCEQcXe
9WSxNME2agmiJAlc6jP6I8gEPW64XDTiG6Eqhjspk7TxpZZYmF7dwv4HTzc/aiI95GVJ/Y5IoqgR
r9VQkVk4pVvwS9FGx+hXtN05DGrZ4eaIMzksCq/BkBF2Z8Cv6EliWrqSTOs1iCmq4KVygbJF26Fa
MqJbDRUuJQqa0+5cqgP5xlbjlSAqGotaYz9+NyY7xuptolJ4/9zb52BKYjciYMvPYxmuKRGlkUK5
upcB32rkn0+EZlb9d+zjyJZRUrnjrFs7H9aNVLb7Vg3ZCXDoImGwp0WIV7wZBLqY4cm2ltIlQZCM
x5ovk1v3cm1RFNgxpnHIk50mTRiBJfT+3SDtGFHMLv3HNwbP4caa8O+XkpHAJkKmY82MPQXeHAs8
GvJN/vAgt6d9Yt2NIJD2dDzlM2LaFEA2CQxyzj+6xKWLZ74LAAZbgSWTtdUJmFO4nkLpu/XJlqnH
y3IEqbHRXtJw/quz0s0bbpQVk2zJ9K+F2n1WGXQklVPUVYaesKZpoN8YmiTmyLHwKIiei6QhAdfA
J4aD20spJ2gCU/icyKlrtAtSBNayM6rts8/9woPy6pDLTD5oRgvH4ruMyo5gQsy9iypnguilX7pK
2mZB499NENfnyvooU1L1Ajl4n3pp21pMBAel95YBYG9o4Qmt3Fa3wy8JDqtTjGQTK+P8YlcULChA
KtJfk4hEuEZadNAUKnl2LN9BXLBcbUo9P+wfJsXaEoSLfCREiiUJmW4rMyQp+UwqpdvO1dh5U5iW
W8l6CqU8d/Q48zd1mlOf6fOtbkjFeQ75wKGlMhgpyk0wxi1oyunQye/M/EPXnsx+09X3TUJUa01e
F/X8jWGXr0rbg2cBkGRphB63/ROKXA3YURy6pHhmDqNBxZ3hrzo2galOO42ZE5vhXheS7PQgu4xY
PAESqwQiSTBfKeOjSvbymPQVC2KorHR7RQt01k3Pgd2/+0FVA3UqvuL5ZVYT4Gtp+Ik4N/Ma9ZEI
xccevSRdF2ipw8kGmbr0NtqxszxqbePUmZTMEAEbvvpN+QaEifEaD/q1GGnap/ZZqGyWKcNFkxn9
c02PNz2pw23ZnP25I0A2n3bE8xqky+bhfvogOZt69UOSd29KR6C83E63Imbk380LrregEEg0Oo0+
wRU6BzLZoRkGbBhwTLh10QEEi997dpJTl4QCS5p0KEcGWaFQKrfdse9lLzUp+BMpcNLKbZ3p/h3Z
hu2G1k7sjpX5aIyZp+UdFwIJDG2avpBxn3qKTcO7qdvIaZrsGb0oJseWOfSYROQlod40aoKEl5xY
lNHjppHSJ2D+d6DTLKd57g0IdFWU4LsfDlakfhVS8pVF6mdTaYQF1pD5ZeZQVLh3+dBNWyujWRAp
aNmtFB1ROAUvClXQMQP2N0zFvRxX12opVOXT0oj9qzUm0QsDPzhEKtv0woF7V29GyVjszuVNH8ZO
VBhUSxahbhWMh0LhppChETKA98F64appBG6sHOosujERYjhlWlyzpPjONPNQVcZ7EzHxGsVtaKWZ
J+R0j1CFepDfktcy+PjqreHYkmYWgKr2KhTom06LIfIMfeIZEmn0qtROjqTno+dr0qcF2Sj0e4To
kbYRhEqprWnsprF+IOaNNnQmdlQBdvpMJTPMH/NR3gpSvbdWaKAfRrMS6RxmUvFiy0V87N0gtBaG
2J9eC6GNp0/T3KYe/JmHsJ4/i9F4VovprjdcNTOqrRGMlxk0Z2JAnmvIn1QM41KAsbaKBs5godJR
E80h8X1k2sZuiCTPisi6f52i8s0O0gej7M6jgaZRHp7CNt03aHCSkWMibpstSDbQNP05BByIoA0w
Wp3qXlIyA5dqT6s5P6HK6+m+aoqBIu4EMw4+NNAAsisC/W1qxzeyqTPHTKXHxgJk00bqa5MlnwM4
Pa0aX/GX/UW2iy5W2819dOhE9jBhI3dTufhTdsDLIzhMfYKimv1xLwgR2xW0AdD8adSOmnlHAxKY
WnMIuu6OTCMyBC3q40Nr/m1EA5qCOywZ20S95wLkLwBlRxIDkZdyDrYpPattfpeA5nGUedA3wrZ3
o2EfXrMGQB+0oUMx6i28/QSx/IQ8IiRHkzT2E6EYxRXfMBI+E2y6yhlZ+lR2qAq3+qectedEHl46
fhRTv+cIEQakz/TJrqUTV757xGWl03Umuz64KiTTF7q6a+NhPxb+ttk3Q75t2C1cJJj50zscHXp7
EeP/ARSwWV4jqlT7ljw1uSFYbLTPSQHrs9MS+in5dog4ewfL/5umRCgn6NPysX42uvas2u1tZ6Uu
eQ53ZRu86RnzRixkRDcM6auJpx4+adG7tGZIeRBEf84cG3QEwMbnDBtqZWBEM24sTUZg3O0E84yD
zWy5yK5Ej9aMAyKZWhWnS/dstBSV59QaHTg8N2k8Nk5lQgSUBYIjLQseCiP9W7Zj7WRtOniV3ZEY
iemwDuVDL9t/TI1B5BRCzs6D/qQ1jLLLzn/rWs67uVO3BjBvs+kvGtU7yCmJB+LOkFK6oZUPShTt
FMjdZxiECJ0CSmgatcO619jJJruRyJOZC7qSeZ1q2hj+Lcvp4yHzsvsmgxHVJ5K8VTWYDU0d/SEA
vvVh23ODYyR5Z3/JY9edFUBkzMb0veW3D5KYwG7a3ZtoIY1PUoTupXurG3sb9CBFm4iMYjuxvZQS
QU2DI0UY7+WyxMnDIKwSsVsFVAQ6Wc6oWCf7bO6tAyGTz2YEvIc7eNeXX0rL2HgaOD0L+DpxdBZS
QcLcAEMx5nCpoj8Klx8PdxKqJvJ75qg6B1HxTcho6Ailo62kPfqNRVBJ/qFArrPmGpeEQiKYH1nk
c+aXLqhOBoPFoM2vvU3TkHwRUFcXDERPjLWfLJoWrh4sWRHq+DnpzAASqx+vls2txpi8xOqWhEHu
5gYBUnEDR7V6TtSKs2NwjXqWb/Q+GxmMp4kjLMZgRopuI4i+e+rZ7UkvFkKWPsJ7G4dHvRg2iqqP
DKwIzYhM2A5GdysNY3mIpORWCxiQk0mbq3q+06hMVdU8MKAN+x0mba0xMo+C0KMRBh/wrWCnJmj2
QqXiDOCgkb4p+r1HRXLwDW0kGbilW3nNSjBmIO6Fk6K23c96UHsNREx7iN141i91Z6NN7f7q0pGo
5XNEMGtOERrgI9q7pNxgZbyNeyG2cl69Alk4dvkM8blYEM1vlSC4erQVzPpF+FgKk5EQGiiLIoFT
yQHjziICM4kEPbd2iJZ0oiHNwY0NzD3GhCtEf487EJD9MJHZbqhboU0Pqmycq5gzMGQPJ4JQCbqS
f3XT7720hTicbULF2EXG+DaPR5QzjymKVIdckGqTKewnosSvODGQjczM1w28Su20lOD1Zwky36Jt
c6GHvKjNSVK2BoFHjq1L96IQ2x7A7XKRKhw4qFihJgTUu4UuR/pHwoVN0k6gA1/7UPtQDWna+moP
LBkLKURDpqdpCt6OEaFuc/QXEt4BBibEJob4Vxjjt1EIIynRvjWjzR1jpNyvQ03iukkJUQcvqMp3
kSWrUOVMLyHl1JFsjhJTV98puPwlQ7k89Qlda5XG/URUUaIqfwD2ZR5SGQyUmuLJSaEvb9hE1Ig9
VaWxbyU7ocOlVcZxbyq9xTggLl1Qcw30lPYlVipw1O1Jijjailo4TVo+xmmOHck4Asb05oLx89Da
pPpSpHCMNNwNJI5D7ZyvBhL2UnxNiv1ZZnPsIWQrOUy7OzMfXs1m+IQkup+nyTVU5a0YIx1a8gCi
F/OFP9Y6fJIhd+mDyKW47xPzrmssbBlxdumtjgZKJdPItl9jvSXRPtMe/PZPJ2RQ3TBESRAjcUc2
fW8M80uqi7NQDE7doCXPiT5GLZs3JbOOvsgHL4zkWwJHHtWeVEy7y7dBOP0Jfb1HC2je0VAhwCX2
YTbPL5b9xzIkRCLqwuLL2tFt25gBNgNM8HWBF6uFN0GxJebc6euOfkO4k8r8kqePYPNsmp3+nmPS
rctQ24yxwkysV9hUjfKNpBqaax2bAGAnRT+0C2SD2x2ak9zcDJX8IqUprZZO3fkjzL3RJwwvBYNW
mZ0b9O1nWCG917UD44smTxlgDKajM6pk9jXcyMmBkbQOdTglpSqyXaXoDb6GPITUllwfbW5eaYpr
WfHXZIYvIX3KaeoyV+phA8a2Oh3M6bkQUbrx1V0qaEjn+FDxoAYbgxyYQnQvSR4sFWpm/n7Mf802
apcbAr2SWqHSSl6dtIsxkU5G8jiO3L11Ur235cCQozda2oQN7eGQkGjbtGEof5U+GRlJWF7bINxq
BIls7Wk8lYn6kUoYdsMY8vvCG6raTxRJjzTEi62ERsWpOOM3tmQyN7Q5lYahuebT1oYCPE2U29Fz
VZ6fBNDZCmyBFU6ElK5W3OD9S31qIVH0VfjpWTYloOZxSbKQr9N6ipp9CGDDQbRkOnWhfg0a2Kn0
UTHMnMQt5c1UpL05j9RPbNQ8WvlVFKBO4XV/wZt5Z0Q9bCs1vM4ghyH7JolLGiwUgvmmDolwvR25
m3IqYjjM35HEIP3uv8m3vPo2EcsR1yiFoPOsN59sZTxNNTASOHNkyWv1TV+L95x/FkiUuyix1Z20
RC6H5XROdRnqe5R32yhiniYz9i/L4YlzFBkIovrlcmhs6mDa8T664F0A+DY8ECv0mCiq5JGAtXvC
SOo7Q+WjHvqyx+fK0p6pbT+YWcdoE2GqPqM4I7oa68QpTWymqVyifI0BL+cmIltqvVWNvOZVNtS3
SkFLlaGZoGD7p2DnOfmg3UlpQslQaC89fUslGHqP9J+Fp2IH51AXD8Fs7JWUAboICOXj6sQIANIe
c1hLhd1adRpCY0jCFKxu7TC4K/9y4fXp/Aw4K8ewv0sFMzWjxk8TD8SiCPklrAlqmNSCPKjhAQBp
ukXDdRub/Zm2AkY/Kb2KNGg9JoHnYSG3Ttq98h7k1rvZNU+NzIGZ6E9kX9yrRu6JgJxCIoChgBMk
Ox2bmrMFWxcK8X2jyS9dq39IZk9dGaVbo5FdF8sUY2Lu/+YcaTgm+kPVXZMKDjgXAGRwC7xZefWX
yaslBecZUiFI7XOiGjOFu+azrMZtZUpPKZHEjhlqgzsUDLxlHTWDz9HCKKbLCxuruJAdXaTHwm8/
coGFIuxmoJTIn+ru3kzFScuMxlWljjFVjvxeBlA9xpLkiSWft7OVDVZwoujj4jPMwj3gimMdhVs5
0b9Cq6ZOVdMFJEmVKMVop07lNTEIFK2r9FD2RKZ2crlBFf6eKA1yUZWEbj3axAmN57hF/+bngIP1
DT/h1IU3ZpQjEh7OuaTAdzKU0MH06A/aH7/FQuH733MuPahECY1GET5IyRvMxFyfVVcKZNRYg3qd
YI95Wqt8ml17UO3ovhjorOMA/Gr9ZWeH6duk9M9Jjq+atAXoVwV/czRcp2S4FDHyPD94ZwjxTrBq
6JhFv9XL6a0rF1+ezI1cymwUgXMBe1xFbcfYfKlUjju6eKGnTZRm5UglAF6lmhC+2TqJFEmTn7OU
OKVC/5NZg6CDLr3OwXCWKxDSdn5RuYQL09q1RWG52QDkLm830RC9RGkt3O9KLz91Lf3wyxKtpVrc
ZdAaWzPj4mLUpC3pLXi805wPG5/8eFROeLWV8oTP6F6VesTpOH9xWeynASxhSDZoHMsU9bq852hE
cz4LzZPpqcLgCvCC5IMru+08xiQlRsl2DswTDsp3Q1Rv6Tzf9HC+aKsZF86QZyOB1iZ1np0XaDCt
YKfWsWsOHYJjibSoeL5iXjpCrZ13la5tdPAG3H8U8ihT11I5u/pZ7vdkOkDRRwY+Wh2Qdf6oUrP/
jCbFG5N6iqMxouMozi9a+tSJxCNA9bYO25ewpwW+HILzRMQUwhJ5GxgcKPgnrnPq76iIv/hme6Vy
e+MDymeWgA8trZQNKUSnVGT3bai+ZqMhmOiFDGvxU1k2lCfRcmPMo/tVKhDIFGUoHpd7ZmP3hGq/
lG38yez3ARdoewCbT6by7Hv4Xl708lyX/ivDA/QYIUMUn0L9WaKRUyuErXSTnmysTN2jMqKsF08a
Q4YqIB9SOhdmKV2Zaz6PGbXduTO35GXnXqEbA3P60d5mMyiaWaTJPq8veSHRIOADNlYifTLvdSa8
ECLyrf04S/gmM5CVhGQFoxUc+2hg0gg5gd6+5JaxTmzxpO+mJlOOUkoHq8KJQCfCZKJmhTL2DGU3
TXZ1wB4XOfVEBtOoaNkfaWqAxptJs1tf/iwDQx9zXjap75lYOADxlyr3qpawcTMryDJY0p/GF0tE
wLgJsDDMcXIrezoUJpZ0TE5vBnVkRaA/NbVO2vP3bGeFgWonfCp9QOyZ2jzNad3sekbo9cA9rK8p
QEbtPfnC712bLs4u7j6zNByE0ts70/82yex0p1R5R0fGvaZB7hbLIiDnOH2VOoCqhcbQ3hiUv35u
cdIwws58/0OLRedSIrI8sAHC1oA4yzl/k8FlyaqO0bAM2ULpFJpo+HzzM7TVz75Bvj1xEfY7/wCJ
GUA6FavWVp/tBOi3vi0n6VItXxctHRjNQD41QL63rSf4eWAPc5Il5tztp/g8y8afrLwpY9E7cTrc
5wHd59SyDnUpKGmaN4mKm9y0vupRB+IfVLeTnt7FS+vAljLKhmN9EnIwuE2tcUbYpMDjKjuSj5F7
VVCN9PBbj8H1wGmtHfJeEKijM3vba0EogE2g7JANiASKWcJETTQTQmNQb2K9vKnj/mXMlqDFMe53
vpZ9D9HcXFpIGwHlbVlnpqwFNjfYSaM/oGkbO5Rfosm82MG32mj0ZGvy0CwmnGVk5Vwe4/tsePK1
CLqQxRwtDLTAwWLtjC0sh7EYXcuOmTub+uDQU93Fkaw8JzZXa9ixzG4psYwZ+VBKdBId1RejF1fm
2A+GnD03mZVupFpECC2CFxgjWNgtdYebSXYRenAZXESHJrFDVA4pUnXuUvbc9CpmdZX/sbp0W2eJ
YEg9SXYEmfIu9aTRC9vKlvE+4+TPBkqVfk9zBYQKFnc67kM7MoeTyF2y8tRyE8NQcDT1D0oKEFDW
QL70RYmsioKVXn4lcQX7JR/26USdWUl1+6CKQ5u1nTMFNKaameKTaSbvHUU+7jaF5OSIHpq0CA9B
3C8DaPVVx+LiUK0MwJ2M9a2cZTRWVP2jWFpP/ltFhcVVEomxa3tuqFkik62PAdbAjsHInW9wVOYF
xc5OxnfSX3v8dS4alXJj5zqU9Im2h7Ek1nQVFb9o7gb6ZRwwkBGSXR1CqWB454x10t1VZKZ7DfFG
C5D/RF3+EuiVm3bUbUaIGspAWZOxVHmI+wriB3eEsBK+W3WRfGkHeZsxpnQmE+d0NJNYLuQbuxTa
TshdtYUQeZir2HSMJN+EKoEtc8DNIQhEcxqotycWAvc4GZ+MHJGp3D7SNeP/n89If6jI+lETH9OC
sjrzVji1sUH0Sr+FxQBFosqjc2vSP61qivalNkqYYuFBpna2mVuNm/HQvIDo2eT6Mv4ssMbN/UFP
uJKmUfGUG7O2N9UCNbMopqNolp5QjZyG+A00fGZSM65NyRPHu7ERIYeFNAgM2A2FQE40plmG/pSl
deaaSu67IFdytJy4XsvYJbItBwC1nJI36chXJBOnsJbWuiuEWPIUqrMu4ufWYN/6Smvs4yhBwMRp
j83nqTb4iyudr8RPRCUmMLis0ZIxrP5Zt3WExUl2BvU5noLiTqaEwhGVOz7/lU2YNOC+m5rpHt+t
lNOWoJGerjOjLJNez8awysKNg34vmLgTL5wRsdqJfEezWIMRs7X7SxES3oJX9l02BHHvqr/p4+lZ
G3Bd9mb/2Ph4PZEB1bucIBou0e3NGM1sJH0LUoIo6wQfpWZ0nml1x4AeKoVDWwWMEkyUzY3yC34z
u2iKb3u5kwiftnDA9BaxGznGhKpET6tSoVMJG+lI2Mw5knUf3BonEq7/8iKmlsvNmKsHQCXFzLBC
/z98nceS3Mq2nl/lxhkLIXij0NWgfHXZ9iQniCa7CW8SHnh6fcjiZu/NI50JAmmQ5VCJzLV+wz1n
ltr7EFhvqv6zG6Z3pGcwt0Ao3BLXqbZVlHF84tD+G+JbXG3q9kZNYVCQMkS9poZkQtxD6btzT47Z
xsUnDrt1HSpfvcp0161WYbgWJcWJzJ+zTicXdzyTnA5pr6WqsdJhnwO5lxUr+9otwj7mEk2MZMVj
ex8b/nhn+yq5DbY+Zg4kxwmKYaOgBQ8O+bFRUnVTuVc0LlgYquNLN2i7qVaJCg/Vc9OREbH7ZqkH
eb0cek9joZhOvPvgFNbN19QmRWb81Lvo6rLbZxPMU7HrBqBGbAfagQR06Cms2XcVvPFLgB+JUmBm
jbnTqq+V96rovhoBvl6pf0pasJVm+967BPTLmBA86MqnhqAAfm8eur+5TfDDeO58tocx6g1rCDpv
ysxeC53xMDhYF2RxfK+YJer51sgtN5XFogCKstI69nzOrIlfl/mHavTfm05lxWL3O425ZzuLbvdF
+h3sBu6VqJ+S72VnrDvVA58o5q4KY8IvVroNkcAFbLhKlHiXqRg6V75xFbUX3xU197YhVgFf8mIs
PeCBJME14VnrsOn7c+muDdCzK3cwcdto38axuPCEjVkFGwuzhD5XFTk4kHIzxjNht2HfgWkbAPmp
fI8hWbFViB911fOXoSD0GhZWxBmBkzQo2ktuw8xVfhBr778pwY7sq4q0k3nuatJs05D/cJxZm8Vk
a1TVAOs6fhVNnbaBN9WXaD5YRN8ykLR3sspOBVZGRB7KxObT1rMFjT/sMuCPYHJ15lKM1V3FQ8W/
6sZVKZiH/VJ7itso5j5QX2vkJVaarjvLwNi5tm2tzMl7DaLQhOVGTLuos35d+Wxksh4eRLyohkLs
xVA/dU45bfXYiNZdlZ4HIGPkjsnOGVUqtvx5MDZ22wQd4YFcLZk4lnDMsbD0kakgOrw2qro9d6X7
kOZ8ofmULrJSq86N15R4eG9cHvpuiSZLQ3oD1bFL5Y8E+QkzNuHwvW81VMQd0vJxq70YNsjCsv5W
CpRcYHSxFMrWXuVcMjJiq3Iy6yWL1rUPdbAjxYpmzmy00X/E1bjy7a7BvvAuqdphg/A3yEX/7E3B
KbDZq7At2yR6GS57JSEeo/V3Gv4DLHKGD6ZcxKMc96oZ1b1oE8IwdvCSjuQ/TZ5LAQrSlTL+HPAP
jn1DO0eW0a2aPAs2SoozgtDcn44FRjNrXoam8xcmMshLZ1SXTj0yPxvTuzm4u8rAJjv+6djcoFOW
/hAD3FrVaVj7KZgY5WNw6I3yuUoAUzTcXHr9BI/j4FUgfAI/XPtRhYpHqy8cz/wxM05YiKNOUnu6
sfR156iDvE7Jv6y7wN57QH7uICo+a7PNeFAqZNsLvgDHfK9TyJbwiAqCr5vBdxG1idMnzyZPrTt4
FKEFcmcX46UzyB5Ypv81vIJAYVZZ+v20bnWg+111Gtsk3QLL2I+df8EuBOoLsYhEG4DqOIwZjONr
llsf1TScTLO9sEpFtjg8JD49uDsVAEH1JjFb7u55dUYe5WLHoclyts6InBg7YTV7bcAHPRselXHS
Ti1YIB0c8KaIdlnFErfxjA89MdpFbtevStFMxLkSHgZ8bzrMTAHoqXLDQ0MujZjbm242zVHDLDYO
3XGjNI23qqdi6Zkhd0t0n6LMsAyY64tqi6zSHswkj/JE1eH3l99SGzsxfzBwnFY+Aqt9S8zke1OF
E3e/vu0Fv4sZYV6I3/rGnupvgUEQMo5nOn1MBs3A40kv3GBpIlFGhIGMrcXX3FXdBuATM+xd3MTP
/P4PzveqrLxVQLyAMC1B/9pTF0rPtsoKPoZ6eKh156NMm1d3rB/JQvhLPVbQyXcwzvJQlBI+2wFT
m9E75FEVXINtE0g2lgfuos0mwZZfJevs+MYBobTvmt+7S5GDE5uzWXkDPZ+dWrrCdmffDTbiD3ej
MW4d/kF5UGwzJm7fVr4YbfQTcbOcyLMYtoUKrA36e1h95E79is8U0ei8uAhzo/k8OZnTUVf2dpnZ
oX6cf9cTF2z6sG7dCEidapb4MsA7LWf7GWUEYOdr747+QULTXYeTdxqApK1yDWkEoNeRUMH0euHd
YE3aIo7CU1kouFYa2dGGrZbkIts2o6Wugc1ZrC76ZZvbW60fAtTGSoEFi3jQGRiFNf7+iXlXsSkN
YHTi7hhCvPZEwwy/Hcv4IyzELDrV7I1c4XPjymnaRHFY3rIJmz3Qxv5Fm0LvQGRjOdR4j7tWpK0H
J38Ky+pqtBhBIFPN24hWfQbW1SVaDt/bOtkJWyFBunwZjSrGVUZyRFPvHvg3on9DScZqIIkxYO4E
cmorGqVc9+WlmVTtkGfdps+VYCUSFmVlvStyjXUrMeEoj/j1hnzthtMpypiA/FDka7Vs7gIX4/ZA
xXYBxJHmKfXaSxXoyt2XdKjWVVezBGiCq6Kx6O/z4j0goSdizCi9QIlWyqi/2Y24mGqzy7x0XDca
6920SWziQQZkoRRFFr+/NoHxvTQPgcGsiU+gQzrspwfGoTAtaO6d94FHyhvBL1O4L2RQtgM2cHBa
Dgab0jBgGTEE+gXCyiXs1UvUt6A9tH0ZpNlGIzxgZ/Z10L0ZysNytBQYKY5gXctKf62H6AmEJctR
dKispoOokdvnfDIefSN+MJlTNq7TbpNq2nqldufzJIcsumwLEmRYU67jmGgkjp1xVC10MRgrYJSU
3IDFTgkups6ImsPljopwO3baxmkaViUEGz08Cxalkh7NoXr34+49qclVxNNCEw+paFv+NFD+/OKL
Htrv0WB9tF2BXr++MtS03CJ+T75sRFhBsGu3w++EZEnYl3lF8Ey5GMX0FFrOS+wMO1U39iJkqao0
+hH5HegeJhidlgeiVbvt4vhTM5W1UEseGEhDdJ65sQRPWLX/XuXIBibfTcPEhy3ZE9S9tx0icWlT
vE6+t6rGydyGjfbs4cMqhPc1bGdEfBQelR4gBUA7XCCy4Whl+J4WOgHuzH1WUXFr/eKC4FEH8qp7
FB2xmCaADFs49gniGIZ2fvmQQWRYeNN4zFtvFU0WLkp0IWNyNNBJIc3qbiy3ejCs7K2q8SpTVAet
fQBpavfkmYSXDQ9ageU+9o3Ggs1aMeWSgUYjARiu+Zxg0AndBHkxy6jecrVdKaBUBa6hQ6RfbM3B
MxTdwJiYe1v6u/mRR17gdcoTa2GGOdx0qD6+sO6FUZ+tanCX5BrZdmNat1CEcU1bu17nYHp6F+Tj
0Bz0lmxwQDqlUn6g5IDVI7HVRV+hIAkuVXf4aXvy5WmqsS919oTgmRsjreS5Nm1brX3JVEJgqCLN
jPStArG79mwWJSwUe9gqcxoQPakI2Qk1GAkOsPr162/C1TZtZR5bx0EPpcQZMmHORtDCKQhots2p
L83mpBVReyIAMZHW65Ud8JF+USvlsM9qs3yITSV5YFs9n8uKoob/iE4Rj03bRwvSDwNtWVlqvf3V
TEdl6NbYGoqLrAIOQB7CMr9+DhL3Qcw87g5ra6rLB+Iw4gG42GOpIt4hqwzsXc/CU3e3DnOvFAPT
De82XH0ORCAdln6vK3vZD7D1cD8I7OvnUeUBbskuhFBJ2pp3Jutqu26WIOwsZFz+qksjd6kh6nOR
PdDuGkG7xAS0raS/mEP368De7t418/7uj3qTtQFSOj0Jrb/6a8JGxcI8kifVz5/VKdZq5wCEkRxU
1qfFiPVUaF3Zi2xKXfjXGE/PJ+EDnCrKvrmTRdsrktkDblpHQ9w+eVWQHnRBLDEP+pYnR+Pe44Gw
TKHfNMvcGU69yuQrLx0rr14GgPX2shinXryF2GCubgMHfn/Eq5Cg2fyyVYrqXKLdusqXcr3ylayL
eZKv1EdYNk6+GxCQoHvfimzHdlpZymIE8/TUe/pzJhTeh6peDKHVj3IcjSsJZVTiKAeyckB9Ivf8
jWxtYms5gumFVZMW9/JgpaLaJBV/LaSywnDZ2gVaF31WL2UziObinheMdhUezMzic58smkJQVyS1
PsdJ6nFgP5BvCVLom6Yxogsh9nBT9EN6JQU/IwfK8h6JOmdVBFH3kCCpuapRVXgcK2Evfdg3T6y9
qmXQ2+lLQ/SN/53Vv4YTenZOajlf8sHKF6nSFt/MqvzAVBa6ZJW/ul2c/RjKHNpgbLznE0D21C1+
NgMrioycChmOYtmpJRPHpF79gRXNojoSrQKSm6FCY9ox8AOsiVnudPSeim1ILuSDRMTBaCbxnlbO
vQPC/3vUx1/dPKzeVPYErN5q76tO7naRxOm4icoAaxRPE/eYyaOrmTpMQbPhsqwLkhJK5aSw+OmE
uJcNWqA5TBJ+uZZF2VBFBIfiIFVY7jDUrV8ZDGsbiNlKFpt5gMLR3XU3uCjq/X4NvJ4L4NPk0axe
FOFyqhx1oxgaKsRzHzm+R05wOwiru71V2ZDXfrvNa3Jasoscf1BUcP5dSL6/EODZYKTvpi7BLpIU
6AW3oGzXCivGErQMT/zNlHWjDPEjIgbRstKs5luWKmfdKvuAHPH95PrhT5FZbwC8vdfe1l0skBto
s72TElXxxEHJC+Pg6L27YfPa8f/PdPLiRvel97svVoGUS2itYQ/wA03JdJ87pf11sPViGQT99OBp
UbHx7Ay5nazu7kD3u1tcm/0Ltqb1yhCJ+gKiMEYwKbwKNXnIJ10/G2WG0IJh96QmyAW2SSjO3Dgk
ioIiOSdsnbYGWgunJDHTbStQSUlzElxZ0o+nxDKarZGDKshNkv+tqWUnrR31Lco2wUnzdHvLH8U5
JglEgIIJl3/ZXQ7oZFtC7d8ZVhzesxphSac59o8gvUNXwn5v2Icv6iYYH2TXyJoUojJ/dR26+o+u
BjTnBxWP723XWMy+bfIIeio+4n227X20TVFbJpwh6wh4bjtR9uG6xy50VVYqWT+/v8/0Gmfl2J/W
ejT19/KAvayzNJCT2MiiNvfTOpi4gVFa25KpDePumFg2qj7BXo/EcLsujAkqu7pf3ZEEf59w80Oo
ikg/WP9rU3rI3sBTYjfo7gpcVMBY9pCB4SXcG6gKrwDtDGtZ1xeuf8/qHow+ipvkhOgn65zeWPUj
8kyy1Id+dkaibCdLciD4ad4uxj0PODNjyINlWj7GzfyHPuvAc1akcm193/7uR/5jpSNtd5FVpefm
SLpVu6LCQn1I02al6j3oCgIozUaJTX477CDDNWxE+JjKlBDL0uuLw2MBIMBcSWwyWd7KtagQ4COO
e+spiwjnE2qaD59DyIbCCpqLTUodzWkXGZi+vmj+qO5k4D5XUt4EN+b/pzKwbHWnaIT45YWyozzI
BniopIPni6epBD6eePY+mDegIqyMc0f85xJkAlgLqoHfiBrWJHms4qqXCFVYE3ycoiXhaDj5R64X
3n0UQLzxBPF0WZ853iNyH+qjNy93hYAWo4Qt/fPiUJSoQlkjbtP+mIu1rG9DdkR9W76SxXEQJxqw
V41JXWYWlrNa2CuH2uFuWsjTZsS5NB86pMwt5SCrqjihVZZvp7L2s73zIK6lmfLzj3pZ/KPO0l1t
n4lk3bvEUPG9Gg+hPv46qGp9H7V81skEL56FjvVFiyEfqGVSfiNp926Zpf2mOPlLo2nN3rQNc+tq
cbj2MgPVDzTgX8xCI30GwyPXXebTQEOXqUqjVxwvMTVmwgSVoaxrYzy4qGz5Y2ysQIUz/+XDeRQi
+xhLRD3bWv8SWLUKgrRw2bH3yl3/utO1DllRldT9Qu2NYOdnOVvrBmqXq2dvpad9xZ9ceUAwuzjk
OjKDkTMBSBjajcjK9LVTSaKNSqptFChc32x/yQDZun3tqqC800SVblQIYvuiDbIXdxz3BCPzN603
ClhPvn/Iwi5+8M3gp3y5SXf5BcVQXJwi685+QJZhmC+Y3wcISnJaMdjA3A7MLXKS32MkSU/yYORD
exJmC7zWcpE4UNilCwCSJ0OPzGEh+8DlnE+BacOBMw+/ir+HkN2zsnzNsrTYfQ6dGsCCTaVr1q2A
GjAM0x7dFu8sS3kCAc3pkL2XxbgCxQI8dd+79dkhIdjsayIgoMPUaFkIpXodO/KqcW6Kr85E3joa
0vqtSLNXYB79DyyaTy3r0Y+6s6Fk5QEO9sW0KFxoAguFjfwcjvYC+C3ZAELGDcyZbp/BE2/gKc/i
coUjUJjTtXIRYS29lcXPhiRVMnyQwVl2hLsv0YvSYSNuIEh9dO1QeJu6BOLbD3a9D432TpbkQXax
5n6yKGZ2kdkHxMsa5z4aVGWfu/C6Mljq7NI7RBR0yFeraG6WfSrFV5dpSky0siz68Fj9wZZeubtd
omvpstID63LrzO901nCWsCrLuYcwxCC/X+N2fe9nFXcWr1EDKTgMZdNvlg047IcgyfIHf95yRGoF
Vud3nVu3zSohBAZ0B0k4mCv6tVJd9yj0uDrCZXllT2w9qdCq0Buzr2XtICkbgyd3uBGPstFC1X4F
DqTcqSU4waYzym3ugHdNGyN4jvzCWZcd4gh6PMCjgt6JeU4H1W3I7KcpBWXjFYHysSG/5n/kHUtS
o2qsp4yx1gBkk+NgGeGqjFMIRCAFHolmrgfGuhqWYT1OlU/g1NHZYUKyY2+OqLthNvFCtjoGmc6x
cfwj6XkERqMoPZe1XZ0dEGuk0Kvou3CyuyqPrZfKKB04FQFyIFMWvZYKAYS5g/PPK8ml1gTV3fA7
eJHblTYz1rIca/1KbomIuyPSpz6FoYSAZ3Qf+z66UVpTkCJJnW0/2voh5hkBHCZryWjHxZH5rdmO
meqcTb6ftZMkxn2RYn8XqYrzNMySRejxLoQw3W3d+tO4yGYPhtYZtROpzpTAJapbc1UOgv9Uzodb
v6YyC7wtlF9XyJZmHHFI7k0fC0LI7eS41yAS2wfbaMPH0kazIkLobS2L8kAH07HbB1b2MwsI4aHP
DrKODppJOJAISL/3vdbEmbYLDnaeVqc+7LN1kqXNix7FP+RPrRk/I6sP32PuVYLpI0YX8zUuUkUH
c74mdYgpVLFZv0zGnD7o/Q8zv12Te6m20N3s1zXCBpeSpPkBSpV30JrRO5DyJL/V6yQkRJwHm4Rn
Q4UbNk25bPrzlEWwsVLaaJMOImsxKTDh8eGqu6j59Kg846M+BogwLCzV5ZjPFZ+HJo0wAAb1+jRB
pF23A47rdTQYxyLXk3VkxcorJPlLz134bkXd1ax74xXeQk5avP63rn7WXuTS1QyHa+lFv7r+Mao5
qXisFyIhjPimV7nxrPpV+RR0fytE3ZvW2fqtRfP+1vLnNaVX9tu68gGhTKLDWbxWB56xMP5JiKrm
Wp4mGoIA0XwovRiFSfeiott1qJJ5vyZPczRoFTxV/1kryyjDV3eTQcjaG5W73AoOUEbMbUqq+I6s
vHIn6yG+EzyVlVo2uOgiz71J+nn5QvZqba21drJDLWvlqTwI1yJX5rTxokQ541d/2TJqwbfWq8LD
yDx/Dfhr7NKBwJyWifzq51p+lWesQl8akql3n/WDH2g71yBxLy/9Z1/Qpr/6Nmj3LtA4aJEddoOT
PFgIfXIfZebaERnaJU0L91uefvapR9Idf/aRzbZqIdbSYSwTATMMnhTE3w953qjEp+dTXQHxJc/k
oQ54dgFPChefdZ3ujuL0WU7sKdnEGTpm8mIojig1/TEO4UqSNHVtM1255Mj+NgYLJ2eZj4MKvqaE
q4VcX+dFV4QM8mughvlVpKMDR9w3Vt6oZ39v2DUdAn6ftaVhOCsyrcZKXigPSCvn13pXzT1lRd2D
D7NZcmzhaWQ4zbxOpBtPmCGIhSxCZSq2tYHSkizqJpRRBa7mURYjO1rxgNSfSk/Xr0lmPsnqPkK7
tTHxkIvHfHytNVK9bCGcvWxVLPWCk+Z0j1G2+Vjn021oLzXbQx+3JXpKXETGY1yjK8R+dH5bWoqa
YGEpxrnHV+lV93Em+fd3a87vlmVYuCGTNLx+vls5ZMK7zWoEmgUs/a1UQs94XGyaIgAXPYul39TR
Zz31z6KoQ5hoHhAa2SobpiFlZpflVM2/plqa72RpzMSBqRKKT6qtvZi1LrTAKLqi7TasauLZ66F2
RqBMYbb0ESo4FyyFsE7yLdIPFfJZsvftQscIwU4Ld/b1iK6WUkdX8GYBW4v+PsH/4oiA/KFVBvdV
1Xn50RtgHXneVXTJcz1X5x48myohnd60ifs6NEa8JBAfHWVrY8d4YozJS6CBnm5MLHaGXnFfK0hj
m7yKh428Std7wpFtHJ89JfVepvgoX9JVOvWI0isZwPml/DgmkVvlylYWx2T8OuE7i4ZVXT7Vgb+W
L+k15Ma0Cefrtkv1FxPWWBK5pyY1yHioKuRijKxOOGU7p15Y5F5izfbBhZqP45iayA39bh4UMAyf
l0zTNDKJIrFv8Wg1LFgnYfcYhG33iNESocMUcKgfUETyBgOZfnz77KG1/nMfG+lJ9sf1pN4aHURL
WazmAecs7jyWvKavMmuJpoi39Qxr27RjdRly+PYsAIDaVwr/VhWRzNawg/fwvg274h0PpwycYDB7
DZiwbafGhejfx8+WXX/3DCV/T3wd+Istvhi6JdYNyoRHopH2qZw0gQeS53yLFbGSXYVLnk/vVfdh
SvGGG9WIJ4lV9Q9T6XUL+Xo2JMW0s8WbXwJVVMTAYkxJrEMNqXJdRLb7CnDgJLs2sf61c1U4iLqt
8aaI6MjPUPi9WDrso/76DAl7qNtnKDLWVPIzVLCGnqNcfAe+2218kZibVE2mHeCAbKUj7PEsi12V
5Cs9VPVns6l/tU5eYPytqCa62JE0yjawncmTGEr8ouKTvlJHtToDhu/3QkvqHbLJ6IgqUbpy0M37
Mo7dKxBo86dbH+pUmT4awTSBCHkMoZyrJ8+vzjXxzKJFcKE38rc+E+EWvawM+bu0L49E5rCMms/+
KLaIPGMzbDZL9gH0FqIfYUdgA+03mX1ONWPtD0p0JG3kLlPirmtZL1wdLBBE5/xoWMW6aHosI4KW
KwwvwvjFG9zbAP3ecExctbTZXs9x1KNpggWdSyIOQPEU1Xhr7KpQW1dVhyLB3CC7yFav04sDCQRU
9GMSVCiBbdIqsE4m8c2TPR9kMUx7+zBhLilLsl720DLyRyR9HJSp8xjq+3xtX+BxFFrZJsT1ZikF
2GG6PpcI/T9GAYDJWgNnIYXQnal+tj03eSSdHt7qy9RZtppef0NtA7Z5947aOM8w4C/3QWn6uwDp
oK0bpvlj0pPkaBS1ezd6dYkAdPumotq0QsZROyOdigNam0abQSj1S6Vqz0GV9EjqYJQ15t6rFeOh
EmtOcmxL0eMBYoyo9o/BlT0GZOw8uIdW3h8NvbHvrflg6uAWreJ+jCN7VhRrT0AwD/D/wFpWZlLt
9YllxWf/tq6jjdqwZZN18rIuBIU/Rm22lUXZoEbVB7L11t1nNwcklVMX2QXypn2fCr++uJ2y/OyA
sgxLs3j88TlMbThi20yQ+uRFsqFto2GVpKEP5YKBZJ3W5ANm11G2l8Wu8O1NHpWgIVS8cbzAenXZ
0h16DxCALNbjGK5RqlF3sugkxXNDuusKmcp/hKG+qZvWei3HAAKb96ANsXkidYEEf6D+BIalbuOq
ZEsj6+QhivL6COcK2jJ91akwNv5Ulfumy7+CBYZ67vn6SlPd+KEfc+tq6t9bYgsQZ7Cr2CNjBuV1
biyqInlQzUhdqWSH1rLu1uCXX41R1w6yhJSidfXy77K7rIksTd2zaP37OHFaqKAiGmVdOV0HkbSp
vwZwqG5jsLkAri2mr5Bf3GXlkZmOSf1r8wQUoff6+Fny/VtJzlUDKhefbd0/Sr+vk5Pc757yOnJO
/aPek6ueJ8DfPW+vN7fNgjv/j+u8IQD9GPT7oB+TE8zG5GQl/kObjd0OOZbk9Fkvz251YiBh1oNs
oPtndV4x0y9kuZ66H2kAMB9/hpOfWcVJnslDLUY0VfS0xUDsrwZfU6Phb2XTiXaFGmR3cY8P5W2Y
zxG6WhnXWjxr983jy4Mci0VBt/jXf/3P//O/fwz/K/gorkU6BkX+X7AVrwV6WvV//8vW/vVf5a16
//7f/3JAN3q2Z7q6oaqQSC3Npv3H20OUB/TW/keuNqEfD6X3Q411y/42+AN8hXnr1a0q0ajPFrju
5xECGudys0ZczBsuup3AFAd68dWfl8zhvIzO5gU1NLMnj9DfXSLX2rnedTxggNfKLvLgZsJd5hV4
X7FQot5joYJJQLoJ4sQ8V5Nl3A7ZpJ1NptY7csN816glmWdQ+eVW0YJ28dlPNpBzw0CziJBMLiOC
ola+E7nbn6w8G07yzPh9NvdAOSVnGQfuNGRrcvJ1bd9EbXFfRkBpfXP8W8nL1b0VeuPmP3/zlvfn
N++Yhm2brmcZrqMbrvvPbz6yRnB8QeS8V9i4nmw9K859q6Zn3C3mc9jbNfmNuUasrRFnMmAbA9Ih
8+FXdVx5yAaK2j8pJDdXmalaCN4M9b0XORUSCtQNvm0BJ1W7EFbfX+WyrX6ItGpxnwlfBHD9S0Q2
/EXVX9KkaZ8NSFMPCVhuWeu2TXzSfCiGsphqJFUGQ0E8f77GgnuwDtK6grzfWi9gLdLl5OTpQbbm
RfK38Yfyb+Mrhrrv2wqipa/heur7DWIddXci+vyfv2jP+Lcv2tZU7nPHdDUoX6b5zy+6dXOXBWuQ
fxAR6dGL4fuT33CQeXypFlIWEPtQy5Pf8WdzXyCLWuf53a1fWLcwhdERvQvNqToS1oEPm3DDZfbY
Ypo5V3bujB+Wp75vzqeO/qtXadkfnWDdJYLS26NZZaw7t5nemgY/auLhEwYxGzXT232bme6T5WtX
2Z6xyyFirpcwOX37XCFvvKw7d3rz6+RpIMb8xBzwx4Ap8IMH1TMAGi6HFN3SyRquneOEx7YvT7KE
SOB4/VXfXfF5RoGvK3N/0RkoPwJzMVa++dmFSxszv12qK2a1mlif7IoYlEeIdAgS9tHwoPriaRw0
DYO3jliS28yfJVC+OM56bC31q4r6/w6wkH0r2mN0zuGwPhouJkFRYWUYpnL1/2vU+fLKQAvhP98a
mqX/495AYcfWXCZAW9UMy4am8cf052RKjogW8holv9cyG2v7oHZRDsQl0jjezm3fsg6gr9Ul8DBQ
6rLp1kE23Q6VheFuD1W8qkNMB7M8XcsJk9Sx2LpNCGhynkt9rG23hYIRuJxm7Q5Ct2yNcQ2+97xh
ozpVcQ6hcZzlWVu3z5XTRvvP+hKB6FuP/q9G2R8dsF8XyaLHFiSe6odCz1nAJRFeb3Cgumz6QnQ+
24cA41dGUI1fvH7iKaQO4Tnx+ls3ZXK6UzagoOznnnrs61jd+BbyCu5clHXyAOQXQR830251svjZ
WTbIulvnud9n8XNkdx75j0H1oTuyu3Yv3tCcnVq3UQsj86wk/atZsaEzITscMULyULydV2RKnH2p
jeocoZfz1rYsi/Z50AQPPjMpYL0ZF2mBUe519U6fP7RRW9muHit9LYuym+5BJC61jhicjyYPd3V2
7WI3u46YtVzhyjx35aDeeW3huAvDLoedkfEUk13koZk7h3bx3PaFevdZ/9lXjkkIlQEUq7iNFyMG
jHJSWC3tKU0ejGTUVkONz0fpWfGDPOhZ9G3KzPEgSz7S4lc/+SIL8prQQYUaPEW9+Kz7Y5whT9T1
f/4DWbr1b38gQ4fV6GkajzDbsv+YXBOw75kfFuU3yL8ZD/08PEnvHoLzJKZKz1tZtZXjD/jb7ueP
ZllsSutrDTTsgPoq4QXvguxI9yALCY/HlY6Y5VYWlaElbeAPD8wXfrkE+P0hCic4dpVr7UYNxKiP
1HWPmSBIWwNp5VVfjfZOxO1rxAqAnTrKIg3TF0gx4BZA0Y1XNydqIutsrfAu8ahoRyazrSxNo9ku
UtIWSLN0Zf0wYuBjAn32zHvwu2v5ppi2cyj8drgmQNM9+kUb3vcxSJsi6B9ljwpxazCLabGXReHY
7l0vuHVkEX7dzBeNesRApvyIseGqMdzxbJfjeJ5EU2IqFapIYrfA+0MXoPRKNtWK+s0rXXM3ehjP
B7iQ7YoRB4pgGLSH0KkRflBTjQTaCMd/PovnOpRC9BMBDG08OInm3SGhrt3paXiV8AMJRJDIA1nv
xDFqeeAVJhQk0jD2Dq6dONdJmRlK/Itq4nybjtjEVsMZ68Bawd6HOeoWKVr8Mr/S6HmyDz1MMXn+
ho/ygGzvfZI49UmWPntAvggf5VW/x5A9ogBBL4N/PDqAf82LcrKDXhqy73z/o1oWnQ7l7aC7tX1O
mXIalW1++/45p8ozYZ662q3s8/z/BnOaHA0HCLtH5c6Orf6kav+XsvNajlvH2vYVsYo5nKpztzqo
lX3CsmyJOQeQvPrvIeSxvD3zz9R/sFkECLa0rSYIrPWu5y2ydeCmw13vhBH/qFb81IVoAvEaKr5X
WXsh5Op/2O1bn482QW0kpYU96T+bVvuW217+GqBIX+R2aOxLPY6X+hx+G/XYOcZziC6i7GqXa8md
C4Jlwo+ZPnkhd+/tEC5hryqEsGdT2UXe68Hma/k95Om6oFKQb8GdSwHyj98naRB/9sT/OpkvtZpz
VkLMhW01dY8K6xvgd7VAZmpR3C47gaPwS1StX67RZER3UWxZ+1JFOxd2LTzTBg7IEhdPjwSs1VyZ
feq7eDynirupWFzcfs1/BJ7tdTQxJ3xOfT2jQxdjKy0OdiJKqGyZkFH4ZvcGdx5knxYkV8v0mr2j
ouev6rz6Nsch5Iii06JlW9cAzSA6nWzfZCKoHH2nuJj46qy4D2WWU5Y6H2Tz61BX6kYYabj76urs
RGyMsY6mJ40SqY3lBCvTVMMTOT84+o5hXFwlBvADmH3TOyaVOoUb9+uwstWFvGzOA6MhjG9VNTgp
URVv3IjiPKM38J9La1DpWZ4DkiCkSdkiXx4EWIvG8p3nyrF+gNHN38uEMi0PnSDVuONWqerhLVEi
vIi6xscF2ARc2xf1fQHLjrwAURBK6O+xoIhWapdQcjZfNKLWIZLnreVF2YVlEJR4uyx3sqmoqThY
wYw1EUlbLiaRPqZznHaqynxZWo3RrDHIy1YRRi2HMIVArpo2NAF5KjvlASch6OLzAVW3VdwAHfs1
XHbKJtOtvXHNgQyZH6K+Hsw62odR/EK6xzv7lDif+/mM8CKpt6QcV/KCSIph69dYSGjZBGTcj5hW
3GF80fV1BUTquex1/xAMoCqR3KFyN+PpacpVlS+uHl/lIVAeOx9Zr9JHybWFt3nQxvrb13WjpoBU
lIO+lH262nx3iyFmoeAIXNDSEZSaCMrvrUVtuoeyEC0/CW4iiWLBNyX78R9GlIEKILY0XwxzLK6B
B2dpDs/KVmwFf7Tma6w0jM9rBQCPr9Z8baR0BUfOzAcV0sUXSg9IMczPW5U2+WZwQL7L5429YXvN
m/7gm82ahzQ7ja2mPFkuTCzoAFTSNv1V1fJdmhbKE/6Iw21lkIEW86i4FDjlVCFFpvPVNEYbGTal
dkMO1LuRH60XaXrR2u7zp8kf2Yu+2NQ+ymHZjKkh2WBdH9/AuYMNNOnEVhwK+PMRuFUPHmylIZy5
ygNQqtNQFhY8xOZsGebELp5sLWTMVqdCnmXlZyeSNsiEepXgMRrzCgNAsooour6URp+zaVHEGaqS
7Pnq/hoaang7ygtppg3zUNWZy/FLFPHbqKBQbAhhz3mQl9+JSKKx8d+dzAW6aLeI0tLZqE/rptuh
1LQD8MehW7BIVJZFpY/fjDTae/bUP6qBU+/7wP2j3xyM+Ej5/1sWZMaVl89CTQ3vQRsq7wFd4cKL
RHmVLQjaLxqplaNs6VihLPquKvCvYWgfUPFWKlO6kc2I4jFoDY6+lJ9mj/W4d/RZfU3FwbrXinil
65TLTn5tAcsYrXPtaGw6KVZ749m767UkeAS2527hrBmQ9orqOPoEVIo2J3GuRD+dlNgjU3B3708B
yaZwHFGa2/2VkuoO4C9D4qSneJXVRioU/iJ92B4ngOub/76aNP/DYtJRHYddOpIMCxDNP3fq1GTn
AeWe6TccLm/svuoo9VSaK3W1yb5sIKGioWmvsq90Go1JP+02sikvTJTU/XXXoGjbsfBa5d5CbJFP
C3fwMuiR3deJaVsZBo6BjhgbOQflmm1zkAeCbtW6sNTvk6I0hzxwAFKAKWoO6nyQQ2QTBDn3ydOv
m/+4R37OMNav//2fSzPVvxffDu8haOO2p5mU6vz979Wg5kGgYohXHXwcSmUN5dC8ntDmgzwrw5TX
eqS215rSzd1Xsu8zF+h2XrNxFMQNMkEoM4eZbiBV7h22QEXAZtTWzn+d9Xqqf/YNv8/+/8cJvV63
VjBt1FkDQsjAJXJixwe5LZbNwIyTg9xDy2aCVPmPprz6Nfjr3rYAvfjX4K9m0NT8IKh3C3XQnFu3
KIqzOwJNpdD3Xh6ocMP10DOMjVV54X06efnZBrVkYkT2Rt2vAjMgb8ke9DqsbTaRoWsm7AsMA8Ve
b5N3vGn4a/+0E8BsWTrE+1JjSrZLmHzUZucvwciUr4SDtpHNfHAelMLJ73J9qq6hapDWMjJwVQWg
EaVrV5/NeAKCIPzxKOJ+fDLy9zib8hekWjmaMXf+ZvPRSptFy8JVm728OppYhoV5/Ujl+cB2gt9A
fpiaRVRFz7/BZ9OcZ6g+v+u8vLo2vXXKAhT2lhXDVQ5SbVkPjnXI0tK/RPGIViSpojcejlckica9
ocbGzgYttW6suP7mOm9K64Rvf92ILezzf//+6/bf33/DsW2CpLZu6apuusZf88VkMGsqKP2f7IFl
x5Opuea6CWOKeoJ02fWdf1Bswz+EfXUXgjfZyJbsb7POwbtkvirbMcUGFL2XxlYIk1QQDPmbnCom
QCIUN6IXnJqd0VvDtars8gL8ZAG0eLzKLuT5/bpXcA+STXnB1L17u+70W9nlOKK/bXBmly15GHyt
hJBIVAW1vreKdT9Yk/1zNgUSOYAOpfHMIhPkvYouxCL2/TwAtiOeMj5GvRHsqthBeNADBdyY+NVS
0ey4KHnZLnw+8vJRjtpiY5r1IehAnVq8ljbxXAKA2vHXgbpaCqJTAA5fFwDvIUKf73DmO+TgvLTf
NMO3yYCVSIr6oKsO6mym2f4+q+UV2cY72nWhXzoU4njxWg5UBvUEGf/yVxxANr/6IB1PSBluZU/B
6+j4FVFosS0/gPMD8UDZDVRQV3nCT+abydx/lq2uPeN16z5CR8nuVCc8YxWpPOldOBxU8mIUzXXK
kzZ20QaYyKoRGu+4igzslbk6vmv4g+DabN0rMYcqFAX5l7g6yL6s9DZFm40bPy77g+IrHcSOsT94
qe6WN19tefY1xp1HyybbvlPoJSsdw6nt5yYuJHixD/3y8St7Is/MsKPEtsBR9jOHEnjNH+OsAtUj
uKeJ5YFmnjUyGQu7ZgVlzE15UFt0t7lZ3hVITvdjbUXOTdvjUFpDPfhrWFxBpFfBBbNSnHzzkDR1
eJYHyN/JyR0vskE0kKIM1wyfik6fdvkkMvNGXnEiN1xqpgZVYL7V48t0cMkYMOPEV4Q56J0p+JCt
0gaRExCHlC15yFKvWgMGqmY2RnyVB7OkGLMrgfclfXjM6/Fn4/fGI5h+V7ZkjiZWpj9a4b9aDWZp
j0ni/3Gt9wt9Seg1WwalPe1Blqh7edaKYfo8k33JJCBHihStQ5dWe8dyMYwoNF9d2U4H8efzHC5R
ssmg9gI/7PWdW6GAH7IOHDwk702ljP6pE9m0UshNXqEnRkszD9vH3CKd54s6fh366D1mP/nDyjW+
zgPcHPAqeOlEbDoagF1OEmTUSaX4vFSK+2aHzQf8cPcl9wpMRUoteyyI3i99gCn/I5pHsdc/FxSu
Ybgqm0cmVSZTLs8T7h/ZwMT2w1xUjfOId5Z6I1+9ouwQ6cOe2Mvw9aCAJ0UklO7lq1dezaLm11VV
g0Mur37dK68C4t4BWyzv/tP9XzeEehugDan18ZBXOHzkLeiuzDGDY6xBEJBndodpNpvhXqf0dw5i
ubFHOaUeNQv2y+KxRFS9wFdNPJps2rtuXCqKfjbNqHye3GjaD06hQnyiSaRQXbkB3ATZtAOHpG3V
Vsep1YpnyyoWVChT7WUh2g7a0N4ablNtrF63HyHRXeVGcGwnZPtt1Nzj+WFtmwDUUNDGziNsjGuk
2O02sEJzC7BurzZF/mop2G+QfdWOpoH7EMg7a+UVdv+EiO5JRrl/D82a/NdQIFHa51AXZGwhSmVp
tbpzNKkXmJZYQkA/LLoDtAUWex3mTUddj7Oj0Qr3Tc+mq81D+QYy7d0JB/uVUrfuxsv86dknu7Qo
bbt/BA8JHcnTu/s0hndVdQQpVAXIFv4n5jnPkSIJpw5PKHXVzdCZ7a0tTGerK4O391y05IZS4Bwr
hHpwK/yORxt3IS8qok03lM4JSqKCWmScLjDmg1VRiO6ax0VKPazbPjS1zl5ez8UTE5cB/mLQXiIH
3HlTCoXCo+mF/5P6BwuAIyUWzrsl8OjtinAfkLTZVoL/nR7p9XksxuouL6s3eEga/rymCnhQq/bU
R8xiR3Ej+7OhdTY1Nt/rgSKO1zCwtoDEwgfRnQcebgQVY7xFnDPdYYQLSqjpkx9mBVysSrBcqygh
7eyupDQgDdY64skDUESUs4GVrTDvDZ4TYT8Jb+relSRedx18N7uI9e3Inga+cNJds8I31kan9gcn
HhMmxKCkajws77F9ZboEpfRmVdNaK5GdAHWHOE/5OwpIxfk8yCbgICqMaytcyguaoyEplKdqFnMq
B32eevPt1K7mhyT642PkYDdq8btRi3SnKx7Gi4IMpT8zVzu8scB9uNkDHrjg8xQzfzfCVzGF04+c
FzM5yVy906sp31L+5m5NJdAvCgjbmaFdvTVBjbCNe3LX/eh0tXgsMzNZd3z1DpZRiqOi5c4SSNdA
OLpWeS3GGdUpw72sUZSkJWNepcj+upvuv7q++ptJu5etz/LGNGo+P+P/2Sc/RP6EoU9fMoPSBDty
raWjGsFD11fNqc3ci67E4YPssq123yTaeMYoM3xwvTpbWthUbOTF2HKzvRmTDJBNOF/E4+yN6ahx
s2goyIdEcTLSqT3brdICR8X6EjAzubce2xMNgGs/R7XILseolb3mXGEoea93wR/DurGnctJ7NhJn
3JaE6fC8JdmsVy4ZaGv8dZDNLBn5+yFrWBI+Mi6+VmAmEO1VyydeKbvgqn0zVK/91TfZPOg+PGmg
edzAKqM8/I8Fuv5PjYPpmpaLtAThiMXDqSEm+uf7pEJ0MRVxjo1SG5KMWTPXlnsxuRubuNtdNYst
JoxTPLf91ZqvfbXma3JkO7/Wh3+M/Pf75Ei09cbj75/w+74oUeqNqPPpBk8C0il+J0iveLdq01vH
wbXHk+yRhzEtx42CAOrmrwuNnbILkIFi183UJQXulOpa/hGYWXzlAQd/Xftb2ZIHs4GoyURRLzQr
RLDVt24H88MdqSnHw8p2XGypO+/sjJG/j4z4Lspj7yy75JkSka7pggl0+O8LRLfqNVAr6me9ZkUF
oo4bKQtWVNLlkrpwbHKd3LoPqSw7sH5I8L/Q32rivA+R5r5PIMoeaw16+gi9Z6/5iXUCfhgu9TRo
dmUhPKzCgh1hDOsKi7e8T8p8k2R28WznIr61OmKDskmxuc6sBS25HvLyeZz0aKHMRKqyOylpjlQV
wfWSaJjNYy6sApMXrNcb85Q2CuwIdEerPtNEsRmn6bulQxEcEwryiEy7j12pXw2SrT+ynhQKqMb6
3oblukXSzMv130cQv4SvAa5lU4tSW0/4Fx9sPcuO7IHLFa4c2RPvsp+yFEfXX7u2ay6ULTvm1nfw
5tLN0iJ6k1oXkRbaPiZSAp6ysV5U8GXhYGU/NIVKLDmC317ddyNVYY5N+qopAbuEWcISvCzHF0Lq
iIRr9sp6GUUvo7GIFFccfLlM8cMuuI3G4XZQgwojLbIordLMbloxzM1R6B+BZp4IMydvNeh8zBY9
/9mFsLZgUZo8jH2kLX3+Zy5p5LXr3FP6oxVm43ZoVX0/Rn148Aer2BYutaCEG9N1XAfRHX+xbtkb
JJTHILObNWvw6WhU47Qs9MLYBaoyvmDZtXDKwSNm7tfHAS023nL0mz42SEY4MGyeuIYKXNrvYWpS
gW2aZzDko3xai1uCHJYkmHIl3gev9uTZ5J9QM6b6NUhFukptFyFJXKE+1hJ/EaSd/gaFPQ1U+0ek
4g44YRB7tgNP3zdtHfHL6tVzgkNQZif2jyxN33NF1A9OVZX/a+lr/VMlNE9VnmaYukY4TbVMzfxr
qmqHRHOwZhofVSvzqBZ7co2OiTeHX2T1HmTDNKlesygub2yl7c49LPy7QdeeZX8yJRBzcL8oa4wS
yiHZyY2IbEaN9WdTXrWL9lBF5Z03uemtr0ViHdYDwBUUaYuBaMerkU3UGJewejx3V1pO9dHY5Xcg
U+6z4moUaggt25H8+WjbRj0oakPypgOtHjr5tTE9/b6e+0MUeYAXjfFbj80LGCChEnqXO3pqRdS1
AHW7kPt9uf0nwTUcI9htOzt1zJZqDhWClmXEGyftWVlakACO2JDXv4LpjtCWXuv3mJfnSPJCdRC3
su0HhbgNBqsjKwH5/K8Lcohd2twiB7bw0FaZOyCjtS9Q4Zu7Ojfruw6kJqoj+6LEfXMXQh27LTCI
WZaqrh5dpwWRps6bIVUt8cWJhp9tRI0sJacfjltdY99VXjJqQBZJXGuXyZmrF8GGk7781+0Ud/66
nX+5z9ttKzA/angkkzEGZ5jZYutEQ34GOkqlTGDnL3UdwZRy7Gyj1E3+Ejr2a+djiB5VU3Tv4WMu
u0cvd7dp0oQreVM+svsz9dq/xXyvfY6KrWn42YtHGfyBLHENm5bmoIz3ylSepRI8r/2TE1vVQwAZ
+SA0UIayP8iDs6811YOB9V7ugVaDULU225YlOCv522YUfx6++kAYipVZ1MaNHPJ1QTY7FxPekrzE
MhcNwm89S+88UDErlhsqL8rZ+S3OcISqgAcnLAv3GcqFg8EDujXirjuGNfwMNejh+cTYBo1ZPFyh
/vqL0s2bRxjT/g3iru5FDWHhZlCtv+v+nAMuC9AqzXrEZw6qEkp2K8D/xhj9my4J8CPCdu0AG7z9
0QXRvdFPefyBQQfL1Tl/NjTkBfwuuVPnVuFG4CPt5E5eI6Pzec2YJcO/r8mc3L/f5yV1uOxFrq+C
kkpcHCOA0BRo3My5TnfWz+6LMuyBcc5FvHiCUSydlq1/wzeyu8fee8cyPvhwOAn9InolFgLRTxmS
U+qlxl41KOPIYt25d2uy2DN+5x2nM55+5J9apcLRzZWrq1FpBT052g+B756CivVmpafja1EFh8hL
22OjJsbGIZJ3Q+Az+ICYkOXQULBffS1ILj87XVIuK7ebzoZTjtvJ0Mud4VOemigpUMcY+X8aNtrB
qLXoqMLYXyH6Sp4NkYJE4XdC5QL6xAy/j4mjsTMcQ6wnB2aaihrqoO6NOydMcAjCsurNEd9YMsOh
xepcHKOB+iR0CaU4zPlJkYcDhBQuoAj6dWZq43DTWpS/q6NlX3rRvtalN7z07jiundwk1jgrSlrN
XMIg9h7GVEBkdotoobZm9NIVmGAafD22sulNNZX1gbhiqdTC9kju9XmUVxjpNmupyZGjCN4R+VTC
H7kluhP5BP4pSpDiXyKpCag6meaIWP5vsRX0/yVOQ+Isu4B2ADzCjIlcgYEny2DtyQV5G7NsmBlU
6DwU43UPlM7ZN/DWxLc2KO9ivh0ByLkV0JcivMH65jAaffDWTlqHnXtkPqrT6XNhgKsqE/WTj2PL
c9lq07bLcjiic9PzgKkruD4cPq/yvyXywD7993W6/W/vPtswCBDrlutonqo7f8XRNUCz9mhXygOV
i9j0+NjJj9XUn1WRJftG1LOPelg8+AXLElPPnJ8lusCg5SH+GjtaaFdHUDmVxXCKFSH9helNWRj2
1/BMdX99dKrABv4cO3+0ha/GTeO3+gKPRieFCYgdTpqmh5aI7zt1B/uhK5JvbdObC4gE+YUCE31b
sO/Y4hZE4aU7h0Gx3PiWjfEhYFEub8K2KSEKik5jQjchCwRKK4segEPd6HN2PhSg3RJB8neeQeS1
3y1Mzf6+Nt+HysX5HzpUJHN/Bd5mCIhh8eqxDf4z1b9kdIRvfBM5ofNgkNpdJt2YlM+pBXQ5nJIN
QrHmQD3ZVOLAw2ndkY5s58PnldwcvYXsFGlDJnIa3UWQWShJ7ekodS5SDiPP/tLE/NUUwsJOYmpx
CW55mnZmN5sck0+7h5jHotPtu4OmVM4tTElQ3LZmPkYZXjrzLug9K7HdKKyf8qZMibjJwVcK4uev
m5ok4LEMXePRSUuW+ulZh/T7sxNi5eoNT0kVFAuqU/L3CCsKB/7RC25goA4M1bpSVWmtiiSyjy2I
vO1UJuouUZPwaCEXWJsT8BMvNJ9Cn4BaisjmlhAdNvdzEEbJJvGQIxfkXSnGd8DVcWvyBUGPh96j
B+iKz9IK7+hfNxEIjz5vYtta/b5plEqBGkuimsLZz5uAIde387bp8yf5uiIeVN8mRYIAaNObYO/B
EobR09QG3zXL1W6FkcT7qYw9FrtEGRuftWwzDMFWxiArKlBurGr0PmOQWYQQBWHSY4l7qlDRbyqK
hhFc/9Gk/fiNYqphXRNP2bpW7MzdlREXl8BMXjAA8E9I++td0+jPeTv4J9klD7LpZemawHt8+1e/
2ej6ostEvcrHa9LBoJGCdjIg9a08+zrIviToy22S3zJDuT37NvU+x2UN+07futXm1K5jo6fV3dzG
StzWH+XVsVOt29q7D+qh2elZYjwnk7cmSWffq4MT3tWhuE/1gSQYXLWtRl0y1eO6sVK6IVoXZZ1v
BfH3pXxqNXfMt97odp9NeTWzweZo48Yq2w9r3poNvoq+HhkXXTSVWDtW6D+vfvHTGB3ltsGP+igX
uKG2jhy1On6ueXUXM1Ki83q/JDjNcgbvtJXAeo5MSYi6Wozf2GUGy7EJw9syDrN7a4r/7McF7HbI
rex+Hm91mfdq6rfpaLjHrFXzx6QLV6b8jaKs3LH0d5fC6NWtPVn8AbIQwFDbUs6bhMWj0uIPN48d
867cZcSHFyLRu/txCMtN6RrxWiYK/SQzKDQ38Xbln+w5jy+lqo1z6cXDpwgGrZexnAxcSlkbO/vM
7xSc4Fu2l3FbvVhtcgnmWGcfl3sbOPSrSGCEgQmJzpUf+TuwtM0mCjzzmuYpUHC0Kj9b/CST5iP3
Ves1L64EgzFY+H0Cbuivnj8vUSOUA8P5Y0xetc4rVjFPMuWA9mXOEVFxKpMKeUPKSI9wyJJX+3qH
9HJ8c/E+G9mr+/w5F1Q1tqcUc53bjhLyVYrL3GuX1VSQ42WVFXAyPI1i+ZRFEkJAmyJP6pAes7Z/
kCMwgGbDGqWPbQlanQKSaKfhDHbt5uCbHOGAyS+tfjyWzGlLzMCbcz0fhGqLpRpm2tLVQtBciR3T
6dgG3h1O/JgN0cnQ0+oiXz4FLW4oL/JrPF/7akGf+aP1+z48l/r/8fLxVOff3/+z3IbMj0aiTvOc
uUrij7SPYSkUUqvD+DB5+1rRRLeLMjRJnmf2S7AG9kEWRsizoPPZAJl6Gi3jxlfQkvX+ust9C7G7
qJYasYlDBUed7Ln6kDgJ/h1MVRuwJPHa9nOiwrOYWIqM4yloztjvYsRSUlykTs3BZmZ9opTnKXcT
/SxbaoBJRx4/JBFRG83O/T3zNr4VuWO9jtSBOwjl7kqvUU7J1A8zLUw/jZ4CWDwZ7sK2b96ysPtp
wXN/rYmsoV3ox+cYMDYGouklGQNxKmKrhArjFqfac/xtrIlmV7M7xZtLoVal6u8HXZ1u0whH9knv
78cq1xcxbq1r2yOrUPKu++nZDegf1EaJFmPM67dvIxYI18zMYJ+ZAZVcmld/13jac710ns3RxFHL
tPONXZXdXWiXxxQp72uaATWeBYZqK8LFKIrw4sTVnVDCeDcMkX3wc2pR5IHXJwpFAKysMwNeoUUR
9R9C531LhiaqvJeQevNVa6j1AX5ZeyYlxqu0i8YV+KtqXSe+ea6ZnSjAqtw1PrIkH1wvBAfaJc7V
9QGJIoP7riGYAYo6e5k4WKaxuFgXqvuMLUn/5rpRcVOJulnFUxdvbKqKF8wA4tmzgXXUZtj/CKxx
UweVCG8646HPTe/D6pU7dtLbluz8cnSoWBgTfdG2GkDdLHQ3AKO8QwFCfWu7yh76cL7SwN9MKe6b
KupqqMAYB/To4taF37EDz9uzXqLfaxAdvnWJuLgkW99JORGzcbwFUH7sieHI72EIIOW2whMDMtzE
ij7EzHLqKVtIb4cgjO/koarAdysJEr65K1GUGgsJuEGSPyScGVskypfBLS+VnZcPCG8ftNpLz5Sf
qY+Foj0Vgeac9LhsjqNVXygEQNKPBQdbuPdY7fJbNQqumDGNu8DJIvOmjgrzViEA7a0mnN1fhU3U
uOzUei2bymif3ZLtoa334tTZ7YBvbp6/mko8e6924UH3uiMyTRf987/qcEKPsyo0fiZlGGwoXP1V
nyNrbBKCmIRr5iGy7YXNN8XBZaP3x0cyI/m5SuNHVifNaQSXtWD5pO0x7umfVJeZGml4tiFI8pP3
rrjL3N44DoOztVIzhARp1wT0TCTo80Uce8VdPzjOvpySN3KMjBCaNe68KEFpJ9uR7mDS3GC6hedA
vyqJLD+xjOlWSO95rc1N27ABsnpaR0XPVK4jrxwXom2UglSckR8+Tx0TZxqfFZe7EHNvEvCCcnVl
EcJOFKG3z5vxUo2xdXazdsPuc2V6xs9CYCCmxu2bMK3+MrVZORsA1Os6ep1qnsOYnc7Yxc2HMO+B
AYrHJgm928qfME7BLWQ5JHgKdzFTeqR0/lYVUXZT8jhfMHouL/l85pjaJWPSP8guebEvmmwjoPMt
ZBNxU3ZStPqNostDMVPK6kTtd6LB9VU2nSiYiLwl32Mltx+ibhTXDKuCdG6VhYp8M+jhUqqDgukZ
B9Rkv87SxOg3fWh//+r6GvY11jPKitQGP/33nQ4mkqh4P0DSuvuhauKd2/negfhlto1MLTiKKGo2
YW0kJ1KJeBqVRnWe3NqBc6hCnRHBxePNvC2yIjvk7tTuQx7/bRcV7q1RjHiyjti1DlULaR3dxxVT
CGDKplAfyvQO+D6qA3fKANXG8bY363oXB157BhaAx4CX1q+6nx/ViicdO7Ndp+XNt7jGXhelXnYx
SLtuEVKp277skkWFVc5KI4q602w+TVjK/MoAxuHizfGdUuaVrtb2u1tm9xpriEVDUPEiDGUlsDb8
MCkqC5kLX4Oe31CESXHBiLLb1mN7cnmUNonuis1goZVRHZfYgh3qz6rVvOl2Fn/k9hGVJoFcHuaL
Te751Qnh6Fe91lwnuKnrCsD7rYvVnBeTE/QDpblQYdQt8oZMQIVxG04X6bsKs/TGy1mT2OCw15QX
FodpMqwjMCptGXpCezFB0RIDcUlUehpT9rpRwZVEoTWBsVSrPWFKB7m4eKe2gomSrD074sa+y5ou
PhgRgHA368dT5s3bF8t6i7UyoCyjHbda2HYbO2CJpEXjXYdK94eHTA77mWy8jhkgkTQFIVvnffdM
eIIECSOieeHsVkV2pwu8hLqh2apOkO6cCcyoNkGO42+ZbEa1tc+eCVgkElUAgozy4lGPINGXyPGH
yPMfLNNsLg70rqSMb4QBk72aqapDmx6jqdI3ZJDblRR34QFTLG0RVTsp/eriWZxBHe1JXm06yDqO
ZT6oap9TrloQMsWAzKr7dGGYvdh1nRasJlfLXynEeCfrMlwqj9KOwgh/RvOca+HrW/ZKie0LcVgY
WPauj/pxM/RJfg104RGv7JoftodHEYjQd1ym3ys1ch4r1ZwgFiev7oi/a5Eb3iWbD6MGW0uP+aJi
16ErUGgB8E61U65Cv/YucqDn2QBEY9O7+eorFUw/aouJZf4UOSy1Bvvifn7254eltrYJUDX0YnqG
tRqu3KLMKRUnAEjNIOvn3khvvdj75iSGd4wM9tdhcz8ZRrTQJ/12aryDmdX+3vFcuHwUqCymMdSQ
nrTD1ksbHcvDdDyX8yHa5mOWr9kcR9uSncKSyn392cZHwqiH4YP83IRSmYUKu+1aSfG6br1iJYh9
M12mwYRzJhO1qVh3A/PIVh2VeJlWtvZox4Gz9RP8T/nK87xq6QuamXQ5uQ0LLhVX5slHPZIZlrOO
bWNYCivB5UIdndui6rr+hpTcvQXtcCv7vg5a4/5rSOPqxNXACVOA02Bl1jTPbiMavF7N6Kmvi2LZ
Z5ZxSbyQLSpaCPTcm9iYKBGgIAF9TxpshV4JTJjbo6gNtoBEqO4z8kw3FeDLnezTMsO+6ScwxlRw
XXBxct7JRS0xI2z9wL0GBqvkSFe/q4oyUmJeTHtTYSEIvp3ZfZxDE5UiWAgmL0Cr0lehhgjWkQPN
wmWXAHi4R5XeH7rJsBfJ4NYrGw29FUYkJIMMG81yyHfRlPM8lKqCjdKEuUXo+dfREdfADo7URgdQ
wmOFAEvSbaDGF3fE0yhJVgBmKlqrUInBqomS2voR46H4OBDXIBTS1o9JWbgnLzEf+P6AxRyp5qFc
1u2C5Ox0BHvG/LOKVtaDVezillVPAlgW1cq+GIbBqS1/yIYdhuqqcEQyIyinSxL4VFJp7fB/tJ3Z
ctzGsrWfCBGYh9seyW7OpEVZNwhZtjHPM57+fMjmJihuex/vOP9/U4HKzCq0qB5QmbnWAplgzA8X
m2rZRz116b1YQsTBacG8t5QbsZQDdNqqhYpvq3S0SXhOddN16dtVapTJvuipu8I/0SzE9cRcLvkm
4n2Vqv0h5ZfwtraQDEWJB6ZvzfNvZeBt4F13IK2QhphvrdrmByCLH5GmQZey4GtRKE+1eUT5i7/M
tbVwnoqtdYuTnkDXVMSuvq1MkF1dalOFH5PjrKLKVVQQF5m+8aBOk7U1kHp4DHnVx8mZ0iuFo2Wl
BzNotGlJIdzTwbrrLdXkZ5rOTa/UweLE5q89oL7bsP99MgoKrR10JJ5L4raMEufU+A3PYssVzE9N
fjHKXIbWuaPKOx36Lmr3pE0pUZQgIQcl/dVPwuSbpZDkR5Kh/cL3vbZtYz94phcl2ptx7d/bKm+K
KPnO4YoCfIdijN5Z/LQsUxmQKaCr1vLIDoBrw6WPjn3KIYYeUv3BaJ4iswHYqNopEHP+wLEXIzCn
enV67duIDeezBqN8OZMPMBMrRahEMR5lqEIggTxtdQdUFd9sdduBMBr16npMa/MSN2jogo2kouAe
9g4l3Prwr2rmCRmVeeP5U/GihXbzNDRIt45Z8WI6/d5LVOVxeVD3u0Z7NehYvSFB4F+mVpkhiTYN
8SHTyxiCzX5U9mURIiOopim12OIHSnnFOc6hZ+SzFnFiNsdHCyYgpO3T+Wh5vntOauVLGEPfM4CQ
NLu6eUGPpn4p6EYqDdibykCpXzxjgCRtmjq+YZm61IGPWk9qxm/9O1SShlugW/5dHtu/a/McvwZZ
XF9HKmJJlRckqEtT7jGHJroSL4gIlKtCs6R7Ba+vWDsyLsqz6prqE78ftLFgHp0e3GIIz4PNQfPs
KDMNg71lXFlGAwuar9ogppLmKqOBaQcO3P4lI5VwRSe+uiOvjxfdpGNZ8POuJI5FiiWsjyZtontZ
q3t9cCy1sttf1nY0nfFrT55vCeYJr0FMks548SY9uT8TDrLLlDYtfrCgdTxIcD6k1DdHZI4lWA0Q
N61Rijpe1o4jisoUtI8SbPStjkSN61+8qd2gjGln1dVlbTRQeOspCck/IZmRYaPCmhyRdLuyHK+/
74PJOSB8Ud64yZnuk+hFaba9pg4viub0L1k9fgFF5d0WZj5eVT3gTcUYh3vUla+hUfXADimRfbG1
2neUIMq7i6mHrODOpNjsq6WOsjsnZhrNwxPUmsO97JHXELVxfo6Obj5uMycfeMSLHNh24/QcBAC/
Qb39yElOfS/LUN/Q5WHdZ74VX0Wje2rbOXvorOSXTk2CV/DIEPWYGoJ3MCW91gl6SeTap4N4aR5A
96NKvZN4C7N+zpqifwgi1/jSfW+qLLjSQ2iiygEJOvg5a6ibK1TZYoqcUFnP08kr4URG8Nj51yXK
HdPJhKZU334I+HBpZhr6dxPpg8B68gFhfrH551GQpY139IIvBu+2Rz8tTjJTrMG8j5FIkFk858Ud
ius/ZFbzjwa+HaEUPUK5PtdVd3ZHanSya9zO0GzRmbKLbcW4n3z1bTCVa0cZgvvVzAN/eUr94BcJ
Wu1wa2r7cKJS/MlRBLGKwBtogTVYQshHcNax3Zvh/XZ+z4HRqjXtF/Dwh2hop1/d2fZ3c0tT86Tl
6q2qk+6id3rnxpyRw6kOESMDBC9DtTCByBWk5i4f75zfcAcWELFp71dpkUE83QMo+eSQYPEOnRJ8
8AL2CShhDw1ZCXKvl12bBj2xBprzuANUTIJlmnOkiqK3AT7F/JQug1ytjjVudXyK+wch6/YzDfEJ
AkPceF0n0zVmvdM/CPm01br2b1/l395tfQVryKftG+Rt3l7+395p3WYN+bTNGvLf/T3+dpv/fCdZ
Jn8PrZ+qQxdGT2JaX8Y6/dtb/G3I6vj0J//vt1r/GZ+2+qtX+inkr+72yfb/8JX+7Vb/+ZVC71Dz
dGgUWwhCeLSLlo+hDP9h/sFFKYpVqKq/rbrMOxNBFtnlMr8s+LDsL+8gRtnq4yqx/mX8etc1RqXu
PO9Xz8ed/q/35zDD0XswY57O1ztedr3cZ73vR+v/9b6XO378l8jdWzAQVjWgl/7+119f1SfbOv38
Qv92iTg+vPR1C/Gky00/2cTxD2z/IOS/34qe+g4uXiQPzHhq7roxdPY1HfEIsDJFgRzKADNv6Nxh
So8WyiaV6+8Utyn0Y9ogndjUHk+Ui1sCxymgJ47mFUhk2/qkF+1o7sQdoBhvpt4tPb8g6MTUz156
rjyeAku91I/6BLu3SVEJne1qS5mB1kuS02eLhOt5GOGs36AvSD0ckeK3S2ucE2UrVhl0523harqs
Xtb5qFwq27pJv/sRGuQowFnbPMuSIzUp8lFqVjzRlXllVnl7B9lS/qSQfbmxvPZBfBJV8clF3Koe
d8DC8ycJ02F+3YQkW04SglAHj0g5j6bsKgFpWdDDZcbaZt3oH94dfZoHx9J9kqh/cWdvgnlJ938L
coMM3EK4ONOJRR/YQrYoc0d3QkjovDf36jDfQ2xTIaQYCUEf7rJM1sogcd77LlaVICNnAt7VShAt
Rh1TBZBLGcgSOjHQGVzrcAlKXPeW7svp+GENnaf/Cv9ghWsxdbejoQ4bpQlzzpqmfdcjpncnV2mT
bvoeJZpPdh6Ioh3Pp7yHPi0Y2/CmTwLYGv61h0TIUHK8hQXK7o+rTa7C1OmvgEH+8ckum5SNe67L
2T6JU0xOOhwydVpInQeLnknqhNYyGDXs93btXeziFLtcrQPtdfZZprMQ4MmlSzHFr+O3tbKsMSN/
Fxk1OtNZNh5oAUCaJJ51bwO/XvOAzDZJEmQtFN61tFCTtrPHQ+wV7cMQqO1DrZXOyendFzGtdui3
XqCEdjlrECpDRjvywTaDfjstK8V2uYfstBrlPq4TTJf7iEMt568wOjcoqwDTlStIoR7f8LqfoLuQ
8Hnl5uK7XAtmV9C7YTvR7dDuvCq6DanhntTWMFKY/KusOSmVgiD8xlfU+qfrFolydSvhflv347nV
IIIMmh51m9h4w04nSue5ZDeAUa+DUTbjwSKbL6YPIZ+R1+IPYhc49odQQ/EHWS5AbOgLNpHfRd/I
3pU0GQOUblLXPodLUwTShuq3rIAdaKiAOLxHhLamoaQ8ZFv9+lPTT5LRfH4QozOHxQ34V4sEyK54
7w2C0+iMmBOVoyUDyCflKaKKepa8ngwOBFpXdtr2F9K8ckavhyNF+tRSDbvE0Wox7GE9aaCOK5vH
haHgELV1vAutGBpTOgVz2kHQXB58r34sh6l+FJu22DpA3eG2IUd7kLm4P+0zqvE9CjPBdW83w00P
9vnGGxYaZZnHfmicXR3R3mLMdxcHySf6AUan+y002ojCvd5vVSUod+sOXR6/7fXJhpy6cfb1u09m
W42Uo6KjLLz8NMjPxYfflcuvDWiieUsOQfvwCyOR/+EX6fIjM/iRug1oetqC8HO2vkLFNENgDLLV
AjXqOqG8wpC+X0202zebdS7ufkguKz7ZZcoJuj/S+f+1GToXSSuT867iAWLOzEi5XYfcb96mZtBu
OtpEbsQp9svaHjTONpjreb8uI6vu7/qy0rbQKcHTinIzkkJ0p+9004gimoA1hOOc5ldjgmX01ObO
cJPHOQfTqKmu4zmtrhMjddWnwSJ3oCLJspWYeglMBKowLcI9HVU38pB3YnJDRCR5GB2gB2k0Ndt6
EB1v5tGZr/iZ0+4Bs+r3cpVBrK7PCPmudt2iQy7TLbiLCPVUmmo32lhaR4eXDcQP4zqQ1uNfQtf3
LlK8pTKwuCMTRWft/W5ia5ZbjoVCSYa7rS8grGEN7xt0HH9+YWGeVnTHmFsQrPr1nEYVHB85Knxd
BlGlgrCkDhd12GXDby6aCNsaUP+D/x4bGc78KXZwvtbcJq3COzvQKAF0DeRoqdeQTsqDKwO+puHi
ruyIjCSdDm+2AmBVMVbpQVZcFss+iDWS1KtClDyWvWp4zLSd7GiP4ZWEfF6y7A20NjrLCvEiH7dL
dccZbVTGFvXABu1W/uvs3+0QnIiWVN9DO4bXw2rS+6pOmtOohwhug3N5kViha/k5Vu1nizINrQ+K
jiyLo/GTJJiBRu8VwDAJ0wVQoKI1f/EK2kC8jkujg3hlbdFRh3yj4fXZZ2tSJ98gUKYDHjbJwFf0
T61T8VZQkFy8WVGeo9qkoanRjjEtHpA1o9QIUQkInuVqday2cPHSwaEd7Ri0gsTJMLTOmwPsxu8z
Fb55GCiirgvkFp92kltMsJ1sxCHB673T5UXRfdXcVrQ1GY6JdO1EO15kj/Gv4KC8dlJ/DfgDUCyM
zD0N+NqvlaXRZFVOz1MxgM9TEkjN+gDK4Fx1KH6q/m2QzuqTFvGGXZbLrnmb19cj+d5/tquPKrc2
KorjbHl4vLYG1zpqfg8ym/4sRM6V/ibSo+AV7YHroCLb37rx/FJUxXZciNHAzxV3OuIsm2CJArTI
s7ONtq54PUQ1+KewpXhlS1B5w414I1P9sGU+5RSK2cNti98pKaRUGLyCDnqne1KVpL3u3NA+ZCTs
vyhzdCe/w2tESuPndRk51iFsLBQzTNipEFmdreooz8kz8s9n08m3n56VAVXyBD6rqnG24jfvm008
UVN/8EwjPz+by6M6BZ8ro2jQooZrwUhhZE/N5oQ2vTLcvU8piga3Msy5cw04ury1FY9etdEtrhrN
jZ5k8GjwKBN68WQGt4WOmGN7NnqzSeBZzsZj1g09X7IsmPn8PzmorG3bKNKOBVR0yXZq1VPZds6t
hEy6P9zZ7nxcF+ioQl3xDQqqXhb4amFtW6uKLjGX+87JfVkU4WUTA3rH+3Ci8CmvwqEN/8qrfGsj
sTLQNZ3u6G0aDuay/ay4sG+bSfCspDs1htu16JrheQpqfRsNVngltpGO2xu6on5HIG54FlNVmFAF
Zeqts5gGutOR1bZ5ilymJYe+J8P6Kj4JN5GL23oZkJ1W9c3TlPm/wh0ynD0Ejc+TP9KFLpcy8PWu
KO15DfgchY7n21KJkalftEG1kTlUZ9Fet+b+sucakxXx5G/X1bKvVU9vm122kHmZOS/qUAfHTyF2
o/KLGni/hFZtQpPsmSe3VyJ6B2eVSxnWufglUtwOVFlvkTK318iLS0IpSExbLYBnRIJkD7lab2lD
Y2ds//JuEskZNYR1kM5EVW/GeweCwR2Smslepr0XYuuN8R6adWczwEFx+OTwhxT9oTi9/mwvxlNY
Ztq5zuvU3sgmo/usT+VwF+hBS3NS5hw8TpaPtprVG7+eh2uZypB0LvodfXwjswr128fOGnd5Eob3
xTLzzCB4BJi5Lqlg4bjtEJbzJzR+tl7XwjLgZd814N/RFo6XmY+IDtmfLF9uPJrhcGiijD6lqoYa
vh0ea0cNnwEC0FfpP8tgxHZLB5Hln9LF5jY0qs4znP/ipVrf3eeBfqpM722B3tPCgKAvH3JMQNGy
vTP30MYuy+m9zW/6wvlzjQcaSHuX3TxKQNVX0zbow+lKpnNbdjSj2dFWpoqbGk95+SVL0re7oeJW
kb60nWsjbRO6bgqDpI27qGXAJYqeNao+OyjWi1uxRWgojxzl/zU3rw2Acrdi8JdFEiVTGYzIjumj
KYLdJ8c6RUPLPIQWwtH1F0Nzy9txMoJHUMUUm2Dl31o0Pu7aoZkPVOHDZ9+Nwkc1cjco0GX/5pW1
ZudtJDY13OBZ1gPu/7xeIkLIaS8R6x3e7y/OdQ+aguHypQndsyLwASEcXkmdQPRvA965dZV2DzIj
gEjAGn7UbRyc4qXHeiPRnR052yk0xgcZWlhTb0u/2et1Oz3kNiCPLPaR7ln+hVBM/+o3Vn1zmbmU
0RrFGjeJ/DnevfLqsr/wpqTEPqztlrVoCofPOWKFV9SqAxBOKdCbpKxPtAvCLUUD7NMYbtNoKfgv
lkKNvZM95n+K6xK06HWnlRvt1zXBUKSbqQ/e9hEH5Kr/H/dZ7z3+76+n62d1iyZ8ta9SCyXORj/2
aLNct77B81ba98bNVLENj16pcZPaRnwagQDni0NMg3gvMRJeAcrZa60HlmRZIpGyt0yVcVZpEQgg
fGqTatqLUdyXO0r4CAhpD/gKEXY3St6+pcuJPp9NaRrTVTe3e9WsInNLUsM8RVVm0brNd34b8JN3
I3NPvt/FTy5ncvdl1bZXb881/hhdk+VT7viABPdul7qoQrZI7Lzb1MVhRzXInFq/2HOYd8zLZVbM
X3vdKq9lvaySBRpvnx3vFGhRlvXiGPrMvbH1SUFUcgTPgVAZvRLVzfyuW/ZpKg6xTbBaI98ItPZ/
j5WN0yj47tgwotX2c6kYylauTJpWLlf5YitTxXqWq38Q5zquQlcwyUw33X/ixpKpThuvkkc0zL5z
Zom9DvvgA49WSmtBiuZlgkDdreYE5StY441pZvQ4j6ZBA3P8bCxmZF0TRHpJicrUqoDew5Gk0MA8
F6+6RhKeLBCEo0swT/SXPWaeaR5iJ3wOACu9MiR8bE2eY1C4sBEaV49F6Tw1vl1ff5gCDrnuAwhN
jkrjXbwBZGWPsW1aN6JXghLrozUZ3VkkTPxFpKSJFFiwq0jfOaJhMsZ2coPS72WBrJLBNdLLUpnJ
+tFK4r1DK82udKuUXGc3HQstMh5LgFb7riRPZloWgsaLzVdQrisLu7mEiGNiAzSgvfxU6tMfXWBp
J1LDxiOkpic1DtVbrWtdlMJfJ7Bij+3imrpWudXs8ao1HC/a8hU6nRJF//MSaQLWojvdLLZyz/XF
pAFc3zFtMSU97Gexp63XbiskPo6XrdYXI255gbGTXl7Iul3xqnmJc53HegBhAidGYzlPupHSX9Hq
D25L4Ui/WY3aNNN3K+dFCafnm0hI6y8x6xarY7Wt28zLNjOfU+SKxy+k0F4BVCovbTFZx6Izy6s2
q9MXZYazjMbHHz8HjBGCF3VAWkaogCYVnIwBkZeQAaqhbezsKvs4NZepBItXgtepeD+tLWza01t6
rLfDoteWJfQDjb77lf5WzT8FGnTpgHhg+apL9NtErI3crnEr0c2IFHltDOei/TMtLPMUQvF0BknK
f1WllBDsKEOBCtZidQ2KSqSExDstIXIlQ90Akrp4Ps/tqDVOdv+j9KC1byVOtpM5SaQOKDRqWVMA
XXuQ9BkwaAZj1kLlaqxI2M/8jmx7CzmsP9PUzM50A5ekPqMsOzd0RG3RAUaUc1nUuKm3j7ou4tkq
dxTztipVUOvDBAJwkZJaprBGTfde6Hfh1kEMWLyW2tePM1TltwDwXjl1Fl+7LJ43WhH5r11HO5LW
F9OrX0XWBkG9/NV3UndTFIGHikKDCq4FZrczQDRRNvBOmmMg+bbgtM049i9TTageoKH5MF29EvxP
16ZpEG2dgSN5u6A/jY72GKNGCjyKPOfWXthOKJ/RxT5RMzwPQbUX20jL5Yz27uJelmR9gZjksoMJ
oGvvaXq9d2ulvII+xd0nwHZ/1ZP4SwPE4FHtK/0evcx0I/Y8681dptJG7i1NvcCfeTTTvvpz1Z74
AzQolWTJr6Dbmk0TeP4dvYDzU6m0j2IP9Kw6pL5pkRjjJlHTHjqTdqIWns3X6JsRxuPvwxwgV8DX
2mNftvMV6ifVlWpmwRPHQXro7dz+Pfqmt/CfSCT0ZtOjHUML8/ZkDd8kyKd8CndQWKRgoFKyRvWC
4RMjUIN0P01Oeks3nnOfVyhcKoHFr9n7VZCTKhVb9H61ei9X8VjcdjnkWFFgP4Y8vV7zXjTuZADE
bt5Zsa8e7dQoFrHqjw6ZTrH/WJaZey2xawQ872TCLHpO+zR4gtwvf9bqNN77Km3/RQNwLFbKcmv1
TvqjHePtbE7jtyCu4/1cI+26RjRLieQ/RghPVBpH2ywKp29moAD4yKHaPMJuk/EpUtTw3l9OIE3o
OTsLLaytHbYhmVg5nDjLMUT8fgC+QYmsswdnaIcsNQ7xeqnLhwaB+Ukpa0Ahy5nmw7Jlb2rA47mp
b9soyX7oPQlfo/LKp4nGxOvBVfTDOJfKFzJYlwgD0M8mmyAesmMgUTn1YW3hW0d+7julZ+0Ms277
BI/idAf3+ZWR87K3ajEVB7Trhp3EymCo6Xco7BCHXJZXXTSDqURhkUPpA4fLbT/XlCX9zNy1kzN+
bRvycIVBdmRu2ukXR893AoGGHpXjMHIqO0E5u7qjbVzbRp4PwcA01HrlOfKnaQ/rfmGDlIEWV4bQ
VtWTYi0DveYZ3yJc0ltr6kAKut8yvhupFCweCV8w7X93mQcTJC/AYcG9VtP4GC3f15B9WdRwUotj
PcCF/I/Zb/NDUwYTBK4MM3235xm50dSdnCsxGQYs4vBX/hSSx8Z4TqfQ3MywcOzWtWucXAVJc4zf
t/oUlrj3iqdlqKtDuaLHuzazdm1r5w9WmXLQNJP4WOsoFDd6xElTTQHOd+p8bZn1b0OZeQe9V2ek
CNAHTMaseRRb6/XzdhUO/FubuqwF4Qc0dY2RvdK6GbYd+m07KTyuBNGXsuWHOmaIetHBH4ZfpGp5
cV+4o//9+lLeNA0DkLBs2RWdfeiL7hc32kF+ubH0Mb0dpr4P94kC1BPhwc/TZEEZo5aa3aDNd5TZ
e2i7fI/Jl9m7XXaUmdgl4j1e7GaoN/fv8XJLCfW+2RUETOXCWi1DUfr2vunrebPa5Grhz7zVCw8a
W4mxXHgJweu/rWvdAVCQRA5JFdyOQ+Lsi2oRFn6PWXdsIV47Uo36HeUD+1RV1t3l7yFTWK+ARfMH
WP9FVNkuYWJyc4fv8/ell6l4PtnI+H73g7raaPqg7puWbzZhFygb43ca6vv7gNZielgRVFzIypug
ylBfhidUomSRE/SwLyzef1/UNsntW6lEi7Rx75k5cLcymdCQCoppk5T2iBIq8wB5nEM/UUoUm7LY
PgaCut7zbbWIp+IRNzlhjcoi+Td6rw2Ih+I/TCpv10o+GQ8yzG3v7JwBKfnVVgOvo4SoBpssV02O
xX2wGxbhMBnIVsO3WpPzzkcfBsdFOCy0E+OuHr9JwAdz12sH6GyzrdjWPcjJ0ffUOM5lD3HYuebd
6gGPmsutuvf70QWUHubZRC/zZwfPHD8ovfbX6+aVx8egNDvefJ5+BYMSlDALrRqkhvWjoRfgrB3z
vskhWauWYQkQkwTIEDsfTRK6LKRZ2bos/Hmvdfuf95qK9qsXxdrJ1cONY1vNkwyxVpjHQPO7N12b
toAUSZ8987pbJG36PvMe+ixcclRoyQzBYB59lejLnMQVtfhce4t2gOM8FBxlPkev95MV6rK/2CZz
9B5G9pdZV2qvURa+jknkPI4Dj3tVYoTXMhXojjc7Z1Boza1geLLYQwpbO8tEgkKY6cEymi+R2b4B
fYj2j0lP11RtAQbbdkjn7bSGT46skLUgkN9utW613MohiXsrYVpbhI9+Dc5v2UMFeXUzcJvMWypb
qp+jBx7SZEGf/kOY9ajmptNZTDKUsDodnTnRIXMkjMwjnRYxcarVTedEcapTNZqxUx20orev5CiR
yE+cXMoAh6O/azVN28gxRWxyLJGr1bau+GSTDUyqfhvVLbp9CACUliFowT6QhgEWda5rNUWJYaET
A+76RhhWTPXesnQoMnvEBQ8K+MlDvRRI56TMDsAMkkO1VFNX7xToP0aNDhpKetEWnJKz/9QmL1Px
lpQcL961TV7a6anShpe1nxyXrRZvMvNORtuQ7BYoIjSNvswlTF2+BqO/22vWF7/TvyHIlN+Ls2v1
DSR5+kuVocw66eFRzGGGEJ8xgMMd9cj+MhZqc52rZbITrxU0yj7wYupoyw18p3q7wWXL0fl0A4qJ
H24QuY17gMqUrldgLu2NFSZbpqRdZJpZNPRNmr5Nk/6kTLl70/lTtGusKPqtAsgx6/CfIgRnHga9
sCG1KJJfRqV+lAAaKB3ILgLjfl2JPGD4W6VxCPZ882s6Z9YBcRfeVhas9emYwQ8T8bbrl2aXdRBb
jvAK9Lb5cbV7UT0cKholyXMhDvZpqUwVaaZc1oLTRS/qfePpKY54M1ldUJebbtGnkMEuOhJVclnH
tGC1y7C6xTbNQbibBxJB4vi8xWWfsqZQTBZ6Z+i1fbMOQ9c3p76kdendHtCNdGOMEO3t/nUJ5LCf
mw8xRRuNx6T1fhPlYbiS9dtauagUX4SH7UUNWuxVdpQgsciVKEIjFK3f8myzmgMEJeG0o8j606Yf
9lvtP20aIIjV503kOlsd5NRyppADiOW79nEck2+XI8pil6tP5w+Awl8R/aKfdomgv0w/RPFItniZ
rrHOslsVRt8uJyDxXs4zfTXsaHByz7GRVaR08vq5SQHwqcoMGCWrHHiEK+dlskGmQ1jzJxJ27i8a
35/k8DT/Zo7r+qwbNEKiX2Q88zcfNqHSqr8r7b3ofC1rrEp/W+Nrin/TBFF9npMCyfVh2k5ZwamY
jPa3lu/nTQ+Jy33d9NB5qAGnrzCbvzUO3A/wRU7btIHL0RmmYkdFJb6n9Xi8tt1JOepOUzy6mldx
8gGHZXjQLS/kYVM0PIx9o3/9tEhrawW2VbN4bGt4D9xJd67NwZsyVCd4gAQfVDuHxMqNL0k93qWT
m/5IjAQkJU9vT/Br1mBMiQgV1fhSD/2d5M/+KuJ9j7+NAMSGODso4J3bJb/AS5E9SKNDt1epbn2x
pqYGABa+SENFEar2aYRj69LmkJUGrZ6oYRyMEfaqDr7dY2nk/bZA6/0knRBxHl02lfXtTjad6JaU
TaWHAmCnc9m00xB1jxEtobWYxxTVGR4Ctcpv0DbgBII42WUKhr55FN5YDRO5ExhWFpPYF1Mdq/mN
bPG+j5gQ9Nw6saLxZ4a+36bpEeAVJB/BzWzryX2zCOl1YZj/6JZzeut53xA79ncpB61LhNWq/Sak
Scej0+5gNzEAqvd8KnQAzX1RphoOZOQmyZ+uRgsebGQuFY4uspqiTbXR4XxYfpADe1eMM+m1Kcvu
sxIu0Xrhe+uqeKSh6t8dta1wllgcARm1y4qk93gXL44gLs0b3YCH+HYkVZUVjdo8v+V3BsPJDiMF
atG72/n9pH5vk1eUQuEg6kN1G3nTfKfR33QDgB2KsLeAvI/2darQz6fE7nFqu4Olts7ZnnzL2ZEu
SQ45RIp0GWnRxR0punOO+PdAP4ReZQr07jrVAbHLv4w2671B9/9rN8L0sdrhxtmbaRK+/kW8vdj1
yCvobGzgIiug90iTmk/pkpOUueoG9YaysYWgHbkLr9TGjWlnLZKxlfHaUHmpW5KQJAfuwrorN8Ky
ObkJlFYKfIcyNW3zPy+qNJPmvHy6JUlVQH+7DAo8lbQXop/Rzv+yLY4YmTIUYQbanlR00GE3LjW3
uombaXoMlyEfrX1TFrC7LzMZaPg3o4aHzsXiZZ1631ErlhmUjvBx0NmHJHJwXk3xWGfnoVd/FZMM
ducV166qt5eVTVSH13lt/YFET3eG+xMZo25MesRBi24LEbpFjWkoybcvRvFIpFxdwmVuBtkfeaqq
9Msk4w1HJm1fzf2wkV5LbQB9w3M5HplLjFzJAEsavAXJzWqGvjfuNmXXvS2oGyS2q1m9T3QHKSOl
9Ry+kxWdv1xX+/upCtxdnBjTS9OH5FEt71FX6eUKxxL2UFtTzuKcB1UFUInQunhd16quEK32t+J1
+am5tSfnO8ji6cWCC/oZOYCirutuW9TKfTXALSaRhQU6u5py9Vr20Ws+Oo01THvx6k03nDTwrrBh
8oro44gfYr08ybYSQSckhH1K9SSzKIeIkiNndSO7kbPqILGvJmi0bPRGTfTwLK3nGDaH+i8+YFYK
HhE0USiRXg28ka8NaHRvQWXz1VwH5UsFOcZGHVBmK/ij+SR8AuSCmp0axONVF+Q0XCypU47T2jaK
wgpWPKaZXoTGhm6G5JYfJfhaShOwjWI6u7iNtW3qZz8Fhg4iAH6VHdS8QgXYovqmLCU4f7ZG2r2H
rdeP7Z2YxGk3ENionjkcJEIcdgeRk6wX27qJZnX06GbdndjVRhmQpEEzC7y+dlN3VX5Vhv6jPysm
1F9CaRVkOkRWGhypsx//yPgth1xl8YSNxyVaMMnBRjt4I0a4mwmXy0so1JX5vusoSyFPvfO817Bo
p/s1BTApJrAAP1KuJHEgjqgxR4Swm3rHF6zxII5Ub6h5F9orBBnpySmKnC8+Tz+aWefdlS26BpkV
Iajgz/NWrZ34tR3cYuPMmf+9cqu7YSAhvxnnbyUHPv6qRQuCpK/+SMzsizUk+bdO4b8W/PL0C+eB
bEeLb/PY9QUJAdPSbt1wnK+mwOlOleoNqPLq/3bnYjQ/3tla7qyE5V05FeRZivQbRfuPd+675Etc
Zuo2zs0e6e/8AIkZbNyzqRzNYlK+GwPvc69LdMiwa3cPxb93A+a/P1FHR1RwiNWHBEKzrdNU5Ver
6V6Xpm3W/wm1EZXOOfmuaIr6GvROstP50D8Eqa8cwW/HpyiJm9uxjee95c3FixP6EEaHpvYbQhpv
L0PjZSh+EPzWGSQBP72Mafb+7WVEplv89DJqHmxuDZ6Tt93I57kakK+gCJG9QAVbPBotXyvLzPRU
Bnr5cmfK78TE01az8xqjO8pUloczvUoybY3xshxct9Nsl6UAA8CYQ4rszGa0643QQiBeyx45atGY
0FrP6AlYz32wJGEQQTqLrQ6Cpet34bqC5PiZDqPs0fbfliMJRj0xssgmmJ1607Xm29AsVwnt77bS
0126zOyon8mtpAaJ08UDOQ+qPZp6rcJSuRPBBlMju0AJZL6BDRZNPfWHmFEXRSpmiRKdGonK52m6
KSv1kecWfxuVJXyY02DWN/3CoCKD3vY9z8eQQUfQP16vDqQRiFbfo6ex3hetf4VcZ7c1yJ9dS/Eu
TeC+gmHChQyVPmvxwnntXUvhL9Nn5Hhd6GVt399fGgfmIQw3vj+4xyLSamMn4u/aYkRTwT2KsLuI
xcuVeHVY3Dbt4q1aeme6oUV1HZKw+zk0XnRhqV1mk62+CIWt+JbZ6lsi1ffIn9chMHyJLI3aAEhG
W5g/WNM+aeFQkkfAy9OgGMeoRCdkeViUUrkMl2izNUD5UppfB29Spv1U8vQ7hPZVbCoGTQrR9I3G
rl2ZesnrFNUlUD/swk2bRB5MFlV6sbvTwjDm+tO3xb7Ga7r5B49vA99h5F7GhbFdhjbRQYsMXUS6
7X9Yu7IlO3Ul+0VEAGJ83fNc8+B6IWwfGzEPAiT4+l5KyrXLPr59oyP6hUCplKhhbyRlrlwLtmtv
rP0Kv5sAdqDTYpkX/BJbWLi6TqLSQqd5wjCKV4oV9oGyO351O02jePnDS/qpzi0ecpzg7wz803rm
IXERJL6zCkqOBKcWZpVMqLtmxL+U0hqDjTMbpdcUM/y73DHZA1h21gbWG2imuP3JyHFeI6UaO7ew
nbM5ioi0jg1kX0pA07k4Um+Xu4cRtBX3ccwdmoPMA6RFT7zAHDQlQxwMeKSsWBS8yqBg1fOHemwa
0O8AqNSwhD9UIO4HWUuwnBTYZ5cNG6BpGEX+pnG8994Mx2oaSqa/jdce1OmjwG7tQpMmbJet39X6
VxEzgblfOc0Jv4qYOctNl7cn6p10Zpx6kR2Hs86bX3vp20RN7tufx/7Nmb5reKtlJ3ksE18tSy80
Ho14/NfdqOx3m/y4+8PPSKHlrkSrtqLM2JGrAKQ7+kMLHMT9WKvxwR06dqz7MYeqIT6cLei+GU4v
n+z0YY5++csUXKDTUEnPXNeejwARSEyOk+D2cbQ7bwVJeLYg27Xjb03EEuxmQeOu3aycvFXHoZD9
R4el58+x4q66gEHiy7D4DV2KKn9E/aoPxOMvE92B1y1cglM+X1ekl0nGOhWgTfECUKD97p1wgN1z
79vVzMY4uT6h8Kv3J/gusFuaNS5c2jHP1zTi6uwZxUMsi71hgGUT1UvpoilUuumg8gktucDed5PZ
XEydqjV4ER7NHhADnenFSivuRQiKN+Y20G3VHtRRCGdvoYZsHoTy4n4lIG42WlN0gRxptzDysP7S
1UhHunbBj0U01C/QI5vt7QiVIggSOesma5svNfaqllVV96yMwFZUjEAaa/ugh6MCKr4ObyC5+hB7
/TNELqoVtPeyB2ki3EJ3ZJPaNmob3f3/+BkVwgulCepypbi1DNkEun39RnO30zB2r47Nx+NoArNM
1iwvrKWSeKPUnEG/Yt1PIMEOIcJjgCBv04rU2pLQxeSzi2tV5n1WqOw2EfY/ZCavIAnMbek446v2
MkN/ywrgYSrDecBeE9XMLl4CyMe7D2SrOF8pFDneMRf6JCmEmlc+UNdb8qABzohwpxaAfSCbHjB4
YG+d4wCBHScA8WVrsHbzF8Cl2300tPaa69CXD7vbuZ/tFY5Fb9r/b3Y55VCfbaIFV7y/ZKUMNpk9
VOuq5MUTaAzZDrqU4ZJHXfEkeYuiZT/2F0aIZjpFCEponSNythj4fIZCXqgzq9PpPgMJWYytk4TO
1qqIK/vR7mVyJ/1O7obMC0yE4bzuUGOxzBfSiqO9w7aWK8TwD3UYFeiujoWtusPsDtk+6M1AhApg
rAYsLFOtLk5S9S/dylOOfDEN0UFwSuVQM0EzrnvNMGlABlY3oUpaQ1wBpSzULBQUzGJXPiAzHd4F
vXcmM/66YCiKAXKvsxZTBlBBKyAEs6Ne3xrfImfsNlmO8911uUV0JB8XCSIk0AL4tAzTantdfCO1
1kW9nxyoj5MCCzonyLzMazUNtBGDTkCGdHLA7o4zpCU3g86yFb3q7pMp2nQ9j2/I1JsB9I55+w/1
kek66Gr7fVCnpuZo9fIf8v+/Dkp6oMXA9oAfrRcB4qS+ugnTGFCPWkjWfBvb+Gik2G0+lFFXPZZZ
9NPSu67Gb5NFgM3kGXSCbG56vzep9+qMiJU4X5syQ8WZlcfNKjT2kaMrixULplu0YqozHv7aYn5Z
LmTuNfeAhNhLt+D2XWBb4way0u0JRHDDQQqI5YR+IG4QX2YrA4CJp6mBkMZYNe23oOF7YQFvu6gA
5wZJAYRCC/YNyjv81bN9e5kh3TZPORia9tEv36eUEwBLvXTfp0RJ+SnGZzfphHw1KnsANSPuRtTg
LaBzIF9LgWfSndS2v/pVbAJNbAjC0qXqCr4hbbAIYZWz54PiogFx8pqabd9CKByKnKQURpphdWH7
5w87SYt5CGBgMc5S7AXPQQnZ4AVunAjrzwJSHfPN567/xccE4OcwTAnbxD3rV3zyo30ShuOrDznr
Xlb1s7Cq9JyDIXqhoOvxSm4JlB734AiGzqbjL2p7CHdpZkdbjmLFFQqTnXUia/yv63zqV6zKoftB
7bFzetCKOM5aQVQIuqDetGamvwWW6Z/IHeM98dYDdNXd0N2H/Woi++Rasz9R3JPJ1YARBTtW1XhP
djJR53+1/zE/PuOffp7f56efMyREx8fc0nY3IaraNpbhQS384zKAyHa0+5u+zMD73sgAqYsy/dYy
P8rWwLYj/tP2IBnRA2YfNqUQekl9qMKkeEv/e6qr5WO6eXgKSl9PFVAI12oITuXqT5Gol6EV5Buy
kXZCD+bTi8zNBRts8GJjKWVObO2RGjVn3JgMcmfhiqA/+2CZf0oa9r4Ap/W72wwj025hV/VnsIZ4
T9kvt6lT/5rtdzcaXkUx/sUePv1swsEYCkw3Xe1Ck541/l0iEucOaE+J+mF80CvzlHdgtiBP4bBu
53ksAFeijUOJ9m+nBFSHvAXXLfmMhustWgE0nY0cy+yjnwD2ZffTE8zV7J7LaDqBNuKWvGlaFeK9
xebkkCnUQflArTiRUexy6GA+mzVSEpEfxWdqgupv2xZd8mBAke6hGNlq1DWuWc5sVD2JakHNabLY
DmTM5tybKw4gjCrLHfXSlByCG2dq6inHHJx8NGUJep28j7uzG0egRTFCBCv40qa4ib6ItgBMHHJw
J4ql9HE9QRMviTfUtDIuj7YJzaKh4eVjjLzRg5PPoRRyaBtQPl+HC9GYy9Dv11bHoFIYp+GdalCq
Zmu10FoOoJ3wOwCN+wHsD//2kEF3bBWW+j88gJxCWFynPP4yh4/z+0olDPrw2LMU9hpIHIRUPObg
Omna/SE1NkSkP9vmfpDqg2S/acEC65aGtXUbB1kJG6ymqAhuTj41kTKZm4SwIUwNl+5sumJqPgYR
Woe8PkzUItePgTbKEU48Ril1alc3fZ4dIT/oPwAa7D/4tv2MMq72DJJYH5LlTbBGfFutqbPzjfA8
ImTV6U4ylWV+qfzcBistRmeJm65RUt9uaHhgCgsn0fbbPFoPgpTGFvD+5JZMZjBgUwXi5y39BGoI
+iOHHvCCemkOGzm40rSHOzLJ2kAFkfSzHf0IUNduDq7tmQCA/PqJwOwD1S/jniydWUD1afoWpcmw
pwCcAEHudmr6eg7gyYR1Fyy0d9RJHzJkYyH6nvI7+oDxrEPZx+/DRVHXK+7ZoG8us2CfYB0AdjfY
d2FTPLp2Wj4W2CcxlambuGH4jLu2s3RtLnbUCYT0tGMgSljSgI/heF8VIHEd/XXgVemFsQcCTdhY
hFaA9E5g3wHffdYgqdxKlXwDDe5Xr4e+D4hGwn3Bocbo57n1hoHUTwPH2ghWbgrQTLkyzNTeuxqC
bxnNuENa3NLQC3GHvLC7iOo23wRgLZCQQXrts4SB7TRHBkNnFjst5aLtQNban+y/+yNneLbDlvd7
lC4rQFgzIBV05O+PGGDtJ/WSJUhoXDs+BQtbigT6EqyaZYJ3+DBU4NKQ0R1UvKI7z0KWBdvjcDtA
xvYOHAGI+Xso/ZJBeCIPO0qtW9V/nUbXTZd5yD1NH/4j8qWXLl3NDtzqKcmX5qAp3aaFZp9+QjPY
CN72UO+OBhS96ZMd3kseZPzibk/N1jZXHKywTwlOHti2/NuNlorBhYJ2WHR/dWv0bARk/nDT55h5
NrLTQ43eEdeH0mz9AEblIZMATkCYbNtNWXaELlh+LCzD2Y5AIdxwWQHGXlnBQx8hdN3YbvXFTviX
hMv6R5NC7y7zFV8wBQh0y6sffdh8GQ1efimaMoU0TuY/jDa+zLXB8xsIVLw/pbHU56d4TpKukQdr
QX/81jDznTUGStPyCMwWccR8MkMbcqaV+ZuNBmkKjiC2ILERBuscsbcHiMRUBxcpGwjzuM4D2WLx
2klnuJcWloPQhexwO4EL6+oP6StAGoWJXWprtXfz5WXoJoiWVs6tOyrvwPRm1QN2Y2NlY4o09iRu
kGxXQLv+bpzF48nItGe6dg5KBME/VWaeTLCcXG98z5ot4a+b33yqNByfk655oz0y7ZZpozwOEJsX
kbknuwyDG84CYB/y6UsfQ3bgGt6lMLC2OzbEzh0v3lDlwSif6xhKFZCKsFYJ8oyQnEunC4uEuSQH
N3zOusZZ8hLF6q2I86WYzHgzJa5zMYC4nS9WaPNTKJz1UEQIb1EHuUjILS1LfMk2ZBtQ/7cy3SSG
MF0vbgYJupDOzdSmKgX+fk1lIAApxgM2jeMr2HN9SFS6xqHXTdveNKHyX2rQ0hzdAOp9XGtHW8Xk
L3sBCv/JN0owYdU/6pEZb/omyOr3Gwv8uJmAIIhrIbtYWrn13ARdt+K9cG6kBW2BrE2KAxIGYHSI
pnBd21BFSK2oXOY1yHdiZ2rxCcRdHwDtDSAP2qaFpF+qTGv9n33IkS5pCrYTrr2vk9EdL76WZRfi
uMVOdOQcKj7d2sZ0IhmyLLXHW91HJ0zqa218WvTh9KPvfxsHPhSw3CvnrYUswwLER/yBsyjYjAEw
NhI0hmc7DZN13wjruTL6r0Wloh92Ah487Oq+g+6ZLZQeZNi/BgF8q84o6EnBrGmYz5NS8yDIqs6D
2goBLcBNjGjIjknjGst8kukSMafsGEcKJO3U00Xp+H5LXVNmIoDiFtOBKSTQSl1WWRkoBE8sCK9D
Cyw5hREYNIxCtPeGk9bLqhb8bSzkje+i1msxyK+DCLofKJn6yQM3ePZzBh7mQDk3mW9m0H0S/IC/
bH3ORmavhRP4D3YqXpIo3k46f0QXWY0hsDUcdePUzhnSxZmrDhZloD75fHTzgI8HanUmFOe7MZy2
BAmqFHTKhxYRvRkhpOFDoGT5u014YKAgUWpyJj/1MZZQRzQf+f3H+cDtFZ+DrDuBfwPlKaZvrK4R
lsExH8GSDsyNDtKUDkCBleuBqkyjo/WFBkXQdlpfbVMaXizjrcGx+5AEYY1Tsmko/A3j1dxUsvBu
RlmkqNxNQoQLQJyU6At1gMkuWjC35NtP3tgtr9oxH85XZ9fXxN5Z/fDJDULuyVq5RQsu8BcQxIRn
UdUuW3SIB+xDFr3Uth1dRoFzywrw+43HQD42u6DmalqkSWTg7TIWK+CJIGpwfT8pO69BZr2mF1NH
dmfsnUuZd8VKamfqiXJk4BamAEAwFbPzHy8/mr2wmQWyRZSla7ZDT9MjxnaJuky6NYn48NpFRmml
DlB9wGboIaSB98mPD1bFV+ToJhbKg1jts73tyNk2z8DGetdCps3hi6IuIDdhWc5tkk3Nzk26fF8y
d7yZIAQJjbi0+aIg9+gbsfEjkM3Oq2z/rfMLtaRBhZc2O5lbYB4J+/GGYcp5UGF6Z3ojOGW3Q4zI
mwdFwLXdhum4tqHQtyh0pYKnKxXoUqtmiaBVeGaOtICr0Ud7cG1w0F+h9ACEjO9+ODWBuUTUDfDm
CPksPgabVSK30EeDvDHSOTfADKubIpPN2fagUC/swoP4DnhUzKQdD1Vo3lHL0ya6A29Jvus9XZ6g
h9Ik1FEacbYxa8Dv/Kgt32cJ87xb2T0iqYkVRMm6dHDQVJkNQsLro5Bbwk8DBM2OZlNjuovSVFwE
SBXWQSCTNX2jKv21MpPyAUpu9olabRR257LpwfuHPrqEjSnXHhAX67QK322oXL2LKiOYv4uoqi3P
9cRuyJ++iiCPF+uYy2Z9nUhG4pZBtvhM8yA4DPqN0U8RZAKlSq35r6ws+Slk6t+6A8S7RQTWerIL
z/WXVmvZxzYu1ZOd8m03BtaXXFpQsi7bcUtuGVLouYWDfTsN9uE/TTvZRr3wJGi4aNoikuWBESyw
NXq2Q9VgtC7cqdsQCxk1U8TWPzW5bhJlmdk20fraG0kEJczyZ4xl4WmAptBBZPgtqelwRMsrL0Ah
gu5NXc0RyWvgEnXTTIE9FJqmn5pIGSTnrO6yuRmP0jzHtfFjngkZj0sal1+pFQvXvQyd+exP0/TU
laK7MaAjRn3cYvy2zcML9SkgF2/bkYEzAE8Eo0Zzhw3WLgLBylNiTAYwReOG+orBtu49EAbSuN7t
24exS5bUV09x8ugVP2t88rYyBda9j8rhQRZlBlqufDh6mtwJsGG2S22nhpYO+KJmF1TTNMx176iV
lrkNDGBibag5WKq6lFl4oRYNKrFBXyBAMBypSVP6QX/nZ+njqGlP8qHN7g0dtS1r7myxwRggd8Pr
vULt/oVckJThF2hQ7K8DukKYWxQCAEGhJ6FLXyRiniQummHPAF1egGEiRCq79hZpEwLNXDuOsbAN
l0NkS4Qrp5+i2zqvoltUS+a7BPJGC5N8GhtldmXdX6iXLuQ8Hsow9m5np6zFy6XFZ2CeNwvBlGS6
Wby7Dro+q9SPsVJQ2IZZ6a5QcAUMSRib9tHFH+djL1DIBGhtan9a/VUy5uveRxC87sxt2ufDzkO1
0EPM3X94OhXfSzNE5sCvngrQpf3NIWv9p3Cs6tkBC++wq0ccuvQMOQ5L9z54ZBaJB0370orrs58b
7MUWmykqkpe6Uc1FJTFw2trcl5JvMwDHN0hGsZfroPcmduspIlnTVB3nlVHZIb4jCa9Q3gd5pE+X
PgLgjQ8jVH7R0eq1le4g8+5fcOBJmApXZAltG/ucrKq2UV5CDc91Qsi65mLtCjt9EgW2gkkXd/9U
iFUZtuP8FEhj1f6YfnE7BDVy4LNx0u5xPMT2+2DVLYrt9PAIYjfz8Ckw2yekPIZ1mmO332oshKfx
EaJ1sFz6/YVavgk2hanLxNIaLeA7dG8fyPfeOEa5fONWQEzpoR/jw0CVGzMEg2kCCmvEAlAIP+ga
lZyBVgVfkAfk7QNwReEsMPi2+dbLR+qPwO22slk4HWlgrgd2VNwyqccmT8aDr8sqmi4oL66+o2bs
RfieRsPJmqC1DRYO8DM2lTyRG3lMRlxtux5ksXuAj/pl4BYNMp6jMdcGRHlaLRLLlLfWENQXYF8M
oFmROvVkXeHzWWtx0l8jWJyFdyAEBId57nz3RSCOtDj1bRJeIIO27ThW+mVrx8MGTHrt6rrV0wM8
mXdHMknQ9G3MgAEkjfCoSD31FuX1HsQ7xg/LtU4QLp2+CDALLH3U+9+AN8vYub057FBeCtSmHuS7
qFtMzWY/KV7dTJFTLrKx5OdcV5xmCeDREpJAc+vD7gq3FKtCFoeSgUvxSjIDWCh0fYzeB7uqWR6o
I8fHa13lDnL8dgQl194czw0Y0l76n7W0+pfYVjE4csGKFjYhexHg/9qkllQbcgJr6/sY22ucF+u7
E+c72ZTJXd8w/mAXDMD43AR9VZsmD7mo2hPeOF+oc+K8PoOi+lwqLz+xMctXUMaFwKJuhj1WwAXd
0iUyUrzCdM+oMvT4EO7UQj3emoyD+w2QuPzOGf3mkgM/uuiG0HzlrTJWVWOXe2pmyFhAHVM+ZZY+
ggFnu+BghnmN0kYBW2EGe58H6RFVp94S26FFnwnxPBUxP5vGGIJAFzAACMl2K6MK4kOlm9pNaDcz
bvgZ8UpoosUtkmFAYa1AZcMP1Pxws/RsAIuBG41ABVP7DZUdYNiqq6+hh5i6jpinZiuBtOqDiwrL
6oSKOG/14YGUBEoAUimXnvaIOlDKkwc0iaqvcfM+B3kYUJwDFxE4kvFCMu87JNPWU4MaEFU11j1K
6a37XISbFlHKG/IokpQBcRCqBaJT4Nn1U29a4G0z7snZYSjMFmMLzBWG0ohWz4lwZLt2KjkVy9oz
Nmpwv9jQ1NpnoGNadJoZxp2i+khNiNSwJ7cX781YjckmQanySjXC29UlBMPorO7ht96JSiYrOshT
LzXptH51djoZHRHUSReU1eqcDlTBaTlskjYwAFIu+oNwWHA0gdqas2NZBEouhQwrDSA7pc7aUSXb
ERigeabrgD/nRKQIqoSrjGPbY+cAuvFiyG7DDCuamvy7JiphAobgqOzg7WoaUg+SCE4hl3GX9+nS
54VYpUaXbeZ2HU+aszxh+7ltRVh8m6q80BRV4WW3o+pxPtSDgbeb589RYguSOnXIk2MRy+yE3c77
ZQpSgH3+bPOqBvN6eyQ7jeiikIFG1SSqGXbxNdh8GiIIBvuopWSRYS/I5uoO/PurZQlQ1PpKA0J3
CKMjjQqkHU+Kh8kd3UclAJMZk5selHOPZGHGtAd9RH8rtGlgZrNI694/kkeJjMSqFVBCa43Ww44K
pZKiAYcUDeWQkj2gGCtcUBMlsdblvzzJZ01/mwDi0iILH/a5i0rpqSmOnb4kiqHdj7wAZmgqjnRH
3ZXTK5ATMwXexo8xMblTP3nWUw0+nz9vqd9oh2YNKa1k6+RxtiLd8H2hq8NqfE5WdmvKcw8A/tnN
82yVmzY7Kq/6IaKsP1myf7/EqdOfyOYF4NdznfxInZP26MHWgDjahwv1KFTQgdIZvGqFcXdNU02D
z4/m2HwRH5XlDtIMZKI0FV2MDhSV2ota5EoDJ97NA+eM1q+5rtP/PhfZP554ncv+9USa2S5LdkQt
Nl6feBk1GSpvCcEbfDRx3LGf0g6vlWsvthOfm9SLhDjP7fbsuIY8K1tEeyxth85Ogdgh23wbAKCy
Ty3rQDa6lF6NemZ9QZkBSEpfeIcTBHi7hD8+GYDfB6nxUndN9a1kwUuAD8I3UEHPN8CTzje/dZmR
8p8hlXHQ3aUe+V+m+H/3gQQYqrzA3712e9c9NcpzFkT0UPCcb1ro1M7sEMyHsktdm+6lw6/8bAeP
yWSzl78NigK7ndkh/j1IpTV7iZmTnGSJ4su+MNQtXbrEz6GVubxaJgTibr1Eb8gzrkVfTc1mWdbW
1kpwRvWkNX4amvdLI2qqaJ5ysMDVYSodlNBP0DG92ybi1jaLQARLNgcZykXb+SWoQct6PaCmfh/5
In8ejWlbNjZArdpusiy82mVcvdt9MLbtG+Drnt0KZ8gP+9X/d3vVoH6Nsldz4ktnr0B5CU3mcU6W
NaCtPfVh+3jNn+WD3WwHN1DLa/5MIoWJKGwSbK5Jsd6Jv+Sxo45kmu18WUWoKKOc22RE2Ymz+vH6
6B4vnG3T8HF5naaNhs9TU8do5fPUNJEJKufb3rOXk4UKQeFNCAzmgKRc8trzlkYrCtQBqOgy9+AN
Ne5R1/JUaBv5tXYEBUUgSLY0wzyWJviYRYLdBwVNetKPC7an80xX03XOJsm2WG/8I3UCB3afunl/
GlDGv1KFjx233sjMOw8sfPXoIDWrTQF4pndVPoKqSzdpu+KWMXJtMsqOZPMCEBwAFH5DnbObntdD
KnxztZX2z+u0xhh8npYGhQaCWakUGc5R2AbRtAMYramTLt3HtJHAUWGssatSneHu6w47O9rPBDFw
ENSk/Qw1vWCQKERCauLapF7UsuH7kp2CGKeeARXE20hNX8MOR6LYN4cTCMWxx6O2r410R5ckKiER
m7VbGhqBZR3Lhh5C7esMUQWCfza093/Y55k/PWTMw2ThB6XcIMQx7JUfP9jOYL75EGINIzf5XvTp
sGxVGlwgAdydQOOBcsKxCr9azZkcXKgSLysfnPKNqutzCR2RFXV4WwaNqW9Qdm5WXiOTc8jj4sIn
YA+Q2kq+e/bjUFvTV4ai9BV0bEu9bY62SBEj9iAg3Ik1d3wrTEcskozFt2XpORfqwBEAtRW6w0CJ
3dxRG+BfjmzUUajm4Fsc1IquhkApIe/JJjsXKLtxGO8bRAY3LDbkTZRz+8ZqzTuhN7UpUknUkp3B
NwYY86EIDJHH2PftA6IqeypquRa6UBPqzu4B5OdzJ/mTnS4jUksHN/F2f9r1tGCHNg6V1e0++Ws7
PSCbDH5EQc7c+cdwVO8if2zK+ce71tuQGyCR5XGq8+11WhuY+nMayGVjCHX2PCR0FDD5N0OE5RqF
Zsm9yELAfisoNqg2LJeWY9UvvmhRxifb/C0IgAKQsvweZiBPKr3+Z++UqywrfOiH3iMZlOKUkotl
HbLoJ1JngHHn2TeV/IMavebJ6ftxzfFqPDVmWR0tZFc3U+BgUwnygUVcBN13ZsdLY8qLn+Dgfu7d
0XkJDYXgPiLvF88wzT1UUY2tjzPZXVoGw1J2pvU2OsNeelb+0/SnQz+GzRtAmxDoAvuh34sFl8P0
YNpluo2cJjs0vshunIDHKysc5BuQ9NuxzvIf5shf+zwdnwepRpw+rfIUWr1zwje7WvuDX734PcKB
2pV10z7xA35s2sRd1nHagwLbFccksKaHTlgP4Olw36DRDDWnyOlO0A+r70HT9o3s+GUQlRkaeS5B
W3fXCg4gdRKsjBDFdSDAjC9GUSbnxuI47DM2fGvdtZcm5XeAayCTpR1s4Y1b1FDydWpn5S2KX8rb
KkKBFwIONeL1bnFrQXstWNQFfuIpvyETargMZKZlyPhCGdUuNrp0IzXoA/9q484O8mSBsLE8ML3u
zR0RqgWmqLqlFvei6lzY/HwdlFdY9UeegMTzY6ISCeMVvkzpxiCICDbU7xOTj88tsSiC9juRvU2a
j7PO+vHYFYvS1ZRvM/HbfCUfunxq1yqejgJY194KDpCwWbgeWDyqnF1mzMIEaQwEB9INYRzi0hZn
FGg8UyeZPG6dbTa8+wsg3JEmi92j0QbukugonKp9rRLHurcRNDv9xT405Wd7anevbi7e/RsAgJbE
XoHPzWsYpfa9ilFNNUeyymgQ7/yuSIKcfA/coIRJoFK1AvwLXduBeyJybvGHqZ4GSDLtOpRwb7qR
Wa8TXrxx7/NvWMJAnyIy4zT27nQDleoARBkoSNYjkdOtnpQeKSoEhmKvnkeSgxuhCIxGMiAqbvoU
ouP+r5H0TNMHRJFGujwwXwXAR+SAnR5qL+J1EbfOPRDi6Qb/jPAkswR8wxCv3jHBauQFOINaeG9C
j5qBXpXZ2XdIF23G2p9i1CTyNTi6rO+pg8pCIGbTZ3cy5Sq0pX1TydjYDtPQHbymG0/Is0N83K+a
+waveZTnDeUXbCMeowzg3gW/n/oWjGG1X2tVEeeLMMxy+befberZv362uDY//WyJYUBkV9d+UekW
V6JYCsa7w1ycpZtAzXcHKvsStnGPOhKxr2WWyQUiq6CQo3Bd0PrNmiVgDJiNHtK260BxY4E0dolT
a+dvFMTMllxF+KuTUVQJ1ujYPU1axUvpS9mb/kbEEDv3a7Vlyi8PBiAhZ+n16kx3dOnTCgxlkeet
rh1NE31LhBktitZXG5bGbB/4Nb8PRl3SNoLqF8iTE0o86xfyGB1mI7/JnlD9I5fQY48PCq8Sdk3r
f4rxz7fkNMGJUgB+mrgbqTiO/WCjGxHcdf0ANShRvm40rFgw0S2sDsjAAbCgR88FRNrJpldyi0zQ
nLp1jQjcgLNGknTdpdNuQ4xaPj38b24K3/xtCSgiZKz8/qktii1KuZHXwzdvY7t82ha6KfN6mUI3
5CUrG/OQ2R5kx43J/GK66seYhsEtEs3qBmzaqFjX/swKvaXofWSu9LRFX27Jf0z992krxI13U4HK
dlBrg2F3EwAztkR2MdnT0ZaatZmm+/ngq3tRsZF8aiKWmezTxkQmukF1aUDA1Thxh4VlDe46LEPz
5BLaFYvE4G1QnnH7/kSo0xzjDnGafLK7E4pMQC9RgKj6BIHOyN7ENYrKK1/JDfXTxfCTr6lX21tV
2j1qWHBJyng4V6KpUMqfu2CQCTy1IGNSiXcf5vX9shYC2V/tTR29HyvwX0JpIauRvIXWen/uZQQw
IfSlll0FiUaZAc2P1D1usfPqNmB86xYBQpNqQcZW99BdAKTMvmr8m6u9tmxQf8y9PVtZNYCGCjsD
F8v4UdAXDV8hfu4yB985uuXBQ83yFApniJvTBTmqXCKk+6vdgV+oBK8/WT6NpPaUJRY0y5c013UM
hIQQitcXu/DZ2lG5l19AD9ZtTHCBX2orYmezf7I03IsuZKa7iUu29NKxXCfYqfg4g0TBaYqLJblk
ZBvDsoV+D3fW1xnaxHzC6YSDpi/oy4UBVbJDqC90F2duV4JJwYMR57lwTdZuah3Ad7WX6ztQOhfj
jnzI5LjVr9E05bVNPtSsqsJ1ltcez/KrleVBULKVSBjJMnm/pIhGtqiXRztXQQPCofjHbMuph9zd
1q82Q2H8pAjkpyBlliRQ+eEgT++AZj/h7Pg5mvlHcJMGB278ZCTGM1DQ7Gwb4AeUjI9Qih/TczPm
JbiXeuMORWj2sum4jRhPHi/AGFn+o+JsDZBiCexHAuEaN+I/+rT5VsVe99qOyNsbHjfvseEJwD0p
TPwfq2yPRWsAC06Lan4/W3tYXPF9cEv8LVI5nuZbg/XGwWqxpyqzBpVEuocungQyawQtnsJpsEts
FO2BDuMLgJd3EOtsH4KpDk8oFmyXZDd6kC9WLW9usohNt6GrsH/RAzi4ApAxqtyjg/rix6CCnK40
y6e4mtqFAiPfiS6jNIqTqS9XGzV72Yulm9ubagIgXJbiLLy4egqBgr0XQbQ07ZYD17JqvTJ/clVX
PSHyCnhj3d+TY1zll/+h7EuX41SydV+lw78vfTIhB7hxdkccah5VpcGy/IeQLJl5Jpme/n5kabtk
b/fucx0OghygUBUkmWt9A1BS9o0uVVH12mflcDkJ/Oogq5oEeA6nc+bTghYDUbfRxWTk4xxYILbS
xcYukB5EgHupi0Po1ViNVfbcmj4UWqHhBtkNa6ZbkYk3tmUOeQvdaos2PDQNZqi6lfRmdYOQwVk3
YuoaugUfyDo1DGuE2nJcgZBRbRtMDhBKSmPvgHvLO+g9oyu+QC+7W5s056Nrll6LAPwAJXiaYmGY
wpl52tMbH64AWy/E5lr8Xb/rYfoI3UUfdi3+/5/q+pG/nOqXK7h+xi/9dIOsO7Vp6Z0XwGTZgEtI
7urd6wbCH3yeW0Xvwigh2V0bZAhJ+jJP/zxEl6/N9nTGa1Hv/foBSYOMJJVQOfz70wTljwvTn6Kv
5FJ5/VRdKaqS5a5g9DyqEGu36SKuh+jipYve1YcURfQI581yY1hhfmpgDcmRCtpnk2Kn3hQDBwrE
8IrZYFrvdZ3ei+KlAVOjwzA9AcBGq3pZqRhciR/H6iPyCGi5XpqHa/1IwN0eE4xE+lOvDQPkdTrR
xcfMDjAzV0ErFnEROrPLJ/44MaJUIG5Dw7vTn52oDKvkkkbzy6n0wYF6SmQX3FxOlShaLILQKC9d
HMM5WhAhWkFhQm2FImp72ZNJ+773mzrdpbeZTPBg4zi9yX7sXevEdJrrWXXDta6ESugsYnjiIe/m
3BathDZVACV1XfR47NwqExbaXWzeBFOPEvZq66Dh7Uw3lsx2bnPEW9KyI4fLQZ2CUyBIPIh8ASKa
qTq7sS3rCJmU8rUY+dEQpHhlSh4DiZ0MNbYX1XsZJtBmcoi3kVX/oAHpGobuT1h0RAIu9dcq3UPX
p+V4A5a5SwYsCBIenSCgx85RGMkjBqSFLumNMULNObGa13bwY2T6GiDyCqesZ7bwoGIgU39XJWxa
z5fiqfmxF0f0vU7vtQkTT0EwJC7JU/l0afVXhDp3sVLxmXMen6F7LfZ1M+50Fcwh4nMDIP6Nh7EM
rnm9P9Pd2vYcQIzppHvpTVPV69jKu4Mu9WEUn6ssf8xlBiWN6cy6qq+hWSEM099c69rcqmZ2ROKV
7qIbEpWCdJGDxKPr9DmDEnaifsPi+fVTfamsVdxDgfp6Pt9KzI2kPfBa1MYFR/lo75hozvow/ScB
F1HC5rT4cHZaQoY3ulzC9U+IsaLsoP51vFZlXnXqHRnsr1empBe6FDKJ4KTiC9N9a1F5rmEI+eGv
Kk0PMFITclW6i944IzRAalrTy1+lTypbB6Z7aapm148lTWavjRK49etf2latsSV29+X6xSFACt1/
lWyuV9dn3LnJ/Sd9rstv6PTFFHUdbi7FsWBbKGx0E5mm20gTJglGnvbPUd3cm0ka30ewbNxKQoDQ
nerhZ2cZeXMcMQ8H+NOulw2kjDZ2WrAHBaE73YkIk84aQapDaHFjbvA8dRUM+O7ann7umiE7dFNJ
FM64BFYEysmlQ+8q0VcnG6JXjR3TO13VUkh7+akf7nRd3/rFOg1zMrscwE3/rqdLTykKJU5A9DCv
bqONPjk0ceMtoiLU1UV9gIObxRC0P+uqdkQoMenbaqVPDrZJuo+s7E036ss1QrpDCte/uXx6Y3VA
m4VioU9my7g7ElYcdX+9caLoOY8l3etSj+nhypNmCzkR/EGj0ftnIFXmulFX5bDIdFnl9VtdjMfC
WssQwTrdRV9CB2YcGe90hSHh8eKUI1nrC4CsB9n6qsdSEmuqLnwkodWeRybVqRi7V69znC+wdh8W
cAQc1n6PYqCMOUS3gNGMHGdfVCkc+MCg/gKdQgZJ3LTZFW0I6Jp5vlS3cOBTZQm9EMRoZu8rbkio
rS84vSs2P0bqY9dmhfsBqGdFNczEqXVr4LIL33vU+WufZC+qVvl9gSTbWtWw+EGU1rmfOujUNuaA
L6z+aiDI+RJxACDjjn2PreSmSQbzSUXNAD9QMzsLK2xXdmn2W68UMeIUMYFqIOvv4wHOuBkMOr9N
h8OjlH0PcbhMEQzGLeotPSvBrZEQUBImHnloG1C2oDHIZ0nQf4ZHBbScUX/t1k3s88SRSCMioHbp
JsC9193Ajng/2zB1u54tjL55WugAlscDZL5B7zDcdHhNZQB0qWM+wna4BCiRpuu6b+LPZcv2sqDB
C/g8yawAPPqopEkOOR2QWrOG8OXHkV0CMwp9ZC58wLYti8yNKEKCyM+Sz3ov80V82et+U/e7fj6h
BONmkXzIsxnCGnZQBlt/yOpdcmx8uDP4KDY6vXZplciSLbhRgmbyI0enO+uzJGW91vV9lLjZiMTu
sWiLYiUgP/BopsVFz0okNl3Ell1tgEKCOW+SX/SsMJdGfdRAQNt0jM9TfxtxMrDUAFPg2kDcLDpz
MWHnZ4FwoINdBvG/KXezSLleqLydE8N2BFCZOD+mI0fChXZz3YA8YX4M4SFozaOxnwND5e2u3byB
B8vBT+SsZ2BzdgBq7FTatvdBZ2YLqJT1y0txhBAbExUuyZTtveroCAHXZK8b9aaTEAwDqeusS/ps
fUzfz8Zo93423zL8ZauyBhEv24xdrZkF+6F9Z9PqqEs1Sep15KTVTBf1BkFeCHP69ZGVDgCbU48a
AmIzNlmJ6LrfnOPSYzrg53P87lOsEt6vRQvtyWBgxZ0R053WZvDgTrqOwbVa9NNDAY++cIpFdzcl
TLvvWDfuCMxfFxgc5S6o/WDW2CPb13FufSaQS7/I1qks30KFspj7QM190d28pGR7SvyVbeYtSPXi
RT8xdQ3jihIxi3NDSLNr/NaeEz8OX1R6yEvL+drGkF0dmzHckjTJ7qYDdXsV5/DQMQEXssJYbOIE
5xG1KV59BHyCoOlekC3tZi1zglNsUwoz1xEqo1Y+wkQ5fu/L4ciiYMeYzSmSpy0UeqH9wci813sW
lqpdpmyEC7B3aZ32rOCZNz1c3G3QhKYNRDGVv6oB6F3xhiEpqzASNZhGQN9fjisH48y5lEitT3pp
lx8jaIZ5LRB01b9lErTRGc5ykwfXiTuEf02gtQszxe6rOfZkpuKog5ee360b0RprgkznTQdK+Ax5
ufGp7Pu91tB2Mqh3hnn3lZQJ7CDBvzC6KL3PQL0HdRt7flXANhRD8r0Rqfe6a6veywipF11WQRmI
YaAERSPd6kv2RJLsRVk9X654+lNEAbEv3SMN1BqOBdGDkxb7PDec+wiCT1uMKNNT2A1fp/qE4G1h
BgHbCgmplJ/rRyQy3JzW5RrDX3/AhL8/jFx08Idm+So2i9AtSQ8TAt0ig3B0m5IHq7wb4GtmwAfB
dqag1lS81sk4GdbAtlXndtrUENZH9gJ1uqgbrnV5Letl6ZntTKPcNN4Na+CzZMLbaHzbtd6Q0bgi
wA67iZZpvTpbOVZ1Rm6tXmQKo4dvUPMmi7mxCKc9Xwzve7rud60AlkI+B1jJVYS7Z2sjdbCsR1k8
VFX2aiHK+BqW9RKBuO4rTb14DvzUcFS2jcgezetllkgxM7PRcD07pXtbKyLoQLEuc0TkMM/xt7pK
b+QURdZ7SFPAy7UYYUQL8Ooykgps5Ylwp0Fcug4CAPC/scQBgZz86EzDb6bMJxPOcuuIcQzJhdHH
G0YMvCXKGB7obe0zmOnQ6NXDU2Gbgj8XThDNKefp0YmJvQvGvF70KlPgeoMvDjfPV1an34e8be7t
IGxWnpenGz/lcEqbTqZ7jBYc18OaPyO0H809OWZzSexhDQlBjVHXGyfLyoUnubnQxQ7kvVvx3oFZ
fCXSFHDxobkbMw/U/jhMN8hpgGAIh4cznEHe60p5MLxokwVi8TvPCs/Cq3ZqHKdUvMwCMgdksTPu
EF3Dt9CFfjHX3P8Yqas1cr0mXmFweYKQYnUOEIy51OmibgC6vVlbM0NCAKFlrfkAGni7ZWYxaVPb
CB9WsIa4FgUEFPG9WofI8oGQtoUziyeFcVi1fhZ15d9J3iT7doi9mVb0Fn/Wq9xK9rk12TMhAr+A
lm8CU8LCxWNLX6C3oYD5N5OTVGKA1gt+iISH7R2xKwgOTUPtELz3bQMoGlumCm4DCvFq5SGRhbXh
+JUROPP0aniEXcx7vQZiQCPzUq/7j1nkLXxjBMegaeI168JgiSQH8nr2iHERuXKo24AUEifJmsZp
80X3CJqQrSKY87mYbKWzi/R8Y5B+9duyFp5HvgwsGW47a1NAGi4QNdzP9Feqqo9F3YqIf7fR338Z
dn9p/eXYa+d2OlVpG2o1+uO2G5B0hRV6uesRAVhmFbXuMkDCYHOcja+5d1P0nfdmjeV3i9v2g0oo
VpZ+7+2BAq8ux6i0MBbZAKaSft7IwKpVZAQ5Yk/THEhNE55u2iTOaM0Ieb5ypq+86gJiEpu0hLkP
A/O6E2kNg+JBvTOxr/3gyYC5eZs+MFIT3KddBW2a1FomHODiMC6LA0jw2QKwp/JzJek3TW00xDcM
W/Hr9RgSjsHc8PiTEvgxNWsNCONyeS06dV8uYY8cLBPp+3s+gHrF+0eNfs/zFtZ0gTccbWZ3e1Nh
IROWHn2u40sHq78jPXWRLSiBEMEjkWOGibAwK/bahiadinwq6larBbdTt2KtaD7o1t8dG4sAmYs0
g4CqkR0xTcC8Ega0Ztnbu1IRTDWn+q4SEAwYmqdS2bn1XcXSvoUf7RwKt356DvyJwKDCPZS6OfuW
gUM8h6wGuzEKuP4Nhowf/CSvFnCSGg+gfCVbUcRiNRa5dbKigs9aLoKn1sxu0yRn30HsB77RUa9B
+efhMlCAb7SxCSF/vCugj+AgFOOke960HtAD/Wf9+Ot6k2ViJYvq4j7kDGZ6Ard7l2UwRroaEqVF
0Ky4CiCGO8KQ6NpACwbDD+MEBRsoURVA7SO44pY87Ha62Az5e1FTD/F2+Ng6/FzUrREBPezfHpuP
wOiUWTqHtO2e1zLbONMEC2hEOLLZZRocdFlvpi5ePmabKJbhnmLyqfUMItW9eTwPTqLr2S0Z46MW
Q7CyzloBNhotda8hHd/A0vNPmNteeulqc7DQq0/Qa5q5/jgX9CsuvbK6EEtl19YCEUoAhPuKPIYW
tOHwXHvnLKihx43B/wCODHJQXhsg6NJZhxFQcZgj1tZtk9fNLKdZ/yVyrOfWkfGbWTY4fMpD8aTE
UonEr8KB0WrvcwJDNh/PtF9DG6UbkCZpaXjwqPGcGB67TCjbmKb7PAqe9TRNLxBssFxd22rjrZ6s
OQz3IMjwxUKreWldL9V7ycGo8KqYlL90fdMrUDumetbZs2tXXQ+bzgQvBqd0Idg7rkCaSR8l7MUz
agcvqQcatIQW2zFKgu5og0ANqEETvESwBuAE2humDL3Vz0fGNBxPWWo9ZpjZHCDBlB0w680OWIFE
a94bn20rDHdWFC59My3vkiRqTyKWALR0cAbtEXOZVR4ha91qtLzZ+7799dJKBvFag/yxw+QIqxbB
DFheIkKm++oNhOuWvMuMG10KS0fMP/3jv/7139/6/+u/5SfASP08+0em0lMeZk39xydBPv2juFRv
Xv/4xBzbsjln0LDgDtRHhLDR/u35Fklw9Kb/J2igNwY3IvOO1Xl915hzGBCkr1Hm+eCm+SVCtw5b
W86kqgAm/W0TD6DhKiVfkTpH+jz71hrzyzrW74J4B8bKKtYzrI7zdg2oGU+OYgzSla115WCXytxg
KMPVxWUwDpufyuARHwMAYa7TjCjm0RzZmBQGIVAm0hs/9j7W6c5lmswJ7vEt7ImBnp02PEv7gzVt
+qipljkGPSgy/dmaVOoLxPTTNW8JZuw8FRXwSHZ76aKP1Z31CeCmQNy//+qZ+devXggmcGdxjhy0
YD9/9ZDHy42uluKu6cJhjSSwD9QUHRcpM8qnKkbSZJpOdCN40KXNqpPuIcB5AlWbACb2+15V5hnb
NLA/nKcjk8yG1SuYFRtbzuvgKQkrcx5ZcXeQsMTclQV0Mgbkpj6PEH3G1ytep67QnwbGe+pKPDiN
+Mmw148ZrYYbFUTWljETYy4oDfI/3JeO9euXwwiivvh2GKAhggv+85fT2XFpAzqf3V0m6aLg4OXn
7DMyFPkZjrLtGVT9Bz0chnVmLPWQp4tTL8C1svNQwKvYDJxnxIDVQvA0g2oaBqYgq2HWwHnzxVTV
QU5zRLwUb7OI5I/cKGAZVHToOuRsV8tTYOTVCUD7JRL2/C6f1PRLaNtC7iD2droOkmHxqimg/6hb
9QFV2C/5pMuPqBlca6uQgbdnpTMEp6LNKDOo9nsZKI+9B80Mq4urWe2BRRg0d/Cu53e/9GX0VAtz
Y8O545epvXaYMxV3tlOjtp8bWx/spA5BD0x/yZ6y8K3qnPS+mTaIFBYVjyAAhkIaitZtQT3cpk6R
3ZuKVkuDjvlCt+qjuy65HJ1DvPfmEm9khUkWJmviD+LybSOnUZk2S91QmiT4D3cEc366IzghNsV/
DsdsCRqytKbH6cNIhZHFHCAl499xvKJgH0f6Y0chr6x5hmH5mTq1+awnYcxo+73Pvf5oBA6maEYF
K8goPmgL2ItLrDaPvdjD6t3KKYrCbSa3txAgQHjvlBHMZeJypw/SDbr4b+suJ/NJ7K3q2gbKZrDs
ZC27ke4Is+lO77E+tko3CwegrZAoImtmR5tr81/6XCpYpVb/Yez5edifvkwIQAlGhO2YEKJzxM9f
ZhxUhCYp8W5lXw9IxaaOS8FfOJmh4QD0ndJFmzjZU074Qs91dY+qCsDS61gHhVsIzyKNWNjgHrfF
ukaeYRpnq2l0/bAByejQKpi3oYOuhscHgk40QDjNH7NZFVPIu5okPVMnDl0dbNENJDXeG5CdCREl
gKy7wVQ2i4oCWjaek5wFcC5//6048i+3mMUk4ZKakNwlzPrlW8GMivlZk4hbArvcgzUZZkDaJAaE
bXK51ZqovoiieV+cQzEm8w/SyzkMDbRcsq6Dfh6IsTak5LW0sicH4OB60czrKjKgxZ3WMw0FzDnk
OWCF7O/4hBiM/JVUhXy89qoF0GmSwLqxm0JDhRdBFCM0/LUuqqmus8FQCgbrL3W6XzGFmi6dp366
bqhtTLWZ8VRN8t6u9Ed2h2EYviKmH0GpS5Qb3RKW8NjyKthw6dYPvR1W1zDIZc4+UOZ0CwxfcTsV
y8isx3XGAVSZ6kneC4wRCCpCNQUrfgj22wDjc9tta6e/MycCSQEiMlK3WClNpamtG+CglDQIy8Ei
LPAzyDt31NvA3Ls4qiaEzPzYeDs7lV+STDW3uirHq2ueIIex1EXdQBNQqAh9/vt7xOR/eXQc+G04
FOYCDmdYhU/tH8ahwSF43Q1WeRsEdIo6Z49RXYUvWQfQodcLckLmJwQ8DwBg6OsFLwUUMZDf954K
pJWW8E2FSoYU4f3PRzpVS7CAGfZOaoTguEKLRXRRhZgU5Gp10Q7HRVCo8a4NJFRF/GwZQgn0sciN
/ACZWEBNpyJWGM3alpPKzVRMK4iPljbv17oIotH7KXURVsiLEFCzhW3hLteMoNAz60U4iuYD9Rps
ccyMqupCHEKgatwkDFS3C/WapxCSgBMYvVCv4TaX33gW/0C9Lvy+XqguVZeP0J8zgJgD3LcZyyfT
lOosTMe/iVvwX3uQeJ4sZcIpnJB0D4SCvKd+ufGCgj5BVaRZYkz1VrpbFEH/vECuq2ts4J1arCB0
vWDN8/W0lj8iAjwdrk9bqNxHKL7Y14qNwI3CunEo2+AemusM+BxE6ypZb4YaGQHQCuQM6hfhK6ZP
mZuOpfcQt6M594w+ucmADV2rvDU3+ky8QQbweqaOpP6tU/QgJ8Mnq/X6mQnTOASnwU22p42u51Uz
LGpuqRkV43udbtD9ehxlEWJdzmGHK5hY1Te2jwhKxlT6FQLwW+0M2UTNjvej8wQQo5hFcgjAn4B9
qmwquu5DBOypaVm4Ajv9aof1tvayB5AZ4huC4fA8YGEEzwsYXPO8vUeey4ednZ/f5+lYwyagaFe6
KMpEbeoWwHFdhAmzdaprsoyUlZ8RYafznCTy1izz5IaUckWHXt7qqj70mrlneuPSmupMVtZw7rh0
97okO5pFttHBWpgGQd0wERsdMAp0hmyqa3oJbHRLQAjHZMmGdNuTkdFzWHEE9fJ6Y3lV+b0142cr
Gm1wXmtvhmU6O5XUqlcsqQ3ggUbINYDFuSxCld/+7jxJvOnTolwhYNEuyhaWeFlY3BYTGwUwSLgk
T0SUzMhh2lgnGR4p1OkNh3GA7itGjFJ2WCIn3w9f7Dyfj0M+PEQxCBp2KShyLVixY3bLQNDI8SKd
xA15UsxBLOq3XdVUyMB1bRcf6igvZzUlzhn6pMHKsosQjjP5sI9NROcBSZR3wkSiQOSB/QJO1SJJ
ffbdV86ubZCR0YcDDuCcmR+EKwCaxuXfj4TWr29LzBoYsQheDIJSijHl54EQYaiyMXujhWE8RYi1
85Be0pQByE2dnEDRNaTCEBHRdS28o4KmvR8bUcLwBir5Qhb0HLUZ5gNdmX7LcVcCXMYerz2A4feR
qPbCtZwkVrTOioLIKtY/rbPQoirKh/iR3oOFI4xxZ35dp5d5hAX08UyxIT6qoDFPuoEgA3L6+6+B
/jovnb4GTjBvmP4JoVfYH94Hsu+B87aJOr5j2qUzMUnxyBM4H0PEC2EAyxyhl3l96BPfmrPeKn8d
DPQRRQKQv376gwJ6dsiURbO/v2RGf5nnSGpT28YvZ2PwYH9ZeYJpSmE0GEbHy4R+9GQFJXQ//IqY
cDIF5aG2E69KxyOrP6v1O76igFL9tdqHbuOlmlgq/AqrjWvvOmrknIdlBo2mhQ5zptIJH0wOLZc8
WQxBDeFgpDzmWUyDW8Mv3/dghMDmnQLNI/Mpmw/T3rVfBou8y3L8v34KhdQ6NPItL4Yq9IPml+K/
Vm/58Tl9q/97OupHr5+P+RdGPfz/2y6H8FuF98b35tdeP50Xn/5+dfPn5vmnwiLDRGY4q7dquH2r
VdL8GdKZev5vG//xps8CQtzbH5+eX9MwA/gZS81vzaf3pikERPH6+HD7TB/w3jp9FX98+p/k+eU5
xSzpcrbrIW/PdfPHJ1ga/NN2bKwkHNtkJoYBrNS7t0uT/U+GubSF280E0h633Kd/QAyxCf74ZPF/
EgKii2MTLO+FnKbiYF/pJvJPE25+jsPxMHFiOfTTn3/9e0Dr8rP9PsBFf7nXGU5jY1ZPTchTmMSa
ruHjdC2i0HitLYTWmrRxlqaN+BrMBndIfeXrwl/StMjWdekTaMqmMFJPJExnW2QsP3xnv4mz/fYy
pIM5I64Giy/zl8sYaQ2w/oi0eFlAsAlpBHvXeOpF1uTVyaDAU0amC+i6sVAxPLwaSGnPA8h8rf/D
ZUxhk2u4D+pcHBxYalkM2lXg4fEp7PJhsLIZEqVOa3lrUrFiDk8lPILUMDeGN7Nauem6/EssPAgg
OF+SoTImL8lZQVPTHbPMWIFVgNE+RLryP1wWY9PL4ucLkxZUjzkEwWxqSTL9jB8urI9rXiKY4a1l
O2CiBRbDikXlDdQx7X0qORYJPevncCEyttVoElcOPZ33k06eW9YqdttWQPYX4bYVXkOwUYeEPbSo
q72UAHGCslIj27zmTgrip8n2w49NUshqjih5PC8GGzRZBCxnygn6m7GEyFdoDI9wK4WAjVf1LuxT
84M/GDFeuuTNKG2xZWfu35bcVzOnB2tZgNVijB0sYGj23fGgocAsaCyXXrSom3otywRhccifCWIF
QBTGDZD99WvbOy6HuNcMf3Z2gAHtHbgS3tIYvnmYkll4lS97OJT7mOB2zcqWST6HQNbOjzfUBhqo
bQGGRPKrNMqjjF4RqDlBJijYJXHirJyymXgFCXK/Znfv+S1IpEqJRQ3fLgMMQNPMAHmAISp1AFri
cm0L5LJymGhuqiBD3r5OoORls6UpoXqVbOyArpNpphgj910SuIQVsLoAV/wN7hiXBTGggikHn7dv
VDoffXBDReTPEW3HQg4+pwhJN/OwsVddi2l8OYRvWWpgpi3FInXK7zIbTzlSHiWmqxHzTLdvy3N0
lyXlSyeBPqpbkI2ggzmvMJxgRTK4Y4FJRt8689rnw4xjhTCTFQQHUtA3jImnqMbBNRhbWpV5Gr1q
DeCwD/M7OE1YQqxMGm0gCB2t/Lbq3CIY5jztHhAgGF1jKNUCuMpkC63TF0HJ0pMnOsqvoKAYy4Jb
pmsE3qPTgw5UQIYRiHlybmBgC/TGG2UDg6aUFbnVJF5dW3ByIB18hjP5RKF+S9PedTKoDkXkxcfK
ZRbzubQnr9I0xgPQkxXCs28wDZzBID1x69qhqywFsiHCDGEJOcdZ6mX9QQ20XtrwrjmxNBvnCTLb
1B6CFXywCzdKxbfBp3w2QG5yBufa74mALF9MB89NFED8yAh481qV6QoSFs0SHqswbmEFPwCLvOdx
5yGjWYMSTs1qDf+pba4sDmsDpsDexIYZ8JJz9S50vNT2ukmbAHKLUVi4us7gsGIKEwSlJyOtog9u
gGDgS/gON1tdhYm+CfWgqaw3WB0/QG8c9mc/uui9eDpeH3Ft0HXXot6rsBpC/pkDAhqCGGO24QiA
KXv0PUAgdJ0axmyr95g5ygUbkkczyBB/b4wy23Yhy2vIPeFg3ZF2gBXmlQQofmrWm9yhIGzqXdwy
DmBzygCg1KDZTB94qbxsda/QiW2o+FnsclD140y6dRQKwh+uPvTDlQwQjFt7A100NZjBDESKyxVe
r80GUTpGAmO6BF076IvXp5e6Vu8CBI3LxRCCKBpQ5UzAKodHzpuyAPCvIUsAzAp96aCZ7ZoMD4/P
gYWt/HIHM0N72UbeCYIlkH4mMM72qznCQd026Nv7kNWvqYLmwhB9FsLcZ6kA6yhrz7IcP0OP8XvT
d1h95enM4UYCH4mgWSSDStfwxRtdPBdkY2BgdykyY0ck19Ye8W+ZIcwFD4PIbWV0G1meGwnrxouJ
sx7K5mz6NvwdMvU1SZyFVEj3AkPC5uDUZC6H0MaK2uwYZIO3z7KviCvDI86O580kRI7xu3M9p3hr
4Fk7af2uMyvsZp5Z9TP4kwBLSeidk5FwlbcFJM28YDsGyYa1w3gPZB5UX+pvkF5ajCGD+TwUOGYp
z2MMz+UZ4kLwkvLqfg5VVeWGVgExPificyKh8BgiITEfEDaUJgVhLIwwHADGViNGjclwCu27HvqX
4WAvQAsyMfyONwanbyWeXyTxb0Sg8nkImtiyeY2lL2DNK4qJ/BbNzaBXC9VMLy242SvBxkVl+0u7
VmpZunlPmmWKhDoiduEwj/P+YQBK3bUyE0YsmOC5eMHVfcBPILOvO3Pw5iYDpzlUr1WXvrFxfGlJ
9cCNKrs1WomciuGsnRivOr8Lixu4t0N53q/ljIC9vWPfMd9zXK8Z3LzBtL8FLWRWxu1z3UM2UFaK
ziwZ5guIDMcuqcwd9GQxGBN4JuAJq3g8axtInrYjxZs0pe4kWe3CcQMRHLhGJiebYOpvgtcJXajg
e5i327SkO16VrzA5hv+bby+K8gbAvy+hY1pzE/awG1kqiEiqhYTixKNQz1j7mDsKJU03RDp6DUfE
Owor6FXL0pVFIdCSUfGCdO6b6GGAUYRluRiA5p8ZDiSk82JHBRS5bFhis3w8jmBzuiOvXW7CmaDr
q2JGEKV1CO4As7SWNQS9acTXAzf3APWtMMVYkxHyorixb4QZDEviY74Js4ZibeZLappAcbT9AvoK
0MhqYuOUYzazafu3UeL2ij1/XEaIpPhN9xVchXEOKcvB9YNzEqbf8IhvAM04h8DBLWQBBn6VzgFw
e/AaeDfC5eVe8GPe3tqML+y+uU09FblGZT5XiOJbQZYujMIGWdQOvljwYBEExg4kG/uFU9xEY9Lj
l8h3UD+YtMBnsVPayK6YCfwB/RMJJJ698bYV1u2Qtl86D+oe0u77XeBBOQP095kpTpj5bWIA12Bz
m68hqwCXRL+/rShLl6JUeOWO1nfHjnFvmbs+t1q8LVOQLwHktlPytS+xug+c4hvL4sbtZAm6+AR9
LUO8xeLwDqbpvuu0rTVXq0weBKQb+qgGGI+XMAbunQUQtPCS3ZC02ZqpfbJlicwawri9AVWgIX7q
ve6Atf7nKsbQ5KS4D0HmtOGyCHjoCVq8+KIHG2B7CODS9h60UQQowoBhmEyAtTUceLTbGF2CwJoF
vlr0kuMlXA31nOfmupDtIzSd+Qz2QW5kAaDWQu7Mjcsl1M1yF4pPeyFA5fTnPlij66Af9qLpAew1
yD5LENocW7WrxltzDMwFdE181/eKr4UFoLBC6jZq/NTtmHUvx50dUvyKHgRBSXI/ROLN7skz3Hdj
w3swQEMHcRvc2B6ItfzOB6gbANlhD7TAa9aljzko6C4A1s5uQHRzLsALmFu+kxxhH8SImw19Cky4
sBZhBr8T3aLrLs00EZhLCbhV58V9iZfMGopiX3Qvr0irRQF99NmA1//RwCRmZRLcNo1pA+MFxMgy
itP/x955rMeNpOn6Vs4NoB+YAALYIj3SMElRJKUNHpIlwnuPq58XqZqWSlXdNT1ncxZnoRSQhkAm
AhG/+Ux+mXNnOumjcAEOTNQGzU2rK1RVKrRUE8vJ5vVspS5O1dyNlFbWEsVXV61ARwqKg76tfsg9
2K/pZASVhFiYP9TCP2RlI89Gq8vzoBHpUR4ctxJbwqhM9ZU1s6T5Kip7mvIYSck3XM5EqO28sZAN
Z1bFxjjpVbpBRuIOCKWvy840+Z0+gnbO70aj4GGsYxdE8is2pf1KR5uaC0+hM7FH/9zRNcA3C6E7
/i8Kybdus7NT6t8Qag7xQBm/KhSwUx3mEzidU9yO9iFTCzDVkbXLc3HOzWRd4WB+sbMkQiSu/IAG
hueFMXpzG9zBwwQ9AYj/oiEsK/00Pb+pMZBkfS4OamEdALV3HqxMoDNac8GB6R56tXqQWZOdSswT
Qltp+CwNi3C5iGWWxdsgDX2XwlSxmhoNdQfKoivcQg5TLTcBZCmkRK1jB4Ln0FYl7q3NkF9wDhoA
tl+aOKz22lS9RUXgGcJvj048JB4g9we/G6aLgK7pabLygiz5CC3O0Ul2RtNzmIyRlSzo3cFMzlo/
LSG4+VzlzPtmA0NJr9ZFK7/YJlclxaed3G/qLzDeD32i7lmXJi+087s0oXWUEwvTwsr99TxXGFk5
yqbSpmmdNUV1dKbwkLf2gNQOD0i2fMObT2wzlYFuzU+pM2WuuY9huaytlshFyGRaqb7fXkD+vDnB
OOwj305OoGrXWaqWB1+ff7OLEYT8m0UnB+Kid3voly2lkJO2um02nTbj+7s8awS4wMmKjC6scKIt
+UGWrTi0Csis/9y/PSnKukzd22Z4e51E/vf3/+WTjXDWiTEXbt4hrdKG/NpWM1XebSvS4/pf797e
Ui+fuG39+OztYz92b1s//pQtsAkcU+Q4bge6/QHmb+AQaB0qau0pqlN7t60fD//yOZtGB0HjX3yu
YuJHBT1Z+wI48I8/JXXESFY/9hGnab4f7vvf+nGoSHf++53i5jotDshztKqMv7//p9cD0Tna5vZH
Eyi0v5/Rj9Pquu5rbU86fip1q66K5ZgJ0H99c9tMkdZJA/1zOiOUjv/YXajkKYGnkT4DTNm1RaDd
DUrjoLU+NaCEy/QQB2Dw8gR6Qy5tf11RJdwkQXYN4+A+Qs4OzwBGdZdiN4Th/boWRXaeOgnqGZ3+
LeiZ9GzjoLNVQnq1t12MItJzhGc3Was5blETh+zSGE+gHcVuNkilU9PXNyIdzBKhj24fAQQ+2LZt
nCRUjVmtP8nJHUIR77u+Tk9xGKWnEn+wlQpolq6+tZqHpj/YtXoXS6dFUd+cMHfj9Oh76FCaHBpS
c3Gaeu8zifh86nP8j25bNvy1rVI4rLTLC9rykBu21xA8HJoq+v1twazNJ8NC2TnRtMDNjV2FLd1p
Nr9EmZWja11gWI7036ZJkOwtDX9tt7O2UVsoA4ale33qB6d2edCoXTRxYKJcU4HcHoS1Ti9CUc46
mYoX5JVx1INrysLGb8QfJJ1neZmL8cRsOp7MIHvENU0yL/OOOlCGU6IMAKaTAMeh1KIOJMGsSTul
wjBGT1Kvy/NsY1ga+37iOiJ/R19Ph1yKfLsDocQOxREbATS7+nbvV+SYc2phL419yM4ao1e/Gott
G0cvtWNFu8DGOlRNbfV027o9GMMERcJU55We0uqPzWhL7UeBFnlC9VEv1rd3lai1bKnMpK5mO+ax
ynLraBraPq9tuZ40+e6Qzp+kWddeHrQbZdnrlpFCfkGdUlj94tb1+3MhXj60792mHx5K8PF0XjJx
ug2s2xayGsE2NnUEiDV9InBsT6h6WHszm42Tg9MF1hPx8+xAE1gHoCURm5fLS7fXLaC8UEOwvkkJ
+tDroGY7bAK1mA9mSUaJP9URIH3tSlORhFq2fwJJopxuW2lg2yRgUb6B1HOOshPAsWYfdfAHQWIp
+SZNq+e5070auZONDmzVNZM+OYFyTFDQab/Uxs4RsH9vzwbKVK8tA98BEOTxSf7znbe33x6kfYyt
7pEKbLLtpqT1gHOD4p9YiaPlYoUZmr328hu2y6C/PWh0d+CuaMg3NCWJoImmezj8/qBEQY/m/7L/
fVNRYrSCLTLcTpmfbi90y0eKuOv+8MbbS7e/dnv9tivVCInRxNC+H+bHCz+Oenvuxy5aBXSpOkLe
H8/9OGhpNJk3dc9GbLcFSIAo+enUy8AiBRDO9qfz+3HEH6dX3c487amcIfllrm6vDAwuR8QqDhV8
9R/H/uX0ftm9vfmX07h99va+vo3e064618iiwC1IVdbdgKygTBAokCd7CLt1VuMUJ+iiXNEwMPdG
abxgN6BcYMLkq4DKz4YoPVoldmgi+JlsB9nMF4QEsFYc39VawbAlcbgbarNb52aqeUWq6yeKj9cA
IuueqB76CvzM+LmR6i6lZrHR6+RdJ87F0NNxmKTIdEVhgwjk7hQB9diS/uuSW4Zf7XwXFamEc9XY
m2EYZ09EurrL2pIRrGs70dlf/HxSz/BmXkLymh3VDdJRY4xW7OpAtubWlQ3hoOnENji/azBPwXn2
c5RIJ/u5D1/LNtyW9ajdoX6Z1X29V+r+Pu+ZZ9HcxvSF5Gk12329SfLkC4JFKVnRPJxERSFp6Ix3
nCjfky4Vh6XSsemh9rvtGF9a0X9pfPuamaq1RSM1CJPmGGvP5GnmMcViZeYabZjP/cWRkpKqPRTH
ClFPpcNsxTdVHUY2+gBKZtMAGKu1PwVH4n7QTFaJVQouxJUj3kw0vGAeDYecW/BBLxKTCnqYrdqg
TnaOihRrOaCaWvNUXrQD1eAROdAm2s2dlaz0Rn0bquZrq6KoIiYSi1kY26h8mWMz+JQ1yW5B0m0Z
JOdhYPkvRHztkU7fIs2BL6R/6ScKOtzKwkv384gDnh0p8Lmt+h7/kQ2srRKNQCXf+6k/HM15RlLj
TmmtZherPuZWwjqN9jQDIdVDCtBdeWm/xr5ln4Z+Kh9bJ/JaypeHoo+Fi0Ves6L4ZaIapcUrrSys
O3QEILBl+G6IZt72fWk+aHEAk6e13L6wzoMyaGdf9XdxmRn4pubjOvVDCCPR8E3Hh2fHg7Ehzp72
Yzt0G2pniSvh8u/8DBOSxkd4tDcD5UBAAmc6VDb4GaP2myHGH0tF20LErFxqZKhYTSFUv6HDEDyj
ytHBZTO7UkfKK/4QoQ3mRBQOCO9uqbQZFPmGHTj2busomP6FqWJuunR4I+vDdREX9cQ29UOV2YdE
A0B3azz9R03f/5t+7h/axP+qe/z/YNNX0nj9qUX3p6bvqsjzb+9Mit0fesXfP/Z741dq/5C2o2qW
1A3L0G0NQO7vjV9p/EMS+9BZlnQU6XmCmfi98Sv0f6jA3UG40YMExSvEPxu/Qv2HYzuWaRugHoFM
/GeNX3tpPP+hpQjI1nBo+9JQlCBe9V+AeqY+WQ5KrbAQqEGELYyGDuNsFNiYEakwrMy2fWmVj6Q2
Hmy1R2e+mKEXUiVaJTGkytzGBj5SGkpcdg7MTtyprf2IJklCdFj6x776GDsYizZqzVKxLkzPNHii
Q6pSBpRx76zwGaTFEzjsAv9yIUrt8slGE8PyayQKPkcOxbdJmy9ayF3jKNGqNCR10uSzdPT7VGPu
V4PhLJQ6c+VV3Zj+gINdSe+qkqMbaAvzM8tOw4DkhPYaazlxBOmQOn72oSTivCHunekBIO9jPWAR
PeeP9Rx+hLV1scz4rRsclNHQvq3909jmXqLWl0Sb+1XZZrNLj1BdlX39MoflY+gXD72PMUNa7yZ1
3DRqy3rpS6r74bWTyUdfc/KWWb6kRYRaXouXaMHPLC393irNI+DAk57zOyUB5xzI+kUUG+pmWwyO
4M02m5iiQevUG7rDOxsRQhzgXtIeyWxt0CkDNOoaJTyjWsyE8dOmzuwy6yPNzEdinxJb70DNpNfm
yjTZkB6c9UQZXcviqopkbwvcBcKsWqkV5wBemWJRnO5V9FkC7K3G0KJmjKmOGK2vvmzf/ZrPRT1J
ZRorK4xVj1GemasQaCRIzmWkKA3c/PkrkD26ZXW5TUKWwGQMDlZlRas+EfezTGcuJ0U//jB9TILR
5Wr7jfKbKJ+DRbq0RHdpU432c9zpBFnIVq6RrLtvAjzLq7FfZbgOE5y6SZmbB3OosKsc3QbSMUCB
4dLlsJwMSI5dVTcIqFhc+Dn4nICldX3Z2WunyD8aoA6bNM73RRRcIsnQ4d+utRvT7WSDiE4hn+vW
7o9OGrz7KQpVbQ0rXqI1EAXnAP20hromVL7BbdAAXYVZPG9FS2ityemq9Nq7Xr/jPag84GixBnEb
Qg4qVcQH1nCV/JXpe2JWk20tJeVEAG42Xm9Gw7kOpjz0vjyEfb663Sy+A7FFDXt8fzSxmtUPqqXq
WpuM+6znnqlV57Eag+doTi9JxPXV+IFUE95tra90Lbiv2jzaJpOfEsM1blzlfM1yG8SAwCa/HA96
+j4upasyp6KZ6w+kpzUa3+rQtSvVkRe9QCzWruDpps43v6VqmD2UurHR8glUm/qBHtbozvpy41XJ
ASWXwM1M8zJOycfoQCgE8mG7tQ6FZNiHKVp1IuFOUJ81q/AYo6Pba0q+xnxWDAwR2Re0+zOuVZDX
i7NX8AIv3kZplPxKreBK1k39MsQgBpVDFiAr3KfcYgo33cpGe6TMTr7BcIio9jrUHPsy2Qfa7M3J
W1IF28SGalzxW3echaoFH6LW1t2Ae0OEg8aIpbV2tUEHrmzJTUPtn0owReAEBnslRmAfmX9sDaQj
05DXLTt+MzSqgsyN4LMr/yWvkfzpuIRSyEe9NpSVjbsSr6DW4WANG1UjhjEW86mBnS8RHz5x5pBu
HNm8yITjWpJCC3PtLmymk83smVj4WQ7lNS+ZgbJF2afKhtotk+xNYSJbpIop4DKxLP2AVRGuUr0x
NzB8VBfUD4FyaG3rVHughZqu4qDq9lmDczCiLTHF2qlfOfpyz3Yo406RvIwxk2VR16964XzoY5qs
lCZdNyH+Wn5F5ypBr78QytGmL7prA+OahLNXh7CkjIov5IRPTcN0lMhCX02DcYpwcloqbM0aNEqI
zpvYYiQGplWFR8APQXfWPgf+UY0Iip3I+KQIENYt0bA9C1doSbFW4+TDKDJ/RWkI2dHQvKD7gpOz
MDFYDFDn6vNcAvS3P6uduS9s3EsxrapAkCzFbFpv6EV2zdqRkF3VDFoWdloYiar5DpKjILnuN+hd
qes+sTGeEs5VM/StMO6URaxewZxLL/33RJerAAW8dVjGv3V5+skYuFqJ+TK0Q+bOMpm3RVk7wDbK
tzJR+c6N+diz+K4sI+TWS22gFmjeg8jCMI+5JGj0+6lO4nWAA6pEFkatu9/GbvxcW6nu4gzLZGEF
V5n8dhvlo7NvkcqnZ4IzmrWDaxIyGiZUMmVxRzq/tbOB6TYXNZU6e3RvC5YZckmAwHJFFXC/QE1x
vneMfkUJ5M3o6QFN7avs8o+Q/l48d1+KimGgaelvqsK9mBkt2gJ6tssEsMSoFwd80fuVTSEES7Hw
WMULL77xd+Zo7ipm+8nvDkoQofKhW5d5oJ8wUG+EEQtNrkfANfQ3XQRxRtpM+LP6TbXaJxvzT6rq
0/1sZEBW8upL1M3SLQMWI2WRejFG5JGkxb089/TAUZG+UA/ke+WwnWScvapD8lyXqqfNuRuNrJM0
yUpV/WaKMF7Z/vi1hb7hou0UrKzgVQjRr/ryZA5fwrZArRbrTdfXKlD7I/XJwWKycZCkcUC+IPvX
5lv0G/cU9FW4Y81KSQMmKYCdm65cNM2l8ogFLlMFhh80YvV79ANWVTeO23mZIK0RTnrfsBKTsCKT
Bnl6hLUYxLOLSRta+h0S+XE44DshpJtqF0NyXdOlL413Nz01lkNuHsMtiDjSJfpakCOjou16OGor
3Iwf56l9gU6beGPRiRXVqsVq6l5VEuwB1HDrdKyUoXE222KJ3wgbyO4/UZHDQN45G43mM7ul6jrE
quHU4M5eKGQphC4RfCKJy5dLV/4yzerLbeQ4Bg0PG39UW6GRkCvWRuIw4HYscVvI6pAlZlG7tdLc
Db3/HMXZPhUmWnIXRxoJA4lmsTnirDeG/lVfdCTamKQ6RMQcQGK4QeMMXZD8mz1olReZpLGV6r8i
Jmxu+j7cIDVOq9xFTfopKwiVEoUwy0q2puO7ssASySrBcbWaeOAnz/e6ZSFKBDDm+0O1FMbqoacj
PdU5IdPGAh3lGVqzs9tS2xOBfwkri1UigJDUZLfgePDqmgL3UKTPqTquQ6VZ/tqDGcrXQJqAxspS
z1yqspoXNDx831cb4Aw5fnGuXs6+FwL8j2Nwep2hfsJbo6FIZzSellMML1D7p++5iTqtp0tZd555
E/GM4s677d4euuUFny5+g/CneIN81XpSkUDDK+zyrGmYsZzWQ5Dw9p2wJhObHasFUlaj8BxruAEZ
zdHRa+ob7RYgm76fJcbiDbLWGT5MamSZbpgglShEFWurOOmcXabnu0a0tDzz5VzyBWA0ZigK1066
rW4vVAlDro3AQ2pVgGJ+izTN1G0iemFczyDgTvJx0KB8b3d1cgzzCwVAdYN8gY5RsxacpNWeyi7s
kDbxK4L2Jjj5qJ0oBSUcIzQsz047y3MEhH1LjHtsnaHL5dQ+vllj7n9qFh0ZcJvvRQGwDZHQ/jTf
p6F1KSt6kUZqm7BAgs9W+LW0Eacx8OqmeJge0jZGsr5mwNiNigpg7yva6raZSJ0Qx0o/bnt0QEEO
dXJ2tTn+BGhs8GKtHr3bFkUnM5fBEU5ReYyLqNuOuvxCDbNbVwzWFeWTF6lazRbRU8ODBG54wBud
zP2xr48Uxa08/C1rJwxn6F5k7vdNkYgVAgzEjj7HUepS9zTFtzI3DZ1jNjTRmjAnYb6z512R6SeE
lZVjDULNC8wcbV729CEincKtM1+NdOrXvZ3CqF8emuXl77tD+WTAZt5aNA2hAqPTVGTtcGydVtvo
Aw01VVqYDeLMvqLfNa6TPBpOlh/iSq2bwp3qAAE3ivM/aua3LV/Uci1aBT2JpY5+e0tX+V7ezJ5m
xWJze8ZYCu1WTk1e1uUINkw9a4Z59oe4/1ZynuWo1l+S2scUjBLZZfD9jIym649DNViYcConNOJW
chbDp6htlEubmYg+64AxjCE9VrLTHpUGyRj4BsHutmvOIeaxYQnihdisHFT9MY1i7dRgzwq9JKWZ
C/B5i6NKsG4jY/iKN/UOIWsURk09gZY5fsk6mT2VnWNuUnohLu7JhOdWuDI6fu1QWo8/1ReufxYi
0H6h1QmydYHWAIhLBovt/ErvTR1FnzEp6cBpN/lO9zdLrhoBPV0buf3Y1UQ1GISjNQCES0SsXv+b
4wv4p7plqxJexB8ByM4k9Mlpy27fyPGzOVeXWhJMkuyh3PYbwb7eYNDSWaEHRf9v2LgL9vtn7PPt
qy/qC7oA6AQk/o+HJvhXRDTn3T6dyBOXhLHpnMcxhd0D0301C3WvQkb7zgL5/7WvvyE86BLVhZ8G
x5+KXw9h8du3/3No0tf8t59pD79/8Ef5a+EUaJZBFYlilQqi/b/LXxqUCCFUZyl93epSPxW/dA2E
u2VDulEhXv8ofmn/0KARgTo20OL4TxgP3C+/jqelJatCoRAQVRfNiz+Op6oOOvzJHPBVsgErF4Rf
iWEs9XGyW32nYn5UU8CBnw5Epc9xKRqgJm+LHMQ33IFtl8pLTKksu4L1QLUfC2zdfGFdoX8Unewm
BpCsuU2SvCLshnyEuh0AT9nxOcyKQ1NcDDO6B6eBbq1Trsxh3PUa07PTt25V2PZO+vNDNFq2p5X3
7QDQYg6T9VwMibvYyAZZeknVniaZXWBmbqQZ2EF0qNJOferms0SiaB2NKL5VivASI51WSkxepxrM
mJr5gW7+MVe+FklIuS1UESi1LtArZrei+ZG3uUZcSU+1TxZh2vgjngC92o3Eb55FRh+16yLe1QqJ
HLZc105G764hlLQascf97awvuHcdKQdlIBHoHlvBseMl58q+DdP0oFQ4yITBtwkktwE+0ickNKmd
yEj5RAjgkzD058QvjgGFN5eIcp0Dkx1UuvJtei5ysUeTko+Ua1EBigVyFtUShyv1GKnzsXDUK5Ss
pxBUs5FPVx/XhkHf1pn2RCBKo7LeNM20i6z0XLfRB20BpLiiZ7+ZHiK7Q9PQfOkSnI4gfzYbWeB7
Z4y7bEzOVhK/auZ8nAa+ZoJ6stY/EKoe0NIG5rkVLPlCT0CazxALJtqcw86pEw/zAg86O1DN+BzZ
KqMiOpfaSqTJVvbdthXA/Au519NFcDLxtMy5DDrQCGm9VFOzxfviqs7WuZ2eEetaWuLhh5ExDgKr
OI5mePAt7ehXYo9Z3GaKM/p1oLFcw9b2HUcuGh/HZzgHUVuutdZ4Sfr0NTDTUzBsHFu7lqG5p6Hl
xUhTaXrgqXVyXq6w5g9PXaODwkreRJJ+mEH4UbVAEPkZS/qqlc2gFvOjVu3qRH2fVNJ5NF8JindT
bpEAQTTPkwMh4Sowhgcnr3O3LobjbJU0pNBcbwzHG7XhOtL066bIo4CSaIAuUXVHk+gqyvGohWIf
BNMR+OOHHYCTUNFmwed3qwrKBeb8tIxJoEp7VVUBLkUe9aN3m0TFtjdjMj5a4fQwlOIlNBJvRvQN
+eRzXSEOvRxjgg0zTgaoMfKRQUlXXRV8+I1tuWk+7oIxfZXqeITnvEHCwwO0uU562MSMv3a69gSa
kRq9mF38AQaSSWJJ0WJPndBhEolncJ9nU7T3qTMX9fSEXOmK+hxMnBkrqOScDO22ihmrSv0pKegB
jru66h9E2j3WSnbul+nAfhvD+cmZu4eBhA/0p84loRzw2vRfnKml0TU/LdDx5Qri8n5U0uQswux1
+WGW8agFw4OMBszN56dm6ta9Nrn9QKTNV/IN7DfN2jWk2JsIDLhKNV+HRr22yJ4WwVYf0Wg0AMCF
9RrPJi9x5CYmTR8G86WBpe7M5j4S9puj0YxmTvBF96lT6MgxtpNkPC7nlgbMZQOyj+jwruJZ38Xx
gjxhKujC+WjR/p2xA0EPrdtmTfoxCrGJohfyMexxxkcdjZRlMCGyv60i/clvg7WePbX8UjCwXkZC
ejdR5ydVHBrF+RSUGDeYsafECBihBlVAj6HleAXA80j9EzDBpszGq9JNTzIeUFnqmGWK6BVOwHPv
BPenZjQvolbfQ3DJkR+se53M3iDMNOT47pj+Z+QaXMeMP9p8OuqgsysGM9WNTTt5mMxcSJVL5eoP
xclYsKCDtp30dl+RiKe2dREmlN5KvaLqRMmaTXNvGvPReENv5V4tYg9C877S03NWce4jt8cUMiT4
pQGGruqvjVHfdd18dMr2saFxOZMFxP54nLkRln/YYG6LygP1fmXRkFsz0I6V2b03Pv66jM1adMBw
uMVICbDUAPdO636ZrGBCAj/SsB5qoe9oqCMvE7YYa2rs8Z3DytbG85NGXaWtqs+6/9Rl4yPyS6Bm
xfiuh9+ayDkEo4UEe3Je5oSlRhzGXDtuogaXaOpHmAT2gf3SLUVFLWelccRLRW2ONZFqiNo+QMCj
royyT9JfwzZ+bTlGilPk6HTnEMIT7XmLWy17jZ2B+yM81eFlOVamy8vtjtPGC8ybADCb+NoqykXL
/WyjKuEdZW+qAPGQLsofn2cd/eOg1GNvVCiRog+3x08Bhxyzfbbj6pXAtt+bMQZ1gRUcKofaYOuX
J6PDOlwfLC9mij0lAPVRDp1UygUgRaTlsdx9xsdj2sc9zo0hrhBpl7xk43h1imQ6TgUO5Vrz1QAO
5OIHCjwtofXl50jAsc62yoqcwXEhjaIXoT6OQ9h7GAx1XrTwh25bt+emOZp2Q9YeOglwPYz17QzX
w8v8SHi3rduDIurfd4WxnLarLlUFZykyjBN4QkcGz72YxnVvtCcYIb6nOr7ipkrqI/oWRsbKWYoX
t4dhqjQvi0W7RRT5WbMrMGOd7/l2vh0pgIQRGhhB6w+e7ZTBAS/0VZf21XZSoydoruFhygZszmam
kE7dVy3kOVvZzDQWwFltcqFshq5xWQPcQnmxmw+rtrbJCNMyN1coMq5J3GS1niTPtPpJKcNhQ86T
u1WnNMcbrOn20C0VHU5upojRXGRYj1uCothtb3ov0TalKoTYVbEh/nqyXSc1X7HS2oesAhustV9r
VO82VdfbXgRRhhQaalIcbjQHK7+lGtVZiDYDcXmylkpViejVKlOoMtWm6mqtCSA7Z2DPsf6eKonX
5yY6l2XrhqheJrW9h2T90pUL94HbHIz7UecWyKfuIXPmh6DG4xk/vckn0EFE5QskkfZOjTcOkw2d
DnDEDXWEygcwJ1+W9in0JToJ02MikAi1KB769m42o9dI7JWhPgor8X4K6v9HGSeIDfrglrB1pJyl
9ot+QRQzDIEjF/ulDEhPZ9DSx1xCkrTHC5jGWZmOFXHUiP/h3xz5V06yzZEdsgcD5T1Szl8lAxwx
dDkWe4BBAu2KN3AOIRipe5D2zC8EOlHcrMYUkw/Huiyh0t8cnmznj/km6bVh2gsnWtUd2vR/zA8G
KUcj9stir7cE8cw1edjiClyCknlItOHBMqLXpji0431kZkc82V4qAtswnv4m79X+lPguJ2KTVxG0
QR//VUEiMJBFtpEiAQ84PJpj/2ASmVAQsaV6N5UEBik9A+gBdgUpV6s3edo95FO1yTVWn5SAFW3C
KBebUj7/+5/oz9iB5czAIqhSaqYmxXLmP9GRyyQY5niy872DWQ9TzZEq3b2CsfFqHAaCUNPaiKR7
uw3vsiE+T6d3IjHaHdfCjF9VZ3w3QiaAW3hom2DAdrqlPKNB8tSydBnxRDGTMITYzsqmHSWn3RKC
WM4AItLcY0wL5KYBEsadko4PWRh78F+us2Hua67FENjrFH2QMOwfYnRWNfECFnRbsfj5cCrybtrV
dvNQTcM+bc1VInxiWOrPvb+F8AbhqNlURr0Zs+BJCaZ3JJ+frREP6slYSaO+2lr3AFfjo3I6/nz8
Whd0VIgSdSHhFTBq6Iv4xMTkfyjrUjocsCbACvG7JMMfFBl+Fqf8q+EhNFVf1BFVU/8VwKGnEQwc
tGH3oY6WeKFeOyf1svTtFlmPT1pb/40AGFW2v7g1BLRfsnZbcI/8ct2dAV8fXqQTYk3HJl2KoVsr
BiJdDA8NC9/WFgk8GiY17O1dtesfSXe9SmSeQVyf9uZBmz+hr3rIi/Oc9Q+O061GPb9DI4HBgMYV
8IPpigAHiYR+1+iozUH5tRawVcfSge7gzHyIY9Zx+bsDHWxDcc3e2gsC0CUrSBkJGPF6mj4eHdpO
k5yferKqzKw3TkyvO/tq0dhXumFHfg+HPj3nyDdFzZu9NGG1pFs7FHLXIz0+XZboCerWZhxscNAa
XjqiVFwa24EOWq1OO0aRf0Z8rcOhKXnX2o46af+oVyWCXgGK8ePTIP3HCChXTwpGBG686CnRcV1s
UtP4UpOOFmn0ugStbTnsYsRAs6l5rrvpvdcJx/KIlD18qOoDIm/YExx6fuPAjM+Jmp1DW7zohbkf
oPiJ6TQq8Yeiw5ELzDV8Z7x301ct9T2pr1vjOpZ4AUyw7Ji1+9Z+sXrtuqR7RCxHsIPcriit3fKk
wtrrgDInI/Sq/H6khbd8D2UgfrOCy2AUK01iq4pJxmCr7z48UqlRJvj3E8wvojGCFYAWqO1IuKdA
pf5U8pNKUQkFC98lfVtSupHLrj1Jv3xevnJulfv8b2bbv5r1KR+z2NrguEx9ef2nKa3W6XunYmKy
TUjIGhLT4u+X1L+4ZSlk6kIsj45u/3KQKKySNlXVHGHDnrahiVGuns6P9YhAzOIGSSnoHmT+wzwT
G9gI6msqEF8wCkTZtTMf4xb1esPZOKa2VFr2VIUvCWlPr4sXyUQo8xRaDJ8pUAKI4zeoGMRNfYK4
kuaJFFIYE3GSjU9doD/1MVN1XUP21+cN/CasHx13lN2DwfXv/ORVd3DpbttjkXOa5GXSmJ9CR1yS
UuxHg5C8yc+mfJiHcY+a7eNykiZxSGVZl8mwHuEaMGQ2vV1+Lqkw2I47R+M1MWL0n7tHQGkvQTYe
bSs+41RxDvVgozTTcUmb2jA6q7NcJyYKFbp5nIM726f0Qafb02uyJKp7SBoUz1onK+iEoHxGQi9V
jz5MlgtlIieJELQcE0/XHZBlCR0kY7/UFZbDqTUTTR+bLzjaP8IB2SSVfFFzpDBJSpwxXdGi3/j+
8LjM4IJ87d8Pbu2m1vGHivZ/sXdmy20j2bp+InRgHm45k5IoibJo2TcIWrYwA4kpMTz9+RLuHd1l
13bFvj8VUQp5EkkgkbnWv/6BlR3gDOzTFemY5P2CQJam6MZqKsoDZhdwBAqJIAYzu6Sjb2o8211p
mX5X5VpHPDP3SBvxA27FMR61FzNYwyOY5Rke9bukNext99zbKEG6q0NYd02Hrlo3KZ/aYrzEWnTf
+gyG/PQL8D1hph2QnH5OreTz5Ge31OTneyaXlJCUo52EjKnSj9LpV72ptB9AAJInn2pUFRV9M176
0DmrXbWembeF7UrT27skHN49dv6Czcyzqgcbs1D8Qk4aMlrhjXsDcAH0Dle4S+DLi9H3mx6FTVF9
VU2ql6WnBh4JDOydABxprX5fOFQ74C+uGK91rD/R4I2DvbYAy1Q1FmZyE9HMrSLnXHa7yOhPdtNe
Cjm8T7BmVBHktAqysN6CFKabxf8hUVfVcHUdPnEf8Ujg9S2A6Dr/G9EeF2r3f9Nn/9cD+m92MQo3
9Z+BBbRp/HKbB9SVeTcQko4H5Yb55MoWJM16A4ReFrnVjU+2ewpF9A/ry1xsan5ZXz7lMye0AVH0
t+2ztq3JMu2+POAycS0avMA55+BJSAITB52bkReM17qNws+yVDJEtA8NBY+YAF5AOE0eFEuR4LDy
w0Ryp4rsDFgTV9S1qsWQf7sAKcyjVqpe8gFKvfFJoRuY2b/JoN0NdXpSW8aQPPQazjjS3cPsYdwW
r/KAKqyY3qPQPcdI0G3AvZQgxlrkD06hM9LPTimLLi2BEEuMUQsYz/W2TdFvBf2myYZLRNFDPVHV
8zvmiBsMSx781L5XUhXZZQ+lRT+ezhdGRHcFLn4r9QxHVnZTn9ma9ets6Nd01h/qnvuSfSPm5GGy
afv4tzhub2MPZ3+X3bfJT6rQ8UYdNyLn3NK5zvamr/Nz1zCMDN/AA3lipY8P/PAJ+71VF8NlsOyz
mIsPBYf4cnwsqcy/VzWGDFjAGh0ZA8NHgzs9lKEH16bqmOb5vdC3ePQpiGDNpFZLxvPc8VSqsm52
ytusM1MYpscoDl12v6FcERm6mqFbtErLRADBpOMU7usPIgeJTb1zP2a3fvLOCrU2wOsU2jTBfdMm
mwlvv6H3elcfGiLQJxO+G4b3J53snCbtL+qET3g2Bumco3B6Ur8WCJQQ5yXARU2fPJTAyXJ0H+IW
tW88Q7XL2nUVxtOaGMyD2n0VslbRL9qdfDSG7dLETv0nfxrejSp9mQFnjF5/0U5q1+0ByfUwfTAZ
HTBkv9lJ+mCUPc1mDFeHd6U57NCgr7hpQlhMYTZgCus4bwppK0r+Ak9vqTtvHOF3ac7xQXUp4pe0
drE65mfl09XObSxkYZcg4jOy+V3GHHVUE7IsTppMT3EAjhg0O9PFStE7JVhEKKyt63LgxRpKDEzZ
7IQR7d2y4Bl6qDIy4RgeB64nu5cNKmCX5VZ14zgnnZUfAhji2iyGozp8Srujg3TOskW4H73rGri+
WnAKfU05VMVI74CPLhJg7Akq4IXWk9d8ZsITz5ykNZv/LPeyBnVmO1Y44SzCH/9wPP3qXKiqL7pN
R2VUQUPHj+uvpVA+WWmNxQXBeN70XrZcSJU7Gb6CcwF49DYZBzSjfl/cA2MyoxlWGQ+Swp7Vwmrj
wIW5Rg/QBUDE1ZBf8sxZtu3lB3jmtzqlwG2gQgfTe+prjHRG7ACTlyALNky/o1WO5fc9eNCwbZ8z
DXMLvUrWY6KZJ1ty5pSNZm/1vFsFxNIcLOiezN37p8KjSY9wv9IdQcnszw9llbwZCkVyCQdajW7R
7JBG36DoxZsoFTDKADWaCiy0q8A2kYwPq3PJVrvGTmQ1mhVRgTFIeP+SdtMVRnEs5YfeWFDpeMDV
/hLP1rGC+jsIfa12ddfu7rYmm5Pac14iTT/rNZ6yTXzTYcYj+Luih7qMqX3oRLaKjZMkRkSd4XmC
BagFTQQVR01Cm9oCgz5/CFiR6vlrvQBDphfJXCNP9Sf101SZFJmqNU5O2aOG4rxiJqBWRebZZ/VD
AvB+jIMeFDJAhMUKK6CT6jTsVn4yMoSG1fRORM0Wdti1mEq4l8bugG/AJaj6i36f1J4Ox3jYywy7
2VJso7r9yLv+k+WOT+qB7rz/Kf3//9z9n+buqIj/6DT4cGvb23vctz+6rv3L4P3nv/z34N0N/oXS
ShlY0mQ4ywz9f+bu1r9ocFwLMI/THy9Cnuv/TN4Zinsek3fXMXnm+aN/+w3axr9MGDiB7kE+CQzG
8v+X6bv3G4BgeBS9FCYOuhM9+KUkCqwJXxuhCQz2hrNK6Qsbe+XFwtppfhUiBcX//M/b2d+9IkAe
2xg4GhSrX14xL+3SnkdDHNhLIEutZtoRkpYHWw6rIYRz9ueX+9Woz0dNwwsFEAw8+jxfISj/1UZG
nRbOjcgEpf3OziuOcm+6ijm7uYzs/s8vhSO4aesOL6jzan99KQSMRlA1szhMbfaR5dlHqCVkrW79
LPr251f6HfYxVBCKEiuxBn67a+zlM2LRUVDBDzSffs3BBDtunY1AG39+KYM1/wv6CuJr0BvRIXm+
8SvsHAm9sKuYT2VlSBekpV/9utkI370bidxdubUuV5V/NBqOymqqmaV7Z3xMtrNZPvz5rfxevvNO
6A/xgrTgo/zarHuy8LUuGMQhCLQdwQVoR6fLRDKToTHZBX9tbe9HmPybePS/dg3LJ/xr9c7rQvRy
PZB35fP51/uqGU4FHlaxhLTsmOrd0QRWVAhbrebwvZasGEel5XxNidNlhpLcGrvZiQnULLGhxI++
+yl1s09/vhp//7ZoKXDGpAV1f3103abqzTwuBQQQyoAodw6ux6t1qgTW/e57rz/0DdPZLgX7hNON
eiZ/njICr0QvX3xnos7tdwPk6z+/sb+9TY5nsj2B1bO9/PVyzX0KjaAqBNVY3RyERMnf9HIzTdgN
DDZPhIfhodl9ESbckT+/9G+2pTztbJj/ee1fbDkppGyJ0FccRsd6HJAAqc4SwjYaEbMZr6MecCnS
8TC47rckeS2bsPuH5+Vv9pu/vINftrchK+JKlrwDTI/g6Hgj46r0NlcQG1K2hD9/XhPC1W+PJ262
vs+69ALb/G0mUYVkEBSVKA6VLnZe7d3hMPIxkNC1mnSJNBirxLrcyDx57WmZGGcDYuT+cHEYdC/1
oKIs+PwbpLR3gQJ1LCI1xiHYMSe4CobvQSbPkd5fsMa7VOludKrPIxtckKQ3FzsOzBTG65zvgrK6
R6zVE/+4XvhR6u/3LkixxMh9qPbVZL1ME5ImtNDr1r+PyvmudhV9IOMvOV2vr6z+XM5kznoO8PPg
0L/AClcP1CiHi227R4lbfGzEh9xI8FhAMsEdLR8ILi3Wmm1Um3q6De34lNQ2JHzrFFbjsQp4j6WO
10dWPi31kQ5BHjFTDwAcZ8T3RYcpxPcMkAY+1gF3wIwZQu7pd5lFTJgMdomNe5cY5NYM0o/CyT8U
JqPWkxmwhAllt1ZJ+Ww57buvtmJ1ZfQMHpaaA4iBgPnRfCdHAQBexh+khO9Rmj60LYN2rNMvxuge
BsgI1HFbx2k3Dddz2Tw6Fy+yBnwInrG2HqfiBsn5ajdcIJMdbwgafgA0LiPxudn9bVCeiD48ZzMF
UZFdjLCOdTDAGiYcjbnH0ntXY7mdiurUh2xg6vKHkCmGLNualfbJwZMLz4jiA873Lmjij86LHnBM
pvGdCm2toExSC96DmL5q5KMSCEWzQAcvE3nGm3H00Yc4/nCNB84JlAT0HOyLIjjVsfEoKshlIaEy
BKTMz6Pls2DhyIBABcF8KKAJx5nk3wdtsH3OWvBKV0S3wOESlGG9KZPvtaSQ1/ObeolyHi7xoNAE
CF/q9ZKpxkc+gkWW30AV7hx1pRQPYhTu2cug1w35RrOR0FbZTVEppIcbqAWgxeAJb7OVX0XPVoXE
cmqMS+o3GwhcrKnI6dZh1D9jZ88Px0iCuB3Wp43N1javMIXRYa75MTPfHLE/5cXMO1orWKwWibZG
eHXDUB9l5lQ/upH84Se8nKn8VRs3mPZ1dq5+kGBjPDnQHNZd6Z54ru6Xd+9lfL4Rfps6d9Ma64Dk
ZpJiM9f1bSh4RibMJzovX49GXq5xUV5ohGopD+pwVrwZjUkkJjXFITW4N8R++nu7johWkFerScWu
xRr8mKXTq5GUqP1G3luf02xhl6BqGLS/i9pjZH1YZKlZKY0NyxET4Y9UPbhzwTpotPzNMqNnryvN
NXJOkGa1lfhJ/jG44zXIeVYqPFugnLV0XDHnlIE7IU7DtY/Sd9pFFRISN4hvHYARIljo0y7mWtOE
mICacNm2pDrq497EGJUlJCJEYmPurlQnaKgbtUa/+A7LTibesz6PKsK0vxDzHH8srTtCZ87AJsJn
EMVyk900yHp10n1lciXR+g+S5WJE2c3XFHYN58ntObKYWqG59Q14pwQv75e/EPT7qFawJWjAAoR3
Gm+LwBwuuaXYNbxKyDm0aTTr3PpEwPvTHaquezGvKmQLYMr2bm7GO6JXtE0WhA96z7UJZvJNBx3f
ZwnWxaAIp098j3L2bS2Ikp1DaI/vYKs5jebVzdXT5VZYSvC+XcI81oulxOIY0RgwukRnBNukCzdV
jcw0JPk5cnD94cII35fbTrLgbYxpzLZEyYqtl1UfvY5dtBXqmKyQRGk6L+vqWMypDLzU1XbQ+/21
2bUP9aS1Kx8LxnUk7JdYugm4uEC+K9LXMZK4kJV2sQ1yLhz5b9tU47kix5Bnepiuej74m2VBLsWL
C31PHQekkUNwdA/Y5GD3PF3ReYHGdfr3OtRf0pjcY91Q6UB3U5/u8kFWGywnuvXPWzR1n/ug2DMk
Pi2Lvy+GauOfLOUbrCUsqDItb4ZBUJ2BlT+zi2w31ZBIHJZ1zPBiW039jx7919ap3JcaT7/jgJmT
EVhE1yCMWOWTcFdjH7Y7K2pe654rErVI/Orivgs0CLi1AQzbOptwzqCkgL/gh2nWaxxBSaQbWPNW
pO1rNP7cwJ5AbFPbLoLWRMzYdqopLWGnJ2/g8XE0nkMc6EhIR3DWp3O1EZXYmNN8SDECZHm206Y2
sCHEGuCYlKW1ijuEIHgfrnmQic50q4dSIIDAAMVk+f2o/e4MX47NjTMTmdsPVy/KbVFzkSSWpqi7
iZ/wRya4Di8m2czr1Kp5hOXWyTCuXO7dMgORc/dR2te26TEQZLl0BaoSrA1uULL8TaZjJCLnemM2
Pua0Obcd0gLRmrw8Yzx8LoeDbUcaPBxqItuE1Zc6NElBGmwmzV0hTsbDPZ/TVeXEmEnG9BfxACxd
wNDqVS0b9mgA+x+jTgwMmZpVyYdK7epSdu61HDns4rAnfHp4NtVe7qB51J1k7bQ8otFgvXkl8NKy
BUFlI8TLKMgpgv/omeuEs020znX0/B/5yGNr+fqrNwC6kKbsIF8HVKqSQK5zBS9xV/INwSn3Ne3B
zhbFiUYTQNuOMAGIBlyreuyuTEiPUfmpc0Wy9UKMCNwUgMfmXCRrxa0OMwMhtHw84RQGPc/ypqxH
574vMUAqX0zU7i9l7XKhqvbBnH3goeHZ8PzhWxr56zhzTzBz3a/Rtte9Xdtpw6e0su+ltJg8G1ay
SYcETpcKosHL8F7znbssycO9VaV3Zi33dSjArOpRZ8yOgWpnRjaqWFBjK67ek2ACX6zTbF9qWz0x
rgFGoO6UBGskyK8JR+lGx1EGUu1xqpGFB3q+1+u53rKglZdOmezbwsfuptH0jZvU02Yyp22FjBNp
8oPemi+kUIH5fV16cptlP5TZtuu9PSwbY8c0slnn1n1JeBnqSfPJGRH6G1X1mLldgkGffxCx2ASE
Pm8xJi1gA/pXI5mgAmViw2QX2Ljon3RD8peZSxZmG93ZRX1X270KTTYwc+0muS2RFaHA776roXpf
pooC0e1Q7wb7URR3zA1rHorsEuSsouLqD/iWClUy4OOoyK8tkqUQp+iY/JQihF1sUOY53nsH9wbO
BRTUboB+nVePjWXchx5iy0RrmNsT2edTb8nRfsPJbV5hU01JFTFySCMak9qCo9C7PP+KOCQLzLjH
Kt57Fi8Y1A7jW+HAw844AmAnjDj0+Fhle6zLaesEuCzMU4CAYUKaqif9Bl8hfdN31UDPh5Vwg40e
nq0NxlBTfR8bSB5xteFEGvEDa+UeNeljNsAldGDObcrO3hCb4m2BoDERlVgkJTxpIOESikhDGeWj
rPQTrIvM8uD5mCp4UAAhQxAloGfruiUvIIgaBqcwTistJDadE2bTkUe9cQWzEk0zGGZQ+SGo+ybb
jOXERcWymFd3u27fOXWydVxI9w2zgEDmWMYrbySrosnE6ApvImMdjpF9nJs520fgBGxnwT4sy4tZ
2+Z+LmI1Q7Cg41ubmFNhP2pY10LyfQiQq1th9IrasdhNsv2W15pSdRbxpjCzr1XeBVsrf6vdUmOo
LTHzaymKuiTa20QBgK1/8r0s2dG9ubswkQ/u1L4GfopsrcBlKE7iauOF40Y3FUGx9w/+iDVVWVKm
4+O8Lg0WwaxKSkxrmCaQiYSVPWrzwLiWZoa96kSZrlEmO2jfVopIog7Mn+gSYpGoWjO0qDZpxfLh
WbcZSH2WjnkiNiKihOY+ZR6RYsasQXSvOd9N6ixXpzNDK41Om00wiYP9UrYSRQ2DeuKdtZ9zkqg3
Id1MKjuBcAORQOC2a90L9pox8k4tbtCgrTJqvPVyTWbL/1SV1RN70ufKj4iW4jHpUsYOvtnhBpKk
VyJNGLJE3cWAdmP+6CY+d6PXt0DsVaXMMOiKRTc0XIEwvNTlPlE0pET74rB3LOzkMYzKraKWqf9R
z2Ky26Qfc8MEVMZpuY3y8FHLYyimil0uhsrfKDo3sadwTCk0CmxpjdpPDtrG8pvmPvZx059CcrZI
arDHeC0xh5gtqgu/p78rQg0DKQwslDpJM+ptrnEbU9Vs9Qpr6dVViP3GJ/zIew3b9Ntc6VcnbTQU
F5A2bK7/QNRTUdCnaS5DrZo7htQ1he075DhZcXGr/MmTzBg956VgaoEQ5gMjVbalDr5Gfa5C9Ygh
KHA4p5XD96ZKRYtjT/3iqDZkGLNPQi/rg1YTtmD47bxxW5yvZXmveXhVR7U/bsOk/DLZ5FLRX3oO
3CpsgtXOG/m0ppbifWtk3a1+llRd+YyK/yc/geCMaSWwKghmDlTVlrpd8BVaPTpA7qlt/FyhUc/s
cWHFkG3sCyyEGuQ6y9vufVesKqKwpEG3IPX8YFr6owt7aQN9LV+7yYQxhuu9JHlwyAQntcG80CoC
BowkeCjlijUgQGkojnuPC09lT4O2K5LkQ8OJZZv28pLV1D1FHmHPWz24VU9n2sq72TSvyz3okyLE
32M+xL16D2pfLSvVW6j+WI+nzwi0b6ggcGrH1X7rh4GxIoybQbjqkq18PoyedtYdSi1cdQZ2Xwhd
MmdxqTdhthVzKT5u6RbMfJmrg9IWa9WsKg5F77x6adCstGpCss38CxLQqnWm51oju9eDZpN1jyYw
BP5Kp8UHLiv5G+pHK/zDieS3oXq13WYt+infpKyREjOjAEjPMt1D1ftfhYRVT6zHPZG4HBlecrNU
iz6QZaKHnxf4bXnzhjpzhM16NQuAipRDykjMj84tN0PFv9SyApw3wA8tIMABZ4HV3LLgs8Q9hwVY
igFHqDCeR2U8H1skVqecmJqDq1yx4cq/qg2jL/FWgsugs9t4o+Fi/AILVLVtaM7Y0PL2nkKDIphe
r/eprOqXBU2uIy5143zVfBfwzKS9zJgfq3PZJLsd3+ofjeSZVk29rCjZe4NphUd4DqQeToAuXndh
NeHk4G8pMYKtYt7AsOFfRFayLaK9oSNoVk/trNCxWs+/QzNxsHOkjfCt+k78fNB2/ngq+/ZrNtKA
qI1WfIaW+F1pg9RWou5qPPcHt3JuYx7jZfWelhlhbjjz5XnJNqM9wvhAhFFNG0hW9PBAELLl6YnG
8eJ4n7I+fq+N3UyWDKW6iZrZOoY9W8asrokMn8d5fFMf09UUpsymKDpI5z5gpprzLcClkoVVVK0c
JK8mT0ftAlQMtp1BlOXkWmYDVld7hBuMfIrQqtfEJV9rrf0YRX4he2EHVWwTQLPFVAp7kyguj2Nd
adh7Zh+pMUWrpjVPqQ7oJcu3yU1JEMjpOxTgo3Rokw2q4Q6867jVjox69gZFoqeW9vIlaRQ4tUqK
ql/VetKu9Ck+uLl7HkeWYFszYGJgsXUHhpduPm0XYCH+lDsT/simT+jswMKLEhrwLiCDVrDAjQlG
FMQ5VQn0PfpPywFnzxBPFnnzE/FAzH8rm/4sc3MnwU5cR/XWrErUVETsuPtFJDku8Fm6T5Q/egxv
dOiUrym7esDFSU0+Jh9xbIZvgIfbuhm2eY/QvWf8uiqM4q2TGBSq56EL8dN3yRetEhqqSfPhxbvf
oR/QC9UE16g5POnzkeN/xtL3gMEvS3x5/FoPCY+kN1Stdoj+bbTQ/oAxMoPGp2fM87XJglbtPee9
RBfnYm6xcsil6QfaItfPjs3QX3JkapPA/Ak1DfWBYUfrGLMlIr5pJEFhl04rUlBZPrIzlPgHdB3u
lIv6ioELrr18jkLj1FWGxKVzv1j5pDG7gUtE9LoMbMxZUOh0MTfEyVmS9WyykYLcFfFEhSMOtKfa
OjQG5O5jvEfHQQ8adMGKxKSX1oVtkx5hG5W7Jsu1jUGDrJPCGeOJgdBVajiNnU38RJ2a7VWmr2Rq
QI9q2WJyJ/9eNtI4L71nOUO4TP14k7dcos4rXgkkvR9SxdoJe22ddwWUKMe7eUZBxXCO4P7YY/Gx
oDSLJWeTJ5ta4Mfv6sh7nQQhaMzRVgJNLmQ8SsVsW9csW4fWOHDMYItHCNlK3ncP9j+3k+tYYJdF
GIH/w1eK/6bQOCnJUFiQbCFAoxuLa5cFBAAsbJEyeKrSwtuprWRSfa8ImCHFRvkZE7ePHi9MrAYr
oG5ycK34IxVPBYRf7IlBlObqrZ27R6EBX6FjpInKHTZUjjeirrH4sJK7pWeGjQPkrM62zKWM7jz3
R91qiHoAq2cFTZkOD2aJVIqK8RGUYcWwuli5LZSEKNhhKJXyV1LOLBReDc4S/oRhJ3G+y7PcaiY9
qpgfl2pu+aCUXtNGYH9Hk0ryxEiLqW66hUTbtbW9jMzkOTLqS+uLb2jN/H1ePxiT/iV0KLcFQ4Aw
yr96icAyIcb5WqYQqNS1cW2q66E+VmWUr9WqH7NLnWEfpPk5TyVWaW05fdFCahXhJec5eB6w/uEG
YNhv5fShnWuWp/6h5SxlK21MRBfFKeWjnWyyNHxBU9BM30PL+6zZpdjRnu+JRGNzC6Z+XQfFm6i7
U4QdNi7ickRuNTllvitKuY7rdxww3F3sPIayOmq6+DJHBOAhjkn2Ydfet3YkjmXmaSu2S7lxpvxu
MBPzYdRl/zLpxWuRyZVWEHCc5eB1WrCbnfEiAgxKPeC7daJrYtVPAgEJmtSrkhiOzgleJ16yMwmc
hpWnj2GlvLfzTT+a/U6X9VlmeDlqOAXuMlP6OxdXMbzGemdd13m7yw3KhrQfH9vE0jE2hKsm43lH
7B+gUhjKQ5TCHe4t91gk7Xqg3KY9upUDUcyh/+rYGPkUeDqR9vcVtyKFkUbpYRZ+sBV69rmoM3s/
9E6GCfpg7skteCoHP8K4xdEvbg1bcbGoKZTxzeJ+48xOfUxxqoAq452WL6HBd/hcYd57Wvxlfn5x
Ku9EBhLlvx5oAB2l5e2wl30mWMM9LV9c5UPj8OQMUYSaPxLdycmJUUjgOU8S01ff4sMYeC01MXix
G7PTLJ44g85uF2aBuSEbr921ef7e6tCZ+kL/UhK4u8vTxNgWcRlDmDKK0/IlycIvQTMFW9OqndOI
s/J/fVl+LxVUHpDKSZBQIqlqOnI17VNXDDaKbr775ZdW3FsEVzWnBMnKnY0r7tYNcHvRylQ//eeL
GCLIeYFIoZyFQDj1mLTHtITHFJIkocn+YGkZ1m5xPdR4b7ILYH2QRdZLMcT+bgjwwLHGcavHBH0r
S5vlS6+sb5pWPVcA/tv//AFaq3SbZyAahmYZGNzwBbhfWd3wXZ9luBfM6ltvUNikbto8rUn9FGhY
cFZCv7SZoV9gUGPZVAINQpE8xpjBEQWcvFpug6lp1zU0jklx0HI9OnGXLhWW98Woixfdbe754/Hs
Gj32LVmeHoNc9gCRJZ6dflCufejpz46hmagvdbF18fXfBkFZbjrDQXhDRcCmMwXK/8TvWFDqlwDt
9dPAayy/GgcHk30dQ4MhKP193/N2omESl9kqxGVCLgA0Dk6x/J6yoeyC3n2ytccx06tnzFYAxaad
NydfbB0PKWIzaA1dLJliCbqPENjmIOI6t72mvIHUtw52QsbiK+S1Fi0A3kOu+k6qu7B89/P3dJyJ
ZGS/+cMcrwm06zcD9kWa7nU7fBvrO1t5GxXOagyS8YRX2Xhavhtl/AJwRj6Z4AT3lH1ShF1SyqAd
q2q8kZbfWr7oGc6Wy3dCWS15ucB0KSjyo8mcwQSTPDnxV97McyZZ5WYFS93J7fP0HHShZNrEF3+a
3jmOiB/35vBlMvfV0Lw40L/DpppgZWIVHuMS5amnsyOBft/b6T0RExHLL9z6GhRxEPd7R3lNFcp1
iudJ33bj2VN+VCiyzbXV4GaWKLOqWNlWKW2msrFawvJaZW3ldsJeDwn5THbyXCgrLJlhlbNewvZy
tdtUYbVPlGWWtbhnRcpIS5gxfF1lrpWP5jn20y2jRPMQwnT3Mh9j2hb/PIy5GlcGip3XnVz8gXcp
/l192mHklRvzGkvKai1nTaeIKN9rbOFP097udd6C3fSnSr2ZyMyoMZZvdd+Wq1aZiQFFjGscJu2T
R6LWaflu+YIx079/mTjCJP3M5+Tsj5MncPMsa4kfChrkSUmSl++W33Oi1yHCyAv0OOCcG4HHY3x5
WALE3BCd3m1NJXVu0TxPBpc18TiiJ4nVRPKWK3m0hbw8Fs10MFBOE23PncdYU0mqMxYzwMOA71fi
n0wlvMYPRNyLQFl1Icq2aXnKHLZpIvRviI72qXfXplizVePXoBbXGSl3pjTdOKIeBqXy1qhDTtOi
/EYC7igteK9U4RghPupKJ94iGA/QFehKQS5l+50QkIdOqbpIIhHbDwutV6JEX4OSf8UTQjADRRie
axtfScSqTPlqee1b6hTfWtf/RmOycpQPKEqtb2Md3ia7WY9eeykjh21dmU/04y7SsO7gA+hwfqnL
fB6JMbb2c0atl04Ut70vKIxM71MXDxtAlrWQ0Q7aNQgqxnMhHGDsoxG6sds17tckR0c280OUH5Q/
cswNfbJO0H1sSGP/HAnC4pzY/2QG0TfL675ZpQHuRQAaKvY8ooJzHNrvucBNVcvuZ+s0Y0ew1iHJ
Doot6yjerK4YtAVUWnYhpGdxc9QwY8w92LYmtFv0bsXaV0zcGUpuobi5lmLpDoqvO0PcZRYnV83z
qPi8VLPN/aw4voyiPlJTjj9RHlsjFqDSye/Cglk1Ann6SXo4O0NIpKLOl3ldGHQm4aaHImyeDV2i
iKd9WhC9NIg+FBQ0Lg0VlvJrvyjXnRnC7M7IcXWGaxPgx+noBI5Bt9C7kAbSWisjD1OjbyFNF4DE
a56yethabnZLAv3FolgEO6Rn9otunSiprQQXQDtM1QiVoAcWypP8Zta+tjoQ8vQPGmxbUfj+QgUL
dLoCaE34HpmWsSSV/xebsJ3nyMYPLT8onno50asI3By3xtysRmYknii+UemFtDHYWhYF+ISCmgIG
aj12hEGcOtuWqhuAIiEqUPHIl0sZATPaSGSt4YjDMyLzplSwcIvvq8uU2aG57EP6bTzm8df/cHGp
ZSZITah7h6TCxnIA7alS19i19RfXN2+jgxO0hsHtqsp3M9s1JX+6KXoNTYbc/pmEZPzm36QuChxS
dMeO4j/+wnv0IjMicZeL0uBJ00MnajJaVvWWEPE/GN7dPByioNmMIzbPf35t829e28CYihc1IEAF
v1LjW1s6BVB/fhBq4l2EIEa8kBFfHWAGzUTxYE4XF7YI+ctXpI3HYBgIS0o+GItewoC0kIaIOOoI
RsrdQ5MHx9EG8vnzu3R/I4XhO697TkCIPTpthoZ/pcSVzVhmaBBYNj7vMu5oEP22HVZswzSThKlA
cDGytXD7YBUF8KqgjNVD9qE8oZKEu1iQ0gojw99VdMRwDW6W6uX8HPanV5W3tCluOVAhawLrI4qy
KI2/VrgRutXTQkGMdNW3Kziwq2Giv6WT563GiKZw4WnQJnwwCHY3ON6uTEkjb2a52OMVeYrm8S5T
79K3YpM0Y0ZxyHAeFGF+mJwcIa8kOyX+kZTD45fAzS+qYQPnubnNcMmbVq7t8bOpQMbErY9OSX0b
Y/zD6LGxppd8jA9/vtbG75poLrZjmGjaPaz5fiOsijGpCAnts0PiZs460JHX1Mw6SAHN143ayUic
YNJYiCMYjcQpkCS5lJzhsyHtHR4TFccBiLLvJVTGuWjviK0fDq3U9rk6uacBPGcucq84xRFYZBMg
Tw0ZAAujup/boNhJff4oZk2yuXUVMZHTbgGboxjEwoowko1vUUuCuTDAqxNunRoolgkgWTqw9zf0
KDoclZVVUHWZCntOzYPwQN+AGTCBBnOLJmubdk9DzGAKCwTyT6r8zZvpiJU9S2HipZXM/VpM7DxN
6H3NO4+qUP15nPNlmbf22o88xZ0YzEEzOrFNy+69CBa4vihMKgVrmw/JPtbLW28yjiwsfe/HHSMv
vdiWiKvWqeWp0UgS7YZSf6XQA68C8bGB5jKzuccCxYfDwKd2gu6yYO1Cq84k0h1jof2oTJZPWUYG
Qd3OF0NS7pGMxmAko8HS4ZW1xG42jHsxbR72WmG6qzqtxY5xSbrSUnEUNxNjgtMAbWqd5c7V4Q+Z
EJyiaviGEXNDcbbDEOnBEt5RKJKAi6IYUMo9WI32NSp4ztVbrY9RFf/QBqSUWSUfJzfHLh7LtkT2
4xVvUsgatWDG1TWnvGpf/2G5/s2JYjima+goAZzgNwV/1MMxsbU2O1jqI6vTAB9s3FNF8P3/sXee
vZEq677/ROxLDtLRlS6h6WS7ncd+gyaSc+bT3x94rd3es3Y45/2RRkxRQIFpKKqe5x+E7lSgMq5H
OKCByIkRSlqTd2vCrFyRdOoKo6q77D/gd/+K+LYUi48EdCPeIvrW3+hG3ayPehVL8T7TwrcqTy4M
nw9r6DsbUctuZsyAuY/lOLys0KvczL4GYv2qmNp/uDf/pHNX4Gpyd5C/AhL5O/S8j/sh0KEMQZuc
kFfueatg9Cdt5YBs6RyQ4t8bpmrDon3XG/IvIZDzdo1v6Ct+DDyF02KajfOD+ST28ZOsRtggM451
4mr6D0hc6y8weUsV6XNAyCM6CFd+/QR8GhkwwFZJg4/RfkqTwBXIooOscMWhXcWuMRSzWIUfqBue
xs92KsRThI7YEToy3EYOJEB9ntN4RIrbzD3wE9jPrtGoGG8lU1FjBI0wuhZbgHllb70gtwHgQRwx
x+EOCXYFyfMwptMzRpRosy+gYuW8CQlxqC7C4NaLxVxIFh/k5lFIMySW15h4KMR8fZplL6eKS6TP
8oaRwFr2WkH13Wd10XtVH0c7XgunA1n5rOfyTkcXD0G35cYaFjueyVsIyojRWoUuU8NrA/urwOFA
WnaxJbw2FTr1MfBdnmDxy5wB1hWU/Rpz3KCi6AmuwuWocSS/RL4RkRxdBp0OeUFOGN0IvmToj7u5
Ihwgx12KPvyllWLv68o+SLJmX7YmAe1ySna1jgaOvtTn2qqqh2wumJym9Fb53E37Jo5/dmNcfow+
/pca9R+oUbBBYKT8n//7Xx8cir8okv6/Jl4YdXzmRH0c8gclCp7R30QVcxQG5utbs44Y/+BEoTb6
N1NSmVQj97OqlIKf/4MTpRh/Y5wpMoeHSYWNjwWz6A9OlCL9DUcfBlcGyjyahXDPn9d2+Ri9t7+t
f5ZxQRKVv+bzMB9NWyhZSPxA2uaCVOW3lzmvUVifIFifcWdYdbO75bgtSGAilBzLy1FeQwBFFWLU
IGARGtQtCxFdr4/Suor1xyuQND6OHYkAe5u8B4CVPqbxzECxsY2OnYB1IlKVxUdpWx3X1a3OyEcr
tbdKAQlHwDXRQZwSbG7L+QmiQbg4lpQXRxEMSfNFlJezjHPQLiHsebwuJPTiU3tbzxeL4qDmr6q8
GF7fxgVcfy4hMjoTbGYosNQAuuDXI8iuasXVcVvIdTctzjI1rF+LcmZ9j9NVfqwtUvzV1s3DgM3a
x55JXsyLk4EudhMU+Ek4JBiYbnfMnLN6n6ohcoarPelW97GZEOapLY4TQq15UR21OSiPnT5Ux+tq
lkWkAAsBcZkaDwH4osdiSTUSzmsRLSQZ8PJa3BaCJXVHc6pVXA8KeqilRAac0XGBKOefC0lf//xQ
Asdjp+vt10jv24hOG24vTeUxqvBFMQYoqp6JvzH5x1CXUPpZq7cdrnuNjfyioWPtLSXB77kmFrkK
vimr/ttW2vTlt1KMizuaOP+4Gb3xQPIUBSkfYZJgXCMZl3YVN2nbcVuXh/VGftp0bf1Tm4Wy3toZ
xUCwq7kEBYfruJ69+tj898qtjY8zbcXrntuBeeUjSoLxkpCuxqSm9FES1E4mxprlChQMitvmbVEv
2TvzwgA/AI64LvK/r2q1MO+LEmOStepaf91Xa9fge+XnglQeJwBmAHdBkWVMt9fyVn1dGOuz8rF9
q/yn65+a2opxPSa7VFOerodspY92fm/i03n/UkysHyjCloffz/CppUyfdVsasC35dPSn7f/m4j8d
8Kl4vehPh/7T7duev1/a73vGOsYsaqbsDC0tHdnk9b8+3lvpX9Z9vBe/byYehuPDP7YjlLw126uD
qCB5t9/OULVlI3rCsvADq82EIS1d2vWY696/Nbtt0Jd7stHawVx4FAgclsetJBV0JdfV3+pKldEE
Dlkc8pfituu2aStti62hrcnrKmkYesBtPd+a24qIm9Dyvz/7tuO22E6jqdETQgbZbquS01ofvmzF
IUHL0Euws/DF0fAV3LuPmGNUx3khfE8YLauPW+W2MDOZ2dTHpm2vrZaprLagzV9jglsno4sZQDKQ
NaWpRUz05XEritgFl3efmpGBAYBhIdSapyHg+Y+2BEW1k1PToFKTEoYiMS3dWEIDCkmfvsWN+hYs
MCly+CdFxMR2avpvaaYmTtORjBqyHzOCYHkZkXsSVlJNxXR4NONTlZWVl4EeRjEUWdqjYoTflWUY
mPlN+FCmUu6AiTC8T1f58WfMqolga9xEXr9+0nB3ZLF28dvqv6xrt0/w3xfbEduxH0esDfy2amHz
zFf0H5v+bzTDHKn3ISnvt5at7WO7Nf1R3Gq3ZrAN4rv/768kF+MjIoel//lqWlyXK0Je1fYlI3WR
H618yo9bqVsv+Fr3+z7Xzdd9rnUVMlIMRf6xid+alYeG7+dWeW3if3aa7WqvZ7k2s9VZSfoGDro4
klRqPoRU5fW7ukmqbnXbKl/wi5SI8+5aP0QtGYdtl4/itinZvqvbMb+1uK3m2xdy2/yx53YQsOo/
zv2x/br+0WYELn4WtMxdQExjgCMAuazw4hDfEYzKUajIz+UK35FyEFZTD3inFdGCUBiRrshitzQB
ai9IQzuZqleQ7qpviD4trjljTcT3ufP0aPV101LLbzBUbFft/KGTfKvCBypNzXcoCKmLXkzavusC
3Oy0yg+jWWNMG8iRoxoPRK4JCaPMa2MN+D1ZBtUdGGGgZXZr6iHyj3Xgt9VkHlNMyuwsrp9EQ1D9
qGy/ZLHwPckhcswSE8Y1ixKOoukk4DlC7bW1CsvHUs3ytNFwtDQiL1YiRwuEa8gKIEvd7LV19B1V
ecLcI6GYFlgLTpFeBM4gr9DKGKZs3BUIYldpfVlDtWmxMqkB1dqJrp+ZIkBsHC190/SfM+AZwOKK
05qUWxNBx0wWX3MlnW7zuDqLc+uVjN3dGXDpMJbJQat3FjNwdKNry8stYYKLMafOMMYPOghpVw8x
l/k6FGUOCqKM+CVFyB0k8jBNW7BYRlELBJcnjW9i+9iH1aUGehjW+zInLFYZaz+nRf7SKGBcZoK0
aYzRlmau0DFkcgjCYY1yD1VwX+t9c5SRT3OUDl2C3izfy5H8idmF0FPLgIltpNzLyo9ssFZ54Wh4
zojamrBsHvJOhxZRv2kasPIeC+Z+vg8hPiUynjcEN6pcKo4b1FKramilY4UOeUfkD2oHHldFFB+6
mQhAiqgnYo7HsaNTrUWYTmoLUrm3Ws/M5d4xaut7IpUEhVvZPM9KDk2kDl0QF/EhMuS3IboPmgY4
6aqpWK+gtqrqfCkQfTXUDE9xsP9m7K/F1a6P+bN0hGtQb3wrIjm5G/pque+/mI/IyQ++sULFtVb4
KUT4yQPLWYPfpbWUfkNeLwOb6OArdFEyyKzFLtQqAtgWiJlOm1RHGpB0rKIFtZ+GNJMJHKzADzkq
svZQJwS1YxDubm2uaIR6cIU4NtwgCL1Ry+u9YnVvYdr/qgrkmJUa1cg8vRvELvfmudXuNOkUke6F
pXdbKZ1+MslqEupE/6b6IehhAL4i22U5Ems1oQmn61FtbqtfRa1etB4aS1XxOHhRg4gpfoao1qaX
OhmgfyEE4+j4U5APxDcC5IFFqCqO3bbkEw2XNCQ8mYOtDomeDIu0qv60tiohhKUG8RosfuuW6V7v
dIwUYvhSvYzq2nrEXKF6FYkzcjvtpQjC6s3Usn0sLafOMHY570eb5o27YtgQJbzvGe3bxGnMk468
HZifHFJLn18sWT3W5Syd5CQBIFczWVND6fukNZkXjCr4pXCuLlOhH+bJmrGttUS3MpWVldnfV7xV
eF8hpdd02B9qELYvc8wvoeID4uSz+Qx1hG94I4ZAmsm/G0oo+bWmPpGUJYqTdI+NEpn7ZTnmSwwA
b26q2ZFKjQkZQ+g6Ddsb0TzmUaT5wCYvQDrQCwQt7JWl9ozbN0hDpMAHBJNJ6YAD61f/0LBpPVK8
KHYPX1WIr/aElLjd8uLjxdeUOyXB6EluwNQEfq+F005OCSfyoD4LfWtAUlfUc1APiWPN7wqDEV2B
O6kaFRKFZknv1tBAPDSaF4ak/OENSeYp5Wk8bCk8DRWENW+jNRW+TX32WooQrcYVcc6VQRyDVTla
BK4GGM9iBPp6KSTAT9L0peuG3CFpvq/4cUnRRD+XIfhJTP0G49e9nkyPQVFf2qDSME2zECWuDRIS
Qu1i9iRAG+qeShlfAJxxG1uEHOF3ivI4kOEEnmwdCphDHl3hfBkT/FqVGPQe2BM7ijDHwL4Jl58S
Y1Ky7Dtc+1DGzxc/zHCDrafbAE14uGUYaaQleYjVSKtc3twZz9LaqF54+0ioNz05SvK9bsZaZ6Fq
OKrMR9MYq/olPCVyDZsHOLM4ExCEwfmMMufg98pXCeI6AZSpdqTaKDGhWx6nwEpdY4hMkPvRYUg6
A5ySDtxJepJQyaT54Sxq71YWFD5wj73Vqb2TB2tUv8kflQC3YKhQoSMUKYrEUNZ0q9Mes8oZBlM+
9Xd6XQunkReMN03x6wTjRLKfDhaSvd3m1kmeB9kmEGx6oX4/LKulR8U7OQYtQli1IB8m7WL23S2e
oo1b483BkLU3IT6nh7R7bRhFOXwaxYDuruvSdyYI8ITQOQAsa+3KYMXs6lXqqqnS+F2TxB4j6UMj
JqSQ5/aSmjHuImpyn6IrS28HgGKe1VNcRgEJVjCBoYFdYo0d/SrZpmBDtmAX2ZPLcHpD9echeFn0
uSQrZ73Msrh4akaiPeszp5uDr02vnQYi6C46FsS3Uv0naoWCa0wzpohFiAI4M4FVuv+xmMhgp0Hc
eJlxkvUI7HAdWHY3oVjVgYDzEglAs6DLb7WJS4PVoBNumFQ1lWjuZwOY41SUb0TU8sMyMCLq9Xgn
aPrzNMw7XcqfiwVUbIekdRbyCxstIfLIWhDORAY/1dqnosfRsF+hQpYS3WISOnrDrKV2LcUB8hIF
JPkx9JQiuWsexE6ebk2ScUYCogefQjQugxGeG9pe3fB16GMvRJfAjfXgohgZemehrPFAi0dYhFgS
EpyAJTXv415N/TaJX4I8yRD7FwAsqd/UYdpF0oJnixmtT8bqISA2O5BUtyXEeB+zLLvU53Ow3ulK
Gm7LwmCyVNHzjSiKVt3oFdCHoNDFPyopTpxZZaDQxoCHO7zn3aasGtsULLKyQ+X3SfFkEiDq6Y+P
OsDdqJXGmyKJB5Qc5N5Di/C2j4Csh0oFiFwsH1tGDjXxcbfruoul1PgII8mRdXJ1p+mQYxq0TQN/
0ns8SZSUESvUIhc1DpCdj30qndmJn025nzSMZZY8PMfy8K0aOZWYmLtCTOcVcX1ssNw+S3L0QBJr
4BlFbDKJfqBVrI8pwJ/pVzYKs1MbgoxejnRoi3HCdxU0cqLmvZfrLeCcX8pMByLWGBLLhvpsWhEq
yGJ0C6sSkoFJErw2htmG8YA6ZIHDcJwWwaFmCC02yI9U+EvrotruSVhkBqBkkg2HPspImqRngzNC
r2iwqUbm1VVrRTzUBo6gpars6eO8XIKIrxfJA3it7z1+4Goq4eWHDkQXZfEu6YWGkU9/qiMdmdBa
P9WoHmdzfEB8yg0RUdBGCYu+BXyyWDsZOqcVvt6OVVaKz/TBkdX3sayVu1Zau05ceXx9mgBlDN8L
caQzITNcYy0IoPiJGVvFtM4v28qfQwRouS0PIBMQSygqjK5J5Ix57+Iw96j1/Y+whacpIp+Hnilq
dFZlm1Mkk4Ctoe3K/T7KJ2+pJ7rmKIlOIBVuU8LQ0yLYSEx9aSD/2XSGupek1ZnvIMMtHW4xuCdQ
yNgvoH8CmSCqHFVpVb9eEU9aWxFAACAfiu9DN78L2rALlR7aoFI+AF+LfZD4gVto4b7PltkF1FXR
5y0GoK9k8cRBvkv05pKFfIwjsjt9aiQ3VTLcavEPpMZvm1HWX5XCcLL4iM2Rgo8Qse4l+TkvKF53
A6kt1dIiD616ntGhJKWtEjHJcPbodMEezSByolLC83GUePlieyDXxcjkXkKKxkkC+VaoaKPsABeH
QYmKhKCvxIPA66SMSMOYAMMWU/TOe7g5zYKE/XwTNJG4A5T+GvX4DxbQTFFkBUVGvOK5K0+qrKak
v3jALKnX3Gwk3DF1C4qmEcqf8ZMYgrAogvGX3ElnwxqkgzQPUDqeCcenu7Gdf435pLxoUd07qVCt
A8tJ8UYJVGdStv2N7iaSbO1DNTgJQCmrblg8HD1C3xRuYMp9s6Dt3BA52sWaoh6lqb1p07h2miU8
hESF98Tov2plO6MIs2iQ8A56FCy+YfU/KxOSbRZ4kRh/H+QUyhtMM7uwYngJY3+Isu5HkwfWrp7g
fsHYiGs5diWY4E5lWN91IYeO2JMatpCfbn21QW8SqU1ylOG92aQvpRwA0zOfUTkEqMgk2VaM+akJ
an7V/lkKJxpDVsY2xPR2ENszvXTsYKB6NBuAyHL5Uqry16iEvl4aZPuGzMHqwK7SeLmFL9DaaYck
0CDD8W0sfjJBukeMTLiIiRZcqqXOLnVwUgULUP5WNU7DocFD++ajTjLCCuLBmB+uR4UyWNG8maJd
tba0bcBP+Gu3GJNbdwOMheWxrR/bTB0vI3LKndHg0VWM6DYvKYaxepJwIeGzAFgQcguj2KTuDW8Y
YMFO8UlTeasIEdwOYILvu3UxZ8F9g6V7kZcnIxy1y7YgHLmgxosHulwaf9ThxVH7C/BtNDr+rOsX
XKFkNZb9FfpWooV7l6+LnoexMuoLL4VMl981uymX5cuyLgjNVntzNvB3XlfbLlIuSWPEd2PfflRd
61tdfY0Z/h63KiRC5UtWTYubj23pbXXbQpEDGRi+Bppw3eXTBoUsNsOXa40mlzn547I4bCfeNgQR
IA2rU1wmp5W7VW0bY6y7T5o+P25VWl7Ft4YBEDSMkntihaWRzpdOkuL7sZ5+TQCmMEdBYGBOsvM0
aeplW5gL71XZ6druWpehHeAHLR7sqSgkpNEJu5wVoT+mWqpd4nWx7dzHOumcIPXmqMPevDAjftQs
1O1Fq0z/Y70B1bRrMKhxqm17VGkyI6PpAlDvbsHIx0MVAxhU3asXy0qFOy0+YfyuXhSmNx8LplZv
fYJ1+4wGA2ZA4dK6E7wedD7/3G9KB2ufLWL90ZAhlvoJG+xLXuX9bQXd8OOJWip08CZkmqwsb+9K
Rl/3qmCG93JSPlZBOJ223baFXpcygkwIyW2r276SWXQwbUbR247a6uRZRj6pTG8yfLTBVYXWJSsU
6xKmXLCi9O9h0FiXrV428gF2L3biiSnyd6y7Bf18qIyVbL8eySzwIsaSQtiG56+cY8jEoaVf6qo0
LlUR1Z4UmYvLHMu4bBukLmkPYoVg07a6bQhTETBbVjtKknYCA38kl9ocFOkQz4zcBu183TeqIUJa
aWv4mVzjDz0noYsnRnRfFRp+cOqceooRFKFjQBfdoUDYQ1Cs4/t+Xahd2x2IKcGcmSbxAx34vyiC
/4AiUFRdJrH+r2EEz93X6DOG4I8DPoMINNC4QAJAUP0OIhB1UcZ1QVTxp1VBCvwBIlDlv4Fq0pFV
FS0dqM6K4P0TRLDiC0RREcGErzge+X9kaypr5m+QIGAKgD1FBUC0osoWCpL/CAkCrIXww2zON7pE
oDXbEifGmq/5VNSNvshQrOprSCBr8fcd1MyHbmMg1NimS44bJc5yERPy1io7tHSY2eqj9TKUGtMZ
hF/CVaepmIVLZEjjvunNM3jB8agGqulB/v01lUJ8ISnfAMyfkWcBrbRjkoITubpEtj6FjLcbeQbO
H+IgPeJ1HiVvkbB8iaTEsLNgjBHbAEGQMuSWc2RUcmQJHUuVWth9OumhHmZn+5FkWv9UM0cX8G77
o8jgmsvjVlRhrw0nk4+uO8CasyOhQuN72xSvWayPW/GpmW3Tp7u07bVVgheBz0tKjH6T7Bh8lPIo
bTmzrRisiTSVjJq2btiqtkW6ZgbFNSn4z+rULWu3bcm2XN5WVLcM33bktr4dfl3d6q6nKbYDt/W/
FP/92beGru2GazqTrNZ06EbgFeKaS91Kw7q6la4b2pRM3nV1KxErBS2xFa+HXJvZDtlWAVVEjhhD
3P9nO0uavgDPXE/6qcWP2u1wLTQ4z1aMV1ReHX1c7G/XdD3f1tZvp9pWYXJiZCGrA2PnP/+easL+
lJg/61FgwnqvwNlX6HbAad2W8ZruG9WEp3MrZhl5Ij2vSfs2gN/WrR87FuuG6y4fbWx7f+y0br6u
ftqcbmk/YgAlmZU1A7jt9Vtz2+q/3ryd4tNV4tsXEtiISxCAsHqYh5C53BAo2571liO0RqFym04a
IA6sAJ0Nt7LttO2+rcKjSY7jw1a7VVxbAvPIQds6gUGQQX9fbDsWW7Lxeowp9Dp5VxkOSyTcQbup
j51UIEACX/XPYh8UzTFHux0jKSqnIifhBKLUHoUwJNoLoHAg3uSOgjC4qXqfa5p22AAlG2iliBnl
Q9DcGR0IEBQSHKbuZDzNOGDmuxWlFdcE75YrF1FU/aO41UadcVJxDvC3tW2xHbjtd1391ORWuW3e
drwet9UFMmZhZVJEuzpcTLrjvPw2zHVEEq45LX2p0FMws9Q1XAiDrHs3t55tXSjkW2F5bV37lmSX
cua5Zdl0sKin8TiuBD3VCPR9sYhuOsMcVOunUoPH/JEr3dKdunZGb3M+RAl/PUqDoLHW0nWx1RW6
AslJRshHWO8HGaZiIWKQ0LE3yit8mYzvhKTvI0R//TAap2MQssh0qd7Fi/QU59OYk01oxWMwBE+W
rt23cQBIvAEo1cVgiWNonO62mkPgUDv+CnlgBjGvsLdEHiF2ox+J2tCA4gdyYSXagWCjjAZ2fwjJ
tANKc5D6F00ZvipE/fCTDesTbo7VyWqb1LGsji+EqAS7SVoeicg6etWL+7pecMYU6/ao4QD+UWrN
Rt0bZKCUtY8215y+prcxXAmmhRv8oq1WANBWvFbGg3inYH9B4pfXfVtEAFk+Ste6ZhYQjgBe/5Fh
X3PaadS0vlFIB8sAK2VHuggBN7yrxU7wMcSsXKEaeQXmnDSCHpIkE0Q8IxrYVtaARcb6oynr4vr4
XevqrJltY1Azd1WVFcoy880V1VXNCn9zY5GYvq5vpZokyJqthpsHBNEV0AY6ppWx/sIKzICiiBJE
1tb1CEeTI+Q2fpVRXo2RjU5FWL3HsFMsoA2Zo4DXyKJOx49iV68egfIhWpZdMMI6DBsyqGEl6nYY
8gJGhQVqTiLzuy5qPIhwHz3qfWLijdtia6TguEK6AO5xp0CCmxbMXQxsTFI3mjx4ghWyPxMjmr00
37fJbn6E5aVEh/ZxejcjH8IEYTnC/vgS74VfyJmFilvnENxsHsX0R5zY6SUe/Cr80pNWnFwUf+b+
i/ddqW5rDHvavRy5MK6GSXY8Y4g9sIfodEDA3xcmxEyUii/S7NXqjz74iiANTSeNoxCxKoCUuN3L
GLkNYnbR11w59yh3ZyADT0hyZSHZQhcNQr38Es2HfPkpyx40NWQFjvG408LDoDui4CDCNpItNofd
qD7r6l7VDopyGsJX46deHWbtWSMp3nuNtG+Sm1J/gUpYZ+eASJVs5/NJTc9FdNOIh0rcE1hsO49Q
pUqCENpwj6up4rfcTlmwiSxACdvjnCLVTm8dUN1UIICg3AIVX8arrP/STK5E/D49B9VdlMMR2kWi
I/Tn2XwoMn/sX4HVoH99qbofOnSbo3kyUqQv4Mwhe3HE0pFYRpEd8Gd3THMPv7TLj2H6YEDMVJ1A
vA2Ho27uQeYE5l6BpLKgl+RDcq3Sg5ye8/Yw1E4p3kYWtCAbz69MeYoVpKBtMn2hP8uMUX2kcbtf
K4HxS/NiCoA698qvBAQc47U76SZvXSHbBxqABi+Gq2b52eJAK8Bx2BvvQsJCz91NjEoX9rZOStYI
TY3uMOuHSfGr6JAnpNJ+doazZKewvDFTB9JCGez05WzK35KFcSTdJFmb5Sxa96XglrpvNj7T1ca4
pP0pQfh14b1Aop20VJL+KsMXcnAhz9GJzDL3O1lQDvLRFENnVvhFqpDAPX2YwGM6RUcUykLF0/kB
B3+pThoGJLaq/cDWOSJKJLtmd5R+lc09/uvVQhx7vWHcJ6FmYtwdeTplY1+bh0Tw0MxGnUcngwjS
/r3sT9qEwTru2bu5c1Y/FsspcK3v0SpE4ccxzJPY7aXJFc/Vgybgp/mE1eQi7tXIbQ95tw8gwWFZ
X56Qihkbhg5nY4Qbjm4/giokkbFtnG1vep+eockk+BHhf3jfyYeRqMMAMRvcKkrfPn8mZF/o3/u+
O2BfAixY+pmAKeFS0RtsfVmEnv4w5mdD34lPMoaMwptY3MTGXfwFLjHpJx0TZZ0RuJO/gWJoeRVC
P8funsSVGD8sxKQXtQSKcmmSg4gCZRi5krpTe9uYnSyH63uSMQHX7AC5ONzjYNHiN6Q4fQ8q+pw0
37rcT0NgaNJTb951KO4me0hMC4YxPyoYl8/oOmmeAmMBWzrb4NuM9mnDCNKrUC14S4k3GX4CybfY
VTmoDaf8IkwI8dokLBXdFWuXVlrBx6rSQuxzLxHtdYwb61Y55X4B/wDNHZJJttnbOHeTToewAMcY
0yUXGVQFS/numYmTEtrVqf+iKV/qfo+RcrfvH2QUSLy02XNpRHirQLUz87apfK4paH0zP8uo70Bj
ccLn6rUlHRX7CpldTJ+8QNyVpODQ4wFNTVcsjedhPOviLvrWr4Iobt8fhK8ZP1fdifaM31d8O9gW
IUr4RPFz8Zrf1MfoTn0SvG55iOIdcXm5fleUO7KI8EtgTjGG88g5DjU4wxtExQT1pgmIV9l59TyX
u9rEQOpkZffIZk+pk9+jxy6pCPfaTYXwxZ5E02vO/f9evhgnDKimveo1j6hpVOohvF9OqWovkje9
Wi0yMz6J4TGFb45COT7GbvJFhNayeOjYQp7dt+CSKidAiT5y08WGWIdSUnSukCuH8r48qcTL5vuR
SWn71RLPXcOHwYkSmGz8yM7KwwMv3wCFtNXy8amPnublaCI61kEhTo595hm6X/SPIRLQ89tAroP5
JJTQ15yE7tDdyOHdEE2OyIq4Q3KejHFmPoiLvQLYg7M+7Qd6FtIUohvD0q7OknBq8Y80vZRPoWmD
vo4nm3wk4AcoXhaSvZQle/hhfuUq76IvsXqi9fTEhCYCBwYnEWW1J92p/fEBjIIku0vnFcgF9lDh
/AyMildPdvdNMuzSjxofk9QnAoK6ox9lR7CTneHwqn/XEqd6XdUzL6nXHNR7Jd0tu8QtTvMFyIjy
HmBM6JSaY6BnYhswwR3xB5nG5CV8SmJHfDRux8TjyiWHlyF6nSwgM3urtcNn9WL+qPbhTXjzs3nt
YdnfrlKWyIWBjMFhhSeWFcETnM7WHghhOsEehUsbR19HsqOd9vDd/olj6/d2p7sHUsfyRbkFJXyZ
6RQYADyr4/rGFK/Jq4jeHFqlr9rDEDiKYeeoxlVe8IScIP9HOOkhgl7u2uFAKjdF1tYNLgFxdhkn
+J2Z+ERr8ftC5khD9Why8I5iCIVkMdmq0TuACcijfQSi6L31q7vYm+CXiag6PzBdgndI7D1sdrMX
H8HHOeB4yQo36m4obol4Gg6Q+m8IXDloMsteL++k14OKXsd7gMzIefbCPYiF9lb4Lr5I6CMhlfg1
5DUAz36v7fN78Rnlkxsr4ZNg57oTJLc40ZbPpZ9wVX58b76hLco26TVHkKp0lm8GV40jnZ0QhywP
pcNMC5VLltSh4enG9wgwYnlmcNtfkVTlOaNCfJaeZBQVHuWX9rZwi91w0c5TZA+X9KQ7isvDvust
R+WmOdpZObe3w6U5BP67gPLfmYz7rbIzayfcI9l8tiLvhtcbDEVKjuA8oSPwBKV5GOzdwgBhXllb
Htk4m5nOWdtFb91BAwnzFT3FY3B8b79O5/x2crXSRn7VLc7ysTiTNF92LfcxdQQvcy0bqJyd3ARO
brOLW95gLrFDZ+DSHUhLVk/pbfUkfIkfQL59TZ4sO3kybPFX/TJ6UHrtyl1hqm/hK0xlzbWeQOTo
IHcSl2WOv6or7fhqvNKT8ehwh1XeK5Felid2QugltMfL8tCczcipDumtsNdc46w9VS6AMafwrQvi
vTsEWTi2c6MblJWWtx6ZtskWHHoo1MSQXH2D41Y6Jh+Xt5y/yg99BiWH7MTj8JI8defxV3pr+sO5
/oprOiahuJ3++pLfxg+zF/yK3oof+V7kTtDHaCft1AOqdtD1oP987G8ASe/6d/E5vtdLRA/44Vte
qth+En/i+SY4CBzOz5gTTvaT9a1/R6BB9dJTfZ/vza/qc/M239IR0kGqX5u35DsSKrdEwqfH9JSe
5GfdGS71vfqceqLDTfXlG5bO4qK8YX+rUofeZ0f+wyVWqJ2Nve6A4/+yPnR74XVCeaQm0b72cPW7
SvEmtkmvciX5vbRHlcmNj/VPntXyOSvsA5Zqu/YZI0j6mO61TL3yhq9T+nN77rvX5C6KACDZE2+R
i3AJv1cCggFxr6MCg7N0SHcHhcP7DLdvcbtXtvEyIXSsSyeTOQq3RgXDADXaISNc8s34tnxLHiFe
J6kTIHo57FDNUGdfwybS5DURvok39Mu6Q4bogF02b8sF1an9dJj4Qebb6UfzhhZYays7nvfiaWRI
/p0c0OyUL8LdskOxGmVj5JelfQvK6mVUvqS+eAgP8QFZJ2Bk9W7xlKNwo9x0JWLgD/nPmaFd60bW
DzAU4P3yVSQCS95X0yAPtovu5wfRN+6WM/BODIfJKELiT3lXxLfSga25Dy4/16SXDbonTxH4dUeG
ysfkLr5fXqetA9x6CbwV6FRqtGCey5+gW+hURFv7hoQc/7qCAAZGxJ7xbbzR6QheusP/Z++8lhvH
sm37RTgBb17pPeWV0gtCysyC9x5ff8ferGpl5a3ujvN+QhEIEARBkAIB7LXmHDNfjXuNodpHe60O
3meWrhVlOTx4ydL9YK5+C79ZJ1o8o9jr+RTEy+ahb5ddveT/3j86r+oz9Ohymczb7F7cH7xrn9U7
uxiXq8haVT/76TS/ckHsPwHrs3tKLk7GnNi4RRjOoGlW4CDJ7FlMh2n92e+4w2Os+YA8eYX+iHNF
uAzW9ZVzKZfJ9zk7D9O2eU6vnPLS63Dme0126rJaK8cuWGhX/RDyC+UWaKm9q3uwbvbJW7t7wRku
WViuoa7v6Myu7K13VbfqpdiRX2k9Ba8EOa1Atoowen68we4ThtAayWHINQ3x5YnwKy548ZX9Hmla
cZJUlyTpLrJX+k3Bp/NjfmuHpfVDe7OuEPBW8ca75K/l0d63x7BZeg86WCCMePGaS5p+x+0gdRgO
2udxZ3B6rvfDsl4pR+3R3VZb7lDZ8vbOXVkP3FMMP13x6YNDfyy286772XOe2BETuUQut4s38WN0
n9xbx3wzPGzQGWuvOocAMFJlpT/3/DJBwCz8F2qL/APNn9Di82itvkwf00d5Vz8lD9mlPeWcBZ3v
3jV8ch61a40CaO8f7G12ce8xo6zit894pTzQUOTnbOzEHySbkD5nvbRf9I/0TrHWiCkGBM/Nou2X
yjeBT4kWCbdQ5KouvrnhmSuN+tL4J8Qg3Bcf7EOyjrYe5d0944X7eKNduM3kqNWfYfKmG87TBTri
p+Bg7sHo5/FGd9ez81NFkECPM7En/otzuwLZ8+R5K2RSHEfoGZ6KB++VnfgMttzgx3G/kY6LhBhe
rImOwdiI8ZEsuymiEPlFfrstQz8N/8SmVvCXrUjOfbl7btUoV0MhOcT3jEIoQpminCwnshL19VDO
BdPgLnRQe0tZipL746rpoQu9cjU42mMyzOM+DIZF5Q/lnjzMJTpuZ6+Bb8z76Ngo7z3FHG3uN7RU
1lWvRzs0X8HB5Vc94J2LlGGnOUmxU9XgqlOT39a0lQ9ywtDFVhV7H5BJcahFKU/ONY1Rw9YeVvpI
rb+JRVVfEw4hCkD4jORs0qoRVwHENXbaFPscqpYeuVQw3efArbP1HBhUSECv0xSnZ5sbDHjnmH7S
ZFR3tUltMLKpOGhi0SixVhDoafsnn1oLh3AmNBTfA3riMaBBJcDBEYWIMSEYuLS5DRJ7TFWLjoAa
q8JoEKE9xGK/HefiohsGJ9xKuVKo3dVBnXLiZJ9Ic6oXIr2qd4DkJxOCWmFvbZHvUtsWs91oU9KI
zJKzqbA5yUKvrOvKOUd26IaqOmZ+kG1jg/K3nEyif6fjo709lMtKpYt2UAc3QT7hwiR5oz60Fag/
qGo1pjoeyomKWgD3ASMwWQeVE1iflY66lrqo7fv3bZf1G1mXvdVqdeFv1auI6RDayi4qUxD/Dp7f
UVSG8eT/OQf4itqnWCYnvz2U68mXCbURUNN8eteIhAEJ+jNRm5/q6C7prXICSDDpKSrXGdJhjlqr
6wevvqTSOyMtL9IsU2nETsfFfMmQX3RBvAIbxpnIpExeiq7N2NDZk3OJ6x3nPExW8TzeFaqda2u/
osoIWtnpj5rRXUmO0za9YleHGWb+oaKqzn/DfiH5rdvfHsknAAJBTA2o2f+yUL7u9ljO9uPay53y
aMzUXC1O+DqS9AOKa+rHjYX4nrs+MS8Xywm0HarMYvL18OvZqvGpuBJAIFf7Wn7bitHV9bz8esoe
8nu3A9+H7BRlAqKHZT+p1jny6ILiq5gSqgxoN0dUfgiBigNqtIKk9l5fe9r4VqRWvS08c//1nJwL
hPPYlR5J+QLDrhoQemIDclJB0YJo2qCkLEoYw3Il+SKq1yRjaLKNKFYfpQfztqmvpbfH8gXypXKj
MdHwfFv/2stfdkIu/Hr512tum/96+9uGRytAoF/3j7+9RG5xcGrwkDU17a/NfK33+5798vgf9+zr
rSsrAbfvxXSehbdUbvI2+/unu31Q+Uq0W6wrZ395p9usXHr7gF7HONNOqdrKhXKD//Y7ke/sSB+5
XPuX7/Xrc/72Yf55D77eYn6fW5NEw/StEf2MXJz8Z+H/k5Pflv328J9WofxPXeu3zWjS4Pe1upz7
WkdutpBGwa91vp7+p2W/v43cxG+bva3jGPNDK/yNElrgygZsIPyPVRPf4AkSmSCf/aIqyIc3jILk
HMhnXNlFlavfZuXSglqTLhya/7QJuYacfG1GPvxlb/7t637bsX+7Gbne1zvJ7X0tG0UXTApq/k97
9F+0R5blEaT576VHS3BpVObz6G8Qk9ur/tIfQSrRwI2AdbNJYbWEyOgviIlu/g8pwOBI0BiZOmKi
v+uPXN3zNFUnwFlXEQ39pT/S/8eCDWc6AE5cwyHd5X9DMdF/CwZV2S1N1xA6OUKDpJuCcfILkAiP
Inn1XTdeADkTqlOoSFlHkqHUctwGZdg/F+aY7zszcldVhAROqS0KyS0GNZrCj71fZE+Zmn7HCH7q
Ry8EjZpfIhsTXYifT8+vGUzmg29O75HillQh034/ElPUeOXz4LrjNY+n8eq1rr355R/xJ67lVzyL
9RsxS3wwk8hjh9Rb1eR2GwXXrx/MzKcy8UDPXwLdyLYDY369Nb/PZk2cESjvU0Hw0ErLuhiFNoP9
rmsQQQ2jdilD82dLkvHRG/trYZfjWSc1cUdAXLtx9d4+10kJUomerhOFQtQ0JPRYMHLVrp+efdf/
gSkq2qkjd7VOpz05WYGMSm/6tR+X/ZGmaLu11fwP/G7DsYawtZjMdq3kNMWDPo+PRjfEx6RtyJdy
0CFOUxKs7VHzj0Y4YHQlOKDxe+O5Gz2iaxwzPNLzzpVgn0+u8mjPpbHLzamn6ldH/+U7tX8L5Zbf
qe1AT0Yz5wD+/g1QaEag7cmibC/BPLWbHo7sxutJwcF6Ezz1AVWtcp4Oyoz0HHMYCrMyhgU+/HDN
oCFBodKPDSE2qZ+o175Hat4WhJnmNkapKt7WY209xnaaPACpwbtmM4wjs5pqsfUNF1kPTMTG4Vj2
+TEY1XVguhS7BlpvOckPT0mBTj+040eCNnJGaEmAtyAsyWbRM2BysB5xDdLv4kcHoL5w02tv+Su1
69uYgDwnWEz6oD0ZcLdyb75zQzt7mbBO9VwTVq1VhudEK65T3x2cEocAopt2F+rWQxK5lHXDNnvR
sXJZXXUyjPQxQm13+JpI/vI0US3/z8f476m+/D8cEZDOUW7zGyYd/u/HuDMpAZKflAqU9YnxoTi6
SW3w1cUKQwp66BgYomNvWvZ57OkLJVwYbD9fV3p4bDEgHPTcunStqZ4i7EtGqGy9duVVlfryn/dT
KBh/waGqDtnq3AaQ7cc5hok4rH45x1jqGJhlE+QXVVeaQ5xYZ9JvLAhnQyRcmt5/eTtJnvv9/TxV
Vx1TRJKj0fz7+5Uc/3MFw/GyahQtvCraz6qlkakA+lxrtQYusU1yTOyz91jxg1pgBVrZXlccPbVd
BJ2pPjgPOIyCl9ZQs71KHgUGvU+U+TC6I+WlCFNuxGu/3Ba+mq8bb3LOBSheiAp06BrVt/9Lork8
V/39A/Fb0y3dRNtqi6vJ3z+Q4xhRGORZdLFM4x34Znh0Qg5+4kZrTlcBVXc7QdToWP26Act5MjgT
geSl1xDb1UMUid4oaohW40XGxNmwKbU7OUlM76eWt87eiPgJkoSQrEiFDo7jnLfLJqw3eodjqtf4
dA5Jupuho8TmV8MBk3S2xLerHWbBeFejytw0tZNeVMcnRWaOnVcPaMcyDA+T5ocXLe4cbdGmbreC
yRt4c8MpoGw2QUllw7eS8UzIFUULT13nmj4eYDZDCmq6P9oGY5dSq6RaaLpJeFaknVycbYj6knkH
vbw5+kWOAMNs88t/Pm4tgTD87Xt3xOXRsDExcyERF89fDlzV7qwc77xynlwCVkYdB6k13LsW1OVQ
4cTbx6BIapcSSDj9SDQ3/mnQ7EE8P3xUiaMta3Cu11CJ1X0yKP221R3/IZ7oHEdi3b5ZjoYy/ei6
5IKNcz/qdvweF+60yNwpvGLgn+5Qa4GqtVLORLltfpiajzy9fDArF+dQ3XjEF8wgAKvpLi6zgX49
uc64RpR9kGuPg56YG9Cg5i6c3X45V2q+Uyy12uTmaJJ2YVOuzYfdOEfV2rTz9EKEsUjCeOuTsbxi
+6hfTOe+1pvx1W2s9qxqt/vKG+/tHy7SuueIQ/dvX7Fhgkh2CCZHZc1VRaijf/mK7doluC1sqXVj
al9WWqodPTRhdDpHepXwj9F6IC+RT8jJ6Po+0GKxTq0oU7X5eo3mK9/Luax/WfTLKpYTa/RVxQu/
ttY3WbzsnakENCi2K5/20/iv2duas001G/ezueJIAaYp9lIZ6myv6JQZv14on7i9pdzBMFP9jWea
L7dlhtyDrzefPJKvNuQgq/smbAVa8f//TF9r/7ld7UcWuPgW5D7868P89rFu+yTXub1pV2bXWFtp
dd9trdbFyileL1cAKo9rUs7KZ+SEhCO+fjlr8pNNqgtqSnKxeqREPq4yxfCPkbCZWatImM56YT/r
hREtFpa0tu+65cB97EtvzX/AFydEt32elOGPvjA1bHzGKTbnP9SxtVf9FD21eN9SYYILk/GzzFRr
RVJbjAEasQ5mss5Ty2e/cy5xoyOnbWwqs3X+qkfcrkJBOINrw/6sESufZ0cu+JjyhD0vhrWN1YjM
W0bFmOeFia/iNiHB16cLg9803hMvQSIXMpOIZKt2sGnMAldYzq1PYKFjLgIXw6BOYMHCVcdHALZQ
g4StMHKdYqliNBSGw0pYDzPavzgRG2FJbPAm2tEPAA6ErmBZjPAu8m/DkoybEa7XtQu8aZ3EA32z
NqeOCPBk5XTKNpN2SGGM1HFIhsIqGVDI5Of7boJJy+piRexVCT3AXVrSZikMlzFqhF5aMIUZMxPt
T2HPTIRPUxg2G2HdRH3/bR6FmdM4JKDog6AJj0qrkjxR0HfFsrqrBSMir/WTRcIai5Nvia8uQmEb
1dLxR2yVj7pZdwik9Ic4qM9eRXoVVKkHeOd8wbhQK2FHTXtCSfwn3yt9gjMj1F9Yl/GvOvhYa2Fo
xTzZrkdhcjXMd1A1FHCQtLUTRGmi4ginxOOr2PnWhZ53LFTOjNB/hYW2LokutI+1sNZyxT4mwmyL
cxfbLTI5Sxhxexy5czx+j6r0IXNy5Qw/cj0J826JixdcoUpeQoWiDOj+EkP1sPTbE3F+olBu7ccQ
lx9ArKgOUPHEgKibEMyENW1tPPH7rorhUiU5trx2nhbaGOvU5kI8Ql3M3Q26FD1xnjVhTJ71IF+0
oA7SsV6S+9dhOsCX6Bp0XmuK8bVwOGfC6zxjenYwP5N+blrxDyIJKWXX5CmbMRkEBU1mbNOF8E8X
Q+VuKizVMdZqwwlPKeZAuiMPLdf5RY8JO8eM3asLV3izIzOn2TegsDNRzymYjqEfj3FYXQcEL2UI
abFsaOJLzzcjvRkTeCjc4F1h4wuvy4sinOKF8IxHwj3uYCPvhZ/cw1jeYzA3MJoj5A9gkaAI6YQL
vRV+9InMgEVrcmol+/jHbCLZ0Uv86yNRsMLPXgpne4XFvctaGP6DegoMtE3CBa9ih7eELx6yJ6W3
UMeN5RLVTaBbHjufPWJbTljIMZvkZeqUhJFdCRxQNw6TP+VkUKuHTLryhT+ffJ97s4B949A4C/2P
zKYbT0Yvx8HoEgBjtQd1KjewjKZL/+TEqVAFr2HtukCH0E3NM7Lyxu2GtTXGl64xCY4UPIEYsEDV
Mx7UZo3kTET5o8NPecQcN3N/SVO2eOZmaxPH3vNg05rI0+KkqU22b/XqjWOIUK4cMaWR0HjGp0in
cpg1LtDWG+FVtKDBf6zLMtEFUQisO2Ak5FMn1y4QLaWgW4rOfNS5QwX9kue7XtWjpa5USKI89+dA
Yh7JCU2O/tA5Mhz6hLq4LMQ3HeHNWJuu8qJE2KMnO3jtgT0wFEOPK/gP5ozkMz6PggvRC0IE4XLk
xaL2UgU9whIciZRR0SzIEimIiV6wJhoEYDHwCTzzRO8KHoUtyBSlYFT4glYxg60YBb+iA2SR9P2w
4ItsBOEibV9DgBf4e91FLRgYtaBheGAxJuuukJQMwcuIJTlDMDRC+76daeMZgq7RgtmoBW/DA7wx
qemEQFM1tqaGLFDQOfrrIFgdWbl0BLsjQpIVcD5choLrYQrCh15n6ONoKfuC/sG4aOcLHohmvXfg
QXTBCUly48mCauT4/IdnUCKuZIoIugg4nUdd8EZGQR7RBYOkNz74gfXbtIueE06cy0nwShLAJSF3
1bMgmZQDTBN86ttMIE8E7WQS3JNaEFBqgUJJ1AdAKvNbjmgBVTrqY8FNUQCo1IBUcFmvS8AqnSCs
OKBWKsFc6QR9JRIclkEQWUzQLKNgtPiC1lIIbosKwGUQJJcOpIsm2C6RoLyUgvcyAX7pBAGmEiyY
TFBhwIwc6ZRZWwoTdzitH2MAMgUgGXIrfnZ58lPrmhBxxLizZgxnGvAZ6LIoBgSPJjJpAkVlaC3i
sTtXglpjCn6NSE9rrfzVFmSbWTBuemA3IhSxCUn7CgWkrN5wgolKw/w+RN4Oy472TbeUfg2hf0BA
7SmXvCnAros15EQ+TOY8uKp2OB59awYrIV4mXq/xxXx3A967n2floR27cQfBzNkGSRA/Ra36h9xG
M0x0l/vutarMcGNmKiQPjODXSUnRoItt5O59n6Xtpx0n0aqwtPAytkVzSjsi6QyvVt564trltpw5
Q8ZPWvi9rozFnqFYtu3gfR7jMFcXs5N+OEAFfuiZdrSjpv2mmIjOXV0pTpRdhrOiogr2ACu9Q43a
yFX56ukMQnJ5xLw2MXobQOPPc31f0xwGXiG21p/jqUm/644yLFP8i4TloCvGgIx8hVLLs1963yyx
ptol594HADF1arMe1SA8DV1rnYOES0ZJtt37HKTgBOzqx+hUxWLqqu6RW57jyKh5PflUv/te0+7V
DimqXE01Xw2zND+nhmQvI8rr6xSM2sFq2mpDTFwk2nEvck1rNi9xFuqvXeCO68gZCaiDUXBBsEnE
3krzeuUdY/uqoPf5ww0i5DG2ET96da1s9WnSdw4G9Xuz0rWF/CwmwshazZvPkdYXBAM3vHbEvB5s
7F7kK9QtI3j3SX5BWlrdcbmqXlOrMdb8DoZjlVT1xXKGeFXAnfgoCpBr4hsqbag+JnyohzLxU9Jb
zX6Xd1H1kBot/1mxisfdrhu6/odiEXPvaop58UifOSpKqqwrt7BefC98lKsGXfAwxKJsUKnEzZZW
ccw47i61QT5NZnfmR5t6f36RLnqxfM77B82fm50bhOVOG1r1wS9QEsmtDfCdys4FaxKwDavJ7BVR
o+UJlIh5aadxAlWUFd8H81WZU/2j90N1VfW1eirSor3oVAdvK+TKsTbM9DOGXLFSlNo/9YoSXib2
celPRv7dKxhfDtpnZoflyjSH4jyZg3HuC00ww3gL2uw9Bxyu23iVklZ69oknOw+djZuC3JBPZG23
Xak7qqut453dtsamUHbNKiPgauXgpz8RKyjX4pZPJPOG5aUYFYPUIlZQvdj9mJQHuT+236jLfIrU
C2zQ9uQ1lrEa5rn56HvqfnKHwhl7VgF/bSq1+KRWjkceveW+O/yz5BrUIWo8DFl15eRpHcmGitdt
MbXvzdjcPrXlDdmSQad2TRlOQ2lxUI9yxnsLOSrlNpo6iFCW5+Fd4FoZEWucmsTg/s2OClbliyHR
1Vvong+EKTDcw5yq+loY9d/yqdvIz+ID+Fzohb2LYiVibFDNhz7KvTUH0/QtHgEoiu20iiU4NnZy
b011dQi45m5sW4m/9UG+l9uBE4mGJq7H+0ZXgsMEumBjxfy8uD04yDWSAExdxE/ifq6QVOuZOm5i
tFCd7oDLIGjbIkD4I3ITb2UhizlWVqE/WJX6nVSp8YMfj0o9wPavbsjdvopZGDMIL1D19ERd0npO
dcPf4a1tN36oD+9ac5Qv1K14XLfUNQ5cz9M1aB4kvG7+LJ8sC0STEfqMy2C57WUsrey21TiZH4ZB
7Z7iurEBMKbmugCn9GEP3NzYwUc71tmmU9G0eqlaPesU+OTuqzbSKcpaxjkP/PGqpRH8RLGbfT++
t5aTPHaNYZCdSIybXJ6HJYPIdngrp4K7kzxud8No6S8zNEm5i4UxBWAjJu0Ut5Fxh3MItazYog1X
i3u91L2PYls/9hPn6tsTvrfS0y785o4QNnOlnrc4y5NvaiTMjXyX/RhOK3eOKByoNVqNCa2YZzNI
U9zGA2WgoYZsKhwPpG+e5nZQlvKzj/hXKPPML0VuMT4jAHMTj978VhJVo9Hzw6TN/Y9twpwYy1o/
wIjIHjtXebvtFX1KEoOL4apGlnl2FfoC8okmnC9J4OTP/YwdqfUSxrhjl3xgA5B7282Dta6aiAC1
tEBGpfvUiPXi4fbtNF2+rIOy4VzuOxdyccPbVmutex4ojD5iKk8P4PaG2z8wVY46F/p3Fz7FxiCV
iuZIYT+7dcTwlH+womE+k4dYFwz+VR52E2kW73pM3lr4fSRE7yHQkvHgmVD3DK7trY/2sShRZLVd
Wu7r2H5XtLjcZYZVnYsw4NYkN/qtbRbOuUyAebjONHMm7Lmqdg+ERBT72DHaxaAyWMX+vx1UM1zU
HoAz7vzca4zhYWpr80zm8VoVWbA5I1guMZ/2BOlFj0w0moNtoccazJU32uTtusq745a0Z4i3ZmTn
ItJ2vX0UDyhb/co4jD0yo5wxYOS0ztkxGFUHJhn2cFCJBtP7RyU13ylj7NLYtV46PQyWut73u85u
9U3o8BttrHJchz3hgST+Vkcfct5tEggbrkM9SfzT8gMENZrycnYUvf2u14/1iKhL2lq/lv++nlxZ
TqRJ8faww3cW5PNRvkxuQC6fZY9fzn4t5DTuAR8gTrCTDutGmqB7DIBm6Sx7hSyy2W2mM9sqlqOt
kB6Y5C9QXKm/YD5dhko7bwu3fYnCbxkdLm6IM8w6Nlj/pjNLjIZMkk7lXrfsuefPk+Gg+Q0O2jbi
y1UVEKpAi1y+ok1qg2BVp73k+hc1oCEsROW679KOi8AYr93+6pidfVuhn5I/cwCyfyUCJEeV4tTO
GPVHknOXVhM2h1b9WSgKHygUxlY5mbwKwIsHJJdgvo03tOuwy3ADVP23qAnA9KBi1H1ERE4zrE2r
umaOcXJgTG7l18OvrFnrCRiUIoG1aisMGOKqf5YfjupoecAhk6mlKDkW86E1PxNir48KIxX4t9Gz
1iN6apr2SY3xn3w54SvChLCmAZGKtELZSMe8fDZvuEUXLuGwQ1WUo1EN8eYuiF7FRnkKytZYyh0L
DXyORckorkgzPjEgO2AxSF/r+qlJWGw0ACQyv18Xen8x4wisA0NLxwN7K2jL0qIqzatFwIW3yMEO
+3bnH/wEURfVK+h14vi4bd0Saiv5OIs0bxmPVrcIzRZ9cYy1x092s9bl64BTFS0WFX0pXeuVbVFy
iKMUwfPsCLtZ3Cz7tr7vzLzbqiGNVHDnICga52QrU40IPHFwzyBrBGTsKZu5Hl4iE6V+Ubm7IvC8
A4NFs8X3GKoxIQgCH133KJPHPkLw7Y7aIha9vVLEp2qxPsGfMeyDMvrfh6b5ETs+kW0inLStjIvZ
5+W2LuxrOgPD1cfhRYo3Jata4rvlXC0FNNA3coCIZr9uE3veEV37AnHTPvvpyUYWdqcUVXhEz8f9
YVy6+46XnpsBPGzaeOamrhTG6bFlrmMnwuChRd3Wd+pd09kD4T66jUE7QcGu9d7a6LXuogCC3Qdz
/9JaHbjX2EiPeWMSbDtVZHVOgX227MLYxAY521MXWkuakMSSQxs+9J1mHPwRFf2EDYYQCobGXBpA
nSrEYRpFfnU7a5NXFIihSxckykXwOp8Cc/DvksKL10aaFmtLTecHJafKyPuUh7qjZpuEOC21iQ5H
bFX4pgZN25VZiijb9M5TWzo4NqFzJI7Q4nUV9ujGSI6xMG7LCVS0O69RAYYW+umf/PGJouXLoSAx
VnWU70ESPRPxgrvLqMibLLoXm3jtJhlpNlAQcYTTHPR1Q57HO+hobTON+l0oxJxOg2Usc+NdaDDQ
WVfc+fO7xrkziJTeXtfq7WAUv2Qoy9DkwkYjMKOfJdi7+CSXCZpegQ8qtN3b/g/CtD72Iiy57NGP
i3xYOaHk1B0i58Ur+vGWXt22iPfz1NqkOqRKGWgt47PlXO/F6DAc62WGRktVcZxSIkvwkANSag76
ROaI6ozfgoSeONWau0yLgLGQSL5KYU9TDm4ADd+Oc4F5wfaviDwaSzEg484qiPBkOlrZeEpibJIq
oW8Lx+EyWqVed5vIhyKfh8QW8QzURf7PRF4M4pPICVlN1srPQVmMVuijPmNCTk66zvIOzZ0akmyJ
Rrfo1Sev5iwf+uyCnLiq8+ec/685NmZAVaWXn8TtQA6MNhzknDmSnvX1UM6ppLVksY0zTciD5cQQ
st6kyp4DU4+hdEJul5OMNGJyIDkLfC1zE0wfscgJVyoR52Mg2w1BneOxdzDAGfZzF2Aq8mfY6a54
aaJzKgmNuViCkR5B6DgjLFNGklpZHokXQpULyzZb0XWjNOpybtfVgTI0LVB9Mw/Fi9nPFGpM9d5v
iRLN/LI4DhquiHbifBGIHqzStsgdatEo5buSE5u79UWhRtntK+myBFdD6lGlFEeF/DgJGDIy7q+T
quxySAybMUo+1M6Kj1YfrCoS5HZSaX7TnPPrXBXUDGmE+HeU1yD5zcT/SoSEZUIOQOgCltIbkJTP
nnqI4yzYJyAQGCJx0s4cfmp6riKnlo+9DhOs35EnPcT5SqWqtjQJh8kI5jp0tbCJowWnVgB0otPJ
zE4dpKCh3z3d1PPityJPB19UBzknlwU2B6LXVnRcOS464ujXJWqDczxnkAJDIsCSIslP9ArxKaJl
XiihCwhWDcatk6kt3V0GY3phPiXwLjckKbnX0dY3HcPcD3ow2Soj+orCdDvz3/CH/VApEGd97dyN
UUcJOGC5EeyIvU5OBioeEfe0icawevcyHRSzXz9lVj0e3R5qQ/IYWt74kDczlg80BoWh9IcYSBn0
QHpLJi1xApcgJ01RMF2HqsS03Co5AG4bHxAyqGrd6ANtmrQPqcXq1kmzim2W2OFdBp/X5e49w4OW
BZSUiSJ2RrieKF6Ge50K73p0K3XVp8Nw71gWwyhN9XehPW30WcnvMijpk20bd75bkdbm0bqBAoq7
XSm/EeVFaEclztYxlAUr6ZOThk5sQZQzcZZ6Ckq1DGa6M66+6rPAe0r7+Eet+uVZPqIWzy1gwUkF
EimWMc8y8YaZy0lxtPfOVOy1YWqoL/Qseh0hlMrlTtnTRdBDbW8bSf1SZ4iei9h68IbirZ4CfeUl
BjWlqrV3xOL55JTjyVOt+tWkz78vI02Qj/PmtdBmazUGOU0h8aybYAKyUpzopZfDhgsmXNZaqOxV
mIG44Kb61bH9A7fz3mdlYoqyjXkN+hjfltqGlHI2UUYwZHtJ7Li5yolBvDbiidHbxxVJxtwsah+t
UiMeyPALdX7HwIAbjwbGy11Hu52xx0vVKu4L+MNolw/JmUZKt1aKUL8LxNwUzdk6jMZiV5uYfGnV
J4cGkPl9mBL1qYM9xLo8FSu0Xy1fdVMtoRVMsEpVZG4ACyFYcQZKu6neq6Gl75o8hdrcqXjay/LF
6xN6G1FDsc3EWq0biM5c1+w33De0wA2S6LMPHr2k3wWlob6MbnQAChYuYzuonhx9TPf52NdLFFzU
k9VL0ygWO+FwGdFwf3lkqSL7G9sz7Cg8Fwl+RlLBuRR6bXNfV1l3HLXC/2kk0PSbBinRWmu6/VAT
EV7T4MCfkF7NOUb0NWLS9/IHOlP6UxQa7ZMdcWrAERZNLfGTY9dccz6F7UzZrjXa/CR/6ZHtwhDM
N84EpXfiNfzXuNTlD2mekvyp12f5SHMQ7SlqRefGgUotUlgNfw6vO2VMzVdnTLf1XGSfAFenpd/H
waVPx7dqLKcTbVFq35bh7B3X0u8tMZl7vK0xdfRMNeGBMOpb6hUHmRen7R3ap2WHtALaeD2sIt+e
7g3CxPZ9KAjNRoISH7EI2dHZUfe59/T73PimU6yELYjpstTCTxfLpOLXC/ra3Ru6KxuYQ2MdiCsu
8DNRtrAr9z0QpQRKleWJBhFJDZlnb0oy0Gh9TNN3N7XX7hzOb57Xo4hKw2wVuEa3KtWi2Sjm1D62
GcmyXTVH30dAG27p2D+VGGb5RumHYMvtmUvuVrvmRBa+IYAMNpkbZoehU737Dp/2bI2vmhcYz5Wl
RjQQuRDooao/W37150P5LB1OmqQWt4pF41eP9sjJeZzMb5CE523lB0hWxMOqHr/1tSaM1MMfjaXO
GL7w+fVeep0QAxzdmEQRw6QCbNmEM1C1zJZ2HdArjSbqJpR3Vfu7JwMv0zh8Mn0aAXRJpl2AQeRh
1kgZr2MsoKYxD0/51rIC8w+17T+JBiGkD4MOMR9jdk0D7pIiL1cWWR3Rx5mSmGZDvUGbGD+b0fim
JkWMoTVxP/TGva9cvfo52AWtGR+6xFzsKP74GHKBWlulxWm5SCmRWokI2ggajDm2/eQLLHnMHcFW
cWZ9FTgKYW9jP1yjVHtLo2Dem3PTns3ZgbAbly8wcJwsNp972x4eM37zuWG2V9iyGO0nV9tzEOH0
ttxiXatJtuqargUfalvHsm8fiyp90iqjXcfG/A5JF7yAqzOuadrooVEabVV3vbIL5rJ/5TXfktrE
i1vxw6hpFcPqnjH0t9S3Jq9kiEZy0etcjIT6NsukMexvBh3+LN+PlapdjQpzcAAg+f+xdybLbSPt
mr6VjrNHBYDEuDgbzqJIzbIsbxByycY8z7j6fjJZZanc1d3x788GAYAUxQHIzO/93qG2gh7ANCJl
N6wOwEzx2nZG61AMhS7n1xLLjNTeRsSxrkSQtbd0hSkYB3NaW2mAIU5huo/NjENuWxYOZomCnp5d
uscu7cMr0KMFSwr7nBB8/xqFxGcsmfY9MjR6dAk6MRHOxO8wIv/ZTu/WNNKDHUV1FpqFoX0zGDdt
0n+ZNFMaEeX2Kenbb01jNI9ZWFXHQOKbjtfYb97rVFbhvu1s42k0zOza73LjoWDyXDGaZqx8C/G8
LO5bUhkbLSq7leM45nYJzPAKA0rCSpIk2bcLwJxX1t3VYAv0rY1PddZ52Z62CJOYHs4nqDLgCnHp
7ul+lWerx3zEtrRzAkl7S7+4eqga0ey8rsTA9/ILdhixitB8cvJ22niYmr61cbKDjazt7THKrrxS
fiu6eKzTWFzpaVZdVwF9XAOJnRjs6SFaJu3G6Ia9OrIdjCeYU/CLxvW1dJBmrWhubbA7E+/pUr43
NpYsOb8+MY/ITrPWfRuhxOIBwFJs7eLWetN1NDIQrD23E8QLRCzWqz88Y1M1kziPw0cZtOiedSu/
JlNFUon06zZf/t7gz+dq/Q86GQRQBBALNcHSgkQfzLLmU4b35HOsze61Bn0OS4TEv53T3r/lrpwh
fxt4ZMDZ+jHZOBcmkbUcaFMljxmGzg2OVc2MDVCoa4+tCLkK2xaE1DGxji7Sc2FTirVTEa2XoCPo
Fq/ynRnV5koV023ed9dBhi3O2PqPmUEC+BDHd30O7WFy/PaGIcotvZtspKyq5CeE/6Sd64AFVj1u
k/E512d8u4fEu2k7N6euGOwvTRTtcx8RPjGPhFiPFk7HNS7KccHfdnbtH3m551QfX4hu77+YUyjI
Oyq2U1BXr7Lz+BZHdbGxktHZzu3MCi2ngcCnwQyjGodVB75w1Ma529tV8ScIL7Y4sYk/SujtUuCx
TdUm+r73MCqw8aledU57LKy6/eLguhKHOTb08jYZ2gIT/rie7tPZ/q5XuSNL+PEein1+bbG0XweR
EW/Cst1jxy4/efAcigl2ETzWPwO5otSmg2N4JgFM1rr07oVAEt0Mw/DdkxlWPU4R4EUZ9CAjvlsG
2b8PtA0hpv2zFiTbvC1jproARGkpcdRg/MOiK01OdiseLZcuixNry62pxdlmhIR9CP0p2GX0Pmjh
t2/5SBOob/KfYDR01Qw3P43E6B1NJ36oPbKZSaIrD7Y3jOtCMGAvjp1dW3mJF5AI3StNz8pD6xkG
3z1GhqtFGzEwMSeBx5K1qdwye7ELHYgFvL7oUuZ8p/O/60wWehTmj5VL7oTb6htrcPzb2BTdHm/+
4Xou4/A6N0Jnb5T0U82eXpYzvOZlHdK8zbPryTX2rd8xh8XhVxw1R95wAOsbixmjas9xQio74bmo
+cVQ3JmJTeKQntJ/wsOp4mPzpsRz2C0d/IbwvkpSY8tbR9wfMHzhFqg/cAM30yrt6IxaFoWf1ZwU
VTwvomarxW26cZbBYFyJgj0S3GHP/AEtqjeba1F3zXUVM8uXzXwVQsDfs+IIVoZvZls8Ept1yiPX
jTc16O6dG82BkxV04/PUZOc67cUVaxMsSCxMlJYkwjcNTzY3b1+jrk7upt6ur/VUO2eRiT9GStKT
NlvRGeSLRKJMj05pRppG3rXXZHxcGXqu3QXhYqymgVs5Aw17aTA4S4r+Sxfu4ixGvo573o1WL8ZV
Z0cYnnMqT3FLwkd8bVbZfENCw1MY6+7ToHcG9FL/ZYgb5z6uX4ZpPwGdPCREq6xQopr7YcLuqbLS
rVeCk7gGseQlN0y1bAbRFPtQY6mT23uTdsU34dDxTUr7m+309UNSMdq3ee5812tjLcowfExnVwZ/
IaMJ429JP/i72naKQxd200sHLykpJn+d51Z2pWlW+5jaXLC0Pw6eH7bOqrRDoL9c1LBdike+DUCp
pouuYcKswvl718tyV3ybQlxNkgnbnnHxp2Mcp6d5YJ1TNh4JNCgrMLTvYZCnBRQ717zuo2lB+ME3
kcz99ILwhOgB+BQ0mNzphTULRMqgeegtsTGrML2nhsC5qWj8rVM6zcEGwJDYQXhWm3gSvG5hDBsf
+7bG6twntUmBdmesHUYcKV/GHDJUnYTJPhZ4OoSOjwRHw6KSfKRzGzAdWxh0Q8iTieRdpB8JbjE3
ed5W30Cq7joRfNVs7UAtPrC0YihIespXr/eym+KbOTPcJX0YQ6fycAminQMhJdOgbSHfnYkt4ped
06duoVHjUwkMNaZdumXcBJWWg9hb1Opx/qT5aYnvlnuXhFC3OwoaP9XmY9y3GPZXTXVtaniDx6EO
h3y0xFUHaa/oDOM8t5SZZebWrE20ZA/J1uaapG6bxuy+d6zunAz+KXQIGjD7EpJZTsNZg9TiunCz
u6omuRHg22+50dJBHK00ZnXt0aMCxPQfvLbDliz81grX/9KXLtbSLEfgiJak/Ex2sftCkV+gbsmK
Wwgm28E1xxO2qRgE3IZRnT7bUYxhvD6ea1N2AzG3vG1Cy72qveKr0UTGLTyW66KL6yvRO8WzWxjH
YqoTGjJ1uI3nqQKsSOLv03zskv3omcFTPc7jk0kyhtmk7/SxurNmh+09FTAC/MAnpCjQgBfyskTs
k9Rnd6TxqrejgJvV04LQsfMrWjc+pCWWDQweeIl1qM3VxiFKY9WJ6RplUH6yU8zeWAMZ19M0AZ+V
Nu3hUbefoq67DQsrf/NN4shQ0sduEz5WYsnWQ5+Wr+R208Bx7R+CNrtT+CRqCZtVvO3v68JLjrld
GmdgKv2c02o5Q8frjmOjnbqi3haAUa/uALG27qL4ugyDlw5M+EAHD7hP2r/VwV1Mfm1Yi/wp6Mz+
Xmjeys4LuvSsQ3O90d96jbSGTKNn3Bs65Da6pldkpQMZ1bn4onsi3sWzBvyf2uTzONAFJpJyH8fc
AKr32neixZ9d6RhHctFC+dpWO5ra1k5afhtmcGqNwXvM3eocpfkW0MpG/w9INmMnGtuMdCtAD1Zv
eih2JqjO7TToITVB++K0pXWrTkVR622LcqgOdlWCGTJrZjFZzkyr6bqrRlBNaJan2bT/tIC01mWv
veT1gulsX493sRVOd4ZdhTs8X7E36HpIRHSTE9uD9z/p2RcqvhukSvWmifv0QD/GXXUQLw903wXI
R+icErO+daFAdJ4ZnkfkWg8deAaKRu3ZJVh7aW2cuEId1xFNuGenj68hOFcPjs3NVGjlxtQIZjT9
jKbIDDhZAKoePCPy92gbTXwny2dzybj5lvyuRpmytSyfMdYznp04rg+YobJgMEq4DHN1oCsGGZGg
220ZLOE5s/y/NrHf4JdaLHnOOFW95bnmXKuNRnAF9nLVAOSCcyB0bGCEsn6E7G/cu32JPU2M7UQV
Zg7+ZtShECBiVu2TZ93PeII5TXefyE2dr2rNgoHk1s6mo6u6MQgkHPX01SigNs6zMWydeTGOHasV
oG6RwOLUEjg3ON+IPCkIjOmNLTmZeJdNlXkbN8RdoPbrDoMGbDiP2rhv58ndNiCpCHgKD/F45O3I
73rsHawmgbS9a5+sjU2bLFjqOAR3LGlbnmKtWB7bBAM+xt3QiL39kI/NE9QQCvkW5ymta99zB5qJ
NUfLphon4twzyBqO1+YHWOpHv5IsmOKtDfLwPA8yRm2Z+9sx5sYM9Gcx9N05SKFepbWpXWlG+DAv
mnszlb3zNHfc7zFCsUtdPZBsiTMxo9gCB65rvvn1sLxODjWoHQhsd+QhBJGTU+JnNQERrPSyiI7m
ZFi3lSBSxTIWa13Y1VfRduJuHN/H0ejvljZEylDCBuqBYM/UkrvUcEvkVHNGderXGw92CaHNwUti
TcMuHXX9yoz7O240OvkmNsFBD1/UaQJ3b8hLNSqxoEATcRyHut0Gg2xgx4F1PanNdAPqg802rdVy
FUHnOcC3PTqpqd/kY9xtmrH4kpsjoReFJ16dGsOfRTj3tYNwoMQVrhTOuxWG8Ir7ZHoY3frE6sA/
jDEWg0mZJs+0A/2bWNLJPdFgP8za2rN866Egvq1qwPRSER2xVo2aJFi5QQIXUlT9nnBMevxm8R7X
ISVP3N5kyUg+UBgNVwaAytHth5WwTP8B3nSyNtLIOqhDyF7DxkWae7d4xmmqCjhrAwGsqce9IjT9
DJu53IKUYj42Z/q51Ad8uEY8CfOEKdEQYfs49a+5ZsYPptu2jyVLZC00XwtHxwbN4asIteKvPXVO
G7yGABuxdzsN+iSiK2Kt/TMwyvC6YGa9I5gVYpPRrIupIUg2LBkyCAfcIUbtaSGG8zeA0UcxNtNj
XLcjMHqKAMCBsNyPeXNrtyZ2e9ki1ks72M+WB1lzLp3uKx+JxliclG995z03YXgfc6vvI3sBX9S7
u35BfkKbhbK9C0g8sKPJ+y5VsmbiwtCOwgxLKjhPegF5BzQueLJauNNm5BzdKJtuhI7YLIpbqRwo
sytEtiTI6kZwTHeZsMZTkg0FrrNYH3cY3rl95XwdEtvdlZ3zProgv0afwXwxIWDVma49ACGTyrUU
6SvExZeQ5uR1sfASI9U4horQE0pfC+8ZP6Hbp8j4MuhGYJS0CrJ6ih7VRiPDZxUuvnskk6zeLC6W
TGPlxie1iXsaHHUk3hSCG8GzNHCI31R9/8NkiLyqw7uO0euQalN/SMBf6acP3jZwaDMLTduWdNqg
VxuoIOMaQ8vFyPcwsWr8kHKaugNZTDXEHQo84km9zu32eqKBP1mavXfofR1sYN91ir/6qo58SiA6
kwfvOyIo/74D4Fq3mZdjU+y2W4Y0sS7J+cCC5tqW8HBtjeb/pL38YAEItj5XP/77v97e87jYsCps
4j+7z+EtpsmU8kmluXnr3v7X5S9v3nL+8ubH9+atTd/+5Y/+clzw7T+g71qWjZzQ0W1Lvt7fjgu6
9QdVr+3gm2C4mHB9clwQxLoI04NQjHGAZwkeasu+i/77vyz9P3FYMEz3d48Fz7J1sC/hu7qAkWL9
JtPOsA7Q5yAaTsVgddMcreuAPGXpvBJI/zC197H5z8+FMgYAzdjfRiz/15durEjblWHZN9bGYNLf
qf91cWJRfzRY+GCioLLmClgsyO6DDOJ65i90DswRs1pEZRCJnqLxS+mV5hWSYFxU4T+sgEDk2HuF
qwvrWzvrj0XRvORHZLW7pKq7lfXW91pBEjgN/9hZCacfYOhMq0UMixTxPAVe9LXqgSSbfF6TR/vc
9WBMbc0USVwwix+PIMymnI9BMZyzZPiCu/xVljUO5qgN0mI/sY/V6LJ8bjQaxSSHVqWO3hshnz6H
RC/mXzDieBtHGhpWMOFgDPxaSdTP1kd9nZraa+4QLpF3PgpFMcJ8F+9G50Dlw8aR/wPiY6Y7a9KK
NRl9uG16uOmXlJFwEftbvQwGog3wKXQWWtkzyFditPYGf+3E6zGTxPKwq4ovZhIeWsfGMV8bfo4S
JQrH4jHVk2HV936/YR2T7+wONgGue5XIvoT8UFsXp30rMDelGL3DVAzpBg/BeFXZGlwbojyLARK5
P03bIqZLVczvZKQh1vL8Ej9MFIyLHZ5c2/vihzkEPcert0PzVDjOexdiRmrRxjzDrZ5gx2R3TQRT
UC6d82LcNgKsIzEeF6e08eeu9q2b3y+V9zqUdbsm4wcTq7DGdbQf6Gw1LiDI0CLo0c5eIq5EnZLi
54s/h7iet+PEdRAb1jcavjS4RrSKmfMFfX0JLkmygAVjf9W7Iy6KiCuTHsdAmv44C98EENPajJVF
YmFtmFb+sp4ZrhPMWOk41Lr/NjgGH76KTCjWBABXXbAx9D/hzePWb79pLgzkTM+xlXR8TP7S+uQN
+IZb3JArI6V318sI47isbis6ZBvKO3SSBvlisWPdLhMNhtzur10hqXiduOrjsVoNUDy3oVN+gdNZ
HXocyHY94qZdlWlXTi62bc1qv2Y2Mhf7YZoNPHhJCDeziPRJe+YWmJpjVSOjd1wSu+eeFVZfBjWi
AD3Zwnu9ybHZWBmZdqDDQ3C51YEIYESQNfn3qEaFaWEINljuQ9JlP3QdJWFkX9HNdbYOxQjeYG+F
i3AEAylbCrVO/mhftfPyngxTsBXdvTUI1t4JtqkphGYDQ3EzzL6BtW51AxPUbHiNphq4Bmx/VXXF
G+mPGHh2Fo1R8exVgb3uR34rzayxbuyuNf/7ZFSPcnxdefRl+NGwoB8KVKLjdOh6Z+0FJqkko6Xv
iymokBfFP500f2B43C4+0E5Jn3cbj/5ac5xuPUZmuYIw2Ysns6ieUF0GB023WRDiW3fZuBjz5iQO
5nMPC9AkltC5J+LN39AdqOFrYndg9J5+dMw9iu74zk2H/Wj56PgdVgux30Njtih6uSeQOKWbpoAv
XfTnRAD25P2fCXeXpS07BgBhGw9wxFaiz9e5aVjXNdriJX6xlw5WV4c7clKz8kGDc53lWYOHbbgg
0LLFaOM9OM6nZBn3fJb3JRyss8inG9bxXBpmfehraw2ed1dnIFBu2LoHNxfx2k0RTCP1Dd1KbGIf
hY7rfXdrfTxhYTN5aXLQA8LGE8d7QOCV7cIMOshY42DSL/HKFnC+6cElA5K/MPXwSbUDbrGlne/j
YSxuAwo9nSgJHWaHYyavlj9AfhTIH7R5XukshJJuttcRzQL8CIJdS58Y69gfVW4fnKGnGJzcYmta
1rcqgHban5t5m9SNQEOUVptqDrJ1lNt3EEJ6o3ER1BrB2hxZ/Lepnd+IJn4wHCR38LzXMCbtTbNo
33sLlGepDFBXixSXTMbcm4AXm8rDUTnYBMg/j1kJG6oTOTwU2pCGNjvbaMoJhOihm9FYNBdJnQF8
XM9JsJO31rT04ymDIYHiGt2VfhXY1rFZTGzGHYLE+1L7UY/DVwYkzmL36ffGqYzK9wriPJPBqZHO
gUivyC6xsntfR4EXotbCVIwy62dsYrBY5M2PyCFeowtGpsruJ2pUWkZp9JR0LZGJBK0gt1h2ndP9
JFwaFpjnbTpKwlNMJVngop+6MeHamjQmdgyu8gSihBZ4P5cuh9qGlG6kar1qu+GQ5PYKjR5MG9/m
283sW+iMzg04S45gMyrPkWV8HyfzART91IUjyazDXJwGZPlovleA8F+MzgKiS2HId4XPUBvPd15Q
PGMQQWBl4nPvIFG1FzhPs5RJOqQbzGNw7tCDtV7FjTxuRGpP27IDEAjyH35ctKBSpEK4psqRufZx
xiSvesLWNtUhmYm3oA7WtC0pw9z+Z+XnZAlYCAA6YjiWNr6f8y8gOAZs4DuEoPQL9QwX89n5CS/H
3XkCw4/BpEiGvLtG1PHAS+5r7DnXgBzJXazTjTTM8JRKLhbORNc6VB7sHiP/YElEujT3PDleOXU9
X3vdw1ixyijxv4cHjEV75hM+wv20qns7WsUl0uTZRw9n4B0DaRbdQbUeneprXtvxGunzT3J5kfrr
UMxY0qFlrCO4LOFhaNt50+bDeD3jIqA30EisBmJMajbe2iABNyXWeePVstJnYCOS8zoOYWfHaYO5
KDk1vOG1SIc71pEtLs4Ar34RzURkYNvaxuOh86a3AC8S2tKti9x0/BEecaB04fMgECgX7dVMEvxN
W7e/Zq2AWWRmQXpvMLitDNFt6okGd5bW3w0UTleNRwiI5qQnTc+vSwJI584k/VrkZEOE1FKOZmz6
3PI3lr+QME1kiJjy/dzhxtLyYyE5x8LaozWpz5j3ZgKdDN8fsm+v/tH3DBhClN7GjZF7M5ZhbDIj
nKxtlKZDTTaBJUC76XiW5w5JjmEU5D47OhcQKvXVIPIf7izSE5w6xqKDPsbvBb9kvZgz66t8vHIx
VN2NGUbi3hTMJ/wgsaC3YU7amsltpKG7qmd7P8q+YBW62wTKkaxISSuWEM7cwu3TC3PTjgWhHRZl
rD3p91orsACoCQltHJi8QxI9FFWTniC9mbuyZcFgORheJMRqzdlVveiILkLpR1MM726bvi+J/r1t
3McgmrJ1ZU0smfv+W40Fy3amnXpskqJbzczvW9uenzUYvgenyCdyM8STv4yEd5Uz4DwSx2CAmQAT
sYOWw6BOskTGppmjPXPYuEVxdl2I/k+zC+1b3423uU//0CHwIs+96p5chziwr7yaZASraIpd6Htn
wiYhzBtM5At1/EZ4Bb7tIuxPLeYITkINXLdus8nqWLvOQMqibMxvaRaOe9ulCTyPUY4IhjV9uGjD
kzbZNIkaJHm0nAyINwcdzBOK+trUg3IXRfCyuqCLb9CcWeulJBfB1SLjSBQ0ARkVGS1RCSkpjVjZ
CAfKb1IQqGM4cXXSk1CSz+ofuo/SpU0EPT+515vjrbB1CC20uHelO5LK444zqwVbrMNyfNHmXNuP
6Xyy7N6+iVxubJvY2JlW1dXItInFeVbsE33QtizSb6Yc5x3Xk8t219cg9rGUgz5BQlIYnGeI4Jtk
qGxAf7zRrTk4MFGcmtbtrrMAaUgbLMCwAx7fKUTIUXexSe1IH5qQ9HWD+5ANFW77BKNfBUmtf8k9
cZcY1noy5m6bmmG0BdHZzsAUeL2K676aEmgB3jlnIOmN8tSWi36Hbgda5hydeuG8djH9eN2iVZdO
5VPdLh7y9vrRxgZ60Qv3YOYPre4td4u+xNt6yesdSdHB1vfLYh8TeLpO9MDd0eEm0cTRHnWwwnVA
ZbHDJXplZrrx0plb+KkWHfh8vBlNYjmL8RQGY7tePBanZVGzTpCbRfoxq81v52jJ/onZLiEFkp9d
wezNUX5jhUz0N+xkdVZxsEvGs6oqpqMjWdo6ziDwI34dD3kcXzmmrB9M+pVDPtNWKcKfib5Qrilu
u9qU0DUzmBgmsTPiLe4EoXNA3iQAS3q27+OesNJ0GN2X465+g8K4bJ0WK2Ej1Wq0Scy1dDyI/Ipc
QszkA2qDMGCjDWF/6K2JpjwDuX2wSQVwp3xc1oqHnKv4TrULq9XbAmO9/JuB9yj5ypb0+J417b62
7AZ/0kBfw0YN14qzrF5DbXQGdgoQIoilgfjHZmhIhDKGSNuoiDr1anDTCbJUux8nfYt8K1Of9x96
E9Zawby+CE58yGOhgcZWhiYqy3K/M//eDWQ6HYSgaTeT6tgNOENTeGjLFk9VBz97bZe2Tnf0+yDn
69Jw7YADo6+NmuZXAdMBi2UURMcyQL7j9lG/iX6R6QFj4Wyf0tqOzC1GVYx4ur9T7Hhf/lRqb8oF
iT8yFIlZ++I2rsj5yne80u0BRvTkfu0ZwVGSII5SvtuolCStziOIJfCJgouBxpVUIy0yfuAP423W
J8uBTtB6wljl2KEzP6o9q0n7g+32qKlx3MbspLnYbmcNOXmdOb0qO+5A33RdTtKbFFKoi0/txR6d
NhLri3ltJBnxJPJqo53iG1v16ZWAwJf9QzSHeNZLPUAnL7Xet6fqMObZPoIniydBhM5XbuwBnVtl
4Wk94iI96iFkRHkKJlm58SlDoW08X3j0l+RDlWcrMxDVYWFVzXYS/bvt6d3On2kPqRS+i1ZGx8AO
iOZv2cwsif2pj6tILwM/fWV6q/RJ6lht1CE52BijN4VfnPqcMjyWhZi+9CeKuACcnAtHo2TAaCX/
GkUOxuiN/ATqA6nPMj30pZEea5HgDz8XcIFXpou0j2GiIjiyKPZO7xyVn7krIx6b2M+ag2clDCXI
ki1EDyska90xKRGlQANDsceNsmnKxCDySNoZyw339F97syMTTT+O1cPIhTkJ4Xnc+jM18q+/c/RU
X7bqGMlB3nz97dWWVuRXrf5jqmSap3Isv+xatZ8xitNIUyeTIcKzpYHN9OmZaOXJP5UbtaeeOEzM
w6A38zqUajMz6ZEpOLS85JEutWdqzxfN1xoF/VYdNSlQ21YPaRSOS2VvKq2I8WihOyBYzl7+wpZ7
vx06BrE0DqMKPLuWptavlxei1cheJS9Sfbfqa/U9vn51qDaj/NI/Dn97SlQu9gGtm7uxZdgpMBOX
YWkE+lYLG+fgAnhSZlvwSSIGz8mo6VyEIddgK0cXF7v5v3brGXGEmzg7wk3K2R5gKOJJT3Nc/l7y
8vLULjAu/YOaOaEr7zX1ayoL5E+7i1S9eg2VdBwNe18NkkzhDJWlX1iH1CJBRiZIC9ph20rTX5j6
aDr+evvqUKVHqz21iar6dRl7sTWlWEiTxuqQ5hOu4V/HwTjrew8bL/XJavnx1F7B+DnJzAVg4mZj
2jphg78etFt4VhUYlFScU+HBt4/k+MINFDUHtYslQrkG0+6Q+zH45lL0lcg9dTiFDRVoLuViXfZG
2MJwNVjorNRGMOszNsnj0dBuTPJHfrsI5aET9tjnSw9+G/wNgoB19+n6VruA+84qHfEWU4eViNJ9
Ro/50/PUlQ1B6sZAK7b7dPGr53z8j9qo8HLIq4iIVP4v3pbcT8XECja2vL/eoPqT1qlof02OSxql
Pi6bRLl5JzIvI5Y3Ob1cYor/eageEGnpXsxW/8cD+//TkXEdgZ/r/8MDG+eQ5u29/NyQufzN3w7Y
uvmHTj/F922BeanpYQH5qx/j/6HTfqUVY5u28HX+U0HqsWy6GH/oBmRN/pKhCPvTTw7Yzh+YRZq+
5yBJEq6h+/9Jf4a38ZsFped6nov/pAunnaaRJV1AP1lQ6jn0xUBbKHgaqhtXXpKjvCnsX3uXc2rY
T2ZiNFaj2lfP+j8emwJ8DIFe6tWnx+XrqUO1KQ1UpKYXjsTL+XcQ1mFqtWN2Hw0EQHxKBm/blsSm
0IvX6qSK+labS9r4JT68KTDOkI7ETHr/zCT/OHd55sex2vvYTChSQfDHV4ATlPjqhvr1eh+Hn/LI
P07+6ztrNVdf5f4UIyb++30VLI3pclDPZt1V5TbDvpXp4LSQmOwsBwkW+oiOqUCeVRvXaf9xnJYs
19QjC2mABowx2YD661SGSe3ReFIPfzzx48U+nqnOZfIPP/2Df3v4t3NhUXq7NnXO0uIKnKK6+ngl
tUcD8OzqtbNTtgCTSGsK6F82AcmvPXXOhKjNWlZGr6jjXtABWfwWqFR+ZR/J8r/9qOrwklDvheay
oYFVQc6WA2UjB3Amd/Jl5DhayhEVoSqDq7pISzniNnLsVU9U59Te5e/UJW3KkdtgCFfX6azOqYdz
OdTLMV8dZXIe6OWM8Olv1a7J1OHIOUQdXW4O+Y7U4eVF5aFgmGc6UlJgS01RH9LgWM5gffZWyBlt
vkxucrJThYeSOefy0JLzIRKAcq0W4VCtmS7VbscUWoY1CosoL0BZC3jMv5oGfSvTG/n1N0ZA9I5L
naoeVKtZtaenwd4sGn2vao5ATvQ0rJjoP45FU0KwdopXcyL7SG1UHaL2VFmi4o/UYbbML8tceVsV
DuSRoQUyaR0mtRy51G+eWqWwXFEFmqraQleuUj/tivh+sil04WDVm/SjdruUcUruPtbTcGXnd07o
2/CE9bP6OMXis+5Ru6RWsNbK8nwk4JbuAxIaM7+lyUb7I3EOABzYL3+8fddI3I0pF1ogMuUlxV1V
hOpQbSz5gNpL8/rstRDCbLkc6lRaknmJXpLfERxlOopziwCSixRXhvqo9tR/03ttPkyWS8e0mY6z
H0/HBEM3NBzU/NPoxiBY/TQew7hm10b6uKlSLCaz1HRJt6nddRVX2mqGTbasL+/LkHEsUcIVWuJK
vFZvSv0mltas+6A1D+qU+oU+fqtgh8aJmy9YGORpxH6p2iLEsF4eZvI9zwnRfUTOEJCmY98ZByGl
NIs1Kbf3pzrcjdaC4rMk6VnKrNVjas+COmhamTTiZF2vKsRLWThhR3eBKupIa7fEGr17tNhZ3MoK
USiAQuES6rhYErJw0mqnykFtEAWwsawMA2wHL2UjpLkYj47wpJADlTqGYcjEFyOLRLQNaN7x2lg5
I5e07YdflcnBLJ0O1N7Hobf41dZaop/qVN+Hr6TI020pey4JVaF5GZWfCJdzb1AhqFNR2Jn72CmB
xLyXysoY72U5rD6sd8Flfh1PtKhW5kSy3McnvHxMEVGjKBCm6gzzChqvKiM/PuVvZbI1DBgxN8Ee
eRw4hzXERLlTDquP6yrB+aVcVifKupJNV/OQSEiin7D/780k3X66XtXVUaatDzA5S6sTWfNd7mB5
Afss8vNIGPuPU1Q4N3CH7J3Z/CPhK6FcoRmY0dGz479go9Krx12tD3eqDP8Ahz4V6ArTsaErwVQc
ki2+uphRflTkuodjhlbXww6OXYzziQDgNzsCSOU1rwC1nDy3dUIvYt38AtUCwrvcsiMKT8r81YbE
hYVKCt8MwF1rIxbIBwoFUcCI2nM9nBlWRdpMVwDbxjjjOlgQKljK6LEqzycuB2mX4cvNMAHS+/qU
U68azN8K1lHY2+XYqjsiUv2I2zs0Ng68eEZWea0rtEBtltnjZD3L0Lvat9fh4hrLWmEFCt/oaFdk
KzSWPgmZzHj/8AL4OOwA8LeYD/dbz6CzKtmvahOGxgt2HTiiy/pSl5Wl2riSjfNxTh2WSwEnRO2q
56iHPw7VOZGEEf6EzrU6spihYejKl77sqrOfXuey6xnjGh3/fMBYWNs1bX0ypWmOCkoz28m+0tv7
0nSGTd+71sYyUrGh+xnCPMMPYCzyFG0F11kml5KdWjIZpDqtLHmyVbvqcQaVW1p4JCZLBotCNEZZ
HDcK5lG7HwgI5mN/IScagtjPyIl6ogJShnvR44/z8ZfqrDr8C24xlwFjYYdATFWbq4LsA4OJQMIR
jNlY9rNAwStUFnIlhp3Y0/6q6dSeKuxUiZfmIz/Cx/G/PowUGexHPVP9ETYm/3jN3+rEy8PqmR8v
dykw1bHtJ+W+66tLkalOfXqXlydeXsOtsW0KA8/EGRoUoZxk3mA7Mump48C0hk0YdP+bvfNachxZ
su2vzA+gDUAElNnYPFCAMnV1iXyBlUpoGdBffxdQ1Z1V1ed0z9zn88IEmRQgCER4uG9fW317bP1H
t/x33VpvZpcpc33yuvX62vVuN9fRObPwaeZZMlx8FtdNHZovwsTlrTS5mBOum98efX2f149iRtS3
YZbRxfjn571+/Lr1+uQf3vH1vX7ZxV9e8vo8LKjGkxsfSelVODmQ3Vtv5j+3frkLvM/bMsFbME94
srlMaPViNPl6Iy34qoE1fVkf0rGBQEK7hGavT/nl7vqPf/sYKFtIR12qb9bniTVe+OW9vn3Kv/x/
h3vMtrbxyv22x39+0XXf18egoS42mH9+5/VgrP9u1gTo61d9fY5lhNapr49eNQi02ECFlzdeb9aD
N8BHwwfaGHJfS+0niiVLUbDrKfwuQV7e9zdRmDsYnbOssJbY7If02mvK6duDTYF3L3YvJhPTnzm4
9UlieeW3t1zfZL2//ufbg+t9fUKhYBTzZnAdDbka4Nlq0BHbDvQ6tBkqLF2z2n3dxLDzmyQEkdRQ
d6krbDUp/FoEt0tNZJTz8GSMaudMtTr2Epg0ghGd8YpriV4LaDBrLDmvkXYE93brNk28mWhP2ged
J8/erIO7XLaiOod/sGzJuHcOLPUx6SGXqpbpxVujqgTN9NaD+EDxlo6+LZ65JuN/voZ4VJqpG6wl
g3idtZeb9UGobNq2N5XcICt/NCMwxRm4GDjEkXumN5tay1LbHZebDszcKUbBTWP79zzdupUjjEsS
YoZGL3RActwMTjCfVSMMBCXWJ9np37N2r/m79TGbCGEnDIBCg4suRptpGy6V0M6mQmuYaXAIjTp5
Pzeuu8/X6dhdZuL1Rs0kUsvyHR2TVELWI2EtFa71wKxb6836jwwC07bt8ct+NS+KEawdqTP6wTqe
rrZzybwM18OyTv22uT6qF/HtJBPPp0rcn/Ed8wiaY75vSEPRr082ltF6fdn6n3UL5QUCJGaDhsz+
6w0tiz/eXf+xPhbXBo2E3mjtUGv3gC9ARNmJxO0bq6zt+tjrP9atcTlU3uh51OSJ5sPl9123Xm/6
5RxYf/P1sfVuayxJn9f737bm7iGiDcVPv60Wljdc/7G+eH1dHDq3rS0N5JcLhXGZXYkNC2hXf9z9
lrOO1sXe6mlYrzi416dGcYFXpD55QPqWFeH6pEzEhziGB9CzVPVmuuaP49T1Z3rDOPA4yhEcGRWr
XgDTOxYYEU4aFI56GjSu6w3NV1un7dyjo49wdcOlRrfedDl5qI2U7q7XOyrhy/BT02/xfSBb79Pt
Nu4rZFmgY9zpnFElRcI5nMWyRKNiDo3xz7vdLKn+vt5ft9bnrM9e71aBnh3XFOR/krX/kKzFEZDs
6r9P1u6+Zh+Hj83XH5O1317zPVnrWORqPSEM27b0JSFr/pms5V+O65DGsHHq4R+kUb/naoX3myt4
ALKjtNC4G7zou3ZeuL9JaRiWzvvRRbmkcf/nv3/yB1K/3P/R1A9x+M+5WgmZ1TYMV+qG67ns3i8O
dCm1tcSYvfrYp6W9cwkWZqNH5GC7RKQg5OIcmGYoEXoh8l7rMr29ZyItjkY/jLucTtNNqKijW0Ye
bhMN3W0Cyqs0OpqNU6e+QHrINr5OI9K+Um146QsMIahDUaHBHncozRYiRYOCCj2GQrilhc+uDTm9
tVp78TToMPgjShd08u2MOvoIBdg9KGeBHU/5KcZdA0WxdUnRGEe6RGPnLh2y5de0hOkvlZX46CWo
TpEn7Qv1Xo7WbVnxtQwU8F32TPbC3QWyO4xoqXfTRBrOi5y3k9ARy0XBrYv4fc/SI903po40r6Fz
Zw4W+IB1CHLLeiqT7KKHzbDROqvdwgefL/YUHopZHmjGqW8awwr2k+tt3JwQrtNnhgg47lKl92YY
PttBZjy5Ma3HqXuFmdSc8xm1EoBHpMvgiIA6kLiAJipIy2xlwlyPhhgOUKh/mGktc4vSw/DEehoG
s9oTKadPQeh8iCuf1n/R0M80tCraN9L4OhfOsE2c6tbI0BR6jICMcWpn5pO+aVT83KEVDtF4JWlD
WS83xu0Uw0ixB3RQuAwyD6LpaX3OoZd0KKmfVdYI3qd9qtB/bGyD397XzZYuuTDbzSNoWguLhgiN
TO+GXyyNHuIiQGVqROZD05sPVtqpreel0W7oIhxR+nLj30WpeYuoZdjRCfbC5LfLnPPc6yKkizO/
6eIEfTIwnwB1oqNwDVfNdLGqmPb5pP5iLK3IVj05u5SuCTSX+X3EB9li1DfQom5aHHJITJgP2Dtu
JuFAS+9ujABdYzQWT33cxii8ALYzP24h2NArnBb9BoTQCcuUB9PNr+VE/7P+qany+6pOzyOTDysV
YNFJwo8CbejZs4PTBIsb6525TE+ZEIA80ufa6gEKl+VTR2uw4xbZ27QPtnRr5Kgdqf1F9CnozS53
tGOnA6+JF2OL4I6Kyd0ogn1AFRebJb45yteNbdHkqWiNrcgi+3mPrhvYAiZNekhnanYUoVbtcyBy
4IQquoDDcpNzjSP4HI/lMEjfrp1jV4EW9rRhPAEioJkDbzkDcsCBDBj+HjUS/grYb5yEb4CJjPTV
tzVq4PwlcR/hZFzUQM9D6Rm4x2iYetMU0jWOjbHbU9eo4c5u8muu2wdnRsGuTe0jeF0QB/Tn09/+
VlTZfhziFwOD7BySUTZYx8CdXRJCbX2nbO+YTE/TJNQ+G412D+3rTQeQIsNOKUuDLW4+8aHNEFLr
XlVuVZ5c4ZVQzxcsP5JcL9j/GsAH0aVKGWrSpo9P1acms4J76xayFnobod06DDp+tYxt4Fu1TRlg
nh4Y76YBIVyo94957EBuY+7vHUgY3WS6G9ighdgaTtPsArsE5K8N9M7a9UNN8H4V84joq0U/WbdT
uI9E0dA/UslDXtJ2YUyMTn326Nb4teaEyjgQKT9I6Yxxunb2ZaTfef3s+TSEDnWHC3ccPZVRPUNY
LJ5o2qtRbeYveKkZh3YG3jhFxmcnPms5eZjhKVDJsZ/ERie+MbRN6Bn3DiZkO28abvvpwRTJpV0M
RYSI7G2VBzs30D9jRQRl2ARtahZPcUgI0pukja0usC827luXZOyNU4HSu3fzEHNBcv0ZbcCXypxz
f2AHVjbJSimBO5nuUTZ9gbu5gyzqi2l8mxhQJGyDLqTecg8ibFEOdvEDvfPjwTNKFloBbUiJ09gX
06T+VHUhZJK3zTLwm8bYkQIaq32ZsS7Ldb09zmV8keQktymy6i1nCzrSDJ/DcIpOmdsfynSwgOwM
I4MO4yip73mHVo+W06VXIhfqxXTUQg2iPEnUrl3iTFmHsDfvNZwJL6j2qm2qFfhmZXV+ibKORqaE
j9NsJ4EiON+2iVEctaa8EeOkXygTWDsOBVKDEURS7QFpLMQ7r5uTg5COd5n6ujrSwXFTJtC2kmLC
N6mR9i5uJQZfy140y826Vc8vkZM45/VO3tLkwYn2bS8LfNww5wJKqujQmCvz3E+1Re/MulnH9slt
31oeOOvQFm9KFB07rYuOk4HivJHmw7gsA4Ad9wtQ13YUVN1lq8Cq8Sy1SW3axNJZ9PYvOVZlfjnV
5JRwRsh4NLCzA8BEymGmrDb6JO+BPOBc4s03WTuZBP1FcTIymm06ZzwM2nxTj7r4T//m/6p/0zME
IdnfBKDfez7/q3z5r22Zdfmnn72zv73+j2CUQj/xkefi47roBpaQ87tywHF+MwzMr4k2xbd49DUa
dZEHSKyBPWGAqASW92M06uos7vmnbTkmetf/SzS6fPyP3pUEo7qFPsGwsM0Wtli++Y/CgckoQChP
o37UaCmiUycPX6wZolHo61yzRs54T0SQ0OkRGF+hxyP6ecK/gurjFxNAHE6x+5hceZgnx2G4HypY
D3dt/d5YOgXj+x8O8/03R80fQ2fT/Vd7i6DCEILDg8vxLzKH0iLGcN2QvR31sxG55CPz6l5HELkJ
5HvQfVd8/vZwLjaWc9RyTHBZblbz7eT2x1prP5m0BPXSBD4DtWSAeJ0FN3hq+IOwT5PEC2hAEggE
qSPW8e4c8VUh+E/HHPfFO96mZkiEf7gNi+p+ebvJzrfB8hjPSJvBl3X5eXlODyqzrRLiPIUeHyKB
F9B7rvHWLv0rxBCC1j3a73loecrylnVlHJY9cKvBX95qsEiuut1erz5L3v2PnaqxGFr2adnBdYep
wZS6tbdBri3PiXm7sJ4gedm7AN024f0m8BqS1UQvbNdsqyHAL1Dy0amvIOrGrn63PCfKbcAYdLDz
Uv4tCyTPVCTr5amAIQKMYidobG57RzfKyaSJrMbJp266/fJqiVOVngfPtqqz/fIecVngoE5Vj8Cv
5rUIhgE2HWr2asg9YKV0SCWXrldHKXp/eUYaDw81zy7bKd0uHzu0+otJv26YdlshgRFcJGgjXoF7
4U3AZ6z7xYfXBvnC7191+TwFVMPxmLNJjRb9cfmXFKSA+DseCSYVvYgmQNr1C/A+EgMSmuuwfmwW
G7X1Oy/fQWrJvi5Sf9leDiGsN3/ZMQUXBHehJH0DkGyx0nkrdaqATaQQoEu6gkL9AD1501H6CkHE
2mz35X1ivgnwFtJjTof2HHs4JZBdXO4uT1bGCDrUPU46nlHQFWos7yStXF2SM84Xl+XxgL6xvg92
yfwMg+mwvK9Ke1pv8m3K2y1vYbLttQ49gDFNsXw2K48/Xuqa7bZOJBq4ZB8D0wzYXv5XL28L8GsJ
3uB6yHjpcW2fMBbxaRTcLnuwvGzIfNv7YABfT+3g2NeT3yMDoD+v/JgjX/VssZU2nUi1x+l/Za21
1fGdxjeGhosufRy14A3S3JYmm+o5Vfk+M2wQ/OIeGtzbobKh/oO6pn/xECqHSdi5qRscBQmw20Wx
Hpkrm5rG1s7YADEZWipzputCuH5vKpzntBhxf5pgPjzpw+dChrscgiLgaS4YTLTvM4OG1j7kPOv2
YmgfyM5uK0AsXTlzBMUdg1j4H8Xd/2oOZZB2QQT8+0n0Xaw+l0tV7sc0zvdXfZ86Xfs3UAamxdwE
EWrJlPw5dXrmb65LIMUsIJbp0fpBdOf8BjXKlC4e49LEVpzd+AOCYP5GXsjRYSpIUyf5Iv8vU6ex
2Dq/2j7LRQzoWEI3peDtsK5nH36cOk0A/ymdYjbAoLI5OkE73sn20aJuebTqcfLJuES3FidgZczi
VBDIbwsdTxVHwKSUwz8YrBvLTP3r7jimreOBa+mwgH4hNCCOMSuTztaLIIu1m6qo8hPzcz85FT56
H/GxZXXu5i297dXd4A3Z+Yef719Mzj8DIr4dDYerW0eFKFzEjj8fDS+xZ0XaVl6aMfhQMr09WWNw
tFtVXAY9wI3PbgFpVe1VUbY+/P1nG8uh/uW7c6pwrljgMhz9VzpFEw1R2KV0NFM7tT6WwZQebNZl
9FTTbt/E5hstwbmSSbp05rOWYFCbZ2cAx/kloRnuIFTMJAPId5sPav6Wx/0pAfhj1GL8HLSsR4Zz
1eJ8c3UD9/BfzpOhTumM0hpJu5Vq9omqP1hZjedlHZBIULSJ4ELJNMFwpVmFi+NpjvUm+RySdU9Z
qU0nIoqati//7w/aqgn95aBxNQCsJB1JcnG5Xn88fxGDqNwZY4kHfCAPYY3HrGorfQcd6UVP0/B3
6lgHYWZYss5y2Kmst86s0KylrBEf0qNKiKSE6n07ox91mlrH1/QAz2wnTO50g7alfifHrnkSJZjZ
yZHksvCluwz2+MWOGvuhK4E60SrupTi5Y9uyi+gjfQYu+ruWmPJRS6t7LrL0xjMwV2AR+ABUwEcR
RDnNmx66MHhRhWweglIrMfd1xSlKnA+abb7TzcK7/v3RMn42eV9+RUS+LmJeqCu2Ixfsyo9HKzHw
bchC2FVxiWN3GCiJc4/RLjI2olDavAGawUmIy8Vdomg+l0v7/v/vjrBusATuBIBaILv8tCNhIvQs
Wq1s0VidicVvcGgXj3M3HhDPPE1zCg13IlQK5IlOn1PrauObvz8Yy3f9+cyhgxXAjEWmnPYbi1z5
j8cibrE5tjHou5B7fdHMo3RoJB276cSShm75xOc3+qfh7a+jLZ9JrLL8DiTjzV/OVr1PpAMNWl6E
DjqgKa0dJlNPZejel+CR/MSDUJtbyS2QZMpcs3OjSzQ5tSHeNo31D5eO+dfxBkKw6UC3plqwLNF+
PgBuIIx+1mAnlWmL/9sgrsJrb9xsxk498x51d/psORppHsyttlk84H4ORMIYy/kE0CHeiajCaKON
XKSQlnWmnSXbe3b2KPTCOpVT0m3qJg1IMCywUzX5KTlFyyDa5nLrvi3z/+34ZP515F4V6qDHGTwl
9KKfv0xgwlEM7FReBjnRjTuTA20aSMx0bgOgSgihA8+9Vkv1GIMJeSJ7Q8g/2c+irOpHNVM9r/Rh
g8lW4buzI7ZiAE5bVtDSugHwrWVqt5kKaaWMSBDmRr7XaWPfa1Po+JlDBNvaKXk6hDuHxFPN8e/P
1Z+rLd+uWwm3CFE8p6uj/3K5pJln0x9bcd6kVn1Ep5dvdZ3dHYquvNT9+y4cy/3ff+RSK/rL9WHb
NASwvKdb4NfrY6zcpmycGruGxRUlD8Ppvoqbe4P89cazGs/3cBg4RJlwSXdxg+xG2l/Susj/YVL+
Ze5hopeS1gPHk0Qozl+v1Cpqy6yuK9LFQUqHvqE/oWbMDo4dpttojMcDGUTdZ00NIijUxI2paIYP
qeYfXezeDxBXd2EIURS0bfMPk7b184i67JvjEo0R9HFJS7HEcD+OIlU6S9M2HO9ce/BjtMzZG1a7
lI1gQyD/nXb9su5g325Y4ANCxuWVHKp7t8wr4ZChRa1R6Ie90C6DhcW4PcZHTH/Qfnv1JQ1AnAL8
Yz1RkAsYB3fvEZVBrlUe7iu8MJmw+DOnANuOzrqOkEuAMNXGrRvb9XFqXW8HOfFBD13Ila5HT511
bhswnypxdZpIdRzql7gvjZCq5tix101JmYEG7900xyZWZuXe0HAahqys3w+ouuHA/v15xk/485lm
EfpSsHS4cL0liUT09/MxBE6RkB4Q8oweMNsqy/5dxwrDL2Nb8+nIvxNLVzKZRH2XQKjE/s7VQSfZ
CZDypaU5oO6DyRHzSK2PmGe4yBf0sp7OuZjSU6LZmzXdGLdD4hN2PecyP81JOnDuSJCN1ShQE9vi
7Dn2wzjo+DelKQRibKh3YIy36aJtLlwFMNcebuuQ5VVO3pcfm9a8SIbTtlkk3PMqsTYWcUySF3Ts
r1XP9f6YZGKnPKfY6I1gkqnog/FZBG/FjKuolvX9fqhEecFGJd64MaodUrhBN0y3JI79gOTdxRzw
j2hNymiEB5xCw+JsNwI0nFwyD178YLdCO9DQCfm7eJdRIz3NUfFYutYj4xpu6oRFTdY/T/G4n7JI
PUVmDTgpwhLXqzUqSQv1MwUtAHBG3reMoXdInFAqYC6xp8NiOBH/H+okUtdcueTBQZ3vU4HTuzMp
D7hJU9HRRw+7sswRuSVWw/WcgR0CC7UD/F2chTK2SW2+ByeynMD4e4p+/KiYhJ+y7DkpkvfCOmaz
EQM9bLOd08fjVWEcsp0H/V3Zh+GpM6yPHS6j1IMTE8A7wiaaG0uKulmxGx1dw4ce5jIIqwUsVsXy
ZPW3cSfsG+Ulh3kse4izCqt7z3kaACBuSjvwa7dtUW4E9nmap9+TIh6uYyKOtAZGiJ3tr8Xo9r6K
vHqfOaqktTOOfXztoTUuhMy+N9QGddpRoEB8TovpTrrFMQ/i/tEx+c0HQSDfdo/2YsoUZAXsSiuA
k5VkDmF89EamtfMQGQFuyCGBR46N0jDa7Sl262yHr9yLslX4qPXBS4C9236wKAL2UeaBVGwJZq1s
xmr3LRiu5lwy1sRk1G7bANtzc3bd90PVgBMvbupkcC4BAKEDgSqUh8AZ9kbWix107OZN13d7r6kO
nRZshaumRzePDlYZjbeaZW9FDrRqrvRqZ3Nanwwvbbbt4oHiVrdmPWNnn1nzkXNN7MqmI54x+G2E
R8YyMguXSykbdnXYVd/O8KbQ920ecKZ6bBl18OLFjbqUmFbQDD9vPDQ099C8bhnJzF0Vzd4hFKRN
LKVPSL1tY6fUJ41L4/dAfEiK4dFLY/OKNVu1FaykD1Ukk8sAlk7rMn+op/oJE4nDankI8GeHM7vG
8JEbO8/+GuPLvkfM2PgKFAYY1b48Afq6qMwZIBFg3WfPSQhVov4oxaiOuP8CFg6zjxTMECvY3m0v
ZX3PFyw3XdI4p8AMPkovmC5tXr5osh9uQnDR+AcJd6vzqwKg6eI3ocUZVuDaZMTTWxk8NSYQvpAS
yJf2SpkveixNpW8ql8BbOqK5Ayezm+08P2c6FUS7fvFoH73BPP2jyqh5SofqVDd/og15OBcdZh1W
KqCPx837WIfKVzvvVNk8x0ZAGtWK7oABg5wPQolNrpfeBOGwHQZHnMmKY1RVkoFta4bAuSYBgIjq
FsvD6aDDa93rOZVgT4/oGHW05FrWGtW2NsfCxKm3TaZAbnm4kRNSbFKFBNIwqvsqpQbeuymMgzi4
MSP4hOZcPOljFJCEE6dem58jaxIAqyaH6qMDx6WXu6Dunxua9BFBHTzo4lvWRk3YbhJ4x51hX2PX
OE4quIE/qh6E5xdofn27JRuNtBHs8QD4v1Ety9DSNN5A4whbJ3zTGaLfWHh1NDIZr5qRBm9rKb+G
+og/4DzhYKnYk77oxENWVe4Gf1HvbQdK/hYHPED1aLoWrQh6SaEVx9iRG2wS5o0R1O8At3kbWgSa
YwPw+pr33ptoqknFqv4gFmCxFtmILHIX7A9mUaKwpjfhddSXIqpEjeGE+m1ceulzH9bbwUhC35Cs
qXPU50rV2qlvjfs6qHm57K4BxlwQ+2+a3h0QTrBKpAXA9c225ZA1CE1w0ovLQ9MVznaAmU28+DQr
av3jKOuTx+j0gMNRWxaoRnPXukwp7tVtwyEzC1Kledzs9US9ITnmXMIctB7swOcgt8tHxADAFNsE
5M0w4ICKvca7Xhq9X8H9HzUGJwFo+pqb6isdRuGuGER/KhavJY3V0GawyFYXJTnPyN1FkZz2pZ2O
nCTmQ6gp3PQs1hKeGURcujgOOTbIh6rI3ji4fl2Fwguh0Y4eoJrdRlXhdOnmitViNd4rF42nrMJt
pALrWpna715jkBjWQCGC2rIOI0aeO0lJYhs1jrbPOsYUGxDUqGn5eaQt9s4c0m6TOso368F7X6uJ
GmbcHMcciY/p1R+WDo/34STnLXwFm7Z/vJuKGo++dA5Iji2LC1cO6suUmCEDZKxf0nKuN91I1oh6
x0uuSCK7uGNe68h5aO06v3MV5XYUMqOfd+61X+xyicNnPs4L916Ap2jVRJdMyRpYd1OeYeBV+KKd
tYj1i5j22G4J3y4jsuwFbTqgufQ9xqf2aZhGVpcwpqQHfzjGTssf02oLRDtBZTCO175Jkn2L9ITf
sQMtN+LIoyT5GwOwKAaK2tkax+oS9/h+NHM/nBmHEZUC5XYmh/V4P+zsst1lhmffNWVdb/sygbAs
o/Y02YZ+Mfvs1usaJOJiIsW/BGDmoYkm7WZUElVG0t2qwI6pxqXevum926QG053MVXkYC8zAQSK7
O5NcKpM/NqDtWDQ7NA9LnJy6x6DMx32fl8PeVWaz0yiybRJB/xOwvuRmykg4bOpas/brJyZ11B0q
GPGb1PqQhZiJJJBJYIi1Ejx2Yl2jGeIOM695ldlZ5K3ctsWE33pUgDXu7PRmZAY/CFt5XO8ukif8
KJgZDdDn3lekoC9R2Q8n5crnvrC/VFXCclfq+yJI2h2c/E+4lMYsSXLkSlp/3+et5XsNQofI9PzF
Kgpt2HzVRX9bQIDfhbL9YGreqcVLaeL8zo3qq7SMZ9g7XF2mjY38mByMMWbukJ/Laoj2ss/fA6iP
kOLFDNMYQyjDfhzzcfQD17J3dRE92/ZlSYaNkYgOTjlOrFJeRnxdkW3kn6CmvrNUenJ027fjkf4l
UD4EcRamp3G4aWaA3lyye+UU8XaoniHPpYd8NOb9lPdU6sb2lHlhgGCgoN+akloQGTeSZgwAbepG
M93xqBd+0Rmt777pBwN/91G8dfk7GfxsQzs9W2Nq+3GE0g0ZwSaz4E6HFGT0fPrYGcmxm4zPsDMN
VFORnj310wCS2k3kVlZIYpq3WkddC2NVbxvjNrRtrC9mZuHpBcxtnxh4GEMV3Yz8GOWCM3Q9s96U
lYlSCVXf1AMDHeq2IjBOLdRpqtoUicbPQlvwMJVyG4XFQ6/X29iZuj3stn0gwLGB30t1NECQCmGv
x+kebfu1Ht0Rn1cIXWoImx0KdqJfe1cqZI2ZLtVuiPHSTWS7b3vfMUGRNmP71FUYcGS12Z92nhcH
O5ShQO0MFW7kkN2HbZ/5/Yyqw56Ie3uki3YI3cWCuBq36jiZKZNsUJAUXzzstIjTORwC+I3omIyk
bbY1kF0jNrQ9i76yjQdiWZpPEo8KmT3f1emtJtIPtGA851Hu+tIe7W3baVthFfSkNocuADOHqUm4
W+yoiBFd31PwEV0JqqaOv7LiPcoCoWaDu82ub+RbJoZ7YtEvElotYxIzN/DMHXHnQDXSeXC1OD6Y
SvqisXAUnGvsH41ijx6kpgc48onQN2ObnvJSoJ8aGeUc/Ug/1dfJYokhsPtk2HzXBAM8e1JJlqAS
3oaaQbOx+aRHjBZ53nkbGD0XiSEwhcn0iVUFkCx8u5yqaBcbnkMRiolxzD56HfZSiRLFhknLo7/U
yQ9B+sWNrK/DiBdrJHQqs1NywHXhDeU5GpWhyG2DBHsNeg93dhheYSjUvmhNfdO7fb3opB7yKr2N
3eGxIghm/KDiKjXvMyYOiKUa0vSUffDboLbpap9HzCJEbz0J2lY3+hD8PjTii6jy8iI6Euc5XiNN
HcNON/3RS/eBYVNTLMuFhc/0o1pMKYzukyju5wyU8+Dh6bzo2jR7O8yYxKWWKHd5b9HqVX7KNLqX
2yKkAm1+SXuEaPhZ08OL3Yqj1XtjKtQVxjOFa+NDb1rN1m6za0gguE2z/lg4Hihjq3IYacfo3Xxo
a3XrBhaW8oMXbjOpHkyT99QCMEvsyMkK+BZKt4ul5gt5jPbXpTpbNbe5nbFadx6KPlI7WyBL0o3s
bNkfrAZrVxzlR6xwjtTYjY1IYGqiOdY2g8Mx5tR1Of7prdmH+b4xWI5LklV7mcuzy2qCoeJT/FyO
uArLcfyYxRFTvUekTO0YsyHhbSwMRhRxvpUn0CFlt3FrhxVX+AhTEI/nVFBLn8Bj4SZxTSiJ+7lh
HdLMeSewIRjrQx82Bqr8HGuW/mNjvc/M9gu2Q4Qn4LeYwkw0srtQyYsS4ERZ5YhDORvXuEEPFelt
i8wqPcshAjEbvi306sUIGZ67EWb34LEcttwtvoO3gPRALuHxlnr2PVCnyhdwrWbS00fHnsOtqXuP
Q4xhuCr6KynQ4Sn0SmPP2mIGj0OWSMx1s7dQ+zL7pMneQOEvDCPFjgIdb+DJZzKe+hnkYe9TLgh2
Ud9lRyPEbyrtR92HFK7tMppMtnXtTEBcY/MwlvVXy3ONG9surz3D8NmICbTBYfl6T2+jqZeYmcox
ueV9ktt1KxuL5JaOqHuBs8jp9XEoxiigUS4z6pQxKyrdhR7KdbHeXW9YlFQ6h5kZtxIq2XZQ4mDn
9O2hz+rothKLeLMt++lc4wDdLo8162M4YX6Jijw6IvsMIehhnKkr/ezUUXi73lh/buFeoEMim5rN
GLq/i8F+LzPRHzt7JOmUqcE7RaF2pebDXWeor2llcQqlAAQM6gR1bO6rOKueMx/+WYVwI8uPBXBf
lol06BZOD6NBQ38K8vaZVTEeasY8+Hh0blNswXQD5XlefVEFalFwwiA9gx5jqqNHHyqztcQAQ0Nm
6tE7m0a6ccFFkB/SxsBBA/ek/M5KJ0yk1E1jYbnXY74OE5EeZYLXHeTQL5bVXGn/QKMTkh+zmGZS
q3tKkvCuyyL9IMvI523vSMqE23hmNectHUMbqrSpHyeA/5p+eqNg+k2xsncsT166GdCRLWsuoCXH
GAmi/zra5RZZ6i0pURLpjdOcMMOIHl2jvypTRPf4jKdGHN0MsjiMMRlRoez+uoyUA5JdZu6QsLZI
xEULB4uEiNJPVspqsJxVjqzScy9j1bVXV9X6Zu6KOzXH8y2GPOWBSWrEj4yLJ0hi7dHqjKM0sR1j
EW0CChstUNDzF+ywoyeqFzdggaOr69basalo1hunwLuzO5T5qnnQU8c7NoQWKKwN58mwmEyCEE80
DW+mi7LyO2VZTNZhNsD/xds4TSePEbvFsZxe6s1UcYlGdXjWYyM5jTiraJqLIqWFwdqrKIZlgYZG
J1UGLrPcOrmnkO/Pe8cc3uWRFu4ob1hXVRRPdl3fWXGSXktk9apGIz1g5OG7eJdtitB0aRWoh4Nd
3xdwCmG9ucaDFT1CEK/3QxCH73qV37qLPXFZ+cBqSbrZsbOrgL7uNLPt91wtH0oNEEKetfMmG2tt
60xZcyyd3xOnZXgfxvmGz8pSo/SbkXkAmS++q8kpM2V5saLyc1M36k7iGHuce7ciFcjsalrjs9c7
CIORDCF9yS989ehQ5Wa/pyH9XA5oSNMYfomLnJWCh30Zi8J3WNymi03TMN2bs6BbIcR3l5IkNP0K
PnWswFZTERw2ymqmx4rwHhFa/f/YO7PstpVs27YId6AIIAK/JFiJVF3Z/sGQJQt1XaP1d4In8x1b
9rU68D5SKVE+IgkCgdh7rzUXgV7Fs1lk+P/G1N5LmWgnItLv3SnZulqxGFK4/6OxQYKf0T8JcPC3
oxs816X/oikzgu6l7iaYJycEF49GahtHY0SJ59Cjuyhn7VGfwuIOLd+Bclt5RQU19Fx8mkRAHtre
uaRTFNx0TRCustxnobaCaocyWr8ki5FgHBEblw3hlGBNhbttGh2U/PnB878Zcru/VPc5gHRNOM1t
KPQQS0ZCSj0zYBpWbAFAqrIzybP2tndFe+BWiKtsTIvK6wphn7B7WJvMwZPoZgLbQT8yCbA68sPc
PNhJ9WCUWn1BeOaVNReglvMlC43yB6mj8+D6lrsHfT95sqghUQTzrhxQPhENRzMlJo4QDrF+KGPK
ZxIb1yA15XIeE0lrfNHHL/Hgd54F+QAnaXJqdL3nMyAICWCNtpBbwckSgBWxYOnUoZu6XlkRVyOv
lkXOJOQ69tnZ4VAeYidZ4yV4iyxkaZJYGZFfMs5HxoZFnTRbQMj1tUtBthrGifzWKglfQdUucZlE
+8Ukc3ch+n/VaOaFMDvnoAdPeOOmi/MXrqO7WcSvQlOspGrE0KvTajk7pc9e6/N3/zjGy9hsNjl9
A2TzATmCFP2ea2GqGaWDNLzBG7xKFS3NcMZs16famt0Y9qcmOvb9MpSj7h/alQ3O3OsV+OChN5gF
4SXBDxRTYNA/UdbJybk2dJZmPdDGrRsah8wKSVVz0/TQ1BQhgAzup8F5bQJpk+9+Xl+NB9gy9q43
ytuhxu4xslyTOjxe47egJ9Wj8Ww4zBamkaIj+SUAOOw11kD138WQOBv2eFbbbMLuR1aJ8SBFc9Rm
/N4OW3XPyexDktCNroLi3a4T7cjqv6cLV4LbF9M+UbuopOSbHGvY5V2dXqjSfSxnGRGcRFCSHfzo
ROVcFBOveLTRHfYtqyMl2UI9CC6hvC/eE7fE8BWzy8pjDCaFj8M63ASpjIj8oforI3/CQTwKyqr0
kkYTOQhtxuaQVsRKT9wnq9fM45Bq92OtLx0QECiBs3ElzX0VwP4eB/daxwu0glr5raeWPMQRjXVA
2yvZc3LHk0/Gh9h0o12t5kZPtl0KxMOM9fU0JBWiFtpgkzldUHauYBPPN5ZxwPBCYHYT7gJH3JWM
tNb23JGuRuDBjAvLbiN308U4yWLhhLtMY45hl4IAhOGgTxpOAznT2NSsr5Fh6jstrS9bUWcHfCoe
w9sluhX4aBuodZgRHGGOr7TmNKo1WnrkVDf0F2VAvYOb602nSZSlwCimamn5jBkG1PJFJiRVhOPt
HBKcNyf6jYHreYdyhrTlXF1FmbAOhRkSt6J1K60YOuLHasbYRrwpzTrY0AwhXiXKvHDWi2PvdLw3
oi8ZW3G/KZ0flci6rXSTW4s6m8KHzBCteHa4MQBPo+oxxN63/a+Zqw8bglmHNc0BPAfJjKuPdWk9
l2O0GSXMXOpq/hjDlAR+JHGF5JL6/tYooXWDZnTcYV+E6EAz5y4QPUBw03+rHe2HHVgpSOTFV5NW
3yL0PHiO2VyLlFFaRfLZKgrlhV6VYssC8Rga2b0O241kEP/rkDlQC3uVb0kQc9dDg64hYdnf1Tlz
mjaT+1S3Nm5uPflB8NWtLTz01lSuc0cFuPsiwyvciFWBapXsb+6JPsNUy/ewS/coZcZ0QyQcwwnL
vJJT/NSGFhOPpL6L6+51HltOxfchYrdQMXYyySw5+mA6WSm2KqYpgpRz1nGNR7TwIxwUaQIdqlTT
dnb7aKNhsJRBlhwp4J1xeHXLpcXBRNobRLKO6yrbaUXANh36TKzvmAhzx0tHxFnGdDJoUWyRkT3a
I2x1uF9PtlOTvsLOapXZbJrdkgADXOawrFLndtbEt0nvAdcIZV4UUb6ZHBLgXdOq1/SdB2/yUUA7
1nJ6a+92POleXaOVdiaB6Fp0tDwWEqVvoRyeWOOn6g2JGJcHKZhQ/U2PyIUB00hYemZnkMxHE2ig
HnclG/AZiv1BV9tqmB8B4d26s1qQoe2+aQf9oir7aoPrarzp9WO8bCRpfqH6jTDx+XS1GcSNNRIw
I74fKeGPQ+FZSx7JxNb7wnJj9qSkCq1R1sSEKGI/JyRYwGYgxkBU81eJxegxjkL72gn76653Me41
/t61h+SB/EUGq7VfO6chZU0g0yjemRrz5EFnE5+JqT8O7O1MGRTbLjsgtETEX+1y137MlXpxUoLx
1CT3VdLK65L0Epc+/XaO6nirpxQWmUn5ZDTpdTT3x6yzxvuMkeEqzduHOdD8YyhydRJdyP5K4PF2
/d3cCRejKBulMmtiWk4WdbBJdZSVpNpHWOwah3H+lEcr5gacf53xmPrDuGlE4uUJpJJeBPf2HP3o
NItWDiycy6wYr2w8ULvJtCpE+9kr6XKUGHHTgGpWL0i2TNT0lv5kBrO/biNrZeZJsy9JWOgSVTFw
H29yNlygG+i8CPe5WIYdvhl8s8bimaxJg7TxIdizK32F7V5gkO36tcoI1kjmmWDymCQTaMIWo1nj
Rg9KAmpkNnrsANs9YLEt2ZlpmETb3BU5ygWxzhZOvUurCdNboTMKZkoEL71+sIP8rZDdq6j0ZNf6
xqVN2NLJivp9gpqEvIWyXBcEa6ZhYe1MIx02ls0dmhmS8pqwlOwmymBPzroObkml67wLrPWgq4ae
VWfs0MV8Zx4N9y6ubhVr8c5SabyeHIBWelOjP8xbQPXOdJWlmotY2+fjoXsZ2SUTrlHcBkaG8J1K
NMMOSifesyNWN4gVBHz4GbstUZmbwK1aNr3GrovcO7JZiFkOAPYFo3I2CFPXBBtd5vYQ7KYpuUCr
E2x6TZKekHeMJZmHg90zSXzkpuuHk9yCoP3q93xyIeKI1BxLdAbJQWflXCuMzR4N3cRu0wOYK3fl
r0IiE+hCsoemI0iWaLP3Ky28sHDVcTtnnhlDxH8q8ZW2i/O0YHKz1tGlbvo5oV8g+4lbjWMd7Dww
tqZek5xEvgjDdqc8umF8TGR7yPv6Sy2zfNcvs0GhD2pt+/H7FEHtBL3yfbQTfd+pGWT7RIVeEUXY
NtOuCqr0VCcYE9SIUwG4cEDudqLd+9VOJWTYEFHJRAjtiCNJ+c5/SLLCgrEUJ4JSHA+JiljlWCUS
zPL7stjmfErXWs5W1aq5eaOeWQsghlpHsPGoDTRbB3czMVlrm4bYewffchFCF6UNCtCJGFx/xBeO
NCffNJgKyNroDnFCQaVRFgUmI3ENndKa3jgFggyJC84oPgMpNsQuuxeKhvENIqoHHVXaqojMq3QQ
2la17OBis/J3RmVsnC/mmBkb+jPZSTBf18b4K1W24u7q6lu/tt9JgTY2sUIyaEQYRbOACUi03DYa
lNTuAEfVuiK9dCcoS/Gh9MxHjeZk1jU2eidAQtuVp96pL/vKb7dWMR1FX6RXpLFTf86GpHOgMTdE
S070xdh7Tj9WbEpwic/6ZJAJVD3KiUuFUM3HEmgF2W8Qvwy9Oc5NSGIaugzP7u35CtOqh55mIUfy
1GXTk/7pqtnzCTbx8qg7oIvZByYZJy4x7k6lGWsaEjWjB2rXuE7IQxbgB90A2dWimgcvyARlqvGD
GlmxmWI53Qw2VkLuONAeu+qEaqHd5GK+0Zy82VhUYQQ+lQgbZAukpAEYVxOCsesnMvNqUxL3GZNr
PVqKqM7+KV47jW5ey0KLicPWCZIbUZCEPSEpXUUks6DtPo1MckAW2luV9XcBUsH7zDWPSc1xq4zY
J23BXeOC3TRa/0wSN7EbgQ20f669OHCPw+g+2nP83cB8yb6w49Yb//zl/NgZRvPvL86Paam+UD8s
cmgAy2xEyTB6wflEC1AvlnaYIrbh2/OD5y+VVKSHNc6w7uq8xvjqH/yF+h+bAHq0eSHFnX/+90G5
kBIr7l0LbJBvz/+y8TnPwpYheyYl9fewBKz4ST0xveevZfl89Atuk8mZcn9+5vD8cs7f6lmeHfAe
cAP5L1fpJ8TJvw/KiX1o5MSv2oJVrHh7MFv0u3qYQCHYhb3TzGZ3/t2//0CvyNdqzVKtzyyd86sl
8gmO4fnb85czdEd2/amvophtPRjTM8z7DO8euPzTLJn28gxqtPT7KrHIAlx+chO0e45DK3T56fzQ
oMjNawJxL7I4YwUNErxeSXGI6LAusPg52xUWGSXkWC+t/ODFme2383+eLJ9MKVS9M/KHRlh0Twgs
WWsLfPassvv/HJaH6a8xpoaBxPl8qP6REv8WY7oFmh29vfxs4PnPf/NfA4/+PzriaKTStmFjzvh/
9h0l/wczrGMvCGwDM6vkV//lsMDM1gFtK8eEavFP8ul/7Dum+B/bxCmLjcKRaB2BYH/grvyNw3IW
jP8rYrcFbjRbWJhlbLzgln4W8f6EzA6GUZ8VG8q9naRkShF2cE2QYHxsyuq6xYLvOSnNN+42CbHS
BDp1ZlVAi0y8uLwR5RxCniRvvU0AgpSoIySpEqcFEoGQFPNolzeH1ugvG7tSe2BZ1c4NuWv8dLw/
9dzYNvcL8l9RNkAy5AB/VG5XFVI8ppvtjiYZ+40u2iYa2xZUXugaTJPCsTJXnSvfWH/TT577g9/o
P0/uKhv0uRB8JB9k47UV9wZW/HZXV7RW+2JXpda8JDttYJ0MK8JyrksH/yiy5rVvRd0/l+X/KVv/
4/PzsbmWIznHMGH9Kn2dDYQZWGBb9hzNjSUG4kQHY1g3KAUzGUC4TQ5VBNQES+xG2Wzm/37sz36q
n86f88EnpUkXnN5A1z96AMa+7ZLU5uDbdstEuObWVePKtSbbwDONHMeyWsAKKnql/ZkyDp8EIJWd
Qt+QWc3KQr75ySFZLBC/vyIYB8vFRXDehyPSIg3zrRJRplZAOjDiMdzkGLE/c8L86mdaPnibwYqJ
0lY4pgVO6dcD3wQKF0Llw++ZDYhDqog39ejETyWxgYnT0r8Pcv9qboq1Mntj3w3acMNuZVynsjJP
pSXCXTqiqogjoT7RlC/n3K9HwGbwr3QTfhOn5EcfmF31TEsQiu+a6k2y4V85WviKyHcFm/MhErq+
dvy4/ORM+P2w26ZpYqPCcygYHn3QYPthEi/3sY5ALpvZqE9aV6m7n5kK/nTUTYGASaEhx3Sy/P6n
5YryyYyNJOGtUcN4s+Jt1IXT4KU1qk/Ooz8dxZ+f6sMH7Aj6uwHxxzs1RS76D+T2XfxWxgm9TLqe
YHxCLwqnTxw+1q9OjX/OKyWhGljguTiBF637T+9wQn+lhoELGnV+twq1Nt+7mX5sI5mBtGbr3LvX
IRFol2U5PLRSxETj9XuWBndVajLxIGdYmyHWdtrgmHsGzj6v29z25KN4qltGimNyqpZSte/cfoPf
+x2by7zTfPPSX7aVeR28o/+Z91NyUysa/kFCZJoxmdFJMbZqb41O+yZIT/zEonJeqj6ctpYuJP4m
jK7mb6etYlJuUru3O0bhyRaF0q3V5hZsYd6VFva37WLRHkh7k6gjm5TdI5jzG8S6tARHu984+X3a
wArSNRdZiSTHTxWDZ8ES9wI6DXnPyWLSYF81NUSr1C6ulJz3JfiUqgLxNZvWCcNVjMTsNcoAsQRq
0Pf+l8lBrkuiz0kz4+dPVk/jV9fR+dO28NJZy2Jl87/lqvrp047d1KG/SUlVVDLbELR4HKr4x1gg
TW+GxzkumNV3SltD5R33+cTh0Oz3yW2u9DbalnOsnYLiLU/4f13/ihCYHNPS+Br6S/IWUvO1axtb
p7NhZrXOlvanfCDva4+OKdZU+JiNRN4OkvukVnWACFjN2p40TeHj66BlfmS4CEJa43fIYG7HXt26
RfnYdicjiVcCpvsKb8ul2ZLil9vEeR3jOSD1MpTmKhrIyej626AcHlV/TEa3XhcZCbCFuIfG8ajs
9L6ObXvvOhoM77xD0KQgLEGLSejG1Mh8trMkMLcwacR3InqK1rUyyI9pxy2stUcrjm462V+DGgNO
ybxCTcPrhJxzrZU58+2gyjh29IuSC1PdSBjGlMx92T0InbYL5oTrYIiOCbUbATePVSRnWBIpdXmf
Xgi9ojsxt8lqsmuSJnvtjmROBP/ua1jbr4Wsb2zx4BQN+a2V/Y123YOYxReZIYEEY3nIoPKtfGlR
Rij+SN13j06gegKs4UeR3mCtWK+iVV6317gYPzmrfl+4FCeWBbWIDhntiQ8ryNgEdmeDBcBe3W7L
bNypnk6CEY0P/ghzDofvGidB/sn6/8dntbnr2roNkMX98KwoEskonxNuu/oT8yJsrel7VztXIyPQ
WiTP6E++fHL1LLeUXxcMBalQYd5d/JDio9kaqVWfa2nH3kv0LV02Ol9jfF9j8dnUL7bs542rH/UW
eWtpzzd/f/LfL1x48OayPXfPpqMPF27QgVUb+oK3K4svZW1u48nUDmLGX1a25gU9Z6m9aQPNtL8/
r2H94U2z5VDscy3L4lD/umLgctUgNHGcRSevXK6wjZWRwZkG03hI8uglo2ZY230LXyKcrxj9gbzP
0xeHLgSyhs9eze93fQ4DMWUKZiRNr48evySi3ndKt4FiyC4IS+GKpmuycQNUkpmauDKHxrhqpI7M
UxTXjGk88lDiTRYOD4VjEoaX6t7fj9AHJ+eypiqb/TB8LwNXKoTLX49QVRViBhrc7ExQROs01Tal
A7kVTPwTou/3vhkc5BCFv8JoG3DfS58zq7ibGCCQTG98TUbGs3sM8ReQkOHedAjBpQOTj8/Va/Xg
AYPKZRvp8oqtSL9jGkGKb3aJz+k9FP6IfYI//fe3dN7WfDzTXeR8VISWS632YS8SCE3T/NBCzCNQ
UpOEEnRXhqQlnNNuXqUG8QB9DGS6t8i+JQMz2c+ovpHBLhc+DWIP+dyLObN1cdD7rBNkpGXZes4i
8JozC0lSmm510mG9JPCtQyfUg24WtB6ccMYAiBaodk/uKNu9XfCG0dngqgFIi/iDkHEajsQt/f0t
iw++yH8+RddAGAG8guVs+f1Pd0bfqN1sUkOzY6azbsNwH0q6RyGY/bkyTn1L+rQdikM4MBrtcoJh
ivAd7Y5nh2z4+05oe7bnEE982rUUgAwYLZSRcz+Z6yEuvmRjRRbxUsy2obNt0++aGh7rMFUXKEmB
oQzL/sexvAyF9cq0+2RlmyX2mT65IO0p2JQ+QfFhNL2gLVriSxA3AjawPFNv7ofCefv70fjgpf3P
Of3T0fhw1Q8t/dygmJod9pUE0uJUr83ZqGFYZwMJKooxLDOl9QDM2TH6eM3QFhi4tB/7uL3++2ux
/7TSswHnJs0qZEjnw9Knpl4Mk93hrMlkvxuEos9rJs8dE01nmRhGdr/EuHQLNjtY8N/GdTYWybV0
y4Mr0v3MCz/5BShTu3TRquXTUbpMcOqZENJs2ePEOVYikXy3Tf5IVBUvrdH1BzeAAudXjvI4GA/8
2Yda4aOb5RJQ3xdwDlWSb+i9vzP2mta+NK9bwItbO3O+ZKVNvLWLKtya/XGX0NWEtHoITZYoZSlS
mSGloIztgEzpz5bwXwxZPDpdzL29dDeyrZ67tllbVRidogrATx28KSJCP3Eq/17e0CcCKiDYA2Pw
XzpPP5/0uIXlghdsdkokLyQNFJ420+MkltHa/P1T/MP9y6GEhQQjJH9VXz7kny6vJk2cvC6MZlcG
+XtcVutMlnuWzhtFdgieVpCpmQjXIhcPf3/iP2x5eY8mEnns2MiuPxbOlY+ZT/o2y3Nubzpmg6uO
GcwhaZtX05KASRGRSpOmvJMnzsoOdOKwJyp5n309AuLCw/36RiQ0HrMSnfkU1vGmiLa+wyT47y/1
Dyf6ggJwpGWxuaCw/fUYtYQUmX6sN7s8RNU9oBVr4pdeT29GzV6TafzeSDLR//6c503Lh6Wejh+Z
eAtWwWZ89OuTur3WjFHE1WX03ZVu6ejdNU/KyJsdeQqU365Npym3mmvt6TLcmb46mGh3PXI1fNyl
4oY5Qos5BHtA7bPRnKPpITKGI3zMT7ZAy03n91fKrRMnKgCOj9uvqGt7O+xZk/Bbtp6OpIV1UIbI
PpNoTXb8+9+PzB/PWEokBfDO1un0/XpgHDdOgqxDQ2Pll0NrXgrBs5q5c8XibBGFJUkDmMfU0z47
YX+vyOEI0SXldOUDAfjx6xPHjREUhiibXTa3z8Mkbg1JdeiHcoEH1NeUK1BAqT8TMpUxVhAXENsN
OmiNOpysbMbTDTZYvd/qKiH3Fz7w3w/MR7zBcqt0DEnxqHMxK/vjqjFMnT2HTcIVpYkXVhX0VYJg
oKRsLqkbf4QRu+NeqK2Da0XJ6b4EsuOLudzIGqEiq9g7Pvf/cDP/z86k+NPnxQ6ZT4rqFkrKhxO5
DXrftHK93k1dgEohg5MK6fSQNjNDsInNa9MipIkBuG2DXg/gLpcH0C0hnDWV3UzZLjft6N4axx9d
HA73nRHcok1rroL86GrWfKxUeDWz0pwqF0Of49vkorPRvMq5L7hoJlsFczZyQ/dyLrlN5D1buEif
SL1y3P65qS7zkgoB1We3OzRt+5KO9pe5S4uDZsXyyayCt7mKNklvhLshD8fL1OC2ZtVzeQK/21Ts
Af7+Mf7heCkGP5gidcle+iMgKdRUNNm5szgDMBHNUcwwf8bYn3fhuujshyjsbh2tfo+HT5vYf9hr
udx1JIwMQ4dy8WGhi2KDdj/j/50zpnIf6x0kIs0nO8+3krVCSnEY6vqiRxdBoBr9TcuqbNJ0rE8W
lD8cAWopGyT9Mo347c5Q5uXclkpUmI+n61qgE6wSXd9EQ47OOTReRsbTV1ORn0AuNZ+s9X9opCue
nG4uRYykl//hKjdnIMzAfKpdKyd71S05UKr4HpdYc7IAKUWkYV3FYn6I+2BbhlX4yVX8h1XG1Wn5
CQexp7DdD8sbO6W8dUO7gno1w/twD5a/jlXTrKI4M71a//QdUwr9oZZkTwmrTBKZarGO/7qyqUQU
XTAbPGefud8LU8aMyFvnZqRps41atNo58jljrNwHzV6YGZ3/ZskwPEoiL3fB6Ls3sfaSx3q46bIJ
w0+ETwYOUHDTmSDOjEpgL8IH1qJYgKduaY/Kb9Cj1DYejyY5ackonxpaTABUy3szTJ+bqZ/Wsqnj
F0TWW4sIzNsmBb9qWaCOuNope/MxeszbctigJA32DF2t50SI770T2pvBHHOu9E5dBsbyh4ThvyRS
28X9GtGkfkc3R3sQPttIOdhPEVmQB9pf/qUfpQA3C6Hd2Hpf386mTz75YN0y2Kge2/dFjrGKxt55
VtZTNxvxj56+fj2Yq8WQL6kgbovB1i6H2u+RU+XU3Cr03btYutgQMRqHXXQzY1J5anJ0Z2w93S9A
APKdJXFgtaYQ17mbPrGT6Q7k68xXo6kDl++Mi7Z1v1EEJZelMcYnNaf6ijtk/kTe+INeB52XYSLd
ukY7fQ3Zt2VTO76Iwl6EQGbitbOG40NPkVJOXXEfR/LVDMv5VU+M21ylX9ss0ra5KaLLSXYRXMn2
bVHIr8NuwJeusqLbZCDuqfdII4FkSgXWopX0Iqb0K6QSRAhG/biWqdWQtlayq+/S51aLu52x/HR+
SIazIrhAZB4muOiKO3t01RaYnCbaJOeHDFUClVHmLl3gGWeCRqGL/p/vzo/5cL0ReZAJCP8tTiz7
ROsRW9Xy3b9fBqgqm3KgJ6fsMttOgPdxpxbRJWHe0WUgRnqdATGUgZ8Ux3DUYQK4IEqOlay/jU5B
9TL78EiDobs4fzdnWbpJU9xiSR/M11pRz9cd/IHCr67PjzD5m66jNBZ7NSf7AnFfm/v2zb9fqhzf
AXuVK5k1oYdDdtzltN/3zZRj4TFL8TgmAFlb7IJD25HdN/jCB0sq1IXbV08Tn8A2lDIAEWr790IV
W7x1xrMWAtFpQmoZjW2yXpbaXVsa2h2+qts+lS3I71y7MWp6xzg0d/6oWZ4NN+QhCBPigpomWJ9/
REIhLqc59UhSxZ2gZXBhZTLcsE1AH5GCQ4mj7qZJPKmTMEho0G2VujbupDE99GXlr43KKbax7sS3
oujjWxpMWDQmwOczLm7Ukn0Ipyzqj8TqxOvWku5TOsXprixKuWlz039yYnBauQACkSHVRHA4P03C
oIUR9IBJNH9+guN6oQnDvc30un7KvqXLg6IJ08PY5VwMpQQqU1aPAZlB906br2ppVI/VVFdek4Cq
L2cr3jjFEgpCSXztNJF1ff6OretArbGS5DARk96yR4onqz7JapaYSZJvVqrsC6la5yILU4fzG/tl
6xdXcFyDNeO1emcbOJZ4L49LjxLirJKr0A76bZxbxj0CFSRW/Q1BCPgjZ9622/vuYx/mjqePSu6s
hCcmXCj1RmMoL7XJnPEnNdvGPBr1kJC82Pm3bd9334JRfOm74WjMeX7tDKZ1VTScJwW+aE+rs/YS
XsVKOCVuNWdBt4jApgehV9sisMG9NCCs47zN7uesu53U6HzNYoXOrC/HgzZqzRd7fAIalj1ZkdhY
pUbjOI97QkYq9bULLypsBN+Y/44on2ektFqQfEECvG6WxxHyEp9bEtbajyyrliqaR0do09qszWnf
4SQusTc/5VP0jYUk/YbkmX+e3MdmUd8oI3GewpjY0Sh7Gruhu7VUdBlOT6WojAdVu8U12SWPQVf7
jwRuJldxq72ef0pFFF3mTZqvMh/j4JBrfBr0Xm+5yaAoc/x7d/kytYJAkXAGOskI1MOXUe+tvGu9
mebSvjSN6dH1HeFFUWkxbyumx3SRYqVS/z6iil9XRdzcdyNmdFdEdzXM5ft2+WKM9A/GAmBZECTt
GvMrbeccgdyQm8yolh/jro3voxzqzaB/czMysis1yv3guF/Iukio1xyuRTPhHBESv2QSfW9+8EEP
+14bOm4+Stz4jqQeR4wIa+6KsVy2yoli3amqZUwx1NWGBc852UgEN7gHQm+Mguk6UNV0ff6uD9nI
FEmKz0CLt+jLmOeNpL+MpEdfO+mTixiSDA+MiL0VmEe9twzSFejYyErOnoN96MJZ0Odu5c57d8rk
0aK/lpQhCnWM0YGRlEdR4pxumtjdDRPa4QSnDSPa5taMiPawkFYeK1OVx8wRnKVyDq/PN7tC8NsQ
649H03W+On+xmRtAc9B3qF+Dk4CXpALDPAjff5mj9uiEbQbk5Ueh9a+Ob3DPoc/GGzi6ZLHhQqy3
VNSuV8hxEwnSfgwdpaedG/EqL7ILc5oBq8ThyhbI4Xt3Z1nlW5Qkd5hVCGZJp22AkFmb6l1N2Jat
DQLSmeBVsO/rx2ZTSLWfyZRd9X58asLmuSV4yDfrt7g/Ce7jFDDrsRVf+8i503FHe7S/btnOe/mI
JGUxVqym3g48qEVrLRMn1bXP5tTezMMyVS6vU6wZ3HWZLMEgrSsJuD15xkK1F7P9aprhDurAbjQv
/N5lWdPeSYu4IhXkbW6x5eUEZ+OUYtMqFQmxZEaMeluuGYWSCRIU/UZ2+Bs0kuIohvDaFvNTNzk3
ldPPHpaWQ1LP0EDS2z5fiY6SiXiTA0C1HHmusQU3toPOupl6c5fAP7dRmwdy+kHFeQtyDD2/rFFR
l4IOZAb9Jm/YsmJY8sqcvbKeHHtgHyenfEySqsdeYN/FQp/XXQMH1eh9dgUAFjd+pntNpF6VkVar
KCKrZ07b29z175xprjxtRMKMfnhYk8S4NBnh0tCNqwp1ncad2szz0BJEC+WzydGQOz2zSe06wrgd
zc7Wxjft6fXEG7KMb3mpX9EqQTWOAVI3PTlTe7rN/BYOAHOK3sSTx/nFPalfV9oMPbOu1XbSqksz
IdEQRUixrkrrRq81Cyshmu3ewMlifjE7dYWxluazzamaZGm5MZO42WBJuhqQD2/10ai3jKr6hStD
8E1hXtmYXhm4lxE8d5PMDoclQcgfWtuXXqGsdy239LWyi0Xe7l4l/XyrNy4VsmGbK99xNsLUinWC
1Wyf+G2EBzMhAm6xQPWR1m0mydDCwa6KJ/tiDMNoPQOzqobiZBrRI/mTeMxy+4JO4HtOKznAjN50
2Q8Vx+9WUxALOOcAaNhZ4HqqtwnYu43omyent75VRonAADeefSeuI41hdACPEKjP6I2EQq8iU+MA
Y7sONVtbl3F7dNWWEObSI8Q3vez9YDubzgsqDgyClZ1sa8cGkN/13HYN9NUxgcHV1J6sWABOwido
G5q2A/9wXZdwxyImn7BmhmNXcF8qe3nITBxaPhnaVqCDF62615wbYFxO0W071dd9TJxVh70H5k5J
oAmEm+P5uybCgBK43YGA9kvaOWI3zEF5LMcFpycpc+kz2kZZHlMlNKQg4dHNq2JV6bLeuJGbe4VO
z1jFYCuyoD6qLqhRGTSkLxY2Lfjzg11sVceyDU7WOKgds5sKSXVNR7FEeotHujqa1DekTgyluev0
7lIuT1iJqTxiE2P1NMA4JTVC7bFeGFtCrc+vPczGfGtJTIkB4TRxMEZHh9odD1bTeX3dmyxXAfZz
PWmONuR65H2L7KMe500fqasiSfZmQMpY42ff+wAYyP+ydybLcStpln6VstwjG4DDMSxyEwNiHkhR
oqgNTJRIzJNjxtPXh7hZltlqs8oX6E0YSelScSMCjn845ztOmNZEj4IE7ZYXIU1YLoC2l2xRtO4U
SWfal5PcRSzbCXkaDrlLcNHIPXOl0QQeXQWjQdiNtnG9bj9VyEaGAVuOWMCVjwf2gr7TYAlU2G9H
4s0PqpUWErU8K3BSsP+vlVsADNVelRYMfrN89/gRLfg5LpxkO6sc+HBdALKOipM7zj9cSbEkOoRl
DKKqbWfbNZFKM8HoyfIq101TboxqLk48veIwB1zzbS4O6NzR7+jZCfZgdsIXn52MIdrNMmpJVui+
u8htfb4LEAzzUCL19q3C+FZkiMx1JZ3V4+eQbjkqH18OMtkypsOlU0whVKw0Oj2+8qJ5ryEJnuGN
+I1lgMGs+p2jauiRvapfo6oZ/b++1SIvO/GRwjsr5IySgi7PRRKhxcnp8TBpMj7hhcnKEKLb8mO3
tUAE2DhABsLtC7+1REOvgYQ57zrtqOr03aAx3bLMcEl27DPO8f6KB288Rk5zATLmFpCsqKYHNp7c
1wyHj0/WCm1v8I5jt4zTvUEHtzUHEppmSNhkZbiXjInVBZcYcc6ejldMq0wucsKty8bB0Rd9zK4R
nBjyLdFZyPRVccCDqvsywH7cCfc4aR58nNR1Vxa7B62mV81S/dfQkT+LiBwzjO79nsyWOPho3Kaw
pYcBtb3yDNgpzZK+6T4yoh9fzrFVNicu4uJoP35KxAIeh35JNn389BG4LlHSbwU2gZU2YfzVAVs+
fi6iAu/K4+/pducKBCfL7388PH794yt9EBbQG2JNHt/+9e/89fj4T0vNwMvVLYSSx1N4/C0IDzzd
x5d/fa8cUjQGEBT/em7j48k//vivZyKn7FWas/PXU/rXX4yI+8AEb72WZk8C/eNfTTW5b+TIbTok
pBakGlFhy1f4c/7928cfPH72x99DypH5JGt8ffz88QB5CDzDv34VHg3p12N0e/yI9Ol5q/LyvWkL
WmUXd17uYSt7fPuvhzmhkQZhxrv9+JIzvTtaS8arm4ljaVCLR3VDiOtQBxsgYOde16wLGkp7U82y
8dM2Abycwx2sRkwq+rILHJPJwijQfo6JQVJeaMgl3/YXNyLyoTicd6mKDiROzfgdO3FvJ6Pxs6AY
L7ZLJ06yNnQ6hjOQGI2dVWFHGBBYmenwkemjvpujnPWpOzO/h67CtjfW311alxtO0JE++0vuvFGx
RRvFQY4Qf3ZIgBP4dyzOHjvNPpqxvSppPiFYQfY5xtkmiILXkon9SrNnzddn54fn3CU8tXKs34Mx
zI7BBNMOkBPdf9B+zRJauo5Qx6S3AeqW8SFSs70jzOFL0SIuAtmwp7W6z5PwY6+fVg0hgKuB4Ykw
2nOmsnbtdvq09lD7CRuXcmphoBtYAkMH3KiePLLeIfUyz+r3+MvQ10+xFRB5JAT1U3gX5Xg3k/Kz
tSQGXSJkuH9+9L2Bu7il8XBBwvWNRVRwTVeRsEUYUVjQ2DEsYsbCRAx4IjR4TWn9FtKve85F9TZ2
t04vnoMU2oQKYSAwjPTuTl++42aP4DXVv6uwe9FauEidjtM8LsZTmESkqfharhze2UWW2FkbomXU
Nq87mCaFdwoV2oSY2sgoBsILzQ+7CIx91H+FgVA/hwblDE7ws4Y+5WRMh6kvUSMJ/ex5oLpSLyFz
sSvjjV7nxYYUcoPb8zWpfpdWiMmRFtg3JBb+VJbZeo4Ne9XrSxJ1qAiEAxiTTWG5NhrSyhqVMtYy
gGBpKtw3wfyBxjG9OhbR25ZyT3lPON8k++FJIDwD1PKqZVVzcqxuZNfRUe2QmHTJ4movwdccphQa
Rp6DJCuSk2T0ARywZw0YuON2tjLLL50k2Ddm9ZPutt+wwyl3oWP2NzCgekfJV2is5QGdhOtidNSm
Z72JIL1mo5g7NIQlvTsjMOyETAf4g/iFhmbaxayJVgl72RPsGHRMHpUJtQFSg5Ot7K+9ScwUgHKc
6EhcACl3uXaYEdTDzSisQ24X1ZnEQe5EeUUdnDKyDdB3z0wSUUVFb05ic4efBdR3EJPnlvlQg89r
BdISB5cMUacP7vfRqEACvKclqAZca0mg4CJL89qFTBiaUYv3uIGuuoH6o5eLqyyKxnUy9blvy8aD
5yNhyaTWjyHT+3WDj34dxdT72DtD2oo1cOBXARfMjwtIs0lJ4xSVFKkqLDBy1pmvaVnD9AMekkNc
JWOsYtpB5LlLM1PbiF/iMec6dBC1gG4OfGoydzsV4FszF8udyVo41bHHhmTorglkgEes/1w0YAA0
KEZ4dejrmOhn82fBKlkr4zetrD67YbSOnTFrZF2G9g6q1U+bfD0/lF7OZcR/742tuSW851cUB/5Y
SLABbVySFOE5F1I/IvTPcU3IE3JOqdhJM/c7o3NyNxWCbW6dVuBbapz2qiznXdLG6SYwh99xXE5P
nIAIYfquW6l67I5xmtTEfvcp3MbcPmh0cwaK71NO7x7adXkCgZ4z1TO/WdpCTMTXciBzV1ICad5+
6oNT3SXDJvSS6Es7it+BvJTVtUnY40CXgzcdWMl9Lg3vgm92nc+S2kyBGXpcRYOoh0M9GjcnVDRx
Xp+zo3R2tpiQZVIoX+rlgSzZyGI0V7TOsQX6vtNqdYatm4JpXh5MzsZWeJ9BHVFgsYTYQsth9Yeb
lV8GuOlcFshUQOPAq7G3DitAhoN4a3Fqd6cG4fyJhnLcmC77izwMFKABsAZc9S6vcdOYO6nCg6eY
rJhxjh5BKwg6C4dt4Th7eyo0X8X1oQ06YFDFT8tIDFAAVcyaPDI33xogjz6pkqyFMeB2EbS6sFQh
MldOa21KGAzBL7D07udUzNHBwRV5aPO1FnjNlvuKueWnW7eKq23VQQp1Gy9e606bnWKRlivgAhAY
w+bXkPe/TH1cx0TDrgo9po8dC4M6cfooTQFlU+ymdLKZhbpQKbXqjMp511PB3g0Tbgm9DPgnPpFm
h8eZe9D32AwtP4ENPrfJJQpYaoRDDtFOSY2PG0aPvCv3IVMvH+WVml6agFOWwFOJ5T58Y9iIXz7y
0O5ATdTG2WSb46lTAYlPmbuiNZdUZK5Mj98pOB5vNS/fFN0oUwe/6vRwhRsqAdG4ZJwlXxl5Yz7y
/K4QN1z+HspaCHeOCc3BqYbrEOKU0xFZbId86bHcDE4BnBVH68Z71JyAiqwJgHZvKRVgmGnqSYnq
V5xCePOsHmJn2nxP6yTGyG5Gftn1PmCqakudHJLohjBOTRWYgdS4RBZdSBmCtSxBqjss07cZhzZ5
AdbsD6on7nI0txOT+rVE/XxrPG4uon825hD9HGxRbrFUD30VG9vpDUtH/tyzQCJUrQB+XhQFkA2t
90uIWL3b+ucRjfihD9PfA3SOtTBsa8U1wYInE+9Z5pk7a1Ccscy69oaag23rDCGBxaC0mmY6yE6l
p0Y5676tggP5rSSeueO7hp7yVLeJdx5Bx/oZmkrUWOZi9IXVh1m1vTIK0M9pVq+NLkjugBrqUzCZ
N8MrR5cE6jK5P+nxOK9S1qv7UELa47TV55W0R3OPc0vdRfDcK5F/qUhTyJLQvKNRKL6gjU99l4zf
jdG9qS6oXmSSdJcxit+43OqX1u0o6yUAIy/4NPsk/x53fX3SK5jzpKHk31HG5ZvWNkE09OV4iDJm
DLUT+sM4GJ9anJ3cCq6kN276Wjrf8wkmJiJApiTQ9MUEIRC0ncLe0NITMErCPJ7sTRi+INaG+SZ4
mVcyAfifEbi2nvhFECUyf6qjH3LsD1ni9k+VjQ2fnem1Hav8Jc66PSMoAzla9kmYeL8WnYJHl5Ne
3d4IYi3O9fDOQKK5pAk2rTZDWhkVHtT/zlrLThCEHY8H3SB5YlI69g2t608QtVbE3Ia7HFEPuy3K
zqnWM87IgSUJzUsRBlDkK5ujnTJF8sE96uavmPBEOfULPic0tlYc0OAG7Q9TlFfbzMurNBgXBkRB
H2QzH4YEvEmMWSmdZl+rIvveJ3JnTeRCsrTd9+3wLC3ZXqcEQAGJKXCbS4iiYc7dNZDOAe1etBO6
7p2zmhp2KL4rE5qkyfASVaW3By3x7rS6OHiJuIwLY0iAngIhrHb61PXHjH3TSjQRTbxrnfMx/MBa
x0DUgTefJrO9zYphl0EHPLRRXPhh1nZI/IF7OaHFDTeY4DK0o7XHTusQyrNij5Lcek5d2KXyKY6l
xNGdO6u8SizfLJiIaKzAEJpMWzu2xFofmm4/qyw4IOUh/yAzN5mbIavipBiUDZ6zlhtZ6tVBpXJa
2cH0LaoNssZwLKxyEylzNOaeX7ggQcYmrr4YWb5tbEbKJeoWIMJ5Ajrdi8lIzjm3FvKACSl647B4
w+Z+4EQakX7YBAYoQO6uRQ4FsupGeh+GFfSHXjAZboRctRN87nBIgKDQZa8ri9j10OU2queWtjUt
wsVTbQILDX1i6T9P85IXnkDG3owy/mEyYj1YrvcDymsP9G9rREl0D0fMIlnnUifZOhSfBVAuKro7
Olq1hxO+E2NdnIfpiHCaxi8B0u5EUu0EMFZEmCjO7fGAgxv3ZwPrcShIARnSe5LUzlXV9hrxyfhV
b+BuKu3VGNnKOOopmerA18T4a6JWPBcljSfDtbObBMAkkOPseGOCvbJeg5I8e8INtR/28DtwCvvV
SH5VUx5sPTlOEA1696CKmT1cGHBTT6MLEJF4bVjF17wYm0vQpsZzP7xAC8cAgSzhEiVues1bThJG
+bsUwclTHnWMh7LYvkCgli69XOiimiaCuqGybdqngArmE8qdc9XiiQm2RLxqA5mNXY3Pb8V4oZeB
Wjn5jJtoeWissPWVMy9e/8a7evoTa69zPun7UJXpXs3zC/k0yZkVxfSswINrM4Ej/SNsUlrf62Z2
nx4PjO32SWp+VKVgeadnDiJUcpWo3TEDhdMLGPERQJbVP1u9fozM6MfAmJipdc+GJkKV5mALv8xd
kNMXaGqDGoiXVRRPpUiJmXa6gdFwx459zgSBv2if3WpwlwjuiqlcoKDqbTrQ02gXt1YBPtyxgTJ3
ERnoImq2berOJ0iVahubuliNOjNPHXo4RArWzbWMdsYUDE8pupGBJWWdjO4Z7+h4BC8CWrAaPuJ6
qNkZzdaWdNTxKGlYCctoNn1UY6vNQ2PTRSZge5exonFKs7D6Ush4XaOWwrR0XphuZJBGvpJVACNJ
Ur8HEQ56LQgB/hf3lHSUfcSCgQkorHhRfWf5ziliFbE/Jkm+seN2uoGtaNfsRxLfzAJo8yQzrKOJ
ZZAhyUiIwdFGlbsbjfiI3kCdHg+aGhY2Ay9MVcb5Uw7GkKhj46Xnij8mfQMYvtP74xS7b0UQfmiY
N+8ZcegruqYDYipwd4EAPQrTaTuneQ5eCKROqcDIebUdHvI2HNcqr6HxzV29lxXwx8BmcjcBal9p
0bLjj9k9S79NAig4AF23dex+n5v5kpHruZrFoE6jE1csRYrvGGNbPhJevI00432ydOrfKRuOLT3x
LjHcepPY+ZM5dxB2SVG5BUFJsJ1hbqZcSL/gFNoVQ6pvejtZoR6KXknFgLDbZpAxNAR8gZtQCiWD
s6qYSNxk+NMzP8G5iFevHND12RncSPyhI4jXN+bq1TrgIzZY9oHG2ub0xvA3RKJGMiCUH+XDS24k
6lJSUkhihjq7tWH3BN4BCwzTgV3a9vEej/1LEYGFCmBNkb43UHu0LkzwtF1QKjXSFU+vr+S6586H
25mIN+uACHU5vVh2bh26FoSv3iBWAN8BibHgHX2AhFx0Ah2CN6Q2rVxBVQxZ186/bQsVLpF+E91j
VXKPI4u11No1+wmE75hBQP9VfpAAxJwhA2cDXVHapohyEOEx15pN3v2gXkEDKjZpbPysg21jmFT6
Gmu/tvJ2WQUAM/DKfUWaDkKDqFtX6Ex3WTBDba2qzVghek+rzeCGbD+rHaAt6xPYIv4RwpgBIAex
uBOc0B/h7uxLPdumGYMrEypPbgfdReXa25iPv+DLxMwtw25dzNMIUsQyDiQu3ube8S6VlqqzUYLp
QE0FXQW7JFNUwy+EGUMwi5ZLFwztmCtfgHMsTcoU51i3Oec9wQMKCim3egcSuZcQSE85FU/DthyK
cd8KHPJ2YCK5ZCRDLYG+rhrWbck2Ny8Td5Um0fe6IytmZsZPk4qep5po5Ub3mqkZMiNopjSYSJmQ
vmGAipq1ptg4BcMvU3rtHrqbueRUiF2ggpxtSNYeS9n+Zh6u71xRk1MsomE7sGTL0vInazJ7N4WC
sZaGtWaJZwvNSKxiWz/lMi1Wo+iC55rh0jSyr+1wL5y0ntCMsWifwUlCGUhD5BCdZn1pi58wgrIj
MtieWCHwNqRAS1CI9PUag7W+jcV+wt671mJcC5JROJ7bhDF6TeWYO6+R5sEfyatiV+vRuKkXwnse
jI7PaQjhKxzxNYAAQ+Yhbn1hHLHfZSu2qgO1LCJxhUkKsM8MfD5qxNlClXPIh/zuOaTpFQsoWDVK
XR2HmtNuxzOH8Lwag9S7ZTFzkJjZWpzUcgVs5YUKCrRnIRDLRM1BuGaysfDys/yEjdcqbzfrOXIK
CDJ16Wy0vFbXzplfDDZly0TKORpmlm+srgTK6S55MdVE+28vLKDAeKnTGXYKhnlrslNMN8PPbjCJ
ekpKbd0IxnsEFARetDVryrewNN6jrM3YchS/G5r2HflQAfEuH3DEojMSO9d3ZPJ7ILQWgUyY7RMs
99KF5WbiIvQtN3g3zeIWJI+5LYPsyWRPBl5InDs+1dDi7INRRNAnPfYvObGW67CtNMC9CYUs1kKS
mAuLczb/YM9Lk5VTvgRzwn27Z1jkEmwj42q8iPYHM4x1QiHy6gyHqVXOMTVaQEQSPrNygeVWUV5v
MfAfvVn8VA4JdDFZuscRVhlCfmNrxn13qAtiEAl6rHzqyKci+DQcVT7plpxQQ7hqW1RJsrOBgXE/
J+3b4tzw6DYqD9tICNQHkaR3IGLorc1UfArb6aki1SVUdXXOcBaABS3ZEM70w26DDGsgejosqQfi
jGHQlFq/AoMRjZW2vMuDhO079CtbjoRL9p44Sld7zzAS63hafUaO3A/6Ccyy4H/PAjKGf6RuN3lg
qU3IyvHmTdFeOEi6mNCGG6sOxM5h2ZJG9jEkKGY1TEZ5cDU72yWM/fzeegN96Z4IiPAwsA4xuNFr
yZBFaJw4mgYETcKUMAmWB+PDhZypV+EEwxFjX7mrZvI/StZPowXs3hJ1hYqk4ty3Wg8gHg/ZIH9X
zNaY/cW1z/AiPrAvugduZZ0jJd6pKfVfmbKeJKmNVwJ5XN+I4ovTExwOTN/YMhLqCQ+i/8Fxxhvc
ENaiPHvPvCV+TbzyOg/duMoYgiXVsh5rwxdIwgMFU5Ycgb8f6rTJjqEeqkMxyidROGQRQgNfzWnN
em/NLSMKwfih8/jVUq51yn0NMkVxPoh0N6bgG3NPG6kDBMxlgsO65qdZNulLxUhox7oMhUcv6mve
qReKqukw6sT/zkX2raBGmqKWBCVPtWxzyaRwUtq0Kmo4kQZrDWI5Xk8uBvs6mOA0mdFR6dxFCaSh
N6wlBvMmpRWYcWEYYXIEC+2ekcz5i5B9W4BBf2oINllrY6X70+T9cBCurXU7xDg+4j3AutWts7Ld
12YpTuMUyhX4YQh+jN9SsAgMGgbDV4KeZi71izcb3Acd8kxCdjFTqiUrRmPOBSLjrik9Wh385bzH
wfM1CzKbJNTO3Fo1V3lDTsepjIqAhFhyREbLO2bU0oeeBAu844TCOGZ2jcDw7sfQ53nQl2vJ81Q6
BXqbKbp6WAajBP+ESbrgLmdPubCqmsNcWbTK2iUpwWlK3SLZwpirQ1u0g+9i8dq4erDCDtIz0rS/
Z1wr99yAEG820aFAQXXLK+2aT4qAUDttrl4Ygj6oIoi1XJcRqU9HmZeITcYAEAJauCi9Rq3VrZtM
xuc0qHh7+iUWp8g4rQo9WT8Ofrenm3S0CsRza5oH7h1XWHjxDqzpvSSSWJgMfWer32Ra0p94M0mq
53O5DasKkHLaXZjKE8dVK/tLYLOciBT5sgU1SjAgPupTNkN9bLwXSVXcY6fZ9mVtvZHHka2xAvGU
8HdAOc3FN73ft/1HW7XWSy309g6o9KVo0E/RD5sL5RqSaBZ9kMPYf5RkztgS0u+s0MNKjVaYKORz
v9D/GnNML65p7WZvrN64DRZoEM1km5JcdOyEYjreTc41StGUBGGZr8ee4ASjzg4aq/QgNl8a4IdR
PvMh0unOp1IQIwtXGMliLq6t4v5B1I689dXcryNABCWjvFu9PEx6nuGWVePdGgeT+YBufZ1Rja+i
4Rs+OW/pccFqkLEyVWLcN2P1SWhHDe3TqW2afgRFC2908IzwqnQdCn35XAR0voxunJNkzrmBFA9g
QETJ2tSLaKuFnUNSXiMPdaNiTAB42+aKup8kJ5FQ1KKDK2EotDR15qDh4w3TH4Y0briTtR22zcg3
FSI3jvsfhARIKvKSOMCSvJs2VimQ3tTGQRU1ewuv05c0nz8rPt+x2xcvlteJfU0fvUq5lme912/D
yPGTOCmaVbJP1iJOywtZvAhbLLdjtToHp1xVbFnm+IyhkTwN4xwqlttlK3IEJN5Tm4VEQdqlAoTH
pw7HUHNy7UC/9FbRXM0mO+h1+UXAel4Qjt7BVYqCppVr06HiMrxQfB0n75lhf3vswQlbWARWUxkG
X9AIf7MGdwDpXKen2g4ygKtc8CVxlhuHKCeWbkFCnGnJ8M/EoDtGZn5mR0uPVfX73DMmv0ta84k4
o8UULDd1l9nn0Q6ba6frF4MzY0PujrnNlruIljG6Jbob5R3apoEFFumJJXPBrn0OtVJ/8qJjY+8w
W2W/UsZTa3vUm3vT38s2y84Z5gIaz9T4jjARA7ehSJNhzfBKv9gPlwCI25tI2pLtDzdFg/EP1aHD
dikMycULu5/FmCBdtCvrmBvNDzoCUrIU9wQvFlsdO7hD0tCpRU/Ou8LhRNJKdB9G8VK61HqWETEh
WR5cFlQgN7qnhPv3HRvEk0FmqA0j5GglAMgTwLinfvKcdVvjN2pIfKFlHfjU8hC29NvQvod91nW7
vk+NQ+3J5DlAGGfr9dbhXCQrp59PNgOM/WSHAyOZ/Dho2AIrT4Tf4GoWzAub4My7XuBgrBlAW2nx
IwsoRIB1xE950ZlwWK3uG7ttZHpPTPZsK72ZOYK7vD1WrlN9A3FL9wxdQPV7DdvQxQr1rwELzc9S
1NwCHXm3OyZ9PUR57r+uuLIVekoHiiG3DSZoi3Csyy6/loR3UT/RopdppV90Zv3A97ovLQJlXtci
fo1qxju1i19smJRvGZOgozXWcE79Pu+rS5VmxAWhymQP5XEIJzK4q9z+6YZ2uYvs/ouphTcVIbgl
GnrcBXZD0xbwzygre5KT657Y05dsgoeEOUkW7IsM8E8PEvhpwF0y4Dv4bisGn4TKPhm4DVmUmPaK
axKXR0BWW+fbjWn/7vAp2ME2Jcbm+nhICGa+WqGlX6AxbcKNxj7oe2bV6mRnfOCNtNC/t6qHqppH
7kkMyPs6gIe7TOvzSxWTMlRJ2X0luKRk2Jt+Q0yV7Bgf0lLNoXOomtBYeYNXvU+siKbY0M9RAvqg
cj15NMXc0cjZ6DsbVvUiF79cpEJfG0Y4VAOyXjuOq9BUDOPzNNnlSWuDj5Fx0HNMmIVfFQgVvMe8
qkBjWlSRYHfD+MpWTX52p0+HSL9xIwTKTqAyxhrCXber28V1ECewquchWscmYa4koYivNaDIv761
Yc0jjpgnX2V9t9dLZOFZMeaHaZgwC+Thj6kT8desevYqr/zWm0H4PIgBzUWSPHlDpN0AH5ASGrww
1ZnOjfAi5Hme85QS3fANCjC7CDJ4jqRprT18ny9RNp9bTzqMU9LpJS2ZtGEyO6kMEQZtjjgNDpao
0FP19zlghYW5oDrizex3SjFz8FCzARboPD/taKElIuxikZfPksCSJod2Gw9ZcZUTPshCsMmdkJpv
e8CCPttdFJWyKa/EW3wyanB3tamjYDAHcaAi55Kg2FiNOQv+YNI4Zqh013o7zn7nLZxmQ04Xm4J/
XZVDT32nGXvPsNpbP9PyEsxpfpvYPZC01z3zxD4npbzNjDxk26XRAPmY9b9q0+CM7LvdstVkwQoA
+5aiKHbBaPddcOpDCt686T55OxkQhg0hoHEnwOmmy63YEHc6XetOW9lh+ZGnXJPjth3LdGu9TjJP
X+pQUy/Ub+FK17JoJyvqo4Hwdn+Y2/kqRwZl7eS8dkLvviKxpcV18umJ1Y5xBb+56VIngVpdSTaQ
0w/SSI3L40HrDZY9eCCZX/Az1mR7VXv9zo3nE+9VdkStZzwH8hh3XfpUNYE4BfnImWbQ1tiOeJmN
L62nma/Gr6zpri6BId8izQxvEEVeR9sjb0k6Jf62aLh1qhluuTufccAGoHyls2THMDfwC4KW2W8Y
IWviQvebJSxlIRqc9JQgg0Q07VpWsXnvrOxn4qG9HJNKvKKTihDZfWl7OpLENkK/FL26RE1xc6xe
u9EwIAKKemY8c6JORqgdm4p3HmjKqz0b3d7qHRCKTv9GZ2EcMI6JEyM7UhFGIyduDM8MqaXF1kMH
yuAkteyRVjVytmYY1GTtAHEmFfhbxFR8zbL7Z2aZ0de5u9ttRDJ4IIft3HQffdU+T5XhbkarHC6Q
Ko59KSTwuPAr0Gr91JGjuJKTNm+4T7i7wbT6vwyX/59o+h+IplABbQzA/+d/qKH/D9H0+jH81xuZ
QP+ONP3nf/RPpKlj/N2Vhuk6BPQ5Ho5lOBbDR9P+42+a4/2duT8WXoJ3WBM/eKf/hJpa8u86UB6p
Ay41oNstdtMGunL0j79Z+t8tzxPSM6ChsWzmF/7P07v/hRz436Cmxh9+ZssFpWbhOwdMSY6Y/SeL
0Ojtutf1sDxMepjdIDa0z0wZV0lHVgATuM1sBPN68qx1Fwaf0k7D/Zwhlvm3F+2fz+q/ii6/E2LQ
Nv/4259ozMezAFYAldTltWCm/3+7ayk9tLnGhH4oMq/2Ky7J3ssvDEiMq5zBAXNUc9qwi+ewZYKj
bUPZfk5jFe0iSM4rC672fzA5m3+YjJenZOmWaWIxB6Io3D/QSFgWTKdy9eIA9wRtYKbBbcDPCiTJ
+Z23iX5n6rOvy6bFIBO+W5xR604iyIT/RLqV9hwgcdl2xUCcqZQ4FTMWmg7UrzVOCrl2dG3YVaLG
nVPSUboV83VQaXttaPbc64KjFo5f/8OL/AeEYvk/wjLKpw3bugN58o8Xudb0hvBZtMW6N+uIzEeC
xSNKN5R/a1F51t4MQK41KSoEo7J2ad6t6Nbtsq3O7li8xCWUmMJkqmLq3n8w9P/JZXg8Nz7oAm7E
cpEsn/d/Z6y0TZuowXWwpVA7BwNxG0LPDqVuT7tQ94BQeQSHTqJ+k16HXlea+coc6kNmI2oTQTrf
csoNffqPz2uxsv91FR1+/+NvcExsg4uQZ2XZi9/+T5JGojOTQW/l7Rflfcs4kLtjtJbYn1aVUZzR
LCyjIchQRpHszHD4VuXMT6GvM2CXs3HJ+/9EWvmTKWRxhOgCnBAwZN5L80/GxtSgFQmDsd+LxBh8
mQQaqkMsRaarXTxylL9kwSU1RfhUD1nyUhj2dsI3tJ4tO/apeFDnBtV4LazSWZU9kTr9mFnHSYSH
opz1V7VoYPpAXWaBrzlzNbJ3Uvh902icbZalVmf5WMXUxRhviSvlYdRKSfwpG894RAPpolLog+m9
7IihcQH8+U1Znq3GoYivmgPZmG+AzE2G5SJbZYmxF1pzZeWm+STkTFdVbNxp+mSebm71yO42o0Oa
tIOTfUWxSFPpIdmZvXlRTOCcQpL18r9fJSb8oD/fc0caBj/nutc93fwTb1DkHl6NvO32Ju7Ch/RD
hGj1Cs87mYlQh6RmMJfS/N/HYLwi6UQzkBbFPYmKO6Ipmq1WI/fD0BbHnfpQOQv+qeYFmrrfQ8TW
h1Se4JQuA4EocH5Vi3gqBmDO62tuOJUIfGYo9cYSnoWE662z0Wx2Jbu2I7f2e+qaL8yG+0O0EDw0
xcPjq5Sh2LG1u3vv2SRORsj1WDVGt8dDFnlXI3DLw1AaAbaP8uQ0xTNvY3fN8MXtm1aygoVSCTfk
xmy8I6Q8N3YUT8YLJcgy14luLKUI25p0Dbp/OW+IqAVCiri5RYdW6WTWGQax4LJsaj8Ky+JA5NTB
Qh57aRetoSnfp84s4I8a4cUkC9GfQYgcuMFtdLvDdClq1HlENOwfK2Ti0TbJmTi89my7PPu2zuIL
4Wbr3AzDpzx5nf6bvfNoblxbs+xf6ag5XsAc4ACDntATNPJSShOEMlMJHHjvfn0vMN+rvHWrqyp6
3hMEQUkUDXjM9+29toYAhamtWUXGPJ3yujeuMJtNbZqusJQwg1ZEgpVQHA2T2PYhquojFHvpo1+X
K0z3LOrqJKbHCDxjoEhwMtwOoUqkmjMRIOu4pWumRWKEdFfuUnbRB2rWn3nfvwABd/3bZwTxmzik
yDLAwjXkOFj6ux15hk9kBtsFiDJn6hSo7LUrNgNMQ1oqz8yqR69i9y5bBM/Ya86RwXYVo5t60GNi
DelTXS1U/nuNBtcTyfIBI7O7FEnEDhJSeLbRwV0JoJiug8bVYlI3W4yZZ6AU6FBCUT14joqPhUXr
rivbD9WGOcUcI99MXtesOynWXmKP/rSYIK2JWT7WiHZ1e0Ha8ZjGZ7Ecmkm3DsEQXROwYQs3AYVw
YTDMuuNjPORko9uGuhv1KNzFPY3pudPBdDo1hvfImu+LXOnYckvExLE6VlP3iSNrukcLTahQm716
SXKau9Y6wOW2Hmly4EIciAlfziyhP+fzyJtsFN7dhB2R4rPnU0Q6dqEn724HO6To57mLWW25b/Zy
9/cPEpvXgZUSs+NyXxQr2usAsPaZWczn2y+DVFEbklrF1suUu8uALtIwbsKHejkQYOlSaC7Izl5O
Sf7iBxZcG1E7yPK5S1B/DNeD4TdWNqx1Sol7EzHNE+ImuQ8TocPQEIBQl4MeA4BJp/mqL78RuXp3
SCmsoBe6yMZy7m+HlhgGfxLTj9tZVrvzlZfHit9gbG76EpdilD7dDmMfvLuzzKkNWMSPd+1I0m+s
GyvZii2b5cyfRwrYXjrgWRy99inMQQgQinkG9urHBPK+GiAZsdA1w5NV9BujIL0vJ5br5lrraLoR
CdQAme3AAOleo127hu1yN5vFGphJ+e5iT1XOz0ElWCPpYWV6TyZhar8aKMuB4GTyaAj87F0l5KYi
Xi0tOu8eU14qzQ+Xotc9rtOgm16RJ5yEg0chIgDGoRSa52F/mKj40cxHdd7h8EoDoj35Xmw1Erbt
RSNvp4i6GxQGJLnaZxzv3krJelElpcY2lDMKTxchslcN055oiZnINH1c9TElOL1Uv0yGtp1X0rex
2ZCjNmCcoAXsrI39TaQfkaKY1XQSojT7aK0u2gkG30MW50BoMa6iXIg2OO4gsfTZXkcfh2HYfIlb
h97P1FT3TpQ/KH0AIas52yGkNz0urjiMLjlET9qzgRtiCQNwf3s3UzEjoMNVigTJOpYJ8lUVv9ld
197rrbOJqxJazDI+zalrPU9cy3XzzdU1WpyZd82seTgt7sq14Y5P0hkQfdgnoAn2fk65l6W7s8WE
Q/7QMH4IUmJ3QlG0NQe2ygODhIPLRMyet27KIYNdPB8i160OhhWtex7gPUznJ0K3xRmpNDlsOKj3
Sb7kf5HSo3tK8ytCeoyGGhTWnxOf370bKhhqobyX5TyuEj0glYUu1NqN5MEmd2CFqGfdsRTe5wFs
XfrMVCddiwS2DD0NfvwCnU6OigfFja7lNevVbkvvNqNcgd8y7i2clIpY2REXfhu5w1mEW8vI56uB
+jMvYu1tBklJi2wzmNF0cFWaHCxVXueOTDo2ZCnKdoRMgoCleZh2UUJKTEGqkjsGzzoYpzDR7ack
nOjDR/qKy1F7DbvQRbFY7L0OhvZkh/O9Wz3Udmz4QaPCnSzHkn9P1URvXSZW6rruSKBANNH/RV6b
3umZ6yCsni8qjjGVRMORvqVNiTZjBR4ys05l4Z3BZHrnTNuNrV37DlJNf25gaVFdjYsfulskmILL
+GB15aVKTfwd3hf9TVQrgfWNRQ3eV7v+UoseoNJpCGmtd2d0lvTtaaYB7mQ22Y/xcOikNT4SQ2kg
QxNMx25LOKOZyD01rfoebTEKkNwRn0Xjlu9KRq99Mti+1WB+HAQB7uQiwW8zSGoVuHj9LvBrku72
Lv22lat6gq4q51phpy8VkvqmAC7aENOcOPdGnJEh7G3KsiyoiJfTql3IgDKOoVLLoD7enrzWhs1D
2XmXIiw1YgaVosBR6Ou2U7SmsmQ/h5mxi7znvidyWyG9Olotui5Wy/TEVPxeRZN2WaI2BK9s0oBH
i5hQ5oYso9MYwcP34i7YFaxRq663Dp5V3aV1Xx9GoCKNVh6LnrZHP37Vdl5chsJdBHL1r3J2oUmE
TOCxXeLIqI5GXJEdhSvhkBaW5TOp5VvBh0esM1hfJ0TWESVSbpqGobALxjezxywXTbyERKFeS7RC
O5oxV9PyGG1ALTTPjWrPFXS0OuSr4FAs9rdhixeTdsCQYAYmd3PNuEJLjR5MllfbICi1c0o3BVqH
nWw6Moq5TEDw4qGKnS8QIPM9hUVTSYlw1nP3NXWzVEyu3+GMgM3qxntFrWK1yNQar0+fOxw7WuXS
6qyrE/YeWUTWcw0U2cXtkI1d8RbMA1nHynumiIaJfSbrcgARy9OBMOjlNWnAbvzSTfqv2g5BUuKw
f6y7jCc3WZ99r83r2UAJYYAVWkcawrG47bGOK/5PavPVRfDI1NTGV6eRrE2tLD5o0Zhsbqdd149n
Zhbe4t49RS1zVG8n41OXZcdE87Z9NTgXN4+GU+nYiAImJ7iwTEWvCiTnmxEF9wQK9l+WbDCz6xcX
lMXaFCQW1lnunOAq2iev6bqt3ps+oRV8QbhHDYNzcs0UReZsJdsYGxod6uUncKz4q6481aQG49OS
0foGY6q7sNx0ekK2JSDqkyMxmKiIbZKoTU614KeH3mc3DPT9lZ191GzIKPSq8Hy7dTvICBfloEtM
EWGBN6rShXbyaFRVZi/82680CilM1Wrka3i/ZGuqTa9PV82OLf83mmThk+Qpn15FDMcG4PO8kmy/
JtorMTjXIr1zZ/WuV/G00/SrwZbuQVT3Y+o49xqsgaEIykc9Ne1DRQUHUs9UPt7u62z0cSFpJfum
tDSW0ov+DMroY5FEa7dtK8yXnAUIDjG/omG/nYYHUuqwKodtvqmcTG0dIFTkgdZ0nRzTesDVB6kB
Dc46mie8VlRbjhX13/XoGONVH9ozHpfqKeR/MG08SsMl6XqqsoNYQvTq2qjOrpe8GMEgz0brHl0x
yI3Qy3Cnh5HxiLZZf4wWmUvDEwxaD5vgoLMDM8MtpSlEf93y9QH7Y5YSaFpYnF3G37Xt2WRratqd
0Xi6P+GI9oe5mLPV7VyWGEEkmVnEOzqrmA3SSaNhtTazlGhOimi+0MJHqyN/arZG91RG4+D3LOxw
tM3+7VAQdJz95TyapojvGwgCk/eZKXNyvpRBvLNjHBy8WSUti4e0xAwgFzYX6/IeMQzq+qz0NvxF
fJJRWO/HprqawRzu0Pl+03TK4UB78g3rhuOIF36bK5fuWJidzS79RkLI96DWwxOhuQfdi3HGZ/jj
Csiy8xQ+6EN89WZ1rWu2I635zArvEBvddVQ81ckQPHZmMERa6bllFnDtQQMVNX5UJEmuKzN+0wjt
NWbdQrOmnp2crVdtHS3WaD2NSzgsqNDrzPthz+ITHfhhcPsXLUfN2c/vmU6srIO7bB0+RyUW976N
iz36bHaALu7ToZkwmZIUL9oHFiegAphhUkHCJolhOum3JX5gcuLD9Ig59j7JnYCwSla4Jj4XIwcZ
FAyIRDGrnjUxAbtrNk3V+3qjfxbdI+v8YBtUEz7NkVWNUUvjGBO3ubb78dALkQAGpOuTLi3Lir6w
0qHZ6G73RTgDXUc7+RyTGee1dN/MwiGMsURCyArdDVPnSKkNgQr0DmpKvlyGy9shszcO3dCDEXtf
DXpNqrLNvsJhYrhoGoSwHxw1eqsWeplZEPeg5eSwuULfDb2LdsmChgvH6RA72qOG7hwJbi+3Y5F+
B97MIn4p72TuukrcV/xf2jZwXFKhm9HbONNMkjRiXXDlSb1i6lyrnu1QkRm/yOwlLTLIN7PGvK0Z
LATapPpMaMmX2X2pZ9DGqzHbLRXkhVL5k4HjjmGIPphlenR1UC/lg6wOVlb8GuxRoChBv2aMnv0a
OtbVq+xjoVqPCihJ33ka0WjzIuuFTtA3EIKpr0q2wMILUIh4A2aAqjk1VUlbUS6rr7z+UHlRvvGR
XLQ0eK2rnsjduvp0Fsld6lSY/wda806fBmsV4U62GUPYtCcnIQ10malFwUxa0RURAzoQs762JMPs
mlZ77Rl+csWuHRutuy1Lpi83KOsNvUkSe+sgOrQEkO5n/dEjeLHEd9LIssRMQ8WwRijdJQ7sMYyV
XemY+94AGFEE2blHvcxm6QWvrn4GnFBuuITxUBCAHHdmfRJVW59oO6UQhYCaGJoO4NtuP3IKR6vB
bfzCHJHy1wbjl63fQYWR9xEF6lxzUBIdaY/rn6U+kMAeSnECwjHBLc0/KtZS+4ScEn12LqA+1Dqx
DXvvGhHJsb1n75Khb7fpM+mOEiYHqfRUqau7olJPEuOuNgfumU+tX8c29SQiF+XWTSgpxwUCy252
TiLh23+UIynf8GCxui/zRqiZL95kW0cWCuciCZHtNTz7VMQPrjMEL/D4dkU5vUrPopkdAqPH7lRR
qK4LrOWwY4wheTA0j3FrDAs0dSuQMzMd6wGVbRNgE+WaXllhddcXzZV0MxQ3KE7xdrKmVTqk1jmt
DkNTmesgD9wVtYmhTUZCumesuLBsfIMuHmAMeo6BnF9c2y19m9L1DFyIm40BG2FFF3Ol2vLD7bA8
jfozHvudliALYBRyDb/MUtPH++CsS2AP8AOgUX6PKUb4eErGfNWbtuvfznOzX2Hgi46OwgKPir3w
6+VwO70dhAFEYvVf/jgonb/+9iC9Bk9y9OTiQTJQiFe98y6TCimcSE1n62hiBzc+OfRVBlpm+QUq
UxD7cIpU+LRqOrabNpKVfzv08WTspp8Re3D6lyOLtXOQduqYahlLrztk3dWuUz1i2/IMJsD1SSrD
Hl5mnxOWtJVmNS6XPWiV2bxrMq9jp6m5W5nU5OU60bALw3h+DKAKoFCcs50xhA9yXwPZeVKyf6l1
19r/Jo3YduaPkMXHujZPkzFvrD0pq/Kpq2mrQHB408esePaCqXgmCWeVh8h5++GoFU7iD5Y7oUhV
JKJK4lkT8EGhh5evIr0GsSruolYr+eA6KhkT1BsRaFS022wJktUy3wVJQXFVPOEfwUqQ+F4x/+TD
lgzZmn0UBL6v0Hm3G1VO38yh9a5DNFv71HNKNopQm2dm47op2AFOYtMXNPSjlMpKt6i97Li5uKS1
YgXP9x5X8kbTc7SDhaJABE1vrTfonufkm5NlNUHmFBsChXC/oV+GxzS/WkahvZaeO+wka4RjSjP8
ATUIPhZ7bn+MSYQert2jQxBPUkZYxPQgPwRRlL8WeXBC3a59dgHVO4zr/XUE33hlimajRN5VyWL8
Myyp8XRqDS0OZlsYPTiBkl9kkmz6lmAFxpi7NLD6cx7GoDD16VCJxvmeLQp40WJ1lzqF9LSLHr2R
hk7fUeRlQy03RdgkR2K9CdTIxHwgEWHez/DnNihkLOYWgmk8CpNFOcToMXGSKq/xG1AAqzbqnGtY
wQOhmGBsNKfTzrLWws3UeGLDZv8XboUDG0rn6Cyi1lDmd4nRG88U29APa0zxmTedbHZwk1VETzX2
8+1yJivacTTT5bWlx4vaY9ZwfXXtVkz5c8QeYR137ILDOlPghskvFHpLPBw+9I6V+cMYXias1Ze4
xkWka86P2l1sxB/52LbXTq2McdRWytbNU2mVvDEIRHCRjljggXLBw80uoLHU2Uix+0h9PNGdxO3R
Txegad2DiUwqESyJBf6Am1Iy1gGCmhGTlIGvuHK6x65hMm5CHaWAO/9sqqw/iEDEK43iKu4CDFzw
5sPDEoce12ROylE1F8tNhs3Cm3G0WV8NCebVrptA5LYs0YfauN7KUp6NMaQcnUdD/6wsUe7yomAK
a91vTomtJkJ15KdqtqlilLsO2wApzTVdz3B+RVKbH8xpeOLTmo5O7rEHAs8GTBf+liSJauXJzoS0
pM87gwuMISKFfuetSUiyDgiWw1Vk1W9eK9HN0kaqJr07Ea18psxpn0fjXXbZXW439UM0k76dg5W/
aBnkEcGUVg/NiMP3ffKGq5d7+hkI5dbm7cVhln9LZ3c49UuyoBk713wa3sJcK+67CiVOBEPHgjy5
1kdaNov/3yuxxSfoyRIM6Xczpe1Q0rERSM92c1FFBM91j7MDLsS1f1bWuM1t7B9DqLHYJn4NL3u+
7NRbKpMahr4eDdmAPwwARrgZh/aHPoBMm4FWbZp+LA49mNx2AduM3SWqepPcIipp2nwZKtfeW1Nt
ESRQAjhYKgdNljmboMUjj0fwUMshP/YJejXlVgZGEd4OIcRVZa58r18mBmU7aAEa9LU/9clTOJrq
Gk/I7pOWGNNK6FuEpDZmg7K4BOTieGwgPdN0DppQu4hUEz+ioDd0HSSghu0/pWJQLRYL6UGPd3Bk
8492Pk5KoToW6uqgjtmySGrArtSBfqdCVkKSzhOAAYZDq261M0ZXHtQMSZOmGDDW88UVMGq6piPg
jk3INqQrsXZm3j8Wts4pAjQN0857Ic65Qq5Vw9itc+tFimnDwMMfla29idCD9XRUYhP9NixqC717
mcaan3ePeKO6b/2kf8PMQF5OPuf7yOAjBhxj7GGxRsewi6Z1RH9+ymiNGTEkiEL2ZMfoen91yGAu
SxZ+cSvOMODk0RuLVxgW0RmcXbWeckyOaRlY6ylrQi5CLXkgfBwiHyQ23FRxsNejPfQ4xNXygOM6
OzVtVK1sb3JOxAStg5bCUdLDFmCHW12gfi5oQqqmdmFcVOS84mDuDoxVr7Qq4MPkRdXsxmVpYdQ0
fKHQUF8yufrAimZrbxrEasTvuGV20IiqCxMKJ4Gx75l6faHM2S+B5OyFms4Gy42ztRyUyYgMPPsU
DKwISx2sR0dbylcOzWZADM9DRiJfEGtqo1UnKqnZKbRyY90M2q80qCr6E3AKLNwhd1qS7G33Xbcn
+7nRaud5puhPPNe70vv2IlOSbmwC9+RggB+ZSfHmHSH1nX1iCx/vWlUz/Twi4jYBhbNTlorsFIUp
fL86FGvUZPlp1Ew2iNl40WKWfJEuLLRjTgeeJFRfTgy0pots4Tt66h699jULCzoH5IWvHVAz2cph
YqfcanKzTsMZvktZbgNKFiunYcDgCY5+Dk4ZFX1j7MY+pOgnF8oWqtX+GFMXqjGA1IeyayrIAjZW
drQUK1sxvyD1Ck1mxHK4RoRx7eKURnyfty+mpRAADkE80dFeohNya7iEajWTV4ZJRt5hL0DKthxu
w07KNxgdSnKQ4x1NAdbqVevmV7kQCsRoNBd7vDOJezq4MSN8nCPqwY+a3EXLLam0r6Rg043vwjkM
qUFvFBZlX6fcF+RIGPsGSGu6h6PuwgAcIZLMSXqMwIslPTD7vJbsQD3rJa9TpkmxoGpEEDNzh85l
aMf4AETkkkBT85o8O3lDEh3R7/cHxr15S16XQzE2a/ZpMX9G0grZIWfeU2dAKG5r/T2w5hy/jpNv
9dm4R2HbrbOsI/KQN3LdKCxsoi40vIwphm0z2iSDdypzO1+65vLVA2nJet+XuhU+161BwW4EvWJj
U49i2a0Q+fyYIkHKRlAMWy0yT/j26/cRqOm8+GRrlqRXowyDC2bbRQ/abwUFFL9nqUfEkfE9Gard
rDK6ByxCc5fq30Kwo7dpUtnZ95a5RBw23nOc4yyLCE5k7XoeU+oJfWb6hlFXd5VOsptdb5MEKNXY
61922P2wi7w4AK2ZnkvK05QWnoEsqwOWpGx1ux5uV0agl3vBkmMLjA2LXpYFx5TQsTUXN1d8k7yI
uoKASjlj3+SifsjZmU6RGax0C5t2RamMPtRHHy3GOuaNFc34+hzGxjMNcHxtOf2cnr3bjsoW2z7a
netONY89LNMjBg+Q3yO2yr4uxtfcs7+0BiRqnKY6MOnWRLTIqjWfzRk9PoMwKQAu4xxrOntsfwzI
UhYrhL6f+gq6eE5ns47xYHSatC9zI1+htON40T1xiSzzNakeHPr/T05iq2evNqhQ58rYR7GHTMDT
a18MOHAoC3Dzdm4ha/p9C3de7d9Oo0kgs1Lk0RI5zZSgYu9oCU/Oa1AJlX875PnwBvsdKTESDOGp
0u8k5DsIIPq/bia0tRGOXyg2F/C9OeBZJJp+2Xbdbunw0BYPBwVwvvLxKnYtaIukSYHTziQhY79v
58qBZVFbMXkOWnoMVJD5+WD88+C5CtaeA+y0rfRjY3U/kxbHYzxPPMCwgBnbBbJ4u0WCncMY7rzF
0kaU3FM083/fxIBaAOUn576SjEZRY2cb+sqlbzBp+fNyuJ3+OdikTWyx41IiIYvPvz3A7QF/P9S/
31cL9MoyLA4ZG7AZB3AabFEMv95+Lbndd3sAkGM8pdtT+NsDEr3tbREzvlbUSP3CGfggtDiq/N/n
y51hRKjZgCiDWAoL6BPBm6hi2eTTuyv8260/p0GksVANW9ZK/Maf+29v/9/u+3P65/cs2jzEPf77
I6fkF1M7IIXg9gjRn0/xdq5pJZ+EakKfi1+ncamEjzBc+OmAenfd2hmCDPx1w+B6lA6fbr+gie+e
2ZTHUY5A7Dwjy6GGcnXIGdwHRUtuBkWf0xnmJ7dbRuQ2Wz1uf/y563a/u/za7Vbjuc0eR9zxz8Pd
7v/9mBCGcLCU6OcI+2h9KnitHzfOP2/dTm8/6BQ78DTB0Ax5xaP5eWxL0GhTj1ECX2/tp1XW+KyL
oGJb5AcsF1Z0u9z+fKxpApKfL9XtmzSqrvJvBzD9lS8cchCrWS0mrWH0b5AKk/I8RT1O/xxu92XR
zM4QkkectEEJ5CcrtrcXEsZ8SW4HyNnY7pJ6RC7i5i9e3CN1Qi+Q2jSQ0bmAZEbXBD/HSuqddMpy
NSnKfZ4+bd2M/ACcN6vEfdZcSFm0m/cxmBOmaGeXVdXPTEUvRp4/Wgkl2GHcTrTyV5TOtdUMCEgD
+McCzTy5Nlt8A78vSJ9iRevwJVXmXWbGuB2n5Kfrsd+hEf6CD2BvZbCMqo7vtJYXb+5kHXsg6UR9
R+G+sayL4HIDSoRQL6xQH9kjIUo2wPc4PIci3EXzUmwGyBgkTuRLnuBqWMmp+U4tjl45jdEVArAE
LhUJtvsGTcaqadpp2wLyyaYKmzqVuyhNCcdhpX0MHOsSCFFD/r2MS2+4a8FXO/GdLr2TmBpALQ7w
8YoeaTfBw+3eRFrfUzHbd8ELdHhjE03uj9J+ax1QBUXrHZsw+cFovaEJyOsJQWFo4L7iavoxz3Tv
RTb6Jo1Zd/LcVVjaL+YgP7WFV5/F61G2P9yWPgvOKaBpBv2CoEkwkE90cCKTzQLTuCKyOrK7HO5k
ImAq69tOt+0L4KYP/Me4fbsU7785HnGrPsR0bsCaHJ0guFcu/cRwYimfk/sgyyXqbGOleB3o5lCQ
cV1zN1BAFbBsFj3KzNYNPmqfuk9p6qxIBIP3wU7MD8z+iMMQgEozRaQYQTXMPeO9cPamxzbLylji
l3UAjTx4UO01LyC6F1myxhkIBId1zaa11j172rRx4w3LLxqBEMiEZcDexm41VhX+AUFV0jTVxast
IhhMD/8WoCa0EY+UqC689gboGTYixFTxToLhG2H6Al0FiVE6+Svfzl9ARNuZOmnc0OBmgX8UIReX
YZiHYBb0MOBMYdyqtk6nf2cD0fCVNY16w7Udb1gfAuWjwDXuYNC9Ta2VU5NW3wFVEJni6hsUksF2
tiXwjcwg+NX+GTjBxh78MtHgC7e8x12tm9vABFQDRjTY10ClBCKvtY5yZ6drVbJro3Z8MVOi1TGi
T1tWyWDssGls6qroD8C4vbXArvs8kjCZDTq8ai9CDZBl9vNMwugDXXXo0mwbbneFiYetazAe9XzS
mIVsb9tU87sZmPaF2Dl5lHGSrWNBuWAOTXkM7VE+a11U0UEP9B19xeJqkfAyoi4+emwSVyCy+YJa
SlI8gOsEGsTcBLyCRpT5g3Dy+WmBpRR1THjAFLDi0blsPDR+6FrQK1m00ahMNP3zSNbQlfC0FyaK
/vl2aEd/HBv9KS7OKuCR4sr6WZFcyx4rGJ6lqKn26yFT4fyVKtX5Jtb9e2Vp7mrIdiClTMaq1DtI
OS9fE009QmPzI2GdCxqzbm/3pwqD00m0nbbK5KPVWvIR4s5uSuf+Xu/Mpyqvf0SYefnRRK0a7M8d
CRM1G3VjOMJXshg14D7UhTFuDAyq28yr94VorKvBzo6s0PaE8PuT9U6yI+abCiZCC5aLYjjL+BU8
mMvqf6i3QTNyFQzPCD3aldkTRG6QInYcSpaFqX4hi1RcbHMSl9xErjiia9g52uTwTY5xLZZOStlf
rlUYGbgvxUPVQyYBIDNuKVc1q0J7swiVghXhnkd0VySjVmqTZeA+cEqUm1rBpEGMF23Rh39NqfmE
sgKsJuX5KGizF2c4TXPjPdmRw7iSvOEuH87k4JSXWDMeb6qbqqYqqQrdD7Ew9Q7//r9XFhuLY+A/
aMldVFeSXERpGoTt/d1qMfdm7ClplYeE9NXD0NP0brMAkmkkX1xEi09j1tSbGsOdvYg7RqdV/8NT
MP+T28NdEqgtHZezTiPQ+ltymhdEbRcj6D9kGnKnoDPBhzICaAOhY0xk7ykpv4sgoNxBb42uwguJ
x80w4pXgCRrcnSjjwui0iE313sjuehdKA83lI9tV/bqoQG/VqP/+jTP/kwifZy11HfcEOnxy2pef
/yWAFTdDauFM5o3zWsB2tuEeSUy8GtaM7L1Ixd7u3WIzYtPqHcDWbJuS99k6GCL5robpHDTC+xy3
OKii746pvxYUcyj+2F8IVGzB+MUSmGrMfVPYJHErNf8PSbUmFp+/f/BkuOIiILSQl3ETnP/l+U9N
jGfGcAqGupylu8AkqtqGF2ETFYGg+ogqI18jeep3cyq/gbNmeBCXuPXabWEWQFlN9zy43+0khpDk
uN+8pQJCltM737z7eCzLPXyjYd1kkQ0VQlxFm3b/3wL2lbdQyp6n8ut//9snq7x8o5q2Vj/av7q5
DOwyWIP+awvYsRg+/y9/8E/7l6f/A/K/xGwjFqfWv6xfnvMPR5gO8D+J49Ukwfjf/te/rF/WP1jE
Ga4URJg7/B1X+x/rl+VIj/hARJlCLn/1/2L9gu/7Hy9M3cP2JSw0NQKfg7SsJfTwrxdm1rZ9LpXr
V1byNrYGUgKSARsiW7vKK9Z6EL+65qTOrtacGzU3J7hM/VpO5qcWWxQSqymlK1Bc6OL159L9iKpp
OFobaIfqRVG86Mr0F3F66gDU5OcoP1oknScBjq+jdXYAomI+W/q8HUvXOpV6fVZUY6/d8IICJaFB
zFoeve+zqeuIgmR5Ju7Xn0BosccFuOLkWKjggnl+MrhPoqRDW7fS2iQZRpzaha0gVwF+l6ONAXdn
dfT47EC0OzbhWw1S9Lo0pDrmCToPVn5v5P3od4VJ1y+1UuSmRAva0gDvhtIX5ID1UOXOl3RShLJR
/6XwtJOvYZ+VBxBUuM1LNSKxIWoJKmdAKI8oLO0kBMFeQ/s+MKFfVQdgHEHq2h4CloDG+AI7ZV1a
4mKKLvuOL4rQZHUIi3l6GINcPxpde3QtCCMSEfOG8K54HyDZM9p+iYGVxaq25dGtyhQ+SUDNtLwb
4IkoEa8rjykaAgTUViIw6pKMKncwzRWN9flUJ9ZBpGCW6DpURoNN/eBF0EksdmtegrjTjabvLMLN
89R5OqCCJSx5zK+i74CxObDo6vxD1M3LZKoOW73YN2mU7Y2ApkeOkKVBA+MHZbzQhiZJc5bIvmlg
G1Ik921Tm37nWMPWmB+7zKj8ptjGzmQifkaDmCqCs8BXmb2+BmZMp7jtUZsI8cuy8pOFXuZEfNmZ
ppl3DgZSel+TNg8X2gnpGjiV5jT6LoaqR8+NU6lPTJhi9hXXR7YDfzgeVEHdKnXwMurJDg6bttfj
7j2XCBxhqJD/1g4bg1zCo2kap6HC/NfIMN1i+skhYqSEoYEU3SnHXve9/JkXS4iJWCQKYfCTmvlw
IKhOrJPQVWDqJkVnTrXrUpMPdt5T5h8qFPkhK0zX6T9ycDOHVLRsAWfkE2RSERHVHjOtONoy9E5k
/mynaUVzmFiE6e7mTnBQ/kKWMRBD+AkX2L4yxMYu3W/2kvI74XXpNTMg4Kd8qOveuvS40c+x8Qug
eXqJtI6iTR7pCKvxc9NLXaFOgHBgDPmJb9y4AVV7ykTZHUsPH1bbqreOpLy1SJBmRTJzznrxQxub
eg9t/D2cWvakbjoTNWCB8/DWpidtTA7BGUZ2vCERPOCqm94tBBn7tDVIpLK1uyETJBDlCJ/QH8aR
fszYZXS9eMpTkV8yAz4ULlVK4p6zg+BBQBZqBbrTraQ5GOBbSYAlTI19sNtqN8r0e+70giDYNFzs
/eGe6Gs4x4LU0v4ajja6qg8AU96uIWIQ9PZjPTBwGXAUVjPAV9NV/4e989pxXdu26xfxgDm8MilX
KVR+ISot5pz59W7U9j3r+AK24XdjAwSlvUqBpCbnHKP31g/kvwh2HXDV0LUCA0PhlSWJHeUKRRQ5
Y4bRXjJ5+aMGomum9DfiwestJMT0cn9NkJM69HpHDqrAJaBiOyX5N5/bdMPU2LGWmu0CPI1nFgpE
e8Io6cs7JZlKIDVa5irx+6QTWcXU3mtz5pzDYnp4ap5zBm1bn8GZ0+Ue7ayrYrtpq9m5NqWKWDvo
U6reE0kK17DufPDX8U6uske1HQcfI+o35XoKdVISouuqC1/rKyoOaS/vqOUsTpeRs6YnZ1pyg2dl
aeWpY4izX6/dXEPkrQsmQrpH7Hadg3ECL0AZik4fpIk3C5Fv1UvgdPlbtTQp9RYYFTm8c1tEgajW
y7GVi9Glxr94wvyDnC11pxStDc4tP0d17M5686GzVAVvxbesOxbp7WK85r+TNZK5U5Cy1nQ0r8QK
bXI5HwG3oEeOi+9yso74CdKHtBdQjkud4IorvTjod3HERy4H7Iv0CKxdkcsGElmNbrTwu1gykIeJ
5lo5iY2rjL+pAYZ0niyUDjGsFe65PsuaM2GHpFzgP3GTeT4mScSYVORfqi48C2JwkMYWgJe2IOyW
B6cThtd66j1BtJyGNhKsLMmgSEBfIWvDm5UP13ooNH+ZlMZT1rRE5A+KP0WDAUncuLGUbH2zFBLX
QJ/4mDrZ8DIrZrCHtENcimxM7jjTZW4rad4wic0fIJUVjiJXmqe2LfFlRkHenrqcAQl3LHzqoxS0
XD74R8mRMeZzKlFKg6PFbyOBrYHB3A5CA3ACMng7bdLOnipNAfeXkbxXC0hiLZbmkdxtwWpsy7jf
CfOa4GSZsAVIlWWp0mP0aBP4QvDS9EFbHhQdzeugE7xclf0hDkbuCfBLwANmz+YM+1AY6mdRhOpo
hm3kGcNEU3CeBsohMle4vKINF45bsxBSoQ1l9qCWM4Nv0Pmj3pzivjrmGCEOFPnQGsst9H1+JtpU
Jo8jC1Q9VB4WpEB7GWlPG8XpAYVoiNR9O8AIsXWhk7xp7QxxZ6dCOdJCqmjcMmtBty+NVP5HnTvy
gpKjjLDtGGhrVCijQl0fyL7aWnVMNzruE89sDGsjkXEmkCXlWIXElZtUHZBbbsCEG4BBVLkQTFol
kWye+kqVt81NiCthG5GhSEUyfAoMCgnc4YkPD6rBGXGUbJseZV2UUsvUpaMWAJ+OkkQ7qdWgcur9
uhKmY66RZpwN2q5PSw0KeDOsnzJ/bGOmAVZKBg+sYOD8NzOOwh0WFFTaLJ5tvV+yI4r7zUz+I/LB
WXTqqTYYgOg8RGt51cyIBbx1pB4aYQWOfoGERTWMiiphzJrLwrwlmadb7GYt0feN+SN3M41YeYf+
ut7fn73vAZuq94YMYFycCi9rh9u0NpbNntU+UBJsipago3DTkcxGCTA+LrO9XikfCZITGpX0Q5WK
ZAMGsa0IrEkT+3l/3ywo1z0aKp8pljWc/8M32sOaMWyt/Iv5erYzrIfqWsvPtaXfBuQs6BNVAdp3
aGlia2IqmhaoPCC/svBaudlqhwA+NbgPpNoAqYlsUjGkOCV13RdJGeAzUwql9w85Ud7g56iTXrqW
/adeQ4o+oBxV2ucm1yGptRQNhOY5SEllSNbukrlKBSWrPSblHG7uj8LKPMrLIPiJwoU4r1Xy+57c
0E6/7/3d5JTViMGwtj341f190/57b5YVYReHXjME8SEy6UiVFHcCcofrIEgppCdu0UM6RwOROEWi
h16pgTLsmL/6klqd7x93NBRzEyEGIr653Gdrz+i+UcZuLav/+7FOuckLA/11WptQakbA2lCFGfKe
9Wc/xQ0CbtYy3Fth8yVN0WzuGWDq0PDcfbdVObypmE3oMLneROkVLVZN5YmexzBI5N/edzMNRHoN
BMK9n9b0n/5LH2b0z9bt/QlJLc8L7XuHcK33sKYFd5c/3vf+bmCaVf+oKFXY7LpMRXrB5+XIawNM
oUixJzyIVtj6sJnTX7Fqa+/vU2nVpBB4e+ZZa+/sfiy0+2G5H6tW1o6aTLaM/FQ03bKPNLpAVFrh
LC/IU/tYpj6ybtr7xvyDsm+F4EF0hSdWIYlijQIgYABDOxH8qOvbQDRwcP17Q1zKuAd6V/qptTzn
Ag4omjMCrab1mov5fdZowRehJ0l83ZgDAYui3pLMtYyis4xonLGEbwXmHftg7ebcN+bfvULtaXIu
supNQvf+V+5pSAXDpakThzxSY8MsjGq+REyY1HxTPe4fgqYJN5O69Kjl2+ZqgVLz7//zriJRCD5z
uhpmoRouLQDMbCJ0G8GBex8n9HWIaFZx6X1Pmk2ktPfHQxe+xOaIR2E9KfdzcT9RQwr8Qy+MG7C6
PLODe8NQt6iES/rmfmb+2/XbjqDBqjaZUAr914VtgKdm2ryT+7pYnPuFPDFqEKg0IxRsmBBgBOaA
cB//z+NlTdWQ2Tk69h3LiX8Owf1b3r/vXTDz95szbBPnS6JaPpPnOpDtFYnKD46OwY6mQt0anXSR
WBEbKo0BTW6YeysIk8RFfW/B1pnyoHsdgTDzXGJ4QG+ZmETQyAtWA8vsfkXOitlS3s/G+a1ZTWaZ
iRq2KDJC6xtLcZu5S09/NxNdc8fAhtCi6bXUrCewnZZjU25Fo8TqFGvXgTgdF4cdFOUHcETnRmft
JkTc6NWeppsU24Ks79RWvZZdeatVmNNCz1qMzoORMnmXcoryVnGahlNSFN+SIb3QKcIAIhD2M47x
ay6+JBExWJlZvYVD8SYbAZBftIP8afLQREW2LdXpIjYgA+qEEJIci+lIqKYoK0wtlFdcx+DBmb3b
zHb83qAbKS7kn4akhozBvEYND09JJVfEm3WnThnNbZhFEMxmw10nqsRLoZ9NY9zIwILtUOx2vWkg
i1YguoGatHLzKVFykdDh+GCS7FKlCL3y7dyb41XDGjzO5rBvMRJkzfckX8zlijgg9mk94/HI02Ok
TV8sSHInFoQHAUGVLatrbIXKah0PLZWIvAbaTcJKSDxYZja3JNQeCwiYZvoTgJmmtxMxgGbhZ9sz
WRFmUojEPj2a2oRp2Bi2WlJdzQZIAks9mRqhZOolh6s7pwaa6WhSFlvNMy8Y81Nf1j2zvuEkTi+B
YXTELOkn0DVO15AMxhQytqkuo/7oXEwJz2bGvQ5yii0mzKvMNN4tHerbySEp7bPVhqdWNz8GDsIS
oeLqRxzUlq7dmiwlSlK81hm+SoWWFzq571RmTT2gZ7eTsb2ogWEnOn6PhowdO8zil35SqM7KzzN0
fKTXOGRy7bdplMbtlXrXy5GBFa0/59XgReSIqtMBvP7a9/jTxsTUW51FIDmRavKkHWtSg1qtdMoe
Y4hUx4aH5pYDKbbXvKKHPG9xUxLn1sVfGFqviTUje0n1UzarQOvT4mgE01Yp5j2g8UOq9n46EIk6
qNN30UsPUd48L41xSyXrHfJj4Mj8jjB5aTt8waVd1YQRVGD5xexhTGlxMCfdNHr/Vpb5lU9JyIU1
Q4OjJwIfwAtUUhQnYqHdGbwtlZLehlK7T40YmTenIRzx2KlMHFNP3ErDQr1m0A0/HunUqgTvaKoG
cCa3zvHUviEFwRoUzE7Qtm8U4YkyREHdyTpIDNMk3KUJDRuo5XCQYxi2xSK8NwXRdAGpaFth17Po
MYgb9QNTZ3FbD5+i3DP4kX1MSgV0lYXhQO+ldtVlIr3CuhYIBMQ19GFRN/tCFh/0AhG1uXJdQMug
qcrdRMaXpmCc5e3pEU6U5Zp8IGuYBCXXJGsZfGFkt2pHg2kU6405oLBOij9ZjQVn0Ks3U5Urpxos
r5SkX6KmWjcqh4eKKZa9iEFr45dHllHB2AyH2h1V9JhpfJ3TaD70uH7tcNgoKU6DKo+srZgCdgN3
uE/w9B9FOTxGcBowzYrJuQJR79Bl3bSacbUiUmfKQYYsg9BbzUDFJ7P+h5lF6BH7Wjv8Rg0Qxvsp
f4HUe2FdvFCRj4+lRecWxfkfpbdqx6opSDTK56QB2ljQrxWYl0nYVg89LSAHa7A9mVHLVf5DQ93w
QJ9PyHWxvOAInYjCjRXzpFU5TrCcH/Kiy76Kit5KeO1KLGATB8UzZJgzXEictalCREinSnsmsAA/
iVnBwhwOhCS14chSzRiPZY/3KFm+dFEpIK5oubMYgv7QZdojuZiExgoEnUNNgDaIvTkdyMuIKAsA
IbGDwPyTJGtioU5UKJ3G3k0MUMU5+OpIq95aKtZHhjUwP5xN4Bt/KHvAhpwqV1HTaou15lYzBiGQ
qf9EGdkESsDtM29+I6oodj3+MROyGYQCN2XWoebNLnFEtneK5sTWcvHYNf2jWmc/3GKOLQOZjz6T
OUf31g/mL7d0wqEmTKAWCk4pF3dJ8pNq+uyNC1k4+si9MWFO1hNNJLdmS/XKT7C88I0pg2h4EjwB
l09lEGyflktDWVII9zlgU/I1paGHBiIwyjCrjW1FhF/cqasZbhG+jL7R3GpGPQemhvEgvhJolD/o
4Ids5BAYjnr0gbyTlBlnnNa505kETgBmUdwBIEd/KoOJaB31o5kM0guGftyUubYVl18oH+g1QO1b
ZU4IpIRt3OSjlR1hpUCd4R20/b4uo3eIMIWzdC7eOCcaxuJRWdr5EmiBDiA2Rlg5haK3oGdGXvCo
9gveyBqpeAolqxQl4Kuyfm2TysAtlibbWtsSpDKS9ml+RZZ2gpTLDVfNsc2oT0W6xKwaUhTJJQNa
2A9nsKBO31TbEd4oftbpgaa3esKd/hMj/1gSWmyqMhKuMsu9H+3THMjr1JKyxyjhCDpuCKLqsaaW
4WtMVmrXqgcK3k5Y9baqSdeQSz+TfAWTnWaM36mSPpX9qS0IZRjoJLiYRyxn6GXWTBbIjBysZKyj
iDC7DQlH8XkeiJhZxD1lMpxVolU5KEUsN250nHfyOcpnIprV15T6tv1XCWYMOs7HIthKRfWkMrCN
7mjMJLh1MhWvNaMGU4dHLRhtC4nQc5xy8w//EERYoYVWRVKcsG61vb4OhtNWUFBrTIqTRr31EFsa
Kp2puCXDV9yRklJrXseUCDlKQK9bUZ4RTvBgTpzOSD+tYCB70Yib7ZwN74s0fTFv8qQw+xDJBh3T
zLwESekqCEydJr4oGZ+nNcafKVJ3VCqPQm6qXm4szI/VT02bq31XVDoL5d0isryKu+wX4v4VlQPx
Gm3nakryVcnq10LFw606cjUmlaVmz1VnwhCT4yHxujIgPr0v4TlBNkIqVuQUCJi9Cz0iGUyZtkCm
KxkEJlpt7arUdQIIPfe0HD2BZCE5KkdSgQjIhNxMKWnMX9Bxll5vtBXFTGUH8hJxq9YfZtQT+0hX
Hw0JiUZuJoDAc0t327isQHimvpg2xM8NageXDO8LVI36CP0asEhOgg0xG1jnVyxT4Yrid111gWtx
HvMKem6vS/R9RetzJLE9WTW9uUPVibBwcSSJfi2Y98RbGvXDuFC0sJryKc8MiE7C3AM1Udp9N2ck
x8Hn6Pb3x2IddpSaWHW9ZHdd3b2OkMdJv78//ruJK9TLssZILxTGfpqlCnfBSDgnhX93Xl9BEHmD
+L5mg/JVRXHyj2CvmJA0AVzzmfD8p3LvLt9DWLE4gWEmTrm+aTJpWbsd1Kbfi8kpWXL48jhcqszq
96aRscic8YcXXQFNtzCX1Y42cF/BeElFIAxH/BnliEOODR/guEhhsbk/L+rvCWCpXZzr417pMaub
PRPBZdYkLC0gyqcaLlgDEh4UBQ8NndwJoaz0tViGP2AtckRinVfbiulMWMOjot1FoGuBz9JYyyPa
uqFy85+brIPLhIpYsoVVYHuX5E6BcpVoaPtpnD1po9z4Gs7p/X1zFxYuJLAmGBK2wbpwTpKOcPZ1
c9/7+1wpjuduJOYU6zZF+XUFHgbzsLd0yVrJQzz++2TRRG6pZdJWXK1RhEp4TaqTvK6xOFrgTnJ3
D2gWNRqRI9h0QBKu5ay6AP4Y1AlQhQxTs9fT3RIS/k4XjHZf1UuLy4o9dd3c99Z/UYNf2SoWTtG2
Q6TXRWdTMZI9dKKBC3+Nohdlia+oQ55lwibvc12WEcGzN8Ci2xl0PofVdhrcHajaaAm+0aSP9+eS
kJHzvkeKnIwLTKfAWfS/sFtWg1LNbEKIpD2ReRJAmq/7g/vTKuEMu5Qz1omFuL9vmn/v/beHTHhb
L63AUd0/n1BOCpeyK7V8YXG1094396fnrkO1WF76dtGwXOhRusGP8wAviofZ+mHvnzhlkuAYukJg
3/oZ1XmBILFu7g/vG50UTrdurmnFnTjPOE3w0u/v/x8fYj1I4CUM8s7Wz3H/PzMXQhwwZY5Wmkpg
Pql180hAeAU7uApZcyEIE19Js6VuZBDjEUcN2tSJhddsYGCayNgzQ1tpKvVhgYzPnJ6StjBQzSbI
9QiEB5WemXymU/bFHMjJFCxuM/49QFvxr6YVzyX8wyCdi5Wnhis7hWGuzzDJl5TDNRXlgWk+awmB
5uEQt+QaU6gAgKweOlY0HZnGmDF4uQYg9x/RnVhvklSJN1BuwgNF34Zndk0sPZfS8EtCBVXwwWzt
MBE4CgbKQ2aKbjMY+7DTiSUcxJsgSNh/dYgbdyXE/+cG/19FI4aEluL/IBr5+YzK/1U1cv+L/6ka
kSTpX6Kq8J+kKqKuq+i4/ic0WJKMf8mKIsGwW0GpSEr+Szdi/UskLhSAhIXQw5Il669uRPqXZWlo
j2QIphbuRuX/RTdiSPJKY/0PJZu4vgRoYt0yFUnF+/7f2LipFNS9RjnnQZqTYZsWzASiOGQlvzDT
r2IEFPZ9PLxvqrgbfOrI1/uAl8FwlLGh/9cAmLQEdbZJC96kBnl13yxC1O6ndXN/WNKjYYDOoASM
9HWUtWB+3zBDa/650/zHc8SUbgiiJi45LCkbr9X4+N+GDxkCLnW/xiRHz2CGI01Nta8SA8/HfTeo
SZUbB4MJffm68IuwsRnkXh022YGb1pYZ0zlQCbewuvqBZmWMzye3mDapNOzu1pH7LUu3wtHvzByS
+JogOaW2ZOWJr3Q9ve4CzhIL2l07p19WQXslW289zIAIkRqjYQ9QXfJruT3fbzZNV/Tr/ULLuIlW
VyLXBl8w+ExhYj73s7VDXWTH2Ip2ynrbTFvso/c7KywgKqb33ZYkABpg661WQeWZxlgn7p/z700W
Ar6xo+VWr8a3+0Za6mgjjvHjNLTlNm7m7V2JDw6kZsG9r9cM3UkecDiSwSrpO7P7TOi+YQEEgdbC
mYItUAVjtWOWYXN8UMmE6g0jJ3WxLv/Hz9K3cbFnUgRBD7WHrazthb+bcLWf/H04rx0ItxiTy2RK
zAbWHsV9I65l+vuesdZ873uyiVk1o41yt0n8NRIYa9vh/pyw6MT75dTtkyHr7bu/pktYdobpRha2
2Y2qt2QztcD2wtjp1BflKNH+xWr9LGs3I3WmH6J9VRKWCMjufKjzRMrT35FQyNqZH2wihwYSisj5
syO6SbjVxHn3/ZU9q99YJLq/cH8n3bvV/Vl87HC9jq0f6IfWOKQSeDe7eEv/SC6tt9fyhE8nIaFG
cSj6AIQqqbG3y6MyIXz6KTUfQWlDBG6T9uRT2lXkSkxYcRY49WFCGCjaFOypepI6v1u+xGfYQf2C
sMOOr+J6C7AxFBQiAuKDLu5SOKy6b8kuyadLemTZTwrLwFVYePpvcrYspji2TL67ylwFxbld3Iqb
gpz3BV4vOYwcNtgyWgpy2MF8ScssG1fHBUwFjyoNaOSMTAMEzjQGDacJHyrrq/pBfcPhe0Q2fdFf
BAsfs9cdu9uAjwJzrku1Y+k3ao3KxEvl00x5SrXjQ3khpay98nz1DrfW+0x3iV0dCIuaHFW1q/e+
9JQS1pnD4sfECTrDZnJED7/B2gAghcaehs0cn6vWoVQ0/7K8GZtvWIOGZfOeeroruUV/i6aTQkZP
bY4ud2/+LLccsCq4CjsbIXj7QCgD8zP8niGqI3AuV2U6FGf5WXklvkLSGEPo69pJ6LYXRaS56lS3
YE+0Fq2bwoOWgEZN57d5rcwtGZnwIXCV0b4aRS+76cQQ2t1r8WU8Fy+Yih8TwiBHz+gPVvNORrKx
nZGmcxYpAwYbFty94ZqMSMO3ISOZeTY3MQVQRzzPyDs6F6ue+aQchTfcg3wZLlv1U/2dnmK6ngd6
tDt0Z0wpEfjJNHrd7KdsfVbpGJaTbyraqAvixM1PssJIsVVfUrr1LAft/pKWt+FYv0znFfO5bd4a
+DSWw8U2HM3qgZPa/9EzIjuAnuOhJRrX0zJfXhyaL7Vx6PBN6E740Ry8eCfqXvmEZY56isF0ir4a
bQNP8rqLGrnLH4LJmPPass/E03DSvf7H+o6elEP7q/6QtfcZ/1gXxh2aBPot9PADabKdL89Btp0G
yOGuWB6qc6tsps6RXgMQLY61JycQAiYrS/WR/uZueJwLD+P0SFF5sQmL+1x9SdnW5HrI/YpE2B/8
1ixuKvdnOPVUe07V5Omv5OGRtJv7wwmQkod/GmldSlCyHbwB9Ug8QstwtCJOOXRu81SfuuUQQ/wg
oMLamn+KxZ9f0EQWAP+6t1Z5Z+wIWJhDkdR/1NzNDGBFHjvNUUx28ueMmmgf85PilsvLTeTjLl7z
LtEp3CY/XbiBa0qPaFtepcjlmLefy1PiS1/lLzkpEFpMoofovfD+27pxkrf5WTtCeGJYHDehB6EC
HTq+MEd7jt+X2hn9ErGVPX4M2Px31TnpKFzbTbDhXFLpDIIHUdxVT8FeClATbbOz8A0flPM7Ch6n
nt9e8TTBs+OXGDu8z3TsX5CPT40rzvY8uixdTL5HCSfApoEoTAckXHKKHGzHDzKQ9tkTFL+BjEQy
AD5NXHQWLC7aBrbSbcRkmwaefuHnfclPyRdBYdZ3eO2CvUaeBwOI8mvKqS9rdmRghXgrh+ekPqXS
xroJNLMFn5chXpewvRmkiPDRAh6WJr9sj823dOveghOz/VVWM9tD6IYvUOPy8oVQBLtqgDXYKSS5
fNNJLywlRPHSTo+G+IcqQJ+5IXZ+RtucngCRQl6e/cIzFAdi8Gz5Mr1RdTSJ2KP8dFtuwfAht7+4
ukjbc+rZlQ2MIDaouKy1EEpUlB3PvIYaWixGCP72GSzW0Cg6TwTfh3Zi2a3FmXGz4CMaXkkSy5N9
gBv9T7bjP4BDfjB5fDHGf3HD3GwffYew0+wnwISXMHtLkaQ+oJdj/QFtYucEb80eSWvMre8g1n5G
haYgAPB70I+oPNN8V+CM632YCzLGDNGnziNF57I5CEjtutMwAvi1KRTQE4jznVSeUnjMj3xYqd91
Lt2l0H6uC1aF/uqwIbbsYlCrlapD+m7tlX1y1Q/zVn1QHpfH4Nncc0UD3TsIb0bn1QwxKRAo0ane
+Airdb99BEYQram7D1WLNCfxpGA7xA+FfJMtF6KqVDjBNfPGp9LXXIXiq52RY+oTBF3EL1i50uk4
qrBcHKjiXuq/dMS6w976kaJvNfJBAcNxUSjkkPVJ54y1YTwSXsjyjQ7J1YLe20LDcuqvDkw8Jil0
xxF5iZqTYgBIkGzSAuD2uRmTp6VEqneSKMUDrslOFJP593IFo/VSpF5IFrbgIEaorgxEtIUdYbTz
xwgLI7Nb29pVvyWpwc/CWQUYSvYRt14d4oeNpyz5jdOLnDjs4ookbbVLPfAecuuMaB16l2Q7QXXT
2qtxGSsHK30xSG6SHQB4RFXF3+prdbLeIWkVF56dmw2sevgKDyYzDcd8rXH1eNVVPgyLPR+njfml
vpaueMyuc+vO63Da/REMt3kIrZ3uN5uOmIGN7FobxYMMchE2w2XxwrMg7ftd+zgelPd6e2HpWvw2
H9NDt3jmY8VrLF50ULfFRi/diHbEeEIT+CZu4+AJGpgoOeaBY4Rgaga9CFvnRjZYG7gy01WLtcKu
ML0hfVHOyG6RwBFyWRCWTY1gI35Z7yL95ddh9JpnmhDDJfez1G1v84G5Ep+CwFCUpxtCjgmHzfbZ
CYtXclEP2WV+HV+bZ44/bxb3h+pC07F54MYxTJ5T7tqn8YkuFFds5ZKtRKtkyR6w/L5Iz8tvNKGy
3ubFaXlu9iwDMEd1/AZlL/zuz9Wn6qMLIIuP6jZZ7iLUGRyM8PCv/S68CU/GDxdOs5Gexe7Vih1w
28pGIs4B6VpLptyruRCk5JCcOHxKrGcoUNoxjMhu2wzXMdpo5Yb4d1Rtii9ZDpa6YLCPSOogIA6M
8PAfPpILdWlCeoF/Z9te9EsIqOk11r1+2OhUu3MfU1qn+8onKVKlYkufXgsR7of7NCW0GcPaC0TU
aFP+oPzcQD3qyExFGvvMqqp+7J7Fr5zwhjeT9F4/LXwEfwYuu/YE4Zqk1Hxkdnsers21kUH9O8MV
1rSV7iCEECsOCvNQnwlj6y2/vqXffPla8cZH3oCoA3ReVryvz6ssc/LWbg9/bzzIoivAoDFteD2t
zT/FOl9J2+KqdjtsCEXmoT7mgk8+5tYJHtLH4JVP1FOwWbsg4SOQJ+rKSeezbLL+aEzPhT3fpVLJ
x9s08c2ovqZ82yN8RzHzhooyVdyeYFyf2YT0OO445rRV1OO4KK1bdAR5YvsG9d0oC9W+pjX32lrf
U0aEMeiuk1KCC7dujKiAgEhyq2k2H4FCIXeIKOkuVOn/2bs/d9/QSaOIKeJ3tM0mpLhetoeKvoQC
3NJtSL60JyVFLqeyXN5Hq0juvjdKKMfuezkh2xkgPP5PprbJhjzEwwQgH8Tk+ieTpnTF9n/712pV
9SiRR+aRGtStlScpvNVNOHhywUxRa0uaYSXF3H59QwTXFUt2DrUVtxtcePsClBNy09ltg6LZk4PN
bf++q1Ss82cigB35jESa7NyufA1/y98YTBE//xNLtJbhEc8gGoeN1mzykKaui42zpxvIu/JLRqih
2uOvuSsOzVZRd1S9TPpcXzok4yMrHlj3wgNM0li1iW7gToFK7FjKfpugXbdZTJ4GEdEw/kzf0je8
qKo/9KfBNhz5pt+UE3i8MjkIJq0rOIC2bHj5b/E6nwWvYy5q5TbvwfzzFS9GcIyc8NS/y+8skJYD
3/4hgaJow8/c6rZ1mSO399X3/lR/sOoMR89UXeQ4MVnmpsd8DGYYemPSI9/DvXiWPvRb9yXMbvjb
obGCEf1ebgx6LuCfdWeu6a14MoKU3+EnObNIrbKr9oVu9jKx0Fq2aXTVHohOmL4Kv9gx8ZAypzp2
hJ8zS3LaPwId0Dcixn8jX/pImPe9GxfVRYwM7G5+IDR8XTzbSGeD9/a3/KhxsLZO0mET2EgHDl79
y+Qy4s8QxUhYhixbfmluQ+AixUQCWzK6HpUvmfvfpd1wRjrmw6fcw3WMsMDndIN5ms9zYhdb7dLt
wxNiC+VhligVeYWB8pJ7mi3+jGD0sPmj13vsku104N0gWJOjbZUeIYX8ES+1XGu3fQv8Csl66Xbo
wrvKIbhkRe744ZGrskIoSdNtXVMNrxGHc+RQC9735EyMY/ExeMKZ6qQ7nY6anZ4Cv4Hm5cd7BfGu
jWW633RfMqcAwZdTK84yO8W2gyDtWF+ouIRbF3kw49ItT1yFa53yGmplU/hKhSvrZ+VAHUU6SAws
t+QxVG1UEhrsu9FL6Oi+t4ptXEXsE1CboTv8VNvstQlY4TOnsvkXqexn3MifS9C6rroPD6oXQmR0
S9JaNvUVrkMV+1xGpkphm+/oKBsF/6/iWCcR9rg9bfvn5JHocuO13ktw6zfZY/kR3VIUPtBaftCg
XILBM8DWP3cBV6bDeQEW8zWRcstZfp2JwDjrsSf/AJurWFEJEEIcvgeBwzlT6pu8a7bTK2ej3lh+
9YijynynXJ4+V+SCn1i99OskcBt/AJaD2WBD++lLX1B20pXJ+aXKPcJmOO1V6RIyTxM82KYQ4eEx
plvCo9npIF/Ntq5ee8pP3DhX24QtSJe+d4JbGXnJp3FiOZCbfybVUYST1uxQs1nfTP5YnuqbarcW
y8iphTcdeRorFEQgVAyoEQAsfBH/mPkGixsAX9DrH8sxGD5R4CBBQvFStHyIDaE7JdNSbqVo1T61
r3yLxWyh6EGxEus+FvkQj8uT9uqLL9OueowpM6H2krZTZEciPTUHh8jKBqUO9lq8k9kaLhtMHpXo
LrU3fSFnlg7zivACqO+0H+tV9IEw4kYdpLhxYaToZ0PgNi4nvL9QFRDeWHxrX1wk0duC1J9MgA9l
cbUvtAM5Md6Jn1GQeOt/GeKid+S8+DTKjLnaYTi3DwI6P3Ter4jCEyIbHtao42u10y/ARVYV83n8
sAgTFfFCONSxZu01rahM4nbxxF9gCe3HjPeCgzaiD7QROpiho8eO+ael/pWh4LTzDzpb2IvyjUDZ
J4z348liMQ0s/yswfSTLq8jAzl8Wt98kjyja6LUtr/mHdZ21hzz1xt6V1jy2S5Y+wQ0pXulIg5ke
mk04ntppLbMwhOrJwxRw76U4FB4DwZdvoubUiX0tGfRYOFB0oE5QU0M9Lq/DudwDq7rBC+J00v+5
UNZyps7j7DY/6YUfSajcSGBUewKytgrRMfMmj/ZW7DNCK277LHusXqikbevWnp/zixQxsFXjC1Uv
7kSBdo4spgpoE+3my/BgaLGuOiiv/HY7oiZO1aN+ns9wydDPkZCLtIfJQmnre8WHislylJe7xNWV
81iPu/l5HSkSJ7px5vnJCa/9CbVATJYCIyxI1+qLuwby/yRhuIFc0jPyHsrn9DSejQ8V+SdQQVf8
BdnQ85NLD8JXr7nkIovRdo72K9+YSmiMz8rGgzRZ54BZjGEzdlFHLIXf+/HmxOBQ/h9snbdy42iz
hq8IVfAmJRy9EUWKUoKShfceV38ezgZ/cpKtWUmjIYnPdPfrLgOHgPkOBo9hng/vRNvRZwd+dULD
oEl2PNkcPpYB9ryN8BEq7UZ2JZpPLCrqeSsiUSht85erlkyieEZk8dCTHTcUpygLKx4PhkSruepe
xxf5l2is4cp203U7H11G4szuEsGRZY8cPXl0+QdV1ZFQH3K/slFkXMhX0bHc4FCJAwAiTTVeFZ9R
joMf7S1RDflj/hgP7DQObJFZV89vxRzukCU3Udtlip1tGqStFQ7+Bsup3NCh8lkJyo1qYYTbtWbX
CpgB+qrwQhzO028BZ3jq7F2pXrElZ1/o5T7rmE4qH0SzIjTJcuzVNnjzpuTNTp6ZY6i7Mn9il/bY
g+iKoTNmkrr0Cs2JbMAZiWALocgWka1squvzPXOyQJrg2R2WFUvsyaBYa18ZdYr6fODBcIiqNVEs
abydoVK2dJVc2+mzMBLwvy5tdbQz2Y1xKua7KuMUr8suHQcMLM1+PHBtNLUb0yfjkld41pHjdzW6
+p1cO7znTHmXWd6TCfIrtVfLxA2F7vIo3rgUGQr2dEk/5aUNN6WfQNM481CUN/UWXsKb+qNR/h8H
jGcYbU4rcqnAKNfklTxnv470nZzDXTshPNsQlsEeVblgMST3mYvAexJvJRszYRTH3x5/qb1gJwCj
N3bH1OdFDe3mJH3NAwZEq+Vr4qOgnLt0r3j4m/fZjQn0CJ3g0nKQPMfRKd1iuUkqxxtf2pu+zT/T
F9HVP7BD0COP5r75N9Dvx430pnnjn9UglbGJILGBdYqNMH1X5br1w7X5yfGrsixvXJKL6olXPtig
f+7d9pdafIDzQxdHekh1ED650tMt2Ulb81CR37IK/wi5JDp7MW8d8rhEwc/NZ2KT8gztYJsyCONL
6nOwKjKyhHvwBxXNjj+Addkr8q/cOziK1L0z3kY3vOfsAAq8kYvPy4s1xD4ieojQhKDnUZNBrRa1
FTNSKjUoccWKtIu9DLkRBzQiPWzCvnassu5a/Khwocg/ckiSJrd6P186ww1+MQ7jBNehcDIHSrYL
4Mf4qzjzNjnXL+Ga1frNiwxqr+32DEur6sRDrrfBRqV08zVS4WjbP8x7fUSKsIv9zMPBtV1WONKg
C0Nw+Me1DAMUEfiN0kvbpTQl22wvnbTlPM823xVtBOee9cIZ1SgY/HsZABluENqzzAgkYhH2UUXf
4+F7J5Z7Wrvhy/pic4KGD28sFhlFk8Pnt2oP4z3YFvAm7PY2veHry4Zy+Ph+PrLXZd9ckTxH24T5
CfObV9TSVNgb9X35st4WPLluaWjnH9xLmnrKegynv7loKP+DvfJB2m9Edsg31YkQkfDiN8kmeskp
H161Cz6C5jWVeckrjP30vfxqsCbfhnX/m9H3bLNTeoAn/9CgBm4IZcz3BV717hSAnWDQj2EWun3w
lpW8IUbjEJIBvYrWk6ueSsg5dDXJXfZgaq+woHGVteUVZ2s3raeX8SH55r7hSKJZOs7ds3LoTozE
ASoij6eBTg61VuZSXUQQvb7wcx6unJHt89xYZV9Sgwf2mvI9xF/4OXM20fbRjXHyUU1WblP7rHAV
F6e95ls+Y4LxFYIPzTQWgwz1FdMxFw8mBrKxctrBJhXc1PJzc1NmnnntcfPdmcpKL2z+gZRc88HB
lF8+4cW+7g1CK28VByt+cc9pw7anRJbXZIBRIFbu+C1tm233MRI/7mnIzx5oQhweOhUzTkQazeGJ
ro/C9KVUbOkDWd2mvNHx7QAEMGZeGbeak+iQHatokyGaRjHMHkHV9C4yaeXQD5Gbuqwd4TNYj4/p
Dw3aiPnVoX4Indd/d/dAJvR9nV3qzu4Jso9W2t3ciV8Mrp7Wkm/CtsHU8GW6j42rdR6ji/InoULi
VTHNR2hfietO2eoLvjvwQQEAGG7ywF1IVn1ENA/ywBW/uELQse9EGnzGKR+I08Q9c5/5Oi97xTV8
81o/8B6FellTjBuzmzOMYUzyoqYfA+8IA/xHPF411bNmG+Ycljrynkn69xp/aSZCLzy2OlghCmTw
BuV4ZUokWdpo9vU12bvCT2cbf8od0CMI3fxpdAsCuI7PynKQMqdlWdhhb9fmre39qvUWVj5tcGZL
yRr5j0E0FGECvroesVrGm5uQQqBV3/xGJ2KHj4z5mGovTKbl5+cfN/i3r6YXacbal0oD6jRtJy3e
fMqOnf4cSpVn83vEJ4UtwYaa4bO76YFTO6Pbod/7mT2VTQ22eK6P4c6AO+7KXrXN2TyUylwk4QHb
U6/87O/aV7dPIBflTvgpMkpunsdv+lfOq/yvezeRRIQYS9I+YE2+iw5grOGf8pr41mu7He2Bhn/+
UP8mXPRiwgue2GgEx2iN2JidhoHbSyCcF9r++olxLoRoiedlOfIbI4y6HgGOtvLqybfksTH5730h
2JrpFvm2pu5hHAPSKXC6B1tasKBbxc8760Zm2gLVby1ZPqClEvqB4Yy5I2DT1D6eKbYLoJsNTNSs
pt7HPUF+1hFgoihOyBjiWb+oFOU4iIHRPYgWAzXNCUaf8Jx3uRbayTE/KY6DI3l3yP+0DfxB5EU2
CBbQNxvgu3jPma0JuI9CBr9omh9nd23dXGE6zyYFzCr5jp5EfXr9dJ1/dkzPm1UmOilocHYC4MCK
NFFAP9c0LqRbsRePidfQfB3CD5lzjOrelVsQLp4eFXB6iVOCI5+vYMHa+iK7Tzo2rqG5x3XmYp99
QlDbDhtUxlyIhj0wifE5so+8XSrj5EG1nFf7YgIjKtfUaNanccsVu7inPyE2DGCH+9S2XPOdSQBi
FQ6jD8ZM+WXah0fg0+4VdrppOJblD6/08ACK1nsD4ZeBSfJWp0e29FjyDlzhd/w237nkZA13CFsc
1hbFxscSPK9vbjhoXRyuw3U8qr/5pabE2Rjfpb6q3TTyZnkTBPuO5sDXHhjnIwDjhmUnpR5Y/zR7
ceF2jVMgyeO5cFbz8Cl7X2HJeaDJ4GUGorBV980FSgLPz3wrTRfVN2VaeciJlruP7nQSOI5QRigL
tU094prrQsl9ahbpw9hprGthFd1ir72m5gphWtruzGIdfWSVXZ+rW1muDQGfcCbbLg5zXelZw0ZK
zvN4J7QD4wnYQkFIscFL8fqvlDmPj3cwJS0bgXwUtz3Mh2IDnXzN6Ii1QGVXOcONuSyOGhUF09U4
Iw/RTvKW61G9K17jtW9K6VXCumzt4Yb0okmY2+5jhsYpY6nBxQtyuYb35YrZYK98EPmJkRmBWbyV
cg03DmDOgPatoeSCH8pL0zdh5BGZh9mMEn3oR8J0t6jJeljOjxiyQXKrn681/sSTPLCJHQmU9az6
w3wGMAcwGsn8MRxGlpQbKqAvDuHAxncmFy4w1gMnDv0mnYVNfqpfsxcudasBMxCcxFd+AIxQgcSI
gDYADkgB1+lVVE/JdjzpCPhhFP4Gb+LbTO9L4b2p3ws/2coOMgD+yifD7u6D+X+1fRo9Sra8az7w
nXeFTXeLr7wdXBslLA757RHsXkRu2Ana0SE8TYfCRzEAnpI8ETocyFk01HbZa/PK1pxeWWQceHLt
aVflYXJwn6Z+JWGljScBGVHvIiOMu84wpvOx0ZwKL5vAZG2iX4C7q99CwXsGP04UfqRT2BWfPeVO
vm5nBPI2Wv4p9WYsSjheoAinXpluE3NjVAcpdCJj00OgJlFd9ZcJLMODRZYHHv78oAiEQYE/TLJv
9gSv4WLzlmFw3Bm7QThKBy6WZt4CffHpGf/wuERzxBD1N3j0SnknMPGaf00k7/0CCF/49ayY50PY
tmQkjBx1dvzW7prfRmSJcKWvjH1yq9SV+WIiHuxg5v9Dlhht1SsgQHLOBqZ+rzwd3iOe+Atl2Ju8
6x3joJ+gCdniznwBO5wa1/jBQwYbTfBu2wAoJOI02em74XP+TiX24Cr5A+fYdMdmWqG4mxJ/HAmj
xPvMJdoCmUBxCR8DvhZMdo0D+Y1gIyK1rQrQ6S+9o/QO5Qa2lGZHN7uav+I3moog9+E3w4TAtWV2
+63GPoXS82XuCHCOLtUNj/PYEzacDqKnJH5T7i2EeeMaMRdG/lD1nFqhBlbP4S+ukODN3xg9dDa0
iFv2KzC9hSybOPIb/97g8d6ZWR3aN3Gt3IAUBae8Cu/6CxLuZC1tZDzLbPm7pUT5QalxZ3Cn3YRw
09mWD7Z4M2afI6O9NttoWqlv4ZVDQRe3ENE01a3QrJ7Co3kY1+AMlW5bCZaidu3FZ8lHTHLGmXMr
nHtxxYqvbsq7CsgTXzPVQQL5NePHw/Bn178CnizPqEa38dH9zK/8ju7SXMQvdZeeLN4rDgAAnP/4
KNN9+Wh8zMuBWlsGDcxFr4DMGvZSLuw3+SE7+TX6YNmFV5Fhs22egHyq2cn3n5+01SkThvUEh9fu
fo1x1d1qhkJ2xD/Ea4yvKgfeNbktV7gBBVUtJ3i5KtB3DQQJrOovNNcra/+X8YFa+8wP7ZCDE+4C
2OgVQROwMsAtvCk3+52vuhdd2t2zQsZIsYcIsIJCcmNgueuO+Uk/Cg6PNPmo2Fi72Gteqou10c6p
U58nX/1SAAzHFbSQnbzWzqbldo/4ja0bbWOnuKCBdEAX52lHOhy8F8bylJ0XR9oUfjzYsodFy2ys
4eExZmEw/6JweBC6ghnDW/cxHHXeLfDtz3NkG/KoQSkXJ9oRvoNWNaZdJ0Dspq6zFywM9tofARvs
L30Ngz+uNzznH2YxqCyF1u+1FfQOiG4sX4g3TB0AEY3tclHkjX6ixEzrV2uLudHT/4T4jT3rEmX/
rYwd41P/4mu9tFJ+OSJYKNJ7Ap2Gyv6tOcgO1jd9TEXk1PJ57PCqWqHwLGBYkajAWHReqaGv0NnW
CEtWY/RcIuJrc4H3ScIlEj/Qwjn5pHqvlNeBImlxJdlX6N21FWqVPb8JsqyJuAwxxX286jBf2AjF
Ewk2d+ouiBzts3/NX5Md6xPwuuxXApPtfJteiTnZpq/9BhYVppag/HSNL/I+mp1xQ6VOHi22situ
TBpE8gDegLDr1C4O0jtz3d+Jqmof3hHEQhELHXP6COaNdao/ow1ba2Ge+oATAm5TIb5aZXuB6x76
nFtZpwBGLHy4e/Mgci8fHZLJOLenRw26y3RqG95hdAh7/cJUADfb4IOb7jVFOHyBWHaB5nrp3us3
7F+pozOv+uTExgg4sQeF5aOcuEG4afQtrCG1hobGINym0JTqQ0iqxoUq2zhLM4ZcNsEsfXOZX9ur
dh53jZ+lm1i1DSrbe+NzwJx61SMs8zXDpOkoQiDhZmb8sXwLsY9d8TbYYRTAySegLcF9BznaCoUh
zhizbzmcBA8sQac7WHdzT+7Wjaa0M5n4r6xbSBtE+eXi6rt9ZMGhiByDupaJMV8lO4/pPYD4X2zZ
1iN5pWEgM1oL/Yymya3PzRFdBa+UmiBAxi5TKbv5T/dJpxoPPhGLHwFK6xVHothsMEKKxDW6TerJ
YNwV1TER1/q3juwa17RVxIe4JyhES9fA6PGDnqp/qDNwiKsDXIknwkjD3E7P44/YrctrsiY0io2J
UcuncOamy5VTHr7XcFgUFpdKPzWuxXnfjWureImzy0gKfOTVQK0Upr81+N8bNQRiOsoMVKlMm5it
3MJvVMxywJjDZvuwGjPTzcv1WLmEKk2p3zdvKQHatHqqUzNOk2DLrlllTcl0GdyV4RVYE0GMEKIO
5a7z7eyD3zVTVvF1jpbB1fWt8Z5LbuWPXzHWbFjEr/WdpttEFdBQKwVQwvNAXsic1HjPLjpXJIxc
wOF1Xne/ky/vMKkqhye2oL22bykU1XAdke8ZkAXuRKpTKusyO8QwM0LCf2DveCUkPvwKI1v6nrfR
vmKWsTxLWLob5pYhpqgujjusITRbDM3H+9SdcOUDNsUYWIGGuueeBpb2wqeVyHqc0Ts6CpbokCD0
LYJJKhJecJ49pADKKCGO6PEI/+1LR+JSAYygtpafH38tu+mpGnGI2w3TpStf4vQk5wcUVkoJkd2G
ZLgId2HcjMMZfbsJ2gUGWQJM4DRyULKvWd+qJmSx+2wyrinWlCXUZdRCFAkqj5dhCCU7ZbfsmrHH
WcnjWAgwmvaW4OPAjYBantfB4Oi6A+0ue6gvpLqnq76DG2t3ANblWhCwiFgV5PqWn6hQ2mmvkd2V
3jmYY30z3PSv4fwP2O+faP//cP5//yspnOp6Lgn/cQH+/RzRns/pSAMfjr8w6WRz23kTjL4mR5t/
X5tJDvWMzjgPQW5tTFN0857BWNKyEyqBoRxOIB2WkQiE/v3JqGDUo1zUNnWDs6VKr/jvS/++KS8F
hM2O0fa/r0lLwbet59/49/9Wo3pmXVs+8mBGBoncuuIU/0jjk2v/72vN8xs1zmX//Wdu0R/8+9//
fePfz/33V0y1f4aWxEOHVhh4698P5UR1cOI9f9G/H+3CksYkkdPtQADkiayZqaIbV2eIKgTmKLxY
SY8JdR5bMgvDzp/hAMkJ4c/TqM8OaSrxLe3nQxPOGEsiAA1NnlqZK9qJONVTlkWflpK/KKrwKYtD
56mZqmK/uOrjFP2fkLgN+7UPTlMxKT6SJdwkskcg4J1moBf3Mvh0aThM/tK1+LuhgA9KJggWtgda
Bi12VhLRMQSJlsY0aJN7eKKZkhyFOH3kQzluhpj6FMUJV5/Ovan3McBV209rdG5eFo+fpVjKOzWA
FtXiKIDYlaeySfByaTRx8FrJ1FiDjEbHc95h3EhWGegGVuWmCBZvKl6FMGxOW8ds5g9UIchZFwqO
HtOyVQAlDZd3J89iIMsYfqcG26IdajKfemiN7chFmLYMm3HA2GRl9BgSeVvCTn0KSQLggd6qEL9r
HYO5pCfXhz5CK4kLljQcBXMLUw4thuS1qAlkumE4hLr82xIaAsIHw58goWUBL68inHvkxfhJcsSs
FvOMLNYCuyTNWzNgJkwm3JeG8U0Cm0JF/rkaFIn4HlwDcWcWKxOns7GgYz3lEWQ7CIFz8WNOReKO
Ldhb/FLRP7SwxZqBNiCZQwcTn9HR6udfjyzE2tEdM6fiJShTCE+RfJFELg5N0ZDHRmXhFznpL2Kb
5dtW+5pmIpwJdRQ4A+cyiR0+credoLhLcbaQx94/CFasNlX+JyYwH4IGwrqBeQ0SN21rgQUMiB5i
LGQcIs6SY9KRhdY9z5qs+Ixr1BbSMalqSAqlCWlhwfXOSI2PCFsTXw70LytaDjPB2aRESDCPRc2b
Y+i1Ke8oVJltypE+HXOthtVSBmstwnMnY6ttDKV3y2Ga1t28wOYmO0/IwRQVvbzXrERXGiXmkKS6
yzLkyJTDLDGzv2aMyF815xNS5ojx7MwBXbA/ghEvTZKKAXkyalfsbUe3+lPz8AepJqO1jLstlRhR
ySzZjhmaXAvDfjFnAkAUdklCNaAm7btgchdUTNDqDoCowWzQlXudw0DOPrU6Z9TVJA+DgK4VcV20
jNVVTGkJBqFgrjyAqorMDcOn/2KiEKakhoz9KjzhGo6ypMq1E9EYgjyeAxYSoRcMI+TQdOoqhJ1L
MrpX/I1C2u+llJNbxXsHI0Eq8jiPfR1Hz21PSZME4eQHS0mIM6TbUsboThQL2PPk/yBHfvqLlUNW
erOm73Q+gKFmepj3LLOBZFkcOCJ1bcpQ/Jcm2fcxhUreUvUVVXoZw8+4nbaSCu9LhGTAERuuVTwo
ZxUYIk7HnzwjyC6Nw0dUAimXJIWtSjn1ZwUBctyki4/rQ+G1JprJCaZqOBQM/5tFjWmA07dmWe5q
ep4qoKkODHFKZ8jPPSs4aswVbkXmqgT4jC3BydNZvBhq3uEDTAuTTt+iIb5PE8+6JJUNM8vUhZb9
1Zb09tsgknm0s3IyVUaOgnovdIm7+h8FaAZwSUTItnkBB1drXvCaVd+JM1rJClilwSw4jAYvU4Xt
SBEhk2y+Mlqz26ZD/JH1ZuIiotspbWTAisRdnZBpBq8k+wUBLBESFS+WhIVqn2S7UgEmTmoqh05S
RIeApcYrhPmETZ8r60bopGZA20O+BCapBeR3ZobGVBJpNcWL1y8N8hsjOhVSKGPe2j8aub+VDfuk
X0q3m0TaeHz8aLTa6JhXNKAaoP2iiStVTBm2080ZpDHxeznfMHN8EYIQnKIW0i1cxLrTdpFGfZFY
gOSY9nJEluZDTBlTBnkCgI9CQUrmbt1ORHLp2c2annIFvf/ozCjYiAbl8Kh/ZXr+O3e6RZzUONik
WP6VuRthtO+kAdQSWc4jB/mbdOpLqOaWVKaOqdIv9fg9ynKo+0vYQ5vAf9KKrLtaIi5uMuYUbDOY
ci2xzyoWlyGrHKaf3Yboe0CcR9zzNpnpDXgBguS1hc1tdBf7l3ls72358nyJWxwIWFSRLvgK+QpS
omisk+weW0rkRYUmkegARtMQLvmMT6C9JIsGaxy2YlbOnWf1FNMFwMegCz0UaNFupVmwlygMvGHQ
TmlANWpoaok7wbLppahy9Ta75Hk+rwtgHvKffTyIF0eMFogNy/j0XJkDiPZENOnGrHk5quIYWIPz
d4At9wx5OBUhS95I2oFwP9qKlkJcxc6WwBwsL8UB7opQSSu9YbhcLYNJ7AWzLzkQASE67S0TGRrk
5n7phMVVa9gT5dh2MJeWdVUNyRar/m2ghZlbFpSQVo60LwmZ8lda0K+GwAy9gC4sFeIYBI0WBuLJ
CGUhNJkakmuJo2xzUaRKwHeGLFNlorEnzmNEdUXvN3DDrgyAp8ggyHqSMzBMAS42zJF6HogH1dvK
DwsofPjSHmeMsOG1WvMAFtuD78cGeX0c/V7UIJQhJKJ1QkNL1jFAuzRlHgamtdtE8ptEEjip0LhC
dwzUymSOaRKFm0WcC+5euLx0o8b4Q82vcpHchTpcSxMHcti3I3N4mhGxkJ0+RPRStAm6JS6TvDHe
2lST77l6nJVG4yLHUqBngDmLKYqtrvzhE6dlN603ROvjAyey7yDLr5PcLce8H9rdGG6UCTxA1uNx
p8khTHOLpn7ImUI1lrm3ivxTCwL8ekVQ/DI5T5FpbJWlv82sQBYrZQ3VXTW2/jNAq51BGhOsB+2c
2gse14L2Bvwp19VHngNkCZDYEiOg8Y2ZYSlilsFGk36UVLuXTS05U0VU6DiTbQLpc6B/cbShy5xK
Uv0ihboQtS+LYWxifIWlGFKDLNW+iYeGnYdofpRQ/1Dasab7InIunhhiCcWxIjlRbxYEY4AHVS5j
JSsJp57X73T4Dh3LuTkGQvQ+Y6601kemMc6c5OpF7Yhyxu5ilcsEz9XG4A4N/B+xBdlWxcwnhyUh
eI2wy3Y811mJSZYS+VHM9EqKYPGXSY0MKcafJ3m2QEKTuRG1QDtwTcfWMRyleWP0TF8IgsEgdrA8
sQKkzyIMN9WDLpBtpIfAq5qOkFGU/jQyXU2x48fCMzToeUd9xwdW3XB7Mjf13poIZV4w2Qtw3q9y
JGkLxYm/3KMkVj0U4MvawvAgBswhxteWMVrZj5EGmIKxlGTAFTLkZhNrTOmnVq7pc85VmCO4nZGS
toTfmd0MtzaP7GUx4F2Nh8nilhjBftpal0gEhQ059ndyAZINYVFniAiT3CC4hFBfSzzquJsUVxRI
PkLtuxqM2tjMRr1TJzV8qZLUCXGzb3H/ZoCl6p5adx+GVY373LJ2s0W7YmkV2VkfhXaQq3jfIhV2
BYOojoLwXTs23iJJI6Jlyu2e18rHlMAmzIOUAjJ9nUPzK9YGvIpm5Wnf3WECMoT7XOUoK+b0XUvJ
suz4QDXmpJY2bDCpem9qKMYETD5yOQbXEMtjHNQaJOBpO7JznVxvcLvq+BRiPGINIUPSpFzFXHSq
eDiFFbM9ya9DU8SXebCtjsoJz8j9qEU/xpgHqBy/gpTJDu4NOEdI3LRdNR8VQzrmkYAnTgdLwVOJ
8X6pK4ZqPV0vh79VX0QLRKWLy9avnszepO43Fo7LdqjA/0KwqS2YgWohtWeLQqTW5rs65YgVzbhD
fNxKrqXVu1rM3bI130uZe3jMBD+VmB2VRQpTqGX4Ns/CuUFa8CoCmo1x+55PSWtHyghvckwNX4OY
n+70QaaFloedTvodcykSIo0i508z3DkxxJXPiOGnaZhWxzFUjSZWOWC+xWVJbKEreKeXrkYDPSIp
i6Q5dHUNceg4xNAU5zDxgoBWb1HSaxDpBAX1YLU8jdLunwbYmdi6Ug5iRBfNPN9MnZi2Y6MI+lky
auZdrZeK81aAN0Gge8lYcqA8LxifxvnicmnhMzBu2MnWS1vtm8yL5v45cYMryOaB41TljhURQkE6
dYRZKQSAqLswU7gJJL5XBFOtlYAHKEgNM5Cp/0h77OWJ4cBDMSI8uxP3GDMiBtByWJCMG2fI0pp+
0emGtpJ2GUUAsWS+Y1KytlKscg0ig3EqE/jA2Oyy6SbjmyYJGOYHErRa66mXbe+Iu6cdzsbx6qQW
hbXTymVdP0PJ9FiLfEWfLsMg0XkTOrwKlIRRaG0eCe6oIL6EhyV4FssSi5O6FEJOe2Cd5/hpW+C7
1pfZkCwxd8lOEoZzEsoH3viyMlsaNmFs0bAP9dEQkw+ctVLs7/iE+pzDryxgCRrpizzBHh+UDmrJ
zOcrPp97AJ9UkYKdHFjZm6gTThAJ3S55mtCb+QACOWeYONYCvv4aWJ8I7jJZzKZ5lGoHsKHhG3iY
nnO+thLw+vzqJw2v3S7dEV/I6jBVYJ0mROUDpdWkrQhnBdD6aXlGJDZ5sy8lZrYgG913JMKpaBgO
1B1NjwWuPqmdIxpo+4uRT7diOOOFPYSdLgbwxoII2+sa1dY8T82aWwABdKPA04WPqNf6eIhKw6ss
bXyOMtB4y5DiYpmIXn1SIKwucrHpG/h1vboUdNuqPSqwycWgMv0ejksD8VErVR1RVfM3c/RqVjTv
8z5bWBYN0RIt7KPR0gJHDYLx2KbRehiWwyLKOJOb8P6mpdqRUdU6hMfBHQxiV0uCS9pAvhYWeYcP
0AiwxcGk5u1dz7BxE0VHH9+WMBSxdNLug6pA5hpaY8WL0lc8z2itCpgcTxOQe0GMtFL0CKU6uNPz
/PQGFTxFQ9cw35VMR4oqLpOdVDCrWq6DkFU/LqXoTUUUOHTBb1AzKrGRv5f6Gsmx5D5PfYMHisCU
DN6jHMdog5X4UkLsqGQYhhWpBy0hqrUkBFexQSGygAvzxjIpe8t0xRuWjdKirRCUeEdZeGFiskC2
GP1ClP84KH+ipSblpKC7Kwh2YwfkDn73Ai6FCvCanOFlbZYusUg0tKb1Wswam1BnoRqAhSM9/Enm
sEGcZXwvcQwnBOJ734p0O/r4joKKKF7s4/ezxpuNYFTXVTF5Qp2AcwhddJn1LzN8QeJQMZPCoLS3
XGOUP8QOMAVTOMLfH8ZI50KwyQdhNK1deW2gPoISbSkSrK3YwfPApu6zI40KDSZTmjJxYhlfwJyE
Kbet6wdbjgFTIKEXEdX3RunJR1Mgnop6IUNzF78UfbwuDZhGpx/TpoQK0JrQ+SQIZGP6ExlxcV6g
6sslUFn57GPxBpUkarhqJGAY4YQ5MgKZMmkfLLF51RoAkRHwamb4FSqxdDRKCUsrZFTtAFUzrfCn
WxTxy6yk6Ive5kcL2NKS/krAKVNNpf3hfnvPdWYvWhdSZZ0wdyTxusZ5K5w8HL3eVVGFl7XpRy7U
WEXM2/aM1Tga9jkMF/yNJrOTnVjJa18LKWIMvBoaZfS4uoAm1HJrjM/8bmn4CuSkwrcR1lVAdTIH
5CqW7bCOnsaApLQ/OS3SZxZYtwK7QVvJ/h1WgE/BdIyn7N2UWowI9bzd15NqgncJpNjHYgkhp/4c
RtV/thl22WiLO+vqsrOsASoHdQtOkIU3SMGBgy7ZmbKlrsKqYLhhSq+VVdMb5pMA1RNRnNY/uLzi
C+HWOLOa1tUkpYV48ADWf93ezKJwdKI3namskaWWylUlyndFSkDjZGHlG4Io+HBU5Qr5U2BmOfcc
M56Js6+YxAbXkWcaaaNum7LQ1wbMAwwRez8QKEJNlJwKoZE2hQp6BKokMS7RydPqDREnitmpG0HF
NFoIKzstEmutUFtsw1L9jnPBOsVJdV5ERJ2jrEyeldPtLSaKl7ygkFd1V080L6hFb5g7MEur6I7K
1wjxBHdLzaYjrOH2pk5utKAOwZtSFK65KJD0B/CMKPlsqtI4m4yj6RrmlT4YdwvyXY7UD82LOrta
JfxhsO2Pukmu6iKcsNT8CRm8uWUDV2KslIXYFhXMkWE9AeoZzpUo+cS89PBKJ/84Co2n4fPRnCZ8
Sg0wUgyyKORqigMDJ71VIMBBmGVODIn5Ffl9JH5Hk2Abff8ehsI9KQ3NyXCCd6IKI+p5ydc48xG6
Q4jGPCI/VPonybLrnHxGxy+MHKSlxLBZac+NYGLFEOJWaISR5rUfvdDvGhIsfHkZEXXoDX4Fbd9y
WZFAMUhoecRiaR0tLsD2F8YREzecnWAyt05k0XAxctbwuxG/9R7jxDbX3i0BjpWZVB+JPn2KnXCU
G33PXXseebJ3PCO3k6hkdlS0MFZa9mCeqV5SPCa6Ykzv8JERYDMU+3REyJ9Afc9HDv8OWRYXybSi
H+F+1uvvLCwoSCUTejFJU8Ro/b9/jObmMnZPQRX+sdvJ0kja+PfjYW2YM0D1s4kYxv9j70yW21iu
LforLzx+5ajM6geeEH1LsCc1qRBJKavv+69/qyBf6175+To890AIgiAJCKjKOnnO3muPSzb+Ge7Q
+Yfmm59309KGiXC9/+PL66//v4///PWpq3hdP+87LhPGfiO0/jtPGeCRIC45nG+uX11vtDkWuZpj
IH7evX51/d710Z8//Mv3frl7/Tkf2kzRfYgZ+DmnbHvpkELVK/jfjPN/8ceX1+9e70/GwENaCu1D
evnDNbngesPR9VtAxfX+7wIrrjEV+GjCVyedrG08aQsSl2uQ+bQy90kMaD90tWY3J8MmcGe3/kC+
tAu6mrO9tIAqBtZ+Cnx36bmUNNe7TTn9/YF4/hHHNpk8aMb25y9cf+x6V6MptLH74HD9VmiZJFpI
Fydbq8dkVxlwe64/d33kepOnFU/OpvM+Cg2M23aGoSuaX8b14UZa1i6XH6MpLQTDXoe71UYrEEIR
O1A4QNmaaUVOyTDfT7gWlwXTXzNqHpqIAU1XjdXCzsmovt7IYQ7mCPJqQt84oRCBOuPkzeecHIv5
1KL7CZv+EHMBNysmZkFdMy7UtEUMbGwbzinp0QyKyq4H+Hz3+r007ZFut05VbStCwyHjYW+4PtKp
TEwrv8i+JT1d+Z+/l9QBF9SxtQmZwBZH+Ah/4fq3C6XN5BGtO/DfgQ/7j+f78SzXP/vjZ64PDQ2T
FEK2cIX+40WRL/P3V3b96esDv/vb//Lhn3+hcKN6Q0IDWM3f/tTvnjMP3W0YV4dEUADDzGL5c1NA
CpZHMoHyHnoT4aIU+OycsTnGtJ7BSUHP6EhAX6ZaSOvya2yKcuuUPlOBPNg5AAt3dhBVR63tmSrF
zPEBfHdBt4qahKhkdCtlDsoLxMrS97SvXaV/t80g3Xclg/gqodSvqFzYcVrssmdaqG3TE2NmKUk/
W3qZMUCAgUHUefXGZ/ah2bQCahIbycF4pADLz3HPkuaVOtJZXV+pJvaXBVxwzEoM67usQvjpshcx
B6AGNQyPLP3WqVBbVcSvx9QCSyDgl5YW3RK7POoiO38EgUivKIAMIlBSANNmYJo4zLsb/IphYqpd
OYgH6WS3lLf1Ykh0hAhhtCVxJiclVsDrzGDwCPZluh8ip3Lxc+XtJRGwc8vQb8+DYLDUMsEUBmO6
dlaDJ8rbd/kwElOAaSvS0BJbUzFxagHFcdAqw/0YEUq6hVZdcmaLfnQb+BMw7slDQiMaQrViF554
6SylJw550LfIT33E6LW/Vy4GEN3xXmJklQ1zkKVSIQ6iFkVPVtO81762bZysq6x+1511nCQk2wAO
xAcVX+qSzXZkFWioA/y6cxwRCZD+wbS+OJbxVRK8dbJqmmnmKLaWjXY8yBEG5LddjNzQScoXXAbp
jefCOakgyd6ULn1SEYegZ+GBAuRgfdDMfNiVDnsHxQw2bsLq4PTamTlB1TWPpU5dLNiZNhkME/jr
C4bB8PbFsTdcC/0YYUyNm5+0xijXveXfatJ8z8q5b8vL0TiEaY5I7UaLWpCBGcaY2M++OwDsEx+W
caZK7RRk9NC4nMEUCjXek0SeFZQRQwdlX9W0A0okMGOh5CKLxaveGN/sWNtmCnMFv3qiHcAJE0yX
VLMfOrsaLvQepaJYiy0UYLblENkMj4ZEHrHXTH3ENRXHO+IbegLCtIPjP8RmZ90Rw/bdkrj4w+RJ
UaDgqM/Q7ZpvXa2DS2mml2CrKeCvhLVEW/IskDTYzQfDwHnj12srt2Sv15D9mhjtnFrJqkZQN/kT
KTWrkTHSRgJbZw6Y0MGTqzx2PlRXBc857S3f94pl0Ifrsgfc5tPXXfupvycxY0cz80mWpr8reYc0
z9BodebWk8ibYwKcmY+XRdRMe2x1prXtjMDdNoV/In+r2psEUwFHSfe0BE46Jqyh7t7KpPqiF7yC
tEAEm/p3RS4udTCw9eP97rRVZ1EKGu34KWJbO1UhPgFZ08IDTouaBh1WHCIDjyz/NQgRVU+ZDlMH
tvcixQPcBP4pn2x6vZwf0CO0D7ZrKCr0XeZh8FXtwURh12PsqSuQSizna6OHxldoxA0S2Fe+pzZt
gxpC4tKwge+Z6NsErT3EL3G9diazf0ibCpVhhFCG9xYBcxOQ+aFrAPwEotsxOzROqC5OyzWZcAbe
hVCR/SC+uJGno4bJ0F/K+Gk0w3ZTx2zDReBY5y7wPxpaaK2wQGJI5F1Dy+sq2+gSNgX4wMnAPeu3
nN1D1yGLGQHX05myFKKprvfX1jTIVeE0/WOb94wt+8eyrnW0pcE3CaF9UdIsWDcWmt9BSEENzx9l
SozGpZ2diL1HYhme6aROG3gnkVxp3S0vUS4lLFsUo7Q+zKEuNzMZmTE+SthhzA+Z6hvQeahJEXJs
Jk2zVn2EqQIaUBqjNLZrK91JA7CQpQW3kEV7NFozCYHp3dqP3GbXKP22nNCFMax6IqQMU1N319f1
tJAuvY+xIBHO15W57932I4KUSqMt+xwikIQ90TFUafqzppc173qFB8kCnlk240G3XIxtrbPuopYW
fm7Q4DGcGQOaYbYoh4ehkejBzZBusQZoupgODeKaxFLpaRaZceQ6eRce44Jo6SpNj/RJbzX9KkAP
zVUe2SXbDqfatA36/36Y4v1Y8UF7U302VQicpuh82gjDmxOjAUmG4Tamb7/vCwYrqYuNa4gMTMME
FOpD/AbLe+kMw1tiM0zX7ejUThr66BGrhS2xMOmVsVAWUvixG49tFSX7cj326V1SCNbUzPtaZDXN
fPK8lV09w0wO0cwUDzZDrWwKoYjaXJlTzfm051PVloxw4vRY9ZxA9Oyo9qbh3dehn+tjATSH/32E
413oWLLdFAtyGTwSYmYJpLoeQS0hZwpCBFK8+HPpvreB2zFmxgY1f+/6wOTCxisd8zGvG3XwAus1
TCAbRpXe7uH4I7yab0QfY6ZQ2VOgBcE+SCtvP5rDa6ABqqgzY9wLqj3kJdxUmqVWVoqcIEIHdYjL
TOxKbw4dpXvo13IzzHsA3WFfULKPdOtcbPQZ8nm9kf/46nr3x0ucf6EOQwZzq+s3ukZSzg3zK3d7
8Uh+EZAfpyftE285usiXdGgORTZmG8pHKPv9GDd7V7p8ySA9v8ntzFgKTwNAUnmbDCZiWr0ZCu2/
8NB5Xkv6643pcijI+eZ6l8BKOuhs2JYm2Rf72P+izHaYfrwoo65J8yXp9C6Yj/DY5HrQRDHRk5wt
bC4ZapYSdEk+31y/+uV7HUz5urUxGFUk4iyieeekaQUlrTJa1JexdVZty4Yumz/Lnzf1XKO2oaUW
OhPnhVky7NyKmcx6RaQqMuNiVt/NQI4oYHFuIocIRFZ5vgxnKOtU0o3xEgPqeRejq58jva5k1rS6
7xpX7GwHYtGVTj8lCHm1piQxSu9nUtUVSV/gOqty6xTAqd9cYedXePf1q2omehe9ndPMoBWrZkZs
aRhzLWax5eDe9TVcv7LZ3xJsgYQLtP2VGd7MmHR07F1g+zurhGYiY0S/qggwwSdwtneBcc9YJN9n
wi03QeQCZavfpp46j71eumBsUPIR5vrSVxqWHac29oUUxr42IuKMuIbeNDbqA0eyVM7oZFiXnpNB
C4B4k/jQFAoEpQXTurE25cLo2Mswx7wUvh9uREpALOoFrV81ofa9n/cV15t2/kr0PmL6yaAx9Bsm
18lCd1klNESqys0OGXF6+O+4oEH1KjyEuFGIwpkb+qu7nJjNzTDHAUzzzfX9v941aCkmKc2cH7EA
18/gmgFwvfEGGCouWoHFNAc4OgkbIhkYiErJMWlRvJQUvN5M6/95AF7vjhGe8nyc/GVbuw+G0b8V
BZ66bpq1ktEU1etAH94N7PGs+86uH4rD/6ZmVwdmow1nCYxw8nY0d4BvKq689KyBT8abPF7FK0J4
tvqX6TNgAxHRJlwhr4bnuPIey3ftkThlsGiIVFFqz7UgzOWIgniBo8k5Bk/TG3ixz+GWiYX/FDym
aD02zgjhdJF+B6I4n5TDhrYnE8QCXxKjgPHGMFcMQaBbR4AjmYa/ZjNwDATJmkV9eoAnXfWAXtet
voHqGHRb/X66bT5y7o7IBkk4Ia3spmQG+CY5fQXhT8vmlaeymcUh/6pu9HvMaAwJU9zgCG/sY/gO
lB3xcuHxSxNyBvzG2gHvVBOR9gHlfYMjRJrrwPpADAOspgA0+ije7gBYrcJLyzjuBpsxQotHUkAg
n2A7j2bQlHscP9RFHlGnAS5Y4Y+FSEC+qP1ZcDlLFvaD/Wmd5YP2xdj7D/TjqfVq7Fgk6/COBUdq
BpYV+Ra9jLf+54A3/KWHgd1s1FGEOxMDf0smBKYENpJrs1xqTLGQkx+Bz04Fm+6b/JXjAAf8xHSC
qdExOUTvOC6LReavhElYGo4CHLHoLTD2AnhoyWcOGWEtkMcBiuovVGKsG0jivbsjaovN8K7KG+v+
m9esmxGp/HHE5+2WXAy3Zrn1nAct2fwO1375wTr/n6xNL3mYNfXf/iJdeO7UhaPKs93n3/6C8ES3
dMoJy3GRpgrLsnn84+t9iHTmb38R/1uUQx8lhsCoqe+LOXBhFX/XDvk2fic+7x7KaYJuYa37l9BZ
jumGtqJzdE/TB0cIdS0avWRmu4ykAqwrn7JppxF0xfGlNoG787MLzM6+gKG6JPtN80hrdqkbNhLJ
3ytEE5SBz9N36H7rdJ2+QeE44QHdFs/dXXSfPhbPDR2HhVxW36I9xNrX5KuJwWXTnZM91350mDoH
LMb6rbEZmUhsnDsWM7QGW2Qz2KmRT+PbNzA2jRvZL8wlZweBOEuUpZOJO6p5dk5gmAe62cc5P7pd
f6u6T/sxPYLjDb5jTMDQ4HzHAUXYtX1gl7YEmPYWvSOG1D/pWyN/7R8YLDyWfOhYbWAV8whnNbwG
DVk/UrIdhln/aJGEAljuJrhHbFa+ILFwz/n6jFECry694YT3b48k6s0JKbK3yTta/bV2ZzxDwVx7
K/WNLCyM3cYmfExmTqN8dY1VeGx3+jbYmGd8oeaXmoiWNYiocNHcgQFE8Jy+5JBFcL2gbFohd8Yc
yXnq4AZ4j1aLcJdZ4FpvOMPG2xkB8Gjoi2+AyQijozpYNotwuQVmCeyTCXaAgfDQzsaLAz4FcOor
cc+wUgRUOkda5NDFZ3oDhy0yvvO4pMogzXcLkWHHf1GtjYv4TNNduR2+sgXnpXIB31j78m08eG/s
KzdUbmtq8y2ZoDTdAC2c36wvKAlRiK720cZd/Zsjf4b7/9OBb0tdmLZje540/3jgA7KvUXTJ/izd
7oxnKVjOawyH15PjvcpZYXoTQuv6gm0GZRNGoyccSfVM/J61yv/mxRCE8E8vRpgmimfdJPvg17PQ
iprBrryuP4eSXiH/Gn0XZCtCd6E51zhsuH4s8dlF0DGYg90Wza1igIvN8gn/SHh7fTn/zbv4d3kX
hj2/8/8672L7tf8ahn8IvPjxK78FXljmX+nMCUuylXMItfgt7cLW/ypNmxgM4Zr0iw0+/7/nXUhJ
DoagjrKY9Zu2dH/mXQj3r55OZLsuDd0RPCL+k7wLYcxH9M8j3iTlwiVe2rKlrZPkYLq8vt8v9brt
JVNkKfmgFxEV3Ej+qIZ4ExazOMVhrL0kGXifos8OomnNJ3dCfSC9aiQKrYAIIKZnmtQCHHPWr8xQ
F0tiXwcidVI88qV20PX5Wq1EtaHz6UMbA3ReNM2ubw34kaWl7nuX2Dwjrh/DAjBaE24daqQ9KYh0
a/ykX2qouRpPK1aOZNfeCkUWUofSRvX1dhSD/cX1AE7QC3YWiYcTwHUxdYUNrZEx652tkfnoSzpc
DtMAAkO3GRLnAW7s2G3vSkWjYGIWvm57YBxNTU3ctGo11TbQZmS3Xk3u37A1STRfMU63gDBaqwGc
3xQZKNiUQ8sNkcBg5AdhRnRebKta6CGwEJ+JDwleHToZszdv667/qKE8aGNhAsgpWtipPWNDzX5v
rPGFkF44u8q5k2ZV3HbNrN4e2QaUcXo3Wmx03dpBHh4xw0XCaN33RYQPwmleatdHZYAu0I49iBAG
XWfdTIpV2GKITMUy7uN6K712XOmiBmwdhUhR+vZsmepE3hu51g7qxcQ293k+fM/zPr7tW+1VC/VL
ncvpPrUGrDhxrR6ysFo3jk3UdWkWp65SmNmKZPaq6N+RwPe4LPSPqPHsc+UkrJQDglSlz+kQ0/RY
Dg4X2SbINsxTy0uq8CT+7py7/HPRYv8xt+V6INuExnBy6LrnCndeTX9Xs6STaUaaX9sPGXFtse63
W7TZ1ioYCIP1rY4tkSiaFc8bpEn0RbeyJeoSgFmJSRxVIGtgu1eaq2Bb1eebnl7unZMN1rKeOjDL
7IQ99SjywrmZRldhmeogc+jdZgqicZUM7VqKLNz0rTgnuA12hWkx+yIMZBgHsJIlrJoKHYso0ccb
GhqRzqP6jDIkiHV9zlM0qyMFq50w6qaz8YGe4KvTTfVLzRTGm5xngjys+6AQEE77LzLNsB8gSVh5
atblGPltJMZ7mrvwClriuB3Vy8cqwUCRGTrioCb1Hv78DZf6XAX+YekwaT2wCGE7003TMt0/vuOF
a7vK1wsAjeVMZhwbZ98E46rvAuPEUHnh+dYLXWV1mxyHuOgOERK+oei+NLqm0fLE51WOBnuAtvqw
Wto37JyzrYGE+0iCPJddeQpFGK0jF45nMt+oUoULodA210UvyIfrrUXl45JH73ARUb5rA6jDIRVz
Zsb7pOhQJBMCECXhpQziWVngkK/gEtcHgKtXQ/gkadUeeJeyoyYNCAvK2ScVIgxVDhfL9Z+VCXih
YmywtwvRoz9AoU/CLVNAp3jr9fqYJEW2SWltbUz3WBdTs2TIDrrdA9/WucVbqNfuxe5NkthoNeiT
8ZnZ7bGvpNg6LG74PMJN2gkgOVmUP4+qP5qILogMdVaNSY4uu/+b1h2KdRAVsEqZTBI/niNBHRGW
9joSwwAsUJIG5j6SdJN1+4y4LGQLQUykgYAtkLgqQ+Q0XQ6snA4elFnv1bHaj3yiFxgY/rEwn5hU
hQ+WCbanQTaQ1BHOeyNGRRZgBNDcxSQ6CaE98lZ6q/RtSshLZBK21mQVpGGyl6MEimaAWj6OJutQ
2OLJziYsyn251ut4WI4DAsikDvu1F5DnEoYo5bzAmXm9dDYRNZDbTSBzUZRoB2Pz3KqlU439QZv9
TU3HKT11xXgoMQwYBX0Yxy6AGKt2Z2ogV5gWg3DSB7pzmrvPDDZXShQoQ0kZfiBAeFt07bgfR3XC
dpBuONE/mY1JXEjsS1sJcNx344+MeeuWgE9JcOEyaRr9xHG1cLGpSUlWDBFO5ALrxaFlMaG7mgF2
gcM7kmiEpFCtS0SJtwMm7yA1L36LCpiEzc0QIsxpEXVtMBwVp+uNAwaoKFsI0PzPblRGwmyWwrTx
rOZkJv64nHr3iyHpveotjgFR2FtOgnjbYnryRquGlZRhRO3lsGXKTIBopOK9gSq6l8rYmBPYyXFy
uDzFpAT3XB2lW1wau/5oq6Df/vkyQID4H5YBNopIh2yhk9tleIak9/PHZUCqzvdV5zBBT9i79oFA
wZ+VHiyiiOgPC4ePZ1Z3cenux6GnpeNA5sRKH2hOuONkQY8Ve+MBw47F5IPTK826Z4W2khxzMew6
NXxOSrceQiQK0H7bdjjWFkghq9y7mQbqvyoIXi2KZq/hx08DozmXbvE6eCakB8R6u97iSNbUGC76
ZpRHT9GQt51NcKs3jrOSqlrwkYtjHkJbzuu6QdGL9dA0sm+2b7SHQEGdCSSWpLzwu8MkpQ3ek4G3
yo5lMJTrvEKHYgY+f38Io5VFMzMjO1n670NqqG2qmymaGoCk+ZAQhQgXNnHkqexY+3utg3U/+xAL
nv7GajS5GjmxjkYBxr5h6DqbUhKuPYm5afArLNuhgVJvxMyTMs06lKP+3KXBl64I320Nzazs1MLT
bXVI6eoVnRKr1hotYpeYUhD0vCbA2F05pgUXAQ3PvmIoERURmilO4IPtSfxsHcjRkABImCqNeeoz
A27nmOI89kbqMitWh1Dx8TYkly3tIYlYAJDegu5EUdlv0V3GJzYu7M/zJFvkqifyXcWfuSPsTTne
h5oXrE0HNYVuaPW9jPT2mJT2I6YSVHPpUWTuJi+L9NhOjrpcb4i1ab//+VFrzwflz2vXfNAaFM+O
7to2Eg7Xcf540PalqDW0VP597Q/e0uuUdyAf2TtMjay3uimfiyrF8D0N9531EU3eeDKttdBkvjDC
qfyq+8ZGy5IYAWtCFSwHNC8SWGoQy+GY9jGUmuleG+toPzS4p+LKvdOsZHxzsxp5uKcH90WKOT6E
RL8xgWyFJVGIliuR6FgVXAW36paMGodTmbOWGU41rSfEgEepUISTWupveBnv+GTEobHiaTUwfW5q
44R5PiNA9Tj4OF7srKXr0Jj6vYU2hSKaD82u9GcPMezkTGLbGxPJPKayjxZdWc6cS4QoaJn7ibNx
LAYlIeyVP3/jzXk/8csbj89S8GlL3XCk9ctqkZEDWQlEb/eJPcFJjMRwxq2p1q9EO/uXbMDdopuB
IrsaFCmwRU8LDkisWnrc6JVHU6MHlJ8zRlyrsklGzLGxjfSheNZ9WLZ4m0kVMTsPfw1ItYk+UO4K
65zRWgf6lBwElcHOz4lUcFkyFpLU+G0uE/YEVlccktGIH4Vu3SaxS8J8QL+/C2BaSj87Ivu5cbmc
PzQKhdNEnPqaKhltIqqEP3+PhPdrG4Kj03RMR+DFdWhC/Pom9WkV4vHsrXtqRK6YWHZuQ3FXTwya
qqDTNzznqy0jxP3dQDhuOw1sV8C0lZ0wd2nHUqd5VraJ67ah9sViNvrpPC0o1bJwCjjAsSeYuIiD
rbzppHsoWg2f5qzMMsLusIvs0S2cnDJ6IXTdhDx2DNLuqDsFaCryYXe9RIfgqnbd2Km38WrnfQyI
/WZVnB4dvPPVYHi7wtAPk1uHxw49v8BjTIBpNK0LKsaldNNhKdxoPJNjR9EQdjqBOvVa05Hp515u
MvHM3CO+IQx8fk/sBA6pGzc+RyoMXjValhgEXzqtrQChmeuxjYOTY8PgacfAfNQFIUVGPNmHtC6Y
rlYjC8keoUi3iMKU/ZUEZRR0fQ+lfG1qhIxgFUeqVmDzbErr1e45LXv2Oquhpx1WoSBDJoRksk9t
sYzwwh7yHaNxsHMe0byEEtcXYfbhSvOqaqk1SXrqK4ASQRBCvLOPeZu09yHhQVrj0yhnvHqectCF
UajTcbbC19YAJpECBDby+F2idf/qxnIRNvTfS8t3tyk1YU8pPseVf3b1YhxInMPTkiyzlBGPaCtz
c70CmUF2cVmgjqSqn8NCu0164d7iWK3WbpDkdMyB9SbMc61+V+qMPHI45znqafgd6GQ09DuRo+2L
wN7pWaWesQfgMBrD8S4sg32FRAqDLvmxTLqe+sHbxUnFOHZAvoZcGga3DGui7hDiNBozm8h1Lk3x
lMo0ui1LdjmyCdbS8gbEYqw8Kt2EsiPXDNNjWnbtoceKhtat/+YIQt703FbrIqx01K94powQ0K0W
HEtX4ZyraV9e77oKj2gafRh5mu/GgSqOU4ptL7wjpoQlxwxvu5nII9USg7y+YVpDmEswwoRxGoW0
dlD6iTfXvfnzs5jF7NelzjPo23kgGggmpWHzy47UzUTa1ogW7y2b4mBIkacVFmjXmo7KmYvS/WSz
9FtVZt46sfYgg3kKU9bFKukHGAd+SZ87sqko2N3h36gORmS2+FcuWprdmTLKHvFc29gn73QJnyU0
0LMEZiCf8KFA33Vt48btGL5jqXpsItfa6DXX7es6a1QNFLSk7neBj+Vf4TG5dWP/s3O7ez0xvEel
aAjzMZ+7GESlFBGMaBooC66ZLqLnHEV7R5gCFS6CNY+4AS3HK1QjncN5ZvtbXxQBFCNkK56GRTvp
nXWlje5Bm1z3DFpCbVuUpQh+yownVtmt1RoHDTEWWyd8jVam2jcHgHjEWPjRFiXEL6UHq3KQeF2L
uy5rLBoyefBkMP4jMIHnTRgOPqb+A6ZRflqftNOAFn3nYb5nvO+h4PNZ3XRH3XUi1U++p0/LVDeO
kT+ze8GG3FIpvtQ2aSHBKOOjjd+OOEri6NSoRwwCnI8U+MW9apHhoQZSpA1hmISNnXlGjwKOcoaB
90jnxnOWRTcwtqFkum/EhFKtMzY1pkhQtVy5QpBnRsyGbhAT1TwyyXWSdJuMYu8mdVL/LMscbZJu
gyPTo2aDSAgUeIN/tB5i+hq99hx2dOczv9A31Qj40WF0vmopOnI4AodMPup6UGLF6rD9+MRh+jkJ
m60d4FgI8CilPfOz1pvNyiFavJ4+M3z1slm5RRtvEw/vLcP7lyBSmOIRaM9WN6xoioTQPPHYw9b+
sSPH/Y73YWnV8UdvJeIBoWsMvtBQ+xDxxq3NMAR56yzFKdMPYd5yxfW/4kpGG4g47KhEn+ziPIRA
5/kH30xhibrhPsfL/5QI652GzRwVyr2m9A6ewnhYJsY+oZn5mGTI2BXd87UdPqe1JuHL1cbFDwxn
UVQIAF0sMje+Dm65C7z4HkDDcBPnbL/N+Ltf9e926dp3wKMhpOwD5AjrYdtERn4Xap9hE7iLhqnz
IUA8c6OcjElSZ7lLoefukzkl6YYuYkn6eZJv4p59F5eBZ62GbxoQUHSMlWEv/UxfGgHX36FOxxs5
pQxpRjxvDdySnSIou1B5u2nn1PFCf+wMIsXz3Ajf3I54hYrgRJUfJwVNt0EgLIzIPYwp8fBOA5Zk
isO1EkF41rMmBDLR7CwNh4UyYTpJqxifY5/DjuIoCJrptRzgGGBcy5apBc4GI1dwTJM5XSR7KwZo
tsxCnK2MrGNnFvkF2Qe5At2QXAqzemiRiq4Tr9TWUCKS0zTjMzyf9mQXDtRkWj3uVRu9ZKG0Vi41
1KJ1vXSTZpg0MzXbyaQIXlPsj5jfOueC+JKeQwW9xpbnQKEXGEJsSVkcECvlJPbG7BChNch7QtW4
j9uM2uieamWnZZM4umbwRDS9tiLJPImaaluOPc5sBFkHu2Da2LJ/YqBq+ttUc+u1qJi2GkBl7kWx
TnUrX+lNDZogC0K0XJV/GSwap2aXoSNSUIpa00DbFqcVbxRGK0dAD0CTLFl1+m7ZlP0DqcvJSbr4
I4xu3KdpApZ/LptH62uTFNWOzfvD5MN4Hkcv2kCqkOcQm6g3boo2+kiiPgGn4upHiXtmQsy57B3s
7DlkV2WP/lHry+ncd6QLeQUMys40KWZ14W4nYbw5mbMVdf3miElu9XQcdp6gSIgbcvHi0OnPWKe/
TDSL8TcxSO/c/p4Zgseb5l04Wap9pLf9OSkGaFuZ8T0pFYiAQYwv5pjdKqgAN2ZRsqaZMbHzFRm5
3jP6qOzVpXe+bBIACkPQ1lub2v3HlfK/k6V/M1ligmOwPfrXk6Xzt+7r59ffT5b+/iu/TZaE+Vf6
LowqBdsFdGoMd34bLkn2FL+lp0vS013D9mjS0qp15tZ4nbdN8Le/GBYPWTbfdU0pXUvY/9E0yTLn
ffPvt3c2cxbHnrtAhmfLf5pZBo05oFUvjFOAKS7qKotwDyBxyss7pKOQ0UNQTouIA7QIUGpju27i
wDpWZU9fXVZPPr3Ymw4J6NrW5pRVWa3m3CUN3FBjzxfSChBTLiFIamL4KuDMBOieV23L+LU3kavo
db7rtGmbIN+BoeQ8Vak/rjw4EAtPZIS85NZGuPsqVvWpG2lV5ZaznKoCrdgUYtTSJ+ROSH4rPBxG
O5THyjIfXUNhnW/JEBcVIUk6S9kqkt0OP5O+FwXEXtEO9XOjqkeGDs9VoucvhteTnjGcPdevd17b
sxRhlF7oWpTv4bfcBsyzcN7gCLOU+HA0MqEB4IDj7R1x8CVJEDoSDo2rsyMCwmNl6x5am5pJj5I7
jXjTZl6pMknWo+OsI4Hzz0q2ua+KNxaUS6iPp6kICHuCV8TGrt+7AS30sFL1atAnMv7eLH/uOQm7
XpUT2vF+EveeAq9w/Q1bIZxxbW8WrWagRK0WbVeQkFhcM2+mwQNlJsJS5McXawqLTcMIY2WsWTOR
eiVynZc0Qevie9sSVZBDAA2aGrUy9M+JkdzaMz9tFJEL5leLBMXVoY89/4yTnr3VNNbWbY83j33q
LeCFOQZzHJam13936v5tsNJyC4mHlHjkJ17WL8N2YDMVhcESGSmZQ+xwdpNvEjPD6MPKZua1g7qQ
amgR9NJcYE4nLZH2341Jtjm5MbJxiR5sgYKEDmobo9GDZTQh2e80ATmij0+gW6KVW3knOxl1AGyx
QUHqWYuu2/vwqbTwlMQk987vTT5F2mODeyOhLptygoaSvuM8cMd2gwInJgVKJlxdS/3gY1k9Og/0
dtVW1fnMh/tuVZ1/AjH1nsEm2FDFdGsZIUtP3ADGSaG/KJNSTLk9qSWxf5h0L98VPdkGmiJcreuM
M/JK4EyK/YJRQjbvDdKrkGFhNAwrnIGDwPrpeMYhMhDTZb45LYVJ4hyi7ifPZsDhlQaHLRNUlPb6
WQYDs6laEu8rYC3SmAW/0HqwReAGdxq9fbs0ki0mvp3dc5VAhu5eeNVb15ac8z1ZfZgpUbPE2QsY
ufro5kR31MajkQTt/7F3XsuRstm2fSI68OYWSK80Mil3Q0iqLLz3PP0ZoL9bdSr6xIl9vy+KSkMi
ksR8rDXnmG9lmz1i3buKotC5YLa0rRVSTJuGw9D1/qGShGI3IpFf96EHNkvqp2cdqoINK4WEGSU8
Sn3du4lI+jMNGsM2vW6LwHYXq4p4qmbeiTcJxtoM0xfZSCHBo28EmgNLx8CLskkYMJ5McD+BKqfb
+XSVlU6K+dr3J+FNTKRjI5rtrWyL/M4QPQBngBhAIyDaAetJnirbYJQD6MnwXI6hAGgn8PI3BmHe
ARfxsOoHMkMYIJMLYzaIkrDoQrIckrNn0ZjV0ejuwkJNQFjG5IBm4IgofXculWDChuoar2dHUGmp
B7LrVRmG+Q5fqChp0qbqLM+NUrLVDM97bho1esKHTRCVqTudDIA1TnUTmp+wAfk0XfiezaiwJeSR
NIUO4FoepXcMcPXvSRJFx0zzdrVBSiphARv67rUtUYIDET3cEM5qj7EfYr6LGuI5xu7QZgPpdA0w
SFF/HwX62qZPpbuA2BmpXuUIyIYRcqc1ocRM0J/XyKRrIE4/z5dHmaJ3YEfM9t/vM3qq2F48X97/
efo95/KiUVksaXnrj4fLW4Omj+t6kC7LIpZZltf/WmKrIKhVYvlqfmDnLb4zPK1pgnsQzJLP74dL
vOfy/Cfos/1P2ufyKDbYI7gB5jOUu/j4z+J+PvPz2vKZ5Q0jSVTyk2AhjkhPiSSaF/Hf10BY1muZ
4fvP/fGXl4ffH1v+yvdDeKMHDvdk87Pyfyz6Z8X+63f9nnNZ8M+KL58ZKi93BsTizs9yf+arq+5x
1Kgd/P2nvr/gMuPPn/5Z9N+zLzP+8UWXz/yxpj9/8fuTfyx+Wajh19i9f9YQdJfMfSpi1UoW2NLL
55eJqpe1uFqW/8dKLG/9rGhhqbsiIYWVU+Cbr3VYSeaf6nuuQdUxYUFmoi3j6nED9rrCBn2McnwZ
ue/jGgxmu9RQ3KeCROty9NCVFwmtlyEz2V2WV3/eamAjbnTCeP96fXmqzR9elvDz7vdSar9iWX8s
0eNGPyqUej+UcXnoxVUkRtU+pCuNEnN+KJQk834/H0MqGcGsuP7jxcyLaQjnL9+zLG8sn/MCkmEH
sT97cWhxHhD0cu+nVi6tqP9y6g+oxZjWYSHD/sWIxbZDIliTAN6D8p1Pp9Dyhs3PIVosp4JCPsmN
LLN98wOUKy5XMb8ZY+AMHQzK/7q7GfWNMzlN0Gx8TxblvzTbJKZ5Ms4miGWizxm//+3pz3zLx/g1
Cps7ZKcwjHY7oNYeZtm2in47RMedBVa1rqoabbc14TtUlf7NS/XH3OMyH+pIXYvZqaDP2vrFEr08
LYeGW2vihcd+ozDE2ZuzvFychea0RrFazeLzdjEFzJN6nph5TMUlnQXr6gzDmMXs3Bd3ZAjyaHla
zFL3zsyRN+sA5edJn8cWclau5vmikucKnB3qWTrP0M1EcIymfpnA5rRhGxnbbhbdD/+ZtCjyC4km
EIW9WaXvKfAxB/1S9TUSfmUiJV0YSmcoTAyks9Afxb+gwZBRVcsgkUfAutzO1oBuMQnMdoFyNg4Y
s4VAmM0EaQ8oN1Dkch9VYOPxq2Ew6Mo3etvHihEJlzN+qmh4SBejwuJZgN9A8Xk2MvSzpUFUVto4
SXs6QtJeUrlT7aGEzTaIaLZGAAdiMj/qcUtUCCe2wfxsmK0UCaWbVcZ9yz71W5krFkaL5ZGlBwyy
8GN0szFj+Q3Ys3Fr+C3GDQYAo7Nsf2P+EfrZ4FEmD+bEQSgu1o/FBeLhB8GvBVttXodxNovEi2+k
nx8uz5PZVhIwzGtnR7M8/yLat/tkNqKEIYkLzWxOWfz3PxN/DHCxKDD1eiGT1rAS8Wkv3n9tpM4P
l5+MsoiEhcV5/7MDLo/+em1sWvKHB3hW5nw2tIwcc5m/xtzBfq1Q+8EYhJvlj+e6EYQr7s8og4Tz
yQWK9L+/zvxFk2WLzxPAaIQvTD0RyPM+tXy9ZYdLpxFTzvfvML9jko4XGOJOnIkDyxdeHv1Mltea
mD54byqv3mxxCiIMWNw/YvFZzEzmf14c0LPYXVOXKETYe5ZdaHn0M1m2wfKUqwnD1UjdahYXe2We
+CUn8WXy83RMxLfepz+YjeKlCXuNPDZtplUvDxUVY0WHopK8HvQb8uyYiZa9ep789RT06hoFgLeh
p1RxMuv/nIxCwHBnfs2XceOwW+zNXqFFQevi1ogjXDoFtPcyCQKaAgMlXBvajrfFhLrx6/Z3Ecbw
d+b9adl+3bz/LI+W136eNgmeMLmSdp6m6uRJ6KRIkKcgTApw/t6oDnqLO3dABuBGvUxal69J9Wbk
mrd8IZX7Rw1iiNuLHXLHmptAG6Bq4srUtziyqmEPIXYdqZXbifLZ9AzVlTtD34dQExDLEdsYB2Jy
GJTozg+jp75vUIZDMF9JlVrZy8q2sYlFBbY2GARZBznN7vF9FAhgX7MOBNEE3LtHZ3NoqeRW/ogM
dN4RGiWN10OQPC2Qi+9feraD/ewMRqlEe/UxG7IMtZiPW3i+N1KTj0HKlb1VZdrBmCcCN4NCSfqq
ltcVhrD5qmb1IToy3KOWBcKhhDsgBusuaJ/bAgOEX5EwS0nas8turtDLkkY7kmCgKeijQ6Nm7cao
i3tC4ytHnQyB4zwRbA3gqTuWLYZwEVYruIUE/GCOn3lC4xPgc5SKeqdEcssNAbCneD5ZNCqnMtUT
58DX+bnk5QQAxFxqLb0l2DETQWdj60I6wLBZnMfawzyKNmSAWkkrPCuQrDMZkwQ2pJVRWxczApRu
VtVTryMmQJ75vXQ15+UkBsGx/B3wWRhtRaBHBizRqrRToimkpmGkg6U8rUXyI2KA8HVfEUQp5cI6
bKS7AoTB5CyvLe9OEfaAqm6egpZzzTT5V89LvPXieqzVz0nFDCnXvnTAdWuELG6A+7cPy+6qCTWS
lJR8zjbB0CDGU71aViybERFtjNPHys8VdYGVOGGGFX4HNVbKoOxeYdyMK5NcEw8t5LozdWg1NAT9
+Sq9TDJB8AmiEG9qzbFoVh2KevHR9MpwS7U0b5p9Mk+WR+3si/QAE+91tdV3Rnc2zCFaRUHQOiDN
i1VWEa32PQNH7y7WUW9WNMijHuiD6LldA7VC9Or++7sFRWc4Inoou9Tnk+486SD87TuKLHRbOM2M
0ws00GdfaCZutomAmwxMU4YeY4DREyAuXuYoRjgeI1rlrkI3yWy4OixbBzga5101JIicLpnlLJ7W
xRC6PDLNEB7Nz4uLx5Va/iEVxGCzvL64S5dHP5NlNv3ns8vzZalxmAWbQuIH7DFc/jHf8lCU9RjL
lP77+7PLa2lEkAvKISfTvmIxhcmcJKXb543vqqg83FqLHrM0no7WJMUPY+VN26h/iCpLWCmAAu3K
mEtowghlTsFKIoICAhfo90RqF6O8mhKkZu3Q6WTEoPGbpjluTi9eAEUQwUmMppKoqyogHa7KCJAs
FdiafjUcevR/Xx5yGrsvrPc89Wh4jdSUvK6kUVJDNqOQWiH7iaFudpPwMMnBlxRtBhQd77ViYtLw
e49cEr86ehIt8SwOxw+jCu+mIdevMrUvgv3Kdi11WvceC4fl/V5JiBmkHbbvwIM9llJ71Ydp+FCD
mqCy1DNOpV/Up6xus6Xk8hHI+QOqFPHOT3IUtHWo7Zqp11ZzPeaDpCVpaOOP2qIP1k56sYvoYV2r
YDotS2WrsavDtzlaIcZ6jbqwvbyB1PMtiKD+9gUiSE0FUZKOyCjFlnF9LsZ2iDznrZQGA7+d1hID
bk3PPRGiy5cYm15wkOood0VdShfufjggGK9fTB1WZT3C3vDEyrs3cG8f2gHjzLK2EzWFydLj11So
po2BQ2AjwZt71TwKjvNGQNIxILzU5UNvEACuxYRYfW8dP6Cf2oTKpfNH6Q5vNZroeQOMhrrtBk1+
HrOIWJgxt9Zx3fRvaUC61rzIIIdCjl4KaysO9McWjuvyukgwgZ363nCWx1Q50p/HIDZ/QArykwka
+kplMCf5o0oRg+n+h9Z//8AqwMtVWNX6ruvF9imMp4dlgX2hpQ6tw+YUjIV+ynMTkMC8ipqZXWUx
qLktjJNVDbMEAmc0fP+AYo27XO7fJx1ybCwr3lbGHnSd5ORuWeoUkBe+7GKtp3vnZbdblqqW4hfV
aPlBFcfwgNDWcpfVB4DuNLKRP4cES9P8HtZjWag7PMjWPfTqltwnJfvKWnWvEo/wgl28XHOj7O/9
qBru/UHABj/P0fqEF+pChD9AjdbqWJX7ghPSfS1oOCnFNP8KB3XjaeH4iv7VWgVKOTF+ozoq5frW
woryvZx0bNeDmoA5TkR5FfmKuZcsr76MjUlpc16OFmJOQx75ltDaBKxLi29QsgAELBLwZQ4/Ja9e
7Ly3Gl3tKi7SWSwMJZ0yMdLzeW0rWl2giZt3f5T5uT0a44aZlmfRCxAyzH9FN2gENpr5PpWIRsDo
I2bMqUMnwdR9z9F2EBenqf4wa40s5kRt7tIxFE/ajFdb/srAOcCKzI8kJ0wUKYxyV+tBcTJqGNjL
H7G6rV4ryd0yg1gA6DHg/hybxrCwUbTe91yQMYtoND67Vkfki/f6CGwCtqZOzmTf1clX8s8K5RJ2
YLVHYq/2+THhb7lx1Uuf1DW/16ck7bQVhACOdOXdhSHGxlJRk0+ydZb1kSacvxmXtlPRVeJd60F1
g78jf3QE0M1bBf7bSN+xxEKIkOpOnRvbjd+Ip5zmLiVmytRCUf1iSE4psm/EB+BxuCu9CfU0Ct6H
yRQgFkl6+atOAO/orfpRKqmA25hllOyfh4x1XHVRSKRP4z98L80KHgs6yM9QAUG/QCo5GKBmT+xM
Fvu66X2Y/FjLrLHSkAvVhghrcrXb5rGHrjbPtYdcp6GxzJJBTAfAWX2osJXcIi6rk4xC6xBrtbKS
u6J8EZPysszK0fPUilXzTGklxuGSW/tyMoNzn1sqIx84QgqqJ3X+xgo3tVgpdOFeGkd5y+BJgMyo
RI+GT0kaN1OFm5FasNUJ75GAPt5HlFL7p8AYyKTzzQH4M4cXAu3Tsnkwfj13YhU+q3VTriFPzkD9
rDoPtYAfWC3mkdHLMufUQqpqO0ki5KazSFpC/dB0FUSVsn3sDZhIy2zjzKVXrfFdiAp4ffDsj73o
B3dDi2Gqheb/OrXxcfkuVmG9il2LsRHW13rK5nwGURTPkiH0uMPZ4aQO7jffuuROjpiyqbrv6p4Q
sqAbN03so8juoEQss3gotUzaVe8koxChK1v90ZCFHA6mRIBbWDevUorYcF4albqPMCA6vEn7HFYQ
YgpJGPKdnlnmvT6hlQgKRf1q02qFzUx4i1uF3L9ZVkHeQHDSojh0GUQ2n6l5P7ap9jUIyIw7yxDO
tL3BJ5RqsPbyrn2p+vG4LCtoxN9C5BNV1iFsrQfSd9qJS7fh401jrbWvLrS2w+hJrxas6tWkB8Mh
mjL/jC1CpIrI+iyT5WnrW8IJxyaKn/nUtHxs/vwyB9KXpeH7v73x/09vXFJNET/R/7s3DrQ9zPKw
/rM7/s+H/umOm8a/VEtXFAM9NSLv/7TGLelfGsopnZfpX0rq7Gv66ZTzFq+rkm6wBnN7+9+dcv1f
nHUNk4/MfkyW+D/plGum9JcCXTUl2VAweNK1NzQFUMb/rUAPdS6hiVQHe7W91rll7UavI8qppiX+
OqoV8sUUtaYegu4pjYrBKiEGILFEc63G4S99KH5PZSNsSXopibAg4QkvltOH1mWsu5RaY20B8iG4
QoA/U6i41+W6t1MU3U7iH7jSac8idFXpy1d643EotTvaUsRka8b00NcTw94UWz0iV++itRTBBpkb
gzJp1noZRSA5xn6bTE23Vmoia5LXPi9KMBdQJTr5bkhicb4h2kh99GKNFkkmpj+6eKVQB2pqufJF
CHiUuXGKh2CtC027q6Pk2Rz96SAqOyPLZE6H277hup0BXn/t9b3QwkQYs6y6YH5zRg1pi2FMu3R2
KsDaJdBZwTPvDyR2J+2cGY8cjBsjj4h72rAeKRra2FE4IXwztqLqRRwIhcsHIMskJYgbpUC512oK
9CTS5CeDbi9xOKdl0ujyDqb7uIo5WdNzcqxE7hEdY8qPIYbNZSVllUbADMyZ06eGwgOW2+ik8fcw
fU4bTeoPRYX9NByh7kiTt7J05EhG4de2SlIQaeUthGYx4guiy4/V8cbZayeiK1wlNQAGE6WZng9n
dQb0JjLoGiMeLlXSGTajJGfocjTMnQAvKSJDOCb9BRaTtZ+gaoU+cC7VWBVF/ZTSIY2FITuoGXjX
kG75OuDESxxg7u0n62xyAaoy5boAddMco4yq4T3KU6JHmsnkF4RJokXpS4irz0wCWrY+tXLBeBU9
6YAUTr0XeoxMYE5mTJqnXHSZzkhmmO+eFvTrTBEcuU2KQ2gZ4arMkYGkJItRjUMZoesFNaVRYORD
pauBEO9mRKw1QyjbRtukULX15HvCV9PGIHnswgScFRiiuqKr6xdnX87eIN+6+eCljiaXKNnMkagt
r9impRluzRAcrRJAnMjkNr/kHfgFoyaIRZPhgJDNNsRxefRF6cHQKwTcU4M6lahuzFjHmPiD2lck
AqygOTYCODJj9E/IWHdCHGvgwnLzMwZqoWfRXVro9cNYQ1kDk+9DT3AZPOyQYkQ33QyOmSd9qkFO
zoLHPb1Adtq5rKSLUEowQ7IBB5hIvjcteFjfeui54kBEh27tszS8p64R4UGG1tU10peZ+qkrMBgV
Yw1QHBYjwbKIORBa+AlWmDoT8dw+/QwnV3M0Ml7SEV0W5Q5X73g1NXDUVMS98ahrd6aEcSVNUD+W
SFpGP0YJC7XeovLdhatpkr+0Kn5CWSSsLTHj0wwSwZmZL1EHG6PMvdgJVHNnRsFEuinli0jKbDVD
hTciLBT7aG1lSBKGnCFdHoOQyinw+6NhbIj2oFC/Qs9HlEq69gZMsGrK7x4LZ0TEAOXH/trlGXfy
FcGrQs1X1MMKHiceJFlBUiH1n7KSP8vgwxCTN1uNkA8bR9E8IBzmGE305zQiTgrB9mWyD8h2wdJK
eHWs9zPbM3UC87MK3tBZDeubnsoybrpfGfx1uKi2emma7JwMBR7QunwdzSlaJSbmrWSK83WoEtvs
4Sq3uzoDWgPDUcsAKIpZ8rv0+0dwaiUsajctaa6UQINMb9iHqItAfoGKaZXgMwH8z8aLP6uk3PkF
TX656X9jQQldMc6/UBc26FoJKaoot8Lq912F6Aa7K8mvmMJs01qUt7M0uvg5fKAokIB9e4+pn/xG
EcKn1BGClEQJbMqrSzZNG7SGl8R6CkxkPoE2vVjo9+0i8QhNkrcl+9tYtye9qK9hUr5nQ3ipEw+h
OCYz0FeUmYoJFQod9XfkVeG+IDvc1GRaFR3hCR23LytTRstEWTEcMionwSS6WbdvJqCGKGzaqviV
3YLevyRBQv14FE96o3EgD8hSUvOIWncXpCSwqGRURIEmu2bCfYdckG1oiCAKdVN5kb3kPUmQ1hv+
+KvAi4MM5m0soAqWnfLqx4WMmyN8GUTpRJkO2ddrIfbxqqx82a1VwnDTkPSjMjREW9PrlzCPDl7r
9fB9SGAqRfIglHp65I7mNzknJSFAjuJ595okEoYiA9uXf+dTkDuABs1t0UT52ap9Awf3BM4qMDAe
vcqJHt3lBqRQjnWLMjVeXRI8zqJ1MhvidnWZZBZhzFYdI2OCI7hpiaKKW9WaEyBSf3wqThea4CfC
I6J1yCoeyUKcW65CVT/KPVdWL2puKt4As4qAjBrCerD8s6/tvRLaWpFx5o4IWzwESOJ6HB0uKkBv
nWC3mQTMBxHHRxGntHlHVjL8Hdbah4rfGG+Fei1pwjpxXuP86+RdnXbVHPgrqg+jX6rHNjAYXYw0
hASsw97RrFl6rZcxQYd0jZLhkFnTdTRyrIbk9dajfrZ684Mx87NOM85T1JvJFWgt46LrIbKpKfcd
8khYryJwxzZipMHQjEuMEi2oSYYR+LujFyOE4VPCJUSpA2FhNOS31OuKE6uH4UsZ6Wtx4QDNfId3
fdiFklnYzXwO79vxSnWDpLzSafwUG0027YSg51qstmudnxiBNUMZnPpW1YNKIBOd0dIBqjC8pS67
UaTbWeVIVT6cVfW6+Fp72gNEUafyC/WrHO69EuH3pJN6yk0FsXuMovxaC+hY0O2cdOOuaCcfw4cj
BedxUudaoYiTVeHUFUm3NuVSWuiSjThNkYJVEQLtVVvDCcr0U7aSc6MpR7HKPuVGe/fr56EjwySU
Npkhr8hTivCJP3nxFgTxtSP6cNVakZPpBiLK2GFHX8eMP6Y4PdLs2Ed99UFnhn7ScLES9UEqfXTN
+S+51Hd1STG+kfbmGJFrU7xII1ghuBYHsRRGuxQwb4e4uKZgQw4X/APG6UQPm59Z+7sJ6naT19Bo
0p5+CMXJr8GD5fEFg57uJyUKyTde68w71r72i4g72R084xYmp6LvBETvVFvyCOpWollvUP08VxHZ
YkA8C1y+214TfNjB2WVMGsMRPOM9zIoDoiDgvG1z9AsNLmZsmQ5bKXdw1p0DwmZrhn7ssBhWPicr
WYNSvTcq/xPF91WPhL05jyvFUtlnv1SFMCuJ3TqsAT0G8IwoNfKdSDAwuJBGSAexje5yzuC5oJFm
HKzD9FUo4ss0tbRIiKI0t3k3uhIWOw8z/NBPB1Qnj0jNQD/44pWCCqW0lFPLkIpP7VjtkGvt4j4i
qnt4mdKqnQen3tYkExWFmgwGFgrapGsSbjBrI1kY6Li7zgg7t/hVuRPAf4LPZzJFMM1Z73iB9JJU
AuE5HUVuS/0a4m7TqPK7FTfHyBc+KaU8aBKaikzSHfJTaKVNALQVddcVxLPVOWrz+FGOKeEouvYk
VVnh9FED+ag+ynUkbZqEnx8sMNr8bFfFnOjUMBvXmImIouI6mBZRv6qppJLb5G/YZSj7ZvNFZpac
LFqRoOwJAF8eaiayUnWgKbQoS0xfoP24vLM8D8sycM2WsLrltZ83ZLa9SJWLHt3PZPnIz1NDphAg
jSEe+X//5eXNP/789/P57b/miePooMj0CoCrNnio5z/EFZasquUh530SPZeHy6TUpK2p9AGDdW+v
5e1jbsQgG+YFLxMcoP88+nkNkOmfr7WVEqBLcAi4Q67cmh/p8jeWufAe/jnr92vqXmScym0y3cB6
7g6282RKW0pUoUci+9IsXF5c5lkmWoUgYdCr1Kn1pzyYfOevz/887WK0D20D3r1MGEfYP+9Qy403
JVuIYv8/IQkBZWxkfYhNlteMboidPiHhJh5Cb11D+hyUOTUgmJtvAT1E1Ebzw1bwMSekbtpuyj64
E461Smn1MGk0Tw5RdCVyCncDfQSsG/ae2O/hrb9XHil3nXOnBPpwYOQC3PiaYkVzipfphREpMuf8
C4o/yW4OI+l9+CSVVPDSR/MOL3YE55G7ICe0w1t0tk7Y26aX9jgUxn3yZF6UYbK/oMPJ+boa72hh
pA48Y/wUhVv06/bG8cu9Cn0jrODpO8T/8EBkoYC29qPnxJOuRNxBm1TaN9SW0k3zlWlOTLlyRBSJ
wPV98Bzwc/iwWlf5rI+I6ShSb5QXTiUQHdYJhEGH+N3n4ik+UF+l2NsDwJi56q7wiKCr5ZJ2TDY0
BqQn4g0CsJfkmKkrHWBZ6juX5Gxe6BWGpR1vmnYtIvb1uZkNzuk+f/Cbdf4ARrNK7phqdzicaY0F
O1l+BfI0QPfGpTsIR6YSWlrBrm+k1k46JEgW0w077nvo62/SDUjFWtgCS+SWlQTLxs6qeM95tDG5
wdwqMr5rhnWtiJzBCR31yaM9/TQ8ROJV+LiAxUc4NW212lEOyWP6zgk6uQAt2eZO8pg9lveBQ598
7ZGaa7qwO22ZQa4NP/LDWr8a1nlEiuQ73ggH3dsTUdZSMd83ohPCP4tx4TMEJeUb0g55YNEHooJt
tRpfMaCtvrgx9e+sYwN75TUj/PMdxcUdHUDt/mVw5HNih3cg6wa4e1icVcXl9tBOPOdSkl68Nd0L
IhJexiszT0lCEhx07r9wmQGoI2zlzXsyd5jGNvolPOo7/Vf2yf+wFG7VC3mrn+EVrZP3S6Az/KKi
gots5OMrfAs2wy82gLK1avargEDSvUSErHsTL9kLFfcLV8W8t/WdsBrsnJtRN3z33r6sq3lBbo1Y
mGiL1aDuPB+tjAvbRNYuFJEMXK5rWgSJvVFbG0Shv8qv5S1+bwRnDT5Gcd/z09l/eNWIcgG36lB1
t6WzkdtQcVxtC+8JC3bu2Ug5TNmVnMGhgb+RHka8BFcYhqeb8vAQdjvBuTXFqvosGjx/bnTGDM1f
l5z2+hS5LUTnw4TlA9OCE94PwSYhJspNOZYyh2pO3TsgFztujoSbf5+dx1VzV5yBF03b+NrTTDiE
nHE20yEc2FJ0PdwBu/h6l+MMXPnvMOH//SoFjbW/J+a8I707e2hzjoB1qURuzeb199PklleWix95
U95IWGNfdpotAH9sBINTPNd33KHI1rO6oc5CrceZvtjZvo7R3bBG34K9zg5P7bE6k/ChcAoZz+aR
bowTPodbsP9OsL6pu2qLeyuxiJh0jdX3nnKLnY3lJNyj2sboVi9f8abaQoN8oubD9TuD7B6xKik9
fHckn/sonEhZE2wgqlTt5sOZH5O97ECEr7+fN2Z920m83V9hxnoWEVZFdvT8nUGNAzXmQdxrX4BC
ByfeTfdEKnrbVudI3g7lLjwFF+xtluHkx8H23ymSgNd5QZRjwyV9D1fxnuSGcM99Tn7PgIktl2+I
d+jS+3Vf2sZnxChlJR6nXRAc1jNWSHbT03teXOT79ndGcPV4roR160wldjFHhzZusdWQIZQf9Sl8
AHpLeCRV/epd/oXsXZSeGelSysK3G26oT2JIKCSHA7nQN8N0RxfdUj+6XxApsuZYEiU4uJb9Tiww
2qzfoXiOFPuT/qNOz8QVTlq5jq8o0V7K1jVpLguzDTHbERNKJaqxg3NAcZOqvpve8k0lOIytiIS6
ZdpuklctIAzTDlehXR7ZWfINW2Xl7zX2pmvw2t73m844s3WmQ+nkTqza1afp0pji3khGjmGuyZtg
+ezpJOep3Vt+lPiJaid6jTs30zaQR6l57TkK8dsPqJruOEbClZg9KFv0LFfJ5ZIKSqpBYvwQUa+R
MHHa+IaZP92QWj3w0/c3EtjsaL5iPCqfXCy5BKLOPJB/x8mBGN38HYcmKen+im1Qbvz7kAv9evgc
Gamifypcyj+coJ35t6dUk3+k+8ketui8xF8K4fDsKEd0Tlt13vcKsKHtc7rpvPlnDxniRfIDhcvk
6b3mKvjh3yePE0fUA6so3qpHvvD8pY+cegbcDcGW420XwSzd1eved6dTs+3s739+v5s+QWke/NW6
vg6iG+ICc6mznkjbcLz77JJf86vvUxnZErbAlshgHucOWeWDvkm+xLa1zduknjUGu5tozRqQeEJM
AgPwOncI2wztLnYiYSPjb7qmN64MnEZe2tKWBIKCWR+nOLOfc3nz9qUtrkhe2bJbRb/M33q91lCG
VFyjkHzZNcdKueECteZKyhcc7PRe+iSbXWWrSJ/yDUo8p/PE+jJSh0wgj/ocMNrokZDcSTuHe8Sy
drYmksTW6j3TvV5u3LSxCVGnsWmAtlg1yKm8+2kX3jT4fRGqv9w4FciaOvE5eLLgNrMPnOInbrw/
mxfxyoF6C1yBs/peOZTvkVs6nDw5Z5CdRJbmp3HoJxs76RrV3Ie+L3YcBq/+h/cuHMhmPUAwcSkA
mE635hK7xzVW1tyP28lF/oDyw0CHCohDrvJyYnI5OblIP8jxS54vJLQTg2ZD9QJReuLHqa8mHjmb
0DEI1hOZIDbfN3Kf5t203NADF+ziYM4RR4hv7DmBC4LFLvkglGbiXOezbeqNSbNWckCGH8iHcLhp
ECSKFQyHpvwdzjUDnpl2nW7H9KJ2yUHl+iXEKORcHT86OBcMaOnWaB8Nc1P0j6R9AX0BPy3ufH5a
Pdpp6gECovQQO4Zz2+CUEbYHV9xg57kTHuHjjBXUg1Vj2dKatNJaQeJnt+/VOVhH1qXYGquNt6aa
5XprgiAc9vIHxaX1C6nxfjh7/dkvPxOCEb9K4QltoDP8UribxIV7FIDsi3vCHaCcuICNpLaAJZ+u
yG+b8pPusC+nW/PDj2oQ3NCvt43xkZjsHO2ucBucON70pCKZFHf0erlcUaYajEdKnJpHY9RWVzEk
5exLfoI70uhocdcyoRZYsKh9H72t1b2rYIo5gPw9px1pm6yzc+RO6lb55NzG9YSBtGTMZn+bw7/l
l0vvCbusrDXDlfJKuGo5UBjbMVDlwDtz5glAfe2xRjnlFWsd+bPoEAjS48SOX7Pj5PEA80p7KElD
5Lyt7UeFEeTqazqAoJs8ZFQ2zAZJ24AziSkly1eFQ5vL1UrnGHOb7F72GRpXj1OxLdbqTb0JxRam
0Q0xvckw4q04c5wbL/TBd2JtdzsqJjIOMdZnsqmu2OmDBB5jxl6tKBJXDYlwcJioQNsDJWifQEPO
FeiV1iFnMY743hYc/RFJPuMdmfxxehFUglChZDuZo1Ue9oN6pqQyJSS4rIUHLzr5g0Oz4t149VTX
VE9Dh5rH7n6BQ/3eHpz7QO+38UplnTdcE4p8x9ZOzgI3HgcCu4tHhi6UH0VoLJj34Kx2DjT2WFhx
+Lfxc7yPojXH80guN9+ltJ/Ufqv5dxoMaUc/jntx1bUrYJJ5fBkO+K6C+Rdryn2aEIF2E9S7KFyl
mfseitixVrPoQl55qAltPPdcn1+xDLSn6jJe857MgbWYP3TlqowRVroUVcRrHW6Fxm5ZA5AXJA/r
R6V+HIVnb3gzQ8wt88klQfr93kBpieyXhgozQ/AAkJojQ4kfwJivDWtNCi8DjHHjt2cGqNMBZjj7
vHam0Gjs2//D3nksR64mWfpVxmY9aIMWi94EVCAEg8GgSHIDo0porfH084G3am7Vbesq6/2YpTGT
yWAE8OMX7sePn8MpIBJipA79a8053EaPqVQ95Tche6Soc1jQcZkC7YNeuni6z72FPreM+bODW0xi
Ju3Het8WVz0+zDUeyI956mFXT4ZWOmjLcNQp7GYyzfolAMfH5vQCH9kg21LuB+lCOMP5SCMbm930
bX5Ps4MnMd2c6YIogd+oXjYASVWP8SaLIXi1hpOjLdauytBcKNJGo58a7G32VO0UfLOzQ9bujeKI
3FKROvPwmzwBn2rzBhaCtS9QI2LO1OgUFPs0wG+nTB2x9vPMCy13EU4lLbowuw2njPzLNv321qWk
GkbTZUFbn6N91vFDGmyCAJ4uHer0RE/fFoRxjqBXalfLNUJRJD4BR5cWeespg70PYwlpkociQyWJ
hETAVB3SMDEif2gp7ilmPvEA1g+iwWRHl0qWcS432X2RIaTuQIIcsdPNjnB9DBU2zn2LN5B44MiW
ZBuuyvSmgm191Agpkct8cyqh1fIth3Bz3GXYi/eaq1P8OqkRZzlB7FwfQL6XbzYbES506k2KxzFN
6VjMfTXZL8TLwpPmIXgXW3u93pUvreQW8VeIZP43RxKuCVWQzI9cNHsOJBUFSj9YCEcRARN73Zpf
Z8EZHzkeOJ92/YV1Yx4UStjeReLHQdyAh3vEHf2t2INf2c2uuYves/f+9FYH1e6t/lL288snOv06
TpZ2/1Wr7OA7iaQ0eU/YmJYzD+HFIKZhij4DCyB+dU8uu0/OxRVdPQGMHWSW9O5duKWRM990Buld
ccbLrLvpJ2EXsp4cY8bpsfZqwcEerHkyg/ZjfGEvLZ3mmjD3JCbx3PrdSGpENYkqMlEqX8tLcc4O
3NCuv2n0vO86v5287eAFdf9IBY/thkwvO5SXst5PD/PX0NqENOguwbPbJzhtAUYwqxu36N5mZmXt
hpVnyeAepjvjtcXM7LYBBZXgOzwK1CAxTxn13PvYaabzdpDMN9YWn0Tm7jdPbGPVdfBZcDg2XzDb
NtmzTuWNxcuKzD1q5eAF7Okze9BOJnya9rGNNvIcSCeoVsyy5RvPpC/8q9ARNlwjdHDgzLZE1m5+
i0/SleXOp8AVGu+R7ci+0IMvvpNrcTWOlW+4hHf6+ed6ovGSforuerLQAiBxJMiv6z3dt8OlTF9X
tJhkj5tCz563w3U8vauAEAiLt4Lp8KQQUFkv6S9ycgPG7g6Js28AJuEjc8MCiV5nuMoukQ4bZOnh
985zKOd7plZ/IVOVXggvdbt/VUQHATHFu4gBT9zw2wtYCeR7kKfEKxtXJKJlcBIKUrb0CXCUdB2x
KGA1Ff0cyTDCT1ILuiPYZpM3/bWrPVYNTdU4wWVngibNevw2Ri9y5ad58kjaR8WtSsd8rXzJwQGk
CkgzxMxVskurX5Lit7SzXvjwHnU5ZjTHcbPRQmjt3Rw+Ild8RPAFVwCOau3U30fGbnhAPAT1riBs
4x3RrKrcV+FefNXBPvR7k/X1zQQKQp97kPHSttmyBlteg9HJ3ttTK+/qR+zghc8Qe2vFLiAujG7k
WfcjRRzVDkFeGic66aX30nxq/nSaHuNj+NI+TRyYJJ3IEqCSYu7iqx319q01XvCpkSr7faajbAec
uCs8B+HjkRDCwZ0qgxXpNXhCvYe/x1tlnXDlk+o9MFeW3CYcXHXYxbtKf0ws+Jig9qd6/DW9c57x
MW+FrxEL9a8v9e+ip/gB3kTOptIl11FUtbO3/PaIFGR06q5EI8ObznFd2bJ8xKuF3yyrPYwLYMae
OBZ0oPteul2MS8AOv8AV1uS3cvStB2LzY+GSYVIXdQYwTPkVIwmPBylmd9HdMgWD7C3yETOKdD1B
FZE9kgmO5/JGLFC8yYv/aFANY6Y2NggIAAZID/v0LgF99jaw4ztt/dzLne68ZD7/K8pHgTk0BwIF
je4srmDNbnrqso7JXRhPdehO6j0KQFDl0bbCrp6NhzjU7I7Fs9lf5vaBp36GC14Px2zkVi9WSySQ
f1QcBA0YXBohbsurjZO4/AKhK+l5NE5h6WnrB39AZCwoONtfd0p4LPCln+ony7jO3VHf4lA9uR93
yh5ZrUfsVc34Ky9gdR/5jAHE3w9/lxdm/SfYiKX6874bA9NwWxoswPXI8Td8hM7CfeglOhsrMgzV
vnswwiPuiohNh5gsv4LTEcKXYB5EvGRLAJb1QQhtnIwo9+yap7AHPrf7l/6FvzbEba+9WA9N+VCB
OONwrL8Owp7E64553xOs+COOX27/MrL9rDVdIayu9EKmYZbviIXQNGObaKEOzpyf2VH5GOBrsjYW
c8yuTvibeO0eqesamyfHmp55sw+SS4wloPAMl4h8HUBXPmqpXZBt7uYX4Y5jqHLYVHUYJxR+CKJq
1Gz3BaiNLyOllWE4iarVNiBvXBEdMgZcYxLddMuiORFhhyG4gdfmzw5YnNlub+Tq9a0gq9HTu/mD
0RpfNk2BLdxnu4q32cemR1wavg5P8SepC3ExWC4bZOKxLW1CUkcSi+N3jnzEa6LeCDERqkyoCXXU
Hz/Y3WYEofyR1+goNB8xUurONYYDN0ANltYdUXsedNF5WUBj9hKn9IuEk+GHRBHbVpC234WSl/kB
qf1uTuCKIBjqjC8iVH2ysGNmWLv0EQfFBHXW5NKZrnDHICeNnYIVqlhQucN5elLd5dA0O+Jqj0Wm
fPQ3uGQnAI8GtIYA1Hwlus/BhSUb9J9UiJBCArMiRtB5Bs8RuSKsDpdgRFL2UnoZYE3til33O7c8
IqpMt4Hc8fibXC0EgyEsgRmR0q8IqvQ9oYxODqU8RYc0+CXcwETZMvwsPgApcVk8INUfp+8IOOe3
yqHYYFZTeRUaAdFuSn1GFGJKRoqUHUiSwtdlOisv5SVzOdteGTYxfQmJs8i/TRCaDG9wRxA/cEd4
Td6yKGBr4GqKp/mDd2Jb0UjYEXhaCVMvOeypR52k1jYxYq9OyocqH2U2uLf4hhfJvM3A7DlMSRLc
8JxmFwMdjRIO1o1dS2ZkyC1uyn68Fc9UktE2RvvrOWYS8vo6OtVM6g880K3bfGQhA1bDBLszz0xw
kCaTw6eqQRRdBoS9C/UUwB4S9S0dgbsxuZa5Sy1KSr6YPWvtS7H4lNoohpK/Zo+8FmCnIbhA1EXz
eO48jVGjuOTOQEKk1Q1crHsY7/yD35sGhwAdCjmkLmdimFqft7LKIAIc1V6ozphBab1Wwu8edswS
bjBccgBrx3eitDw92tNGQeTcKcdCexHY+rlmIXTK1l/QKGv9WVy2yZNsmQdbNqk15BcoEszKktqv
y3NQbbG/rCNpmxsLjsBJwFS5EZhgdq78OP9w9Vwr78w/FIn5DJ7O020ASJttbLjfXnniA9nJGI+a
LWV+5KdFa3caXX8uaCL/JuWqnsSZPsHHVMttqPMU1iuWd/xVz18M6kCLzOLzOVu6ggX3Dv144izl
yLByR9xXTbgz8kQcDLi5JIl6PSUwfrxCr9nqOcZ4z1nIiDNeKqaylpfiNYhREvnVjosxTCgNgD3k
xTVPEYjyjdnJe+rzlXOP3vJK/MVd54CNTfYM7M83XD7Ier+FIxo/ksGt2Sk5+UippZoDd7tNUhTU
g/B6pS6Hz21xpXuJyJGHyjnPqOLcLABo4OXDiqfiDbWl9njqPZrLMhrksCRxLKCt0eYaeUTsCkyl
UGOHuwrdDaM1v3mzaC3x0s/Yg58wVntR+K0C25/NaC+BoSENg2a+uh9MuvNc06Sl6xdzhW+BXGVt
e+8/PplPwOuYS1BJq2G67bgz5iTpSa3sWibq5HKh3CveESSyvOtcBww/H8/BX96WlYL1dgtUxrcH
Gtn8EvdOjyePkdth0isuV8Ui4ie8hMcx+XNMaXi7be5Wnm0uLe9otNuGgGuk9Yn7X2uHt+PO+SWu
l0mwPSTkPgenhNmGr/Buk5bZCfFWvhGX7hTiPED9jrOHKAmgxTYHZzlPb3zweKNKIJAxodJoczv8
Wbsbb0g/oK7d8XjAhTOyZlW9GWg+IS2qBiz5QkHWGjeHBUB6h2ExNwv/jYfIm20LAxMPFoPmDA3F
ukfjqJL/mB4PlgXCZ/BCHjt3yG3SAFk7I9Lj10jeY6XerO5aXPGx5EXiCg2U6NcZt6VsS9a+qO01
9BBuICqUHvX8CHgiZIAJN+Y8Hx7CehagcrqLcZ/2di46lXHP/UxMJeLBvbGeeAy8FhfPbS5CTAF+
xiCe5BTqK4g74Q5zFVrn0/SNoAi8UUaZq+B1PAaUyXgMK5ACJnjGOYYxqTzxC7F4mqwT9TrmB49y
Rner8BvJ55Ooucc5AfchFVjqFAGt47StPoO0j6vistcThQ2WRYb65HBkkvX3wwMFUpTvt7WIBNvj
Jm4wM8Zu3BC2wNLxKbHhQWN5UYmM5Tsqslwd61iLXSJH3E6wBBMtuy5oRCsDOqActhNruI79awpN
rMM5FFVF9QylTZQ9U991Mh1PLjKPWI1WCADgwqC4MMYyyY00T9ReeMZc5hg+svaM7sa33O7G4Krp
td8Tl4dYZoy7Fk2hkXlLmWsbWHxYoejILskTDMe1Dn6Gf1e4IDglYhdkn82TOgd/jDCEbaHfw6lk
fLLSIRfOWnsqXfN5DuC6cWeLgMv1thYZH4wWWHDlVnWy23v1GQyP0UBpvcr2kuwwC+EUGNgJCy4D
Vnb7uPB4dAwUVWsF07XVyyF8MrDsQHyPutSWSJVuzXWn0MTxEzkwpuias5T/WJDdrq53HpjcF/fH
c2VahtTt1A2fnPKj9dFcQ+6JxInJmBwYWNI8Lon73whBBuQiO9bdEDB/F1Vbbgo/MlEPbfG0rkc+
fpsEI1AmymW2OeO4BuPEV0E5ycp2VC7k0p0tzGCB1Gg4WnaT1dg+uycS2eD9cIEeEv0Xi9E6xp+w
VIuHbb4KOLsjixAsupeWb2QPTDISXHJglaytmh7RJ1Hnkzgj7yu8iHA8f5adiXrruI20wggomA9T
UuHMJLRQOqhwTs0cK4NE8zFpLiR3G3DdUalIWbb2HJM7sJdD76LCCHvKoak1XI6jcoXS3zyCs8Hk
sMyjJJRQo0CIrkYe+iyDbf3Q2YXUjezU0O/u8aetBnSlHR510xzbhqTCsSicw2G5C58ZUVE+bz4y
IPeoCMVuxR4i7yz0uzT6H/at+bHNa+XKswRoFSmIUvZssNwDqIf0IuQeK2tAFHvckFx2oBKYFDpX
gWqLQT+BeWAfRlOR3Z8Uv7lDUgVU0bJsZL+Lca+pftE7GV4/8M7UA9OQuxgjnwRaIFBngbZuSlLy
RrrbpIEV39FEDRM0Elk8bk9zcoT5rAMj00yDanoXPmGssI2p381BoPHJRFHfRVcHV40Ka5j2WncO
HMRtJg0BzHJlM5WzxTNyXh3Dsx6V6I7KXtQcx/i44KM0/hr7x63qBZQQu2iGKKzQ9sBeJQM5YTEA
NVkB2LPVd2AEizKNXzd7JiaPgikL4x9ICvOk5Y4VqIH1EWQZO5ZIGT1xGJkVTkpbEW8yEawHgtwO
mSUOuqvwwfdmHPBWUfyocwt1wFPjJEd9FycYIXugOaxYtrvglahWb9/qDj3NLcTIGJ0AIj1kAfC3
t7d1L8D9fAUR4eONzmHl8c5UnDi3c45Tu5KZjRT9l20D2c5s9CzlgJ0EgvKKvgK6V4BB2pVlCTk9
7J4bNvrOq8eDzFutON+6Xf/JhKcGEipXlm6PtCLtCqsbpw8zNwTZgVUhoIDXOLroozdAb8lupY+d
LWIdjoq2j6Y9be80vOOSUGMHSSEmd7FXUldUEUlTbKG8hkRcbCw/mxGLtb7PX5kzLCmujJ1oHbeH
zYuYzGxG7Bw8ogg/1zzgobHzFJBWdJvzkZexXXbvEELYoDjvBC3g5YM/kTcTL+d2AWcN4SHpwjY2
JOfWhGdMbE5vrk3YwIfxqZx9gGV8yxgSnLFaxJkc9Z4KjmYB229FBh4rv1VENObAGT8jbutsLTmY
PO1KlT5RhXrmFu/xVoQgmc8WgiYI/R0QhNMMdHhk9keTLQ44IOzB03Ll/QFOACUZIjHu3vhkk78H
GyVZJ1/djm+YJ8CfMItyW9toBn0H6y+AaQGYzOHcgjCFROR4ZwiS6ZmzVUAnRX5lZyEgBOj2dw0Z
pelnBnP7XmjLTc9D01Peng22adbuMLSNDEsYV6VZn+5WM8e6ssQuS0PsOFLS0SkymJzLZjtQ6+oV
ayzlIA2bOglCkAh+QqIq1QJ3J/Ut7WmjKDCyOWQCc0psskCcYgrdAk0tid6WrtCinREiT4Qyc4ia
1CTLrCQU7u0RkSImO8BZi9jAYUHyvE50wZNWnkg3qU+TPtFmHHYGjRUzO1evKu4YPzaqSSK1Cf38
KB8Zq/bVFtH7FHLI1Aqnc7wW/oAkKnFNFJk4QkOa3k29lbuZId3QRqi8H+2gn18PdeT5wsy8/PxX
mykFQY54+/lZUWTLfga5Kbe2oFKe+0PR6f1hahKGbBhPiQynMvt/X+RohYj5830fG5BB5dq0pYaF
26JmfIiy+O9flM7XNLRfu2nBkkoTH/58ARr7n+aiD65SIsDx86UdF8TL//z+519jx/QryiL4UXRK
fhSefv6J3CuERqGq0Xwu16PQQNcUsnahT3umL9gwWCMJfH+nD9W/Xa0pwAhtmwxzn59//tzCH7+4
/TbMTn7y53/WGVL0LTlY34H1tAZMyJ9P/vnyozr1h+DUnwJUGj3OlkglcVboVooKsSGv5KSrt4H9
+TJt3/7l/35+8PN/8hDvlVRPfMWYToWRS145Rg1Ul6Z2p5RELo4EdoDmuRXlbpc2sYGhCO0FEXKc
4qhptqzDMrdOQ2rqrpYbld8J9dMEMrNCFkOnGHg7BRko599dLuIuIIQfGJ7nRATNoQqt3p0ajcLI
CqctBUJLjRECwUhTbilAlFHQ+pXqrZEObSQnr9FzWIyOziYDHn+DM0e2DOZOWKb7uudAHkXNHkpE
3hR9ISXK79p56yY08YjqRhMnx9n8KLpbqwEIaq1UIp+/ExLSdTEpJi8ym9TX5JpCCCCJ2urXRZbu
G3GpfAShwJKnEEVcwhOE/xNfaxFes2jQIiUAn6uQKIlzDHRVjjT6kh86eJU1qBW6P+G5LoZAGwMx
kRSKcG2DbyLWZ4VJrmVp477LJ3CoWsXBksa1Ymako8Xryr532qGEsGegNi+1ZOTN10zTP59HGIQv
EBKdFNNTIaNazyFE76FhU1WIHSklKxSoyqx5jfoE8sL1uAmRI2qFcZTi1ROMkAKlV7uokmdEcgP4
9ImOnnuVkj9XhpEE0goHCUHnxAQg1KcspEw0vI0Vg9Y2kwry+qxY5A7lTLQpol1Ls6IzFnS0zW/0
B2Kpboww/pVdrMS/mgX77niI0TEdKtXPK/yyQYA0KdP2syJweOUEj3FJAWbYHG9C6lEr2I6YrBOc
tjSipWkoz0Uj3+Qt66IVIjCBEKF60UFrwDyycEOfWDWjYPhiPL1WA1csCBmkQME8Df2s3YmcXcYQ
H0rk0QjsIXvWcfZq9ESjovZhpZZ2igYOuEKj0bROohdJJzOExzwEgrwch3jEzFAsy6Ol0JUvii10
Nq1ycmkL76UqxK20zM+0g03VNOKNPSrnUq6v6zTAkKLQSwvKepQM7VcjK1AJRgHB+AQ5O0RsGtPP
5Si6TiVCH7qFGiMQouZak2Iei7kM0qTqg6HW0KCsq6MmtGfD0KZ91vRvOkJe3jQ1cFVYvHYjGNdB
Sjj3kgVV+shMtklEnpMYI2iO8VXW67RbJ3rbUlX9agTCuahQEN4mHhFG5LM26R9XLboSQw3xiAqJ
FkwwadN1KWAqTTTvpcNrlqDcXax9hig15++ifhmRMe2nlsY+2j7ulDGT0V3FkKfKif6X8F1TdNo5
suncjRGih49FY3ijKlmntm5O9NP0R/pWjnko/VaWjgaaGuCMI4BaA4SkXjtqGgo8QjrKLFe3L6Tm
IK4PvU7zbNchZFNCjqDNLzBHAxabvJAk1Sny1bneHeiQGmwx1L7EosK3oNKR+Mw5CdruaWrLtwmZ
a2UcJH9V8rttptOpa4muJmBfYcTLh5nViSMnsWvGtLxNtKg0SKfNm4iRtRcULLaSmpZmnVab0oLr
0a5Tckw5R6x+TJw1pNkbgap4Iy1CAzEaOmAbzQiEgXhLkyvRk3GkLOqRg8XAFzAb4samaTiQRGEN
JqVcrmoc79NaOzJFio88lM9mCXm9r+YnCWsmA/EcW5+orE0dsGHcvqoddrZmLxzXBJqGsDVI1vOK
FbfZPS1iPgeI1p8aHg2QI+zvCG3BZVC+tYn8ho4rDNYtoiJJWu5m6rtTlJIIYXF40VTlpbVQidtU
VIM2UYgJK4CodunJCWnC0usMvlk7zkElbbLrMVVkwaMRVnEqhTYdsdFvC/2vhyVSJz8JrRhl5XKT
9BwPel6dhqRWrkOTPoaS1Xhsxlkgp096VIl3fVhj67cqR5l6lp4l8mO/jBR1oGJ1Lbbrk/GGGNrX
vAzJvpiS30tc7KCox08oyNByGlTmm5Cs48mqq3PYLLmf0nRM94D4nm8UCTGknmXW7Umsaywzpfi5
1EfyPCoZCwrREkJ6Xm2OkydkRuxKRf3MLLXrRsDusehJz8eJuBl1djfpBKqASGeoQuvmq6ZjHFt/
p3N4SjtZgU5b5PZaE3ZWU9KfcrJdjMgA/1XKQGYm6cchHLHykbsgokOHwsMGkdA7HLVpck6yBmO9
4ndnSPQHSJ8hTeo0gU5T0CnJpr8lv/RFNLmxqs3+NNa6Vxhj0GgLR60q6542kR4ZLZqFYv4sjQoc
jW65CkZEUUwZV7fAidPatLtj2epP8owuHI4xcMVG2ZtEeTjJdXE/TevrXPWXtujACLJZ2a/ieEKF
MfJ7lEPAoKcb4kTdJTVsBq/yBblI0OCJDMfQtRKoc4HiIih0Rsu4bM5jTmohtIdeoyGp0wEVml7O
H2n/uUzLfEJ+805Idcs1VgzFVAL6pm4aTlS48xKm93EqlF84q7o59jfE7+p7KNL7zGR/KFUJqNww
g4QIfV9E0Dr0eDgJi/Ug0YYcla1FycQsIXA7eNak+3rs0EeX2NoFUEUJf4LdGpmfyUq0WWEdCzED
nKqVo0AXgTSz0kCUa3IXxKdmkkMcVCnfxjBNqx5szmxYM6I0+KpRwTJPxzNdj3NW/qZxfzcwFu81
1i3tJgiehCXZDfev0/GyrlZyXuKLqRVwG4bXRZ0hs2LHLcjHZUV1sGnnUyvMIrzhr0jTCcwjxG1i
4WHS4KNnVtd4YTp+Ic4Y3iwqS1isDcgJmOY5isbPqDNCXwgUrd43NaVbuZ+BAdYqaLCv2mVScUTo
UEWEq/uU+tFv0R8FSgEEb831VxJCxGjoEq6XhWX8ZnSdq0Zr72rSSLlZCjmC1uxOms+LksSnoaaE
aqaKN0nWZntAkkMa3leIya4Y09pzVaE1GBuvbWJhOTe8cuA86IjlYwCBokTtT6xTtw5D7VRbObr2
a0+3+YYxidVtRtssQNn0uOQzNynT4KsB0CuWSnmwU+h/1hu3bU5aIq8XIxmaM8IEwPoLAQsIgRmP
nSvN9UWRev2UWZReZxpxshiB/yldUeyWMySXwvSEATHsoDTzdV0Dcp01FB4msdpPhoNoOzmSdpRm
ofOMRXpB1eiyDpN+lvIW66Gac9KEvZnSkC7LbDmIydCyVFr3mc6jRCgCVpOsoGwXU+cUp9rRpSuI
WZ8XHQlFUyATUJ5LtUtBwNFEmnSsUPOoO2DM0Dx30Ba9mvo66g4Put4CX6g1jywnoBtFqvSNVAIN
t2pJ815161PE5TqNhrtZ0wIMmOVAtaz7rkGQcki7LU4sQc6MbnwkNa39jjZs6MB8W5h57+aZ9rZY
0N1itT1ONBkDWkpvrdpcikqxYECtPd4OiP5mi0vyyOBqurpxcglJhcIr9Xnx1B4D2SYhjBDYmfKh
RQ8QHCRMVZT45s5F4Oe7aEtq9uKELcbUxsek2RsWi7SWI7YxhQkeUq7NpwG107EwMdTDgVtnm8SR
CM9Uk17ZsHtUcOHBgRVkt5KrfZVsbQgQPktJk45zuN6J4ijtZcQh9uTTyrRuUQHU9SwSkS1boTNC
CCOhPkhZm13xFkv9eKC4nm1tkVVlJPDnF+UkhpkvFaMOapZgCKvNgT7RfmQaA0kfaggHPL9izqsM
TGpTa5RWhfDENxUcy+mEjp5NbbOnz/CaTSvpV/QrN2jBTwnqHYTLslNnAac0U8mZJ4vh3WJkW78A
5ZNQy59EcRNnUiXpvjZphlUJbXZqVGxWoSad8gpaEKoRedAAU78O13KPddWRPsbvZjESROirBOSk
extQD1wFDP2KPp+8tZIOYQtz2zI6JFaB0cqImxXN6NIrPFwckGmcX0kMNRG82hShkSHd6AipqHlV
2f0ShGTh6EXCKq3TNmgX6OhkEUBOCaz/fu0Pm4N2198J8hidTTG9yOokPJLuKpydn2vbNagwHkc9
AbExqTUOwkNVGkFYkigYA1VNMeT4znuq6KVxRzLklJnyOWUxGu0Z5tGoG5aUHVb4W/2vMZyfgR00
0ieTXU7r9tUmcTpFVn0KB2WiIIFBGcn9wahb9hYsEDsq/UIrhn7WZCM9kTxOWpp9Yd0MGSdty0JF
hLpRGWuyiJrhQOhc5jBDJYXuE2kqAgOd+Ht1GoMReGSMwuSM8TvUdqtp7pifbKepsiJpjWIXcRrh
ti58yXQWHE0p+TUnHKvIBhbbbGFBE8LSPjSXXithzQnttZPYRhc9QvcyUk1e0L5WyqS4/dK+iZOG
cQaGVLFa10B/6y8pEZ/ilFLhOlKWN60phP5PqT9c8FgXyuYtThrJVeaIIiVc866G/h83VD/ieNys
TbK7OVFugjGNvmgtCJpiWGl+TDi075a4hqoh6FiPKXjctPE1X5fndV1oIbMAgIeqQM+ye1rjci/k
UXTLtZduHD/n1IJEG5NK1sAcDpdb72SwW7kTD91c0B0Cg0SqZvgK5mE0s3PcnhRJfGtXJBkKxToa
qA3gpK2bcG/Hh84qxmsmTt8Kos4oOdMVgliXtuuMLLtpSY7X5zOS59rXikJwkl2LuW2CoVwpA6Xz
VnSmEtRZwK2Zep45kFzQqN9jg6Zfb1HLQ7dm5KRfLR8FpQxkEUYj+i3vwkplQdInd1zoPRPg8LlS
9sKGNXoDDmbwO9jf6zH5TKr8q0YQFFS3uW+lcDiVcClHTlVjNb+sTpRcfZMGSfr1+X0wccsVB8G1
UNsHORcrv0EcspHdNk/ke6kd90ZWkNNM2Nqwg9sYFOC+GikBvuAE/PF5LXANtEaD0kW97mfUNex5
WWg7wOgX2C0o5A1z2RoTpxYQY+lrAPGhceJpJZiS6ws9vpQuGtZu3Ki/Ssv6Rtmv8tKh+yh1nric
hLW/rPpFySUQ6dTwOoGoyCC3q01aafDvZVFgskKKvKQzonatRd8WT53lo8ZONxtwPTINqGDEkkxh
ee6EbAnvRqv+SihT9n3xWwunCIY8Paho9grsNHg5vgsFdCIpWhd3yakjJxTjBJwZrK79KCW6oELT
W7qmClq1YntVSeXCMX4Zuu7XPK7rJdfurYJO42wQch/NjxLuIqJKSASTRYKlW7yHkHfXPmtjL566
4f+boH3jPtgv/07ozZJNpNH+e6E33HGTLnkv/8kHTfrjt/6u9Gb+hynpsmWpiqkSGqPN9ncfNAuH
NNWU+WNJ2OLomw7c38TeFOU/RNmUwZ9og0EMwvpT7E3mDS303yyDqpsoKpb0PxF7k8S/OMGSDiuq
rKiSZmgSam8yPm315/tDUkbdf/5v6f8kSzsNVSK1QakRdCRxZ/lmuzw2a4bwEuUWXdYFF98My19a
eBkzmCMa+jWSXg42nus5phdyMWJIuzpu6pK2+GVznnsqTW1YPElpvtlgSRQHTfaGvO8cwGaqhDWN
VuUcB4VESULt/WaohoMut6+52oDFtNiN4xEMMNwCgrQv5qVjc6f22427jsa0uvqV6wme8Sn1vJKI
Kh0FC4W4gVaZ0Dit1oSKK6Vpsy46J2sGE6kGkcJGZe2slotoindkcYe9rraPbdP1SE1wr0CKlj2q
IAKqJPvRJqXStHhrlsLw3RujGAwRDG0UjlxjoIu2ptaVFnB94jJ/rwveoK0XLE3w8F0aC+L03MxH
ySSwrA61ZU6Xdun2ogR5ebYUnFbHaZ/q81dnvsZSW6MOIyA1k+okYBXdYllF9oQEmb4d0BGNHCAz
qt56hTQa1CBINSIKTMCMIeU/OsFTU31bMk3Z/8OMvv/DH+9/ldi1VUnZb4/8v04QVdUx+maWMOdQ
bvrnCZIuqI9XY10TmFmPYg/D4edLbnaljTYRxmkLFdk1Hy7iwEWpbH1rYvxtMP/1tVh81D84+DFX
Me0A5FERRjQNaVNh/Me5KguSOEdZVgeT0NKtV5evCqEica0w3Edy8SRY5Xei5v9uBLYl8JePNRRZ
wpzQ1CxJVv4yAuuAu1+HrnnAeXGiqoVkwpMUEuPEmyBSL0OoEzZ604QeTN2i5yB01BnDqT9wGzpd
cevzvx6HH3vmv16RahmipLNgTVHcnOz/YdGm1DWmouxyHCsYiLQEDu2sXqZM1/tEAsoO93FKw2qu
u6R/RwDe1RPyDL3jdbBnRYfkMVnf4wxbQddXiV4y2lq2t9Jhps2KDEs+TG//+qI3/8j/Mowa6pUo
WJqqTtb+zxcdsQISZMC4aHxFaG1bcLU1aacH+961Ke7loqEljjI1r7oEtNVErMMkFMkNLESZWvmr
0SHoKFYvIG9SXfViq/82T3lIQDvLy66iI0OGzZE3KVTemrYbuctQLW86BxfwD2vo7hptGwg5+UI2
uicXqaadFssPuFxAgkBy7N/c8TYx/vKYLEPjTtFzslQkQP/5jmfC7LjIxCQoexrUBBy12iYp/Gh6
is1VPimW6VolHpKirKbYxqx0wgkStI9V/7+Enddy3MiWRb8IEfAJzGN5w6IXjV4yaCTYhEv4r58F
qiNuX85E90uFJJaKqCoAefKcvdeGnTOwBaqYjzVQjXfCr+OV2Xi7pMPVOdI9s8fwsaets07ldUca
0tavuAmEVVdR1Mu3sLIIUOzqDEWoZe5Aor/V5TgfGgO+TWkW21oydYncrdvLf7tevgVtcpmCDg2E
cE0R8ii+XS+QQ8WkOic9tk34WIYd3UcaGY3M341OIlX8XUwlejCLASD4lU1Ues222QodzTtKIoxI
/rnVtOeV5bnX//KV/H/HxvGBEvOCwHVtokj/fuU0dZg7bYPdtp4OZpOJ05yXL2VAVHwNdqYyBA0e
w2Mbxt3cZjRHbxhrdMRexsm7fj2gayH/GIeB/VOL+N2dUVO2kX/HaYkypa/Z17Qo4a25+e25ZoCI
73EOkRoX5yDwbmsGYgfDJvCqTBs8Pbm61WkPBwByeGVV6pSkyc/Elf7ln9+29X9vYZ5JFKsVWr4P
Zcz8tspnUTokkV+lx9mX5cbL01tXz+Ha9Nuaaj6hfe5s3KLdD61zDmGFbeYJV6dVx/epctWBij39
U1R+jP8T/YJOmU/kRf7TugJllMMIKX0oZRYw3bdDgkQ6WH0cAjWVtO8IRb8xY9/dN6o4FrmAAA8a
7RBBg7PDAB2oaK5JEkZjqax/O5LlMvzbZfp1JJ5lczoEwnQ9gmb/65xIFVOkxuAybemFeO6njkfj
qPKo2yUpwzmb+1A2xXhDgf5FFR3wEp9hq6rxNA05To5W/KAXJrcxgQb48r1tibf5n79AZzkv/88x
On4Q+qx83E2WVfpvd3x2FJrZ7citRHsEYDKLaOi1uGH5ZNiB/gm6cgaQfhYJITxV/C76uVp5gw0N
PlHXFJSfWapB6FSfi/7hYbRQ0DTAS9JA3drscTcyob8JVhzB4ax6RHDGj26Z6JSTrS/5SLUHxW9j
iOpfP/1vy8Ly6VshERSsDML2ze9XZD9ZWVJ7bXI0XSw5NeNjElKmcxIE0abVAOucFgubjeagtRCu
EcGeQuib1IkNs7GyBVDdgr1lavzLNeN9qzaWA7MFmGbfCRxq8eDbCdpHfg9OjZnykDKtavEQ67RM
WeunR1pI8J4W7csSp8Co2Vo+QPzFPO7cZjfanaIIRb/ViALb6yiNIxKcTVk5RLfZk3WYcw3Z3Fr7
8IFvzF7VO9H7ZEQkgYXqwj8kedI9OvAhaU+mxhtRrUfPwY+eT+3nmLkYfGerW0u3u2JAwsTbUwyg
yng3lTiYWgim69qOoQGXQ3MFSPOTjuN8zrruurAz64bUIguj+qH2qvYNYOhltE981NuyjfNDiLyk
C6Nwb2RzumlLf0ZqRs4VE0Hj7p9Pa7Gctt9Oa4+TOQwFOyTI1d9ux5SrciB9yMD1FDcHUK6s3gr7
68wbzzvPv3XokcjQl2vSU4tdXQdAXxSmAt8yViVRT0CMkWcyzfGOwnVQQMIZnQITxWVZHZuy+FU6
br3z3ehZ5qgiuZ6ZWoSNt7EpM1GQDskxaBHySUA1WIarm6pv3NdKPiIA1+ycrkovz3fNDF0yiv0N
CXGgNwspj1PvgDTTOJpiHNO5MTH+z5b7A0EtyAmrbvg9aIFZa8DtGZGRjWYuNDHKu+yfdPMW6+mG
JBjSDAL2Cw5D1UiH0aHNHMg/RsykAjfjAfXWwQoWz5tPCO2Qhz+9yLDvinIi4ZBmTU34NCk6hEjN
4ymovHD9z1+Q9W295CIITM5/k50btar//Qsyw6ItUXokR4OwhnVb6BuyfcxDxax5NTGlSgl1LweD
3mqwZCCNBcp0KA0iKO9izyLfSdiXzCgZVWfuktCl2+2/HOG3IuvrCFnHqTdsuOzi+6YAcRknkaGT
P7VwPWDukRFOHZO1PQj4xLnMVvRwd8w7UD031D9RXf6cEspkMTl6VVYkGs5iWomZDdi/HB39gm8n
eGCCZrfZOnhhEAbfTvAp0J52x5SzDNL1PkkQpkfd8DNPBY56G1JYNQ7Tku81nQEoIyRMCapgcP1n
0Yux6f/zATl/dvT/fc0FjmMKM/TYSnFo36rSvKnoYNeY30cnRyno6Oye1mK0sfAT9YWBzgOESJwU
JKIlMS6nXyDFqzenfLXSRWrjOM1HB9OROac6DMRRnN3yF+VMd5ZiKDaJ9AFdEXwj1Txuh7gOdh63
xXXec1X0zBHWff6E+q889eAv+myMbhuSorA419WRr/KSjvqTqMf04qdlddDtfCvtkus86uVJ8Enu
YnR86znsnb3fJO8NOVdXowfsJSsbGogpVbAHcs1JxW1HhXGKQ44TYsKk3eADy5ONbchtKlzCaGvr
AvxMzkvR2oWp4wr4W2Z0H/pzcCxjFn8VIYuzpVo4wqABnHIe98zffvN1a9rhPVyAKfh0mqrY5nnD
m1J4FgJodUCW+4OJstFWgXcuo8RCl0YQsh288mHHF6cY7qXpwmwZ4nkTtRn6ITbQLHKBdeVXLVPm
PBqepCAnSWv3GBbNhuRL+MCBXcHUJdOJ5vZ85zDycAUtCW+eULwOsXfKl85FNKXJ3irzV0GGxTkh
tohsbEU9qyTChd59VYXrUeslzF3FpkKxeZnHYDwrmJYMuoIAy4TPikVmHFxgGe/LRvovs73PXHtP
s3g6tsr+Pc2Zfd/l6ZuYJ7DzYjL2AfziFTh01hA/2PuD425euAleK8sIL7D9j3poibGZA6Laix66
yTjwTQbwy8LUhpChqk0Ty3ZbiRBnXEun252N+LayVU37tzhI27X27G7sfWtzVc9FZxxnN12UvJIc
z1I8RZbpg/UurvUwEvpGCgphKZjmTc9/JbgmxwdcwAZOwg53avARu3m1K8SQXVH0M5uvYY2qdGwe
2TYr6LsZwwNvKpD3lsFO9pzLcYGuyW+Gz0H0BKcTR037vmqooIl50mV1Q/Pi4no6AhqFbHfM1CEE
Eu7O2CcpqgC8zMBBaqtdaTZTgE8Epq/KP7uhpi00aH/TaLG33eZiEhp/yXyg1naa7Tq/wGJiAapj
es6+uFLjgayGO9vp250oRurUjgkDojNjk47IwXOpgFmo+nbull8B5lfkpXln1hhWe7aNuFP+FN0N
ufdp2OHKtiAnBb7AjVFYe7Y49rHMQRVK+BaRwRS7ajxqRNHR2BfOuBeoZYGM58/SIgJcazjrWR8m
t3kOvn7WLF9O8FT2dXLXWKgSugy1pizNHhH1ZD05kgsytn+Q5zQ+2Rq+k6shhdgUTBsjpsk+9pEN
xk3vMxnJq24RQlSBDxylZl87PvTF5F+ogapUARIi9nXPROKGGNvoYqqP3hwWf4r0NmMWRmjPOOhE
hzdWLoJ1XC5TI2FRgrFL3mXOTPxVjIw0ZATFXZnxRRxd29OHrywiEWvrkpGptnLTUq0ZHUMhSQvv
yixKps8dHhtEOo+usg9xmaZX/QgqxzRYykMzPrQ6QHDtm1c98gLJoHVrF7F5Z4wd02TeeNmoYW/1
QbN1046xX8VoTabzj8yyr6gfsXMrkncCm4Mj5lw+xwxcjNkM8VGF1mUO6m4dmz2GfOwoapidp0qk
UCrLuMdywi6X1TCJAeZzWe0q7RVXvsPEXSSZ+4yqwQfXnhbniTnMuoTW/1pL4DFp5t8SoeYiglko
1wH9CcvVGJdJ+rAse1hbY/BRDg5DzAi/u5Fir6fpc99EVvjgG0jZmym1yaFJf1Z5G+2p1FpKSSbB
yZZCg61/Pb+4DbeeuusJb7BoTchfqqdrwK7x0y7BfSGy7Y6ONvqbZG74CFV412fa5+zDLcg2mx1O
ER26EDpkMblMxIqDJ+JHNYzNjVmWLWpJB2t761R7BHxC3vBV5kdraN4ZxHl0e62KST73od7onWva
JC8WhYzyWn0aYiZSqsjPDK/ASNd3Xsw1WDbwvwlOGbnX4+1pUq1P+TBCFez2TjO8FaX71A7oHrK0
sjd9I+pd5ZJjnYGdojN+/fWqoxbp2mSyvM3GoQF85MQ75AjIsblXkVCBtcrc21MDOKowq8us7aPj
KHfTOjZsd58Zmh2ecpcT2uwR3QbWUOyq+DxDZ7+rJ9jMAcHGCFrAIXf9Q6P8dJdHTr1WYePvJisd
N3Pp31dTY93EtMNFF3RrphT5aZhbeIpOYx4tdPgHJDdYGMxhawxARgM/lOsc1+GE6a3zaLqSiIqD
pKiny1A2P3JRUUM7/UvevSHlws6rsGs0AWPYmMFj2vAFJ2jNB+VBNmvyZsf9YoD2ihKqLdKbsoHD
4oOkH2IFGS2B+CQdLKhltvg4WARrtBoP8W/KSOtshHCIzbo5pgZ4s0IFV7o/FJYjDi5JDyCz8mMe
2y9zKKC2MIpcY143BSZmS1ECOkhB8GmVpG86XXsIi+xcBY9hzO6BqeJJGRp/cMJyaxLVAyIn6JYt
qNj25MesHdUhovULhMyNsZWxba2KqcJlrxf3O5YC4uWDH9kYfqLZLS6hG8M9psnVpRWJ2lCpogwn
2DxoPMs9HrIM32qfej77GPBefjTe5C4wpRBvmup/69ZMbzPyoHK3ibdaMUOZ8A0gvZvIA++zU6Ph
AKoRraZI56ObhzBmmOHAsOjiXaAgUVloc46EyjwFyfBzMJ5H5Y/AHeACdxPyKOk9ZMvAg/v4kasA
b1xIZeg18gd5Eo21MbAIYCHnuXbkWle2wjucPCQdbUYuOc2iC8JqIueDsc68d4Zq72ftm4lAeGQl
Hid1Y9D/XrHzo+0Ewc7I6x2YdBIvHQYk2n+KiHHd1uDq6ZnJO1GHp0wxYvVbDLFyRHsyjdGuaysC
BDrGNNROCArwHLreAyU1Ald/uOoI34gSxRS1nzvaMPn7tJVF915FjVj3NGMQPbxGomLPLvMDyvrH
htbIyjS6l25AdNWzDByHPIhWfVvjmHIKXKuTD1xSUrbZ2bkx0dIq8DhZMiMbn1OYp2ihiGTpJNb9
xDs4tknYg4WfGThfD6mmekbHmLGeEgpWIaWE42U/DvOL3bVqm0VdsnEddOpW5jLnRnixHWqSIohZ
pn3rf1pu9QQIP2bgpiUgh3RnBJQTsmsRhCAZDMzXJHYgXmDHzhu9J0iB+7vERTAQ+xDbGBrD0VjP
g/HiLtAef3pjbw+IFMl2DGvARU0bkLkLvx5CYVfYDaYv/SNmA0dZIbY8b9f3BiLUuHq3fOcsfKVX
E4scDZj40he07FJ/nzrM/3Udg1FNSYAJ/XNTMribI6Cbo3GTFdtwJvzVGGC6Cug7maj52LsMaI2S
twNs2LZvU/xO+bDJZuBEKZ3/FavXjRPtR7GS+IBWIxsnEh2u8qUZFFb2W9JVl3oy8nWblegJ8w+7
mM5hdDX52J8KtEac9CAsqNxwG+LHa1z02LF8z4L83hfqoUIKRajtj5Z+A7w/mhx1yCbdLa6brCJz
SZmHMOLGF9KWWcmcy2Wo04+shWI2wAmZoYu0kPjoJVqwJMloj4zw6GN22PzUpSruVEDkGrcCrORI
mNOlG2j2NvK2Kn6omileTdJrLowAuSRqKGDT3PykOGLJ7j30U3H4w0fCbnkW2SlLhPZXDPVXZnZQ
yInQ1YJSZeGbf/3g6ylff/3zsGSZJ4LmKVKN5Y+D7Ldt4L19Pc9XA+vY1xNDxod/Pefr71hTkuUu
dP76258nAocPd+FoXv35699+1fLSA9FZ87qOpTxYRs89B/pHVSu+iv9+Zbut7Hn795edNB7SHKri
1z9+HefXn/78zz+/7G+vEoX2A6qUfFfaPcnyX4dhevhZSc6L1v/579+O728v+e053z647x/Nn9dZ
3iKZvD8Wpctqii6Rx3bdbU119DS0M6bCB3Ii34pBjG9h3h2oVbv9aETuugriGbed6PZTT2d/NpHR
etzRdql2MbFZ/XCLnGpvp2p4UXG3i7PkjdzzS97QBtWVZ65Vu2vczMFNGj8N7QiiIgODYLaoQJIa
OSEmmOcoLsKLUMjyzQGAbRsXi4QUeyexT6tiyZ5C2HVrzgD/GmmoYyPRiAVVcVUye/dFdeUHSt06
4XH0AyAaDlswNiCLX0DC6bfN3zoOI7Do7w0CxJWdERJdoFBB0eKOu+A4F9Tnxji/NUl+l40xPhIg
AWaF+RJ0T023b+ME3E3TfLzkHpHKSKpBAQ7mOW2cu2Za5hC49HB6X7UA8aokN0FdzWKNyp2tVNB2
e180+9j1HyXnysUEOCE89NLa7eN9YNx2Nuof3vWmINkHUpNgQO4cIs8w7iMM7VOxjkp30fUKwbSL
D01Lg+lmN1Gp5re5+ZDQ6sb2ID6CHkFS65BtomMMKcPR59RZCfszp2aznSVYk4QwC3PHNhWwU5FJ
XRBOOGuSJJP9WHTNhcYEdQ9JzaUyrtVYhzdGcKzVcKGv8WZaPWABeAZZAJpXsw+KB29aifZH6sjg
ihiuXdLw6Tnh9FpZ4a3HNGnfpBadXGXs+oGYVErFZis7mJllm91VjiSDIwrFYZTTrYvAlbcUnYle
3qHzvB4KLz8WktDlxnm2ewO1ZU8hUous5GhppzupxsBiq5ugxEKGq9uUyRWKKw+59kLbLwPQqsod
TxEg1HGeUv5vCOyR7isGULl2JgC/NsEBwYyECuUWXPuaSQ4B5OCDp0XfvshSg33RQK3wyRIJOloe
MZPMKSw2okjhwHasgZPRQac3ERl+1Yu+4fc447Bq5HYpN94cATK0ks9sxL+sTOdTTmm8H6fBOqB9
Dq5jJ1tbPUeMzgQQAHnfq6mrbnlr+qIWwBdzZUT4Jg0N8UvnCFwMOXAuJ521Tj1ioruYsCxYhdUS
V2R0fDJI9K1kCQjixArqiADV8dM1tXnkPyEvGxVG4A5qZOn/RMk8nBuY4/NDM8/5gWxWGviOvkzB
GgFds50j2DquPb95LpVkkQw3eSEfs8j9ZIrkNnjpYzHhSDVOEjXfqla5PPQiMNaxCxSzigIGutIj
EXcOMctn5cvYkWUeOElAzewDJm7rGye1u6VztGLSnF1Jq9zGDRMB00OumeB6wXLYnG3y1WA+vAcm
rbMC2SRe1lVjZ8XOzMWzrTUG+ZxGEmO6R60zIIb8vw4ftRB+ArxEP2YatKv3bjox8IHJuG1mdC2x
iuK1cAgJzKcCVKY5ttsErmGT6wluBLrTwKysQ117P4tOcNNwSXKyPIy/qNrx2g9kqzsVCaxZfG6F
Ne47Z/40UxDmanqwK6w2v7EJo8oc/VPfhXrrC+s3JyA5WGNODZG6T2hKIZMKay9bV207Q8BFdexu
1c7TQTo2JyBSlDjPcfnT4GebDENtsmjP2bna5u/UGDiiyMnI3dPs5wZiRsKWl+FzZDf3IfYMXFXT
U+7hBM6SJ1yIq8rGiatNSBBJal1KMe772T7ZbkgX1e2P3pQ8GonRrJkpgjqogXAFhqv2zaeH9dEn
3XuRKc1wVaGyGMoBCan6R+SGN06d/lZGcBe0JieaBE8yzyR332tVQ0ytyd0i7v1OEZM0eTYe1ejg
COuzdRwb5z7Zz1FNoKUqsWGiBugG9VjNiIFThRPNGOiBh7L14WZClhJgH0QJD0Q50HtxsM8WJEGL
X5NNurxFsRZdDPM6MdOnqiJvyHGGN4lsgqQPK8NzNTG6nqOnNHN/2XgkMX1S384zrtqCkkLntrh3
2ngnHEg9Q73FQOaQPA3DoDHeCdPEDSBeMKOzYWns8tK3LYhO70lY3cmsf06mWa+dJZuxhY4QaePW
rJMa15B5mjNJa24WNeBvZmexbDrI0sFTHI3JuTbVq0+hB+jP3tkdvnmN9HozjP7jjB3Tkg6kF67Q
bMZ06oOeK5PSXcch1qJOMScl3Ak0Wb/x8xZ0QiffYjcmI8Rp+0OXl5ek8352NHB3YZsx+oC/HMuX
3mqTMw6MX/7IcwnLW88lm0QcYmtdYSGeB/rCgP7VFsvsRO5cgSHGckh8tHd+wX4jSCYT0pcudr04
tbIG/CfjckOZXwfQVrIkm64GifXRGspoK+v23vbpaZB7/Ki7neEvpF7unmxVccrkfXPMU9s6N/Gy
xdPaJumlfaxC9vVBlxENU3n91sEgtk9cKn6WqpOpQwiOycR+sEkSpERiY5h9fvDa6LckwxShClBQ
F0G5MTDZnjXwp6h1MSbSTcR0YzN/lLjkSxZOM57OY6oOZUSOY0EWyQhzzjz6eecjdUeI52XkctDI
xExDnqudjLe2Oz0WRU9T2EkGsJ5087h9Dz7a2Ro6voick6ExsPcLLcrHee0pchmzPkb6zEVqhjLf
8hsnmUKfDxH8hyb6c+hSWYrIduhgx3QW4I9gskkysCJvS0bouKFZ0TCGWRWM6XAU/iqS3N3MiLq3
qV0lW3pC91hOgn1nkZIpxoe5dIpP+uJ5TbQTMgsA6Qxon6Mseu5cmOZpqimOrPpsjIzRi+ooZ48a
iJhZT4YIeBdyo2+IMxfRp1dGAXORzAExDCmjduxrY1DxVkY1t4befoks4IynaFbugd0OjTpd/VR6
HLd2WV0jEE+va+EfmzQCccMAc6cFJBq/dnZBemjxY55gUpbYhJQpzqGd4shS4WEyp/tR7lHPGVvd
NHs/bUA7DNjekp82ewSwREk18fFYXbUqgZOoNuw3jdNhvKtcYCHD/VTqpzpmnF3H/nNXjTYwq5vO
xWdt2u3FjClJXNVekPCdzci5NfSC8x0EsIX4xufyx2biX6dej43dqwmaXPqdWj/LboGdToKsLdda
cycxId2EpJ7YFmwwkgI9jWhNWEQ0WhGo1PaROUG6DowQj5Gb3s/WbduoRbKJ4qlG+r5yJ7BZKYfT
VeIwG80V+kB3248gg0RIhorn19fSrOKLp4b7zurpfRJeUTN5t4ybsQ0f1MJ1+MI80LqlKV0kfrRN
K7opf/6xgwNcN4iDbFEyWMrhgCjDqFhiK7CJNjOqLjJIKNKAQNQwTKxG8FQ6tyzZwLKZJ3pEQOoJ
zdPXg4iMEfkdpRMEjT8PvpzLTSwcKCed2Z3E8qCBXIjZJIyjMOAYd90LSj+5qgjZI1cYD17bVtam
HXRyHvwfWBqZExj5/Io6d5s5HTDoLCQ8aGxQoDkEoC+Yh68Hwwz/+hPLlc/WAXfG179lyOPGOv0D
tfiCWHwxLog1ZoiK66jdl9isXT39RbIYvt7hf/7udEpspihg4qqEA98LgwFpVfBS8NGUpy/IRpGw
f8AH1qYIPILoGWeY3NISmtJKHr9+JxnIgDT+8+sTum9aSXw6yh9OtKxTtQqLudl1s/HgdqQs61cG
zcSSLT//etI4ongbbQNlgSO5Qbe460F/4tTyycDyK/YfkTCrbW41jNELqNONSzei6YGXGzHuCScp
1kVNTFaRcDIWJoEOU0FZwRnQV/QWeci0yk/z9R9WiCt5O/PihKhkcgylmPa0gw5/gUTYv/NFMigc
3+fAqZiBeeSj1a0D17ZVvBOG3Xfjsv/8ekhZKkCeuQyBGqNmcNVB0U9TWG7edeqTRt9WLbYITd+y
j8rmNC4PmaGRzDAubw9NOm++sCzJRLU9GIH9mnlzC4ogO6Dl9k4ii95qvzagjHD+YmPYdVPWnr4e
6GdvLAAEh26oF1+shHFZtn/98OtP+fLXJiAcw29xRhOMTLfFmFjEl96a6McnnZN3ipo5spYOjh1X
FJc/St/B0Di3r6xxr9wBP4ol1i9ARNPnJB8L0B1FBoGpN39HJf8898NdHpwzaT65ucs0U+LDi82n
mX0tvi37Ftvvs2VbT16f6HVLqhdmyXuZwIScR+zkNjQL0f8qI+rmn5HXvdSKcaiT89JeUdwIY7hD
gfmEI5psGOPH6FOBiP7N7EN+t1W3G6N+F677hvjyboSiRSsKHBCapSNGSSKfMu5JAy1z23bU2WkR
sFOakWCjGfUpSkbuSuWpFNNVFs9s6pZ/+s+Dph/F0KGLj8W0wCH4YS7qGnIAe/blZ9+empBNy7Bs
ecmvH5tdK7bN6D5/e14f9gvyZ3m9r+fN2gt2JhGpZbZEPxeqOESTk68ZNfyuveHi5qhd6jB5kQzx
Ng3dJlVNxg9BBQCBLWxPPQ7wwDirVAbnpjOQnebmhURrf81cEBhlcCMbCDcNeFpdO6CTIr4QjO2r
pJf3rrNMwjzwX1nIHnZhODn8SAeMNvqkZmzcVuKBS84yf3fkht9U8JaKEXBi2VxAbMgrX5zcIck3
QRZDKuzTe0eVC4GW4qYos/Tkjyl4dDVeezGXVbP07qK8YI5Rte81Ms99ieSzttWBRgLMxbJ+ZNsv
qOlqEDwQdr0WrgEa5Y1KFu9iZz1YaQ2VoIP562GAFQE1xsRyvXf8a6eBUBbX+nac832tzfYUSxBN
HrwZLwhBlQbjIWbLQqmI4jp2hbOnE8lev7V+CzFyjbrTBrx1D98ufalGDEDSnbeCNX8ank0r6E+i
zN6shGh72/c/NM5Q4eu7ts5v/Tb6dL3CPJuAWSPQtSzlP4bMBm+lPcAi2PpMit9J71vMiIBi4x+q
CWxmwwzqLDV9ljp4gugR7eplEKAJ8+Hq+JGEMXoDK8IcCdU9aOP3VA8v3O15i+XRdWz2EnH86Ibj
rfAQOTHvn3P4UirjOmtBTfZlPTBzmbs9kq9fxif7rOEKzs6j5eNWQoSKmb5zHnGctCCmJgh0LdgS
PxK/q3KQez1fZKGRrTXOiTmmCg10wY3cedn84LJZUZ5tYVx9dnz3QxQFwA36gmvmakv2AJMkprGj
4HgcsuXRUlXJumOI1PU4v5JG3dLqpcplcw77azDsQ6cxtY1zufMMKNKGSxKgmdwCx/gpnPh2iPpb
wDcrL2dDiQMs3EhJ6A7YQVrX2cYzzK0BFA9bV53556nyb2aH4RWxxDvb69gn2+NjZDEELpr403Bm
PGO1cS5qjTCJVEc1vroZ5WrsDLdZKe4an15F692bQ/8c5/1LEccX4Y2HlJ69l1Z4wyf1MxDoz7BE
rhyDy8IdyquyKN749jPcIdGdn8cf1FoAvwqiE6fsihu9yVzp09dgKvzh12i5vzpG8tyg38YcQZv2
IDEk3e1cQD+zWjyc2AOuhJrelQ5+VwjNK4QEYdOAF2qtW0d/ooF57y3/JyiLjuBpFMUYLuvyYzJx
VI7xrzEAGCakB6RhTK9j5bxmiwUVieVrovunKbRH9kQpYgE8wk1OfFntiBUC91fOywSgKpwkCu7r
KTKf2sCPNyk6Yfrw5q5eXge9SENRH5HuOGZnJ2gerADXg2aaSOsESN8SJoJWZ5EBCmo9E3ZQYTO7
xS+Q2/OVIxyG9Bx4ps1qY7rDY1rjJSzmglF/fY679rXNzYLR/3NCODNwRAvokKLZ18vw3BCflREI
0RreTTw69d4qbNqgRJyNaMitYgg3A05Ip/fpgkF/mzoI7Hj5/ZHBBpvrmziyWdVvqsU25NY/YIxt
YOFctRO9K7Hcs2yyxiMZH83YXfnMpGituR8D+BMkIPVmCojdtKNu8dd3j4FO7wcNGJzO6wiBLu1K
JiAGrV+cPNytOAFTiwKWN3YwwN9xlS46YahV+q5zjDcZBvd8whOVCGt7f0vS9npS1daY/E0Xy5PR
tTcQiU5l5B1KeK1qsLelGp5oMDnC/I34uehCJgQiuy/L6aFv5+dqqCjHrPzUJ+qqyRmAGHw9vYf+
0aKBZSUfCEOy3LlzMiwqog3fcROADOi7mAAdZ6cTE0WNB/m4SPS+cEpUrhopyVuElm4V9vLnPJAp
aXEcZIoMsXHrSfjz5oyghnll57zTmiClFZ+SK6uPluxil75OWmlQGNOvqkOG1viS2RVscKPVT3Hi
/2BqQROto4Oc5MOvtqxZM63gzkyifVe/SlOSpiTMa1MZl9SaP4IkfBojRqFMChHEbWVLVMkoiyf4
drgrwuojilNagRhtDQxBuz4AC69p7EPhYnvq6heGSS7ZxUF1wKqAzavv0bXZJtXDOBF52n/Klv1L
1s23jY9TXcbKhB5t0iwvfpu0RVlc+7uokVyUqAmmtIbLGD/O+sNIsB11WcPZ0rZnq5ecRAj6d7l6
UI2FcaxG1AYSrsPKQAms+rcpEgBawuY5Ksjy8rUZ3kR0U1fMkt8thgIH3E+EDsIgOsbcS1yDQQTC
BLUxcLptZoPPM5XgICaLFuhsO1flTJ/VFFO96WPzOlxk9GYlT1HgXQej7z7U0wOcJZR6JfIKCzWe
J9uUOYW/5V2i+1naS1BGPiRFzbmeQfOXA16RTg77ucOO7LAR24oMs2/uRNZKVsjXSwgXa9M0LcbP
+ndmwUIOkT0lmeL+atsQudEyruYGaRVeOAK3WlCWY1DV8PTDRxnkFZCJjBaKq/s95WZC9kRHA7rN
knPhTXc187yr0G3FlZ9AL8dbAm+v9sorSEbQIy37Etr5e9QDWZb4KI4jM7EhFPVVtzwEZdJuR4uv
F+8e4JLFdzKN+bkcaZGb1UxIucMGMcuWzhJqyVOTd+FusWFOuYJdXosb4sBDFJE8BCT2QKbZqNoL
95kn4CtqB00Qbf3IHzxKaxZRy4X8MWSa/hhLyfXXgzWh3DMAFAl3vg0Y3ONAHhZXIqLPldWGVzKX
/0vZeS03j53p+lZ2zTm8ERZSlccHBEEwUxKVT1CSfgk5Z1z9fsD2drd7PFOeqvZvUSIJElj41hfe
AFbEGGEWxlm47UH9qlUhjiOboVP6XY0d44jlaNfIV3LV/mruylCer5aeoLEv6yquCYW68lumXz0u
64+tMmKQ1M1kiXGMekS8SMYgl3Ov4ZzYIU99e2AEyoSAGh+iwPm3F/oguA2AFAgVRHfSNPM5nEP2
VYNsppQ1drqW02OouTiGff7diBYpQLU2jukMs0qpI8RvG2QBqgbpphDwj+lrZ9vE9xncqYSqBbSI
lE4wKhODcOdBbT1VXZxx4tlYDX0tSC0lhutZy7v1DIZnVNKaSabn0trn0fIGrZyuvAseue12YlO/
JHGlIDON0oGZY/NiDAbv6flRpByDiS0OwRPAjKq0GNGNaFCIjpIhnHfz1Mlbv9d2kg3FKCSdSGMl
PnRQ94va2MZ29dDOyKgmEWabC88SEh1DjFk6jbWOh2hI7m50IO+Ax7RrbjP02lt/K40IPOtWNQEY
dZHdgdjb8GJNDjYGpwwlTxrx0iKp1jRoPw496AvAA5Aoxd6PAFQ2WkOuaO6DFMeVPkZWD8AKiJcG
9tKzJVN73Ai9XYmyoIwEwzBT+Q1aBz+PDdQVaB4qIph20A9OwVgtcuEj3PW2vpSzOM5Nlm9Gs35L
eumXLQZ8CrhPu2CBtxRY2zYZJwK8DqWrnxzSHPIxSSB6FiMRZu4+xTSd5z6/FnmfMPMcEQduArTG
yeG0gm0zh9QSmZKr10HkWtmEpn8vfhJ/qPEuHK9AnMazGfuH5X+zzu4bo0zhV3b1EgISY6wZ1gha
W776WE6Lje4gUX0S/7USr40pfJPS4qFoJGyJAx8gy+KYhHgym2tIz7Ow1lFEqBYFQskAoBxpyhFN
bjucQKzgM40bALXaRGtgKuZTHH2luW7vKPZpoBoNAoL1VHoiB4YZ+ZDQJEM/JXlFRVxDyQ5smmA1
Jm4K5XGkIRRLrxk5fl9mRma8wJKJ79pgeK180o+w67Z5QME2D/HRRifHRXXwMI3dQpm2RwjH6DYp
WEQEiRaQzbThVhuprONMhg6ZBRsV9ci9hsIZiJa0fdAUdRuLX35ih+TgIK5HRqsHPw7vOr2Xdj4z
6TZQKgTfc3hKoXJo4hHXdQuLmCTtMzejR7iscdntNFrDs51Uh6nFAzlnw5hGaxd2Zb2TIV/FqM+6
Rj/fp0p6F1aZgVsD6nrMOyIsJUucpUbzwn74JI/lG7eQvAsRTVpZc23vTBxZAHdKF1UtnlWmUJ7R
tZ95HA/7To8eQBUvbJPxOMXiZHQR5gJQqlZNPjzXSY06DpINEzMPlHmYZCNFFBaophsxE5J5fq/6
uqOtqB8bGfqAKKmo0GYClzSbPlTKeM/6iujllXd6PTtjhadCY5awz3Ox62agNFhIl72AP64j24bB
L6BlphL6SwoiQtNRu6QvC6E7F5/KrKBBh/oLA5UWfTa0ipEe/bxR429nLMvb3k2iC0JZjd9AC52f
Sn0ry3TtSss8NJzadV4XSDgLUsRUKRdLRAlrUwX2JwgR+sA0KSyBxZKt3/cdwh43DvCN7CcPiBca
LHBsJkasFXQdT3QQ/edSPNyeVbc1CE0bTisyBYC9c3KQPmxAQIWVzUX3I4ppgAiq5ZmDYXvQMMgK
YuusaE2xtvGUrEQen0zUVLrKADiSWHgpA447FXaDrhTRLGyrzY2aKQfSZzBluOkhkCbN4ZbZyyFB
taRE0VMtks9wwDFOMWgGN7OCSn70mQtArEBawt+49kovUJtkgJtnQJh87oAyAl1lzG3uhS7RIXSy
RUoAAjgkTWB6ktDhLLxrJT5pIbBRt5hQXPUZcFo55LnAfEtpxuFbED3GgrdMtbLHwcjfpRpnHFzU
PoNotWpgwHYGmNkofRTVyKERv1x6JltR9nedRsaVNrw89EFL+nWJ1rnfoebDM82EgvYWUhO9wnBW
+G8xFgRBOxHpmCEBX6Pa7aZ0PdjSj9b3tpNVeeb0MxOaBAJ1DTUEnJUzAzGSKvUX8XShsCV3Skkv
Th3QPVcsjpFUKGOFQCEGRGGjGCFjXfswFeJRItfnIiSjlpFdD9DPdULmx8AZuRf0izQILpKqP6DY
iioPi7yRHscUTnkZT29tRy1mlEx9pIiLLUrZDaeYxEgCZdbg7cGZYRiJcJtFcteMUoTcy+jQ4PRM
wIVallrrTgk/b/vJXJm7NMh3U3zXq/pXWFI6lDYvubXvaiQal6eO5JJj3r+GM9dOKZCcRRIQOjQg
lIjLd1bji1C03DPKMTvEdqxsawgETdeOmyykyEXPjDI1HaQnI2zH/aCIbSXL57kxmlNdde2pYOae
MTPdmUk+7pYc2EjRxkk1giaidW9dgEFZTxopj2oN4S9FBF/t7xI0owbkgZi15ethGONt3hlvTVCn
h9s/Uo9/USgF+0laRNKK6CgFnYwh1gS8WqEIOeSz+RIOEvBZfVJP04jumT/DBCeOPjBs771ZlR9K
vTU2xBL9oHX+ATAK+dDY4FTQ6NvKwiAmxQyzapT7sGOJtthJDAab5LKo5EXWIezEq2QyTIzb5fzR
XsMhCWaa8PezoAnKtzyO9o5hj+0tNf80tjgE9JSTrbU1qxTTAJMZK1gEBncVHjCDXO+mBMbTDXar
dL3mKCrqCB1Xj8SgX9mkCcNSqalIE7oNA5i2YPTHjYhPuBy9xj1I0MSEzUD+iLBfeTbHAEoZYqWw
e5rMBG1aR6ylQToXZDJAHEiaUiO5ilbPgeF8w7Cz1oYGAFuhWl+ZYIf4bOXkFFjAVIPx3C7SP8zI
500AuidvqueazNhBX0yjkFv+yZEoa2x04sqG7dhPJZ2b/XPOl2q0M6n9o+jSVtz9JnMJZvckt1h1
jhHFrZbvMpOpP5213jWzS4YwMDS0qdrKqESQKYIXUQWIjmgi37OJxl3Tv6A5t8190jKBLgypPiPj
FmeMxbVA6UDb9myqt/NkGK/SADZNKHDmVRhDtw9czphLBGRb8hA8zSSCa1JX9no0UJQsXUUM0dFf
7BjWqcr3NIXjmnsSGUkBG6sDLGENPknrSCMTVh0dBe7VSNahJ+YxPQMClqoQahLgPm3bd2Q9DB3C
kpmpuSsSxnhRGe5rM/xcyP9tk35mOasJIC1gb0Vaq9NCO7f6a6C0zxPLCo4SSip/X4JyzdA7hvMd
iO5RWfcJESuZiI+oiOXVObEn9kdkMZXwFRY98mXouDmoQpCW8CTEK70p0yl9/Rpd5kT+liGw0y2z
1nJNyPfPGRpfSHUOJ1rXk2MiB+NEID/1AJAJ+ACsrGl7OxZUFyV7oI4/SwEEQVMBMLfEq77Z9IAi
wOwTn5uJgi/h6aIm5YMgQqtSRSC6mU63ljo0Em2VUcUDk8DIyoinNaJPR3PpUxLa541fLioXSXZX
mt0pIsjgdvvZKrhwhT7fppQzd0YCucI8IfORx9Zpn6+k5Tr+FhO7YS8pybCxh/gzZWjlVBpkmVRZ
46CqHdIYAIU+2E46crdb04WaJDxXTKFWGX3bl74PcS4BVbBJzWB6yeAcyoO1tDO674iGzrYadfnO
KuTvcbwGdqG+06gA8Zzj2RMJI97qGuYDAWT1tUSDCoHtdF+gYRXpanfSxn6X9RR/tiLUU0+Ok6Uz
OOti8j3bsLlPfBRScuCbYPtZziWSB6vKTHnDIcW1HCk9S8o/9VxBwCPlflxWSK10X609PalqfkJT
4DwUyIH4dR8DifR3ci129L4pcjoEVmko47PE6tHliiBFligvkWC0E7ZZgoqWYl/aptxxIrDe527a
myk8Z0MkL0s85D4BdWC6ZRh9hqb/WCTVfT6L13bC8zE1tuGQE9VivVvR1XAAzfRcUvNakV5rAx1C
LVo6+ynprlhuomrkQE1BY2/WFypkhnF0GTpQfVneJWkHvNt2NWMMMclEZDut0cA2t7cN26e2xRkT
0ly8CgKUIGMGHl186A9qbX2WsrVLhA07UN2F6Gevyrb88huLNcvikjv9cbSYk2NMA585t7GlzfHo
NSZAwHPO5mv1LG3BIIXNL/40IFOvgtneLveuGjczMrwwdSTrcWwJdzVuDytJas+dTK7YLenEqPkb
tAcx1ioufsnNIOewpRta3XogzgU4PMwdeV7dw9KOjelSWdK164XEOB76G1lEOds488ENnmY2As2E
vtnaBLkQrtVonquE5X8TorrdLgFibBAkThLYaXqLXN8AEkLXxbGjl4QlVF5dCBvPxvJr7gc8z2tt
DbGE6AC/Ft095HiQdJ0mcZaqlLMgTFRzA9n/icSce8vvkQCO0ZHLrHXaAxUCMlT7FVdSMDGdTmLA
Oet2rOW5DQEOeSS89/AquZU7pSljmKRxJ+E4AiNq6dKz6YQ5luCW1oKhoh2SS0xLDIJt2bEoLDhN
qYGKI9nSUniln2qm7evEgj626GTFUb5NTTqKfrAA7Ay+9mzHiMllOGahTxUutX0mzaek0L/0kkrF
z9ifQ1rQZljaXirJhkvm89zbPhYcFHesfgQioQzcqLlW6zNARzjYsMfc9fGzqhpK8SwlRTAtGxeY
0GC4AyFDGrRrpeKCCbzNYBfH3TamcWKhIVst2yaLA5XdevagaEjuXME+S2BtoNZYcOXcOLGfGog1
SiTdRw0CShHKvVQgHSUjylt+LbCVwU5j7TfNVQzdc7tUWWltHtpem2BQsE1bMuPycLiL4Xav0zn6
HFRu+loYXmfPi/ELaW0FiwMCUr0NgPiDsZyBlMyYa97W43DTRypwupGwyFtiN1w6Gg0KCPax2PZt
PpE3cslwp7haVRmfzUl8p9knMmbjK2NQeTKPsOgA4qdgemEy77QkwrFTqXE884W91s24dIA1JJeY
3oOTxiVNGMNEuiizmYEX1pVxjpMPaPDyFhuIwsCDYN8p3EE7EafuYI9PSTeFa7tOAOFMDSN+uY0c
mofDGkiPKw+Kf5JmIpZqTo+WBiaKmx+2Rs9opbLnbd80dwqf8RCbANkmvd6JaKg29XRp6HjN4Jas
GPuoXKl3JbQccDiG1wewBucSPQ00I5QoSqCa2vWm1brFoYgECHIDppNhPm/Gqr1D9ghSy5SkD4oG
8qYgfEOk6QH1qV18aqjgMbXN1rkk53cj1eLDDICzA0/ym6TP//0nJZnmb3/l8VcBLS0KwvZPD//2
WGT899flNf94zj+/4m+n6Itat/hp/8dned/F+SP7bv78pH96Z47+90+3/mg//umBe9MVvO++6+nh
u6Hyv30KFHGWZ/67f/w//546obAs5DT+e3XCXf7rv2gT/vaa/69NKP5i2kLTTfQ38OcxFkWu4btp
//M/JMv6C2oUwBmYMjP4vv3p79qEQvmLqaM9hqwBioGGsNBFaYquDf/zPzTzLyZ/sG0D6Spb1U3r
f6NNCDlhkVj5o1SBxdKxeDukClTUs/8sVdCpTRjNIQ2hCUyQ6LzUYFKI1lp28ScmnoYtO2nYmWci
L7RSONsrMWGPNCmYtYmYjsooPJTXh3VIFbWSAE3vuyH1sg4LJDQ4WhqN6Hmrn7AhJtjbCjNYOqA9
dIzKDEM6BiGCM1ARDkWB9UmaARCPM3xWSaXkYyNFAJWwcKtAG+3a8RXRwwQjxNkrOw1Q2RDsI0ut
10nG7oH5CzTCrDjaaY5I59QfezbhjUwdtILNdUKyQMX1DVvlCvmySUWXSRJw1mFCr3KffKhsuwep
9le1zV5pRkg3+xkGwN0Eh0rTLMdXO6jUob+edPO9kEakYCAuByVFZkU3ladUXhEMnhRgstzRqT4p
jVujWFDGIv+lG/pbnJIlZKCgkrn86XHoURBEaNJDV4AgRpXUXqsh5h4oHi56dzEY2grWWCA4xSOm
cr2ibwdY4in2H66vL5time3k/iPs7G8Qm6tKNY9Zyjg0Vy5ykKpexZx6FkP1rFOhl2UCzrYNT74y
tmeI0EdSdpi1UXiX1QILz0J8BiJsLxBCaIYmRgXOVL5K1yxU0IpuRA43s8TyNe/2Vqi4GDTYZ9sf
5fuq+4nbi62qwcswWgVDzARbV1P96oRp7gejc7QKgOZoR/NZZB3+IOYDLFeVSagwLhXklpgD9koM
nwuuQDObwR0tOXOXtdKDpAFErorkl4G2HO4n+DbaOr6EMZw3LzKpInq6SaEC/TWMYvbyymdMbGr3
FJMFhNoYEd8y/fILO93HSz2bo5+oDINK35Bue2RJT1GOlVBea/chYzsuXTZtoinIUZrmQ+dY9jXP
xVgYOzWdHlqth5NWDM3ON2FRqEZ5VMbatRtgW9DRu9WII6iqT8Nhojw8Y/xhM1ibOvYX4zokRfmy
9KUhfVjIX8FbLATi7pCi+0DM2L2m7XoOYXQgE762xIT4TTdsWyl6Tsri2sxljkdQMOyAoiE3aDaO
KuvG1rAn1VHoYW8Ywcm6gJykSR3oPJFu4nA+G/o7c5jxscOx1/bR9p0DdYLaixJ5J6Hko0ow7ICR
Z0V1MTGgccacPnyXYcynmuZRKZKN3kAHkDNYhIOchcdIbj6i2XjpqHzJWSDH2t27GmNKMAGYBHtA
2t2WD5JF6x9ut8kg9gxgGK5eTEqo9zLDW/Mbrn28G7J+TTWmeoinUum0waeUhpukmULPnrMvKUkg
oUiIno71lplDhllzSKSRkBLXUYyXMSjKccNOSmguCgZxmhIDwp8EbkDDhCdOZ9wBAw63hSh06iM6
OANdvxYfublqX+OpOsSdFW5TXEs7a/7KU0uso844BcAj14BlQfMH7X2nd9+JHNiOpLb4VUaAlnVp
BCXPFLAV5gqstnioTmTXR+igYDChLAGFBEOBW4banFHMgMc/nduqD4Bq42CUkXWbPrllMTNsLQlA
Qge3jGkQGVJ8oq8VAhQpl95pt1dkWcBwL0gQAR07YKpRgJx2Yw54JSiRSmAwuY7z6h6rpMnpkb2j
goFYgdqLSAntEVxIpm+AuhXtQS7NN90HPhNk2QHCMuCbaJN1yYvEPBCNcCDL0wC5a07EPdPMgPA3
BQzUmWaOAB/kNidGGMVjKNuv4TDqbq705XpWe8tDQPsjqNRzH4XIXyfFszWBEG56XVqHSb6th+hb
KYrh3rappsVsPWaUrhshtdZ1kdWCYjx4WhHc0Xt7GCOEKgJoza5Sg9q1iePMMFFogJWCZldLc+sn
UCKwE2r3VLaLMUX0bbVj60FvRN1Rh0smjboXi+51ZvrVzMYr3j+nQk4fsMh4aOXql7Bo00Q9ZEBz
sBjPsuUB4WyZHV8YJm+gRJR7BKdQIJfKHmL2CPUXPZJZxt8Is6ZSPgMGLi+dYj4xjplPltKgDlKG
kqdVb7ks8PtRpKOW2BJqs/MHUN/Sg4X7rc3FyEzsBx13Y5fauxw0J/aM2m4C45zHSndvain49vmi
oVPxQPHeOWriu93YqZyFeNrWM+zoqokKLxr0S2xP+opJNabMaYqNU201LjMXjS4PuBnzGgyAHiRZ
vhhUIgjaYGaR0gOWOonxizxXx8aaP5irg0Quk2fDlIezXeq7oMSfRS/HEuYNQt6w0zwhiAb4cDlW
FOg0bfP7QQ1RkmxQ4u7w0AGKJaUuwJ/v0s7lY51AntIiFc0Ao/swaqPeT6g3WhmweaDQ8cq31M7T
uwX6n8P7a/1mY+jgVhXfLg6aPHzOmn6W40p61oza7YT92WNKw8jV0j0TLsEGvkK8yov8TtKNZXRX
7CN7/pX03SfQIOE1IqY9QMlxICjtY4oAX83CQ27p1ylmRIekDabX+G053awM66mtHmWqYTpFRu/S
gXFhx+mArsxqrebzY4WOj9u16V2ZsRdK8OsZj4CpCJRHCkHcNCfCWVuO8anG8BWpYWMHHByvzBgM
UJk0AreXNluPyo861qVnlcbJbJGCAI6xnhRM0Was0pOMDbra2rMybRkcYo1SGmRfSE55MWniKgjR
QUtbCzc8Bp/K9IqmJ/oARkIhGyQnnVZWRv50mEz5jk7ZrSIW57ZPp53Zqx/otQbQUzvzhPgjA9VG
UjzdRNdVFu0vGBzjEVplhIYlOnE63yR+LCq7pN9f/xrNrtgUSvFkiOq9pbGyTRq2kUBohtvi3lS0
6TVqaQgQDdHNoO8kZS9oyIoNAO6VPKEDxHRc4OEBBiIpR8lVpfkzaqDUKzHs8ELHdVxvFUeJxLPa
KvCMGCOt0k1v18/lnexLXmFlMHDbkE2+VAQIShoBcZ+6XeCjglDMX+FAp00l01vRv0BnMcEp1QRt
kZYQqsuk8spJRoRkVt4AXzUkccBp7STAezUFU4tKi2NHaM3BFXJ8DOZBJoNrkkqn6Hr5glAjvs6L
ikNndLsexpljgH0bO2CGgUQOUszxs6VVMpXpKZTsa5S0OOpELbQnZXJFBTlybkD3WvMeRBpgsRmW
yEjDzMYggUA/0gjGpXPYWCkCAQrjwVyK1U2NAd/GKsgCzbFC9rVSd61/CuF0nhMhY9VQordElr8C
Cmyj3WBE08EP9Qq6tLxPzPyqmvhwjrm1UAFqqAHmgmy2VZmpUVnmjTtm4a9MUuAMILIFAsV/jET4
GDFyZgIBkyWFigM+gHLebYuQjgQohr2x/KMXcDk2cB3+/vj2S3JsZZfUD9pg0+qrEcDYVwnBlNfG
boB7Jo6ZEVMlXYyY6w6giG9/ziPgwRAyLlUngGRHOHjefvpXD//V72D3mMw4Iwypl9emyKA4ZWYg
pr683796xe15fqWomOaOXYp/vUTP+B/P1hM0ala/P4ZEka1DC/TWH/7yhx9/P0RggE2vrBr2+D/e
TZJUdDSCQqVBTzL12/v+u99SCUIqr3JAssXK3qfKUNzfj/bbN7i9VQICb5Vpkv3bgW+/K+ocv1gz
sZxGQISwEcGp2kJDhmRZCvVCi7j9oVhWwO2nBpnINW6w0x/+gJHkzBCGVZZCSQPL2i62PhC1Vmj3
QMeo1bHY3/7x0TsqSOY9JeWiL6HuD//cfmdrY4jPVoK4Sh7PXtulC1Mi39+UAZJ0bOGjYFnVmGoK
xiivQgB26ZO6XNAwY4W2YCD2djZme1nXs99++tPvhLAWviEaASZ5y0Gt9NwTdg5PICUD1JlRtbA5
9sZy76h6guWtXFP9hrmqc4zFKyTq8KoLFp4Dx/n9n2k5IpC5P/6uMHAGwhwXVnaW76WiR9pg7qWN
j+pZZGn5/vff9/1oIyOqHsMY0c/OLKm48d5wbi8Cyf4QKnmxsXVBDzlg4k1LeHk75FnWDDtR1lg+
cLmc69tPf3qoTlO3mcWBFX28mRIvnyBtQHDdHGYTFQ/d20+/W8+GJe6JVojCurEwjerFTLcWWOje
Hv72O9Yd4igrL9ndIQm3R+x+dRejHQLUTxKbF7SyvBS2TxM+1O6wSY75yjy9jPt8FeymTbWGmuj1
k9uY26FzYn1zN+9fho1Ho3RlgPhxUQWZgND4rjLv/KuH8E52TC3H86+1q9+DftgcjRUt8TWkj2nl
zftmDQnCfVsOdiQ4V8XqLqnXL7HlHEcn2b1As3yxpI1xmb74RbfmgOnKv+oL9emXkrlScuXG9rLj
i39tU9oHEChQ+UL3cB/tyILv+WyKRwpw7/HerO0fhmGraq3sZ2dYwyAZYOmtIaeV9jWbEyfkXGCo
wrcbXqPqJPILp2XOwNvf0TPm9DCnpS+4s/VXGDrjOwjlHPm9OWq3obqvGrf1QUBsZIlxuQOUx6aT
P98ZuBsFUIqZCUMbK84c2z+h9uWmZOrDHczsbqX4eF+hlHhME1QYV/1PboGCxdZ6rYSOrKyt4YXP
kRw7kJD2SuB+PtGaXg0bg00BoDJfa8a9SXMQHLUClx94aItNuYDnnDGkQwBnyhWXEGvv4YBJGhRo
LgIpgbGAJVfdlwZRDyjNQDm8Vd4XeA3S6Gi8DTTU13VyHeAfVxrmTfsIXnR+JvlfDjaeFXy3QLq9
zmJD/GCuz9GLxpWMdbRDrHeio5Ou5cvMvnbCZA8ta5bFKoAgNrkGxpY+yq+Na12tS7WzrEvq37Fj
ufyfeClclBThwN4DGNbxEUvXc+slzxNd5WftAqUSOS1wFCvxkJ9UxelP4Z5B82ovrNXwSIUJzGqw
PuUvudvqnGtUfT7lO4BInLD+u4KF9c7ZyaZn/4GoCOfqnIYfnTtvwsd+HcHh/tw2j/LGHYmsR4Z2
9all7pR9l8VahdDkaA+Jk37m2Ske8GJMnvHxrRmmJNVJfuhW9jpayyv7x/8iWUTIghh4Lk+hemjP
+VNaHqXdD8OEVTW89bsxvW/VrbkBPqwTMUrfMdEaoARl8Fwh85hpqJwYcCz22s/4A9CUEeQx/mAJ
dBCFZHOHm9Q6drtrf85+weeon5UYyV4PQH45uVyn+Nko7+3Fart8VKA2VvdN/sbL23oVqMv5EJeG
tnuNAwjaA3Ch3HF8l9J1OV1Yj1yyznmZ9/KXxx+7V3ol70q87Z2e4j2FI+CykNJ5m//Y6RpGfvOg
lE6WXzh2PLEg1+kPlx+sOjchz6SFKMoTiysI19CAloXGlbVQrzmFz3w53pIbIuTCms1DC3FELCs6
gRAp0ZyHQ49lXo9yEZMxShWMzw9CwrvzOqk/EsTZtvtgJTf1TlXWtnQMg9OCWTbXGp5ZIKGAv081
H+ZgoUt3O0s5UEHrqSofwaR32i8EvT07c6t6VwC0W2BdwAo3vGUUH6X6s/HZfeC7WEAkN5l67Enu
+xQeHpybYdoq3Yfm36F7DBtol1X3CRw/YkWVv8kyzr3FnVqerOus7KtWWUlckQHkIPe3kk90VnY9
tXioeLxFWPx6wai+eMaEMahJxNbce/QCdeRh1n6ysVZc9w6lWEd8AQqZNkkNeu7OfrcuXGG13nJe
e+eDSf2lXZ2j8EH3pi/uYIPh/tIypCByFqwnXddtZl8A+X7AN/CgHaZYNq+S45wRPfmJy2F6/b53
l9hNjH1jKXEMT9l3X8RVwM5cZ1407/MfnQcuH+WYP9NnmlBxdqyV4JsG9gfDXPUqfdc06t65VRCP
mb7kTemWwAa2IiEnP2MheDUuAGFvoekmGLgi0Gsw6lZ8ErTkX2GEnDkH9N3oYniMmzskpGD9X6bN
oK6CRyJndOTCIZvE2TK7Jz6C4Mk6Imcubqev1riZNsgrTF9EH0Ipgjl8r8RiW/S3yl7xlp1DoDLu
Rg4UlszNnwmWGFAtC5UuX4wVHd/BBJByNC5Wwk7Kqpee8OfJf6T3gs0d5uKei0UbR71g2SECN9vZ
Jnkpkqnvb+Iqnb5xuZS/OHWoq8JXAcVBQoYFPW8fv9BJIezq0Q57dO5g/kqovh1eyzzJdIoj1PwP
893l7EM7vIdA+Gqt7Hfznu2P62h6nKDwY/jiBw8nVGaJzNEjCCUbxozsw2zsMhd62QnFmuig7KUn
kN4WQFd0u1GRZUVi8LpmM5vvZ64oS4vPmq8iJztS2LMc6hUo373G6SKVTHbLV3bkrw9WHtuF6eCn
vq/QUV1bF66Sfc9dP7MTI+fuJEfzPuP92A+8F/OdMuzIiAxay5qnExQ0T75IJ+lJ2XOR+O8lfh6d
L06CcYVJSixhLzhxxvmR78/XYvGzhUID5D7VD6WLEgJaN/dsL7qx1ovn9Fm9chmLI9uzfzVPrcuK
1ohRng3IbIlM5ondT4cqwtbE28YfYX5QuX7I+cHy2XJENFODtbUqJz70AMCD9ITviSLgiVBJn3VD
FG1e33gxOUrGkrYztMlInHIUHY9ceIJP+kwYVPbcecxLjnwzYsArm7t+euNbaO98G3iT7KGcWQCo
biNtOJT5/lY3x4gN9Z1/6HiiJ4TR0SPLPttNmCzdY/02cRtxXXLgZ5vwI9cPDfvkDoj5mijJYmXm
wwcwPc5wVq+1e+L/Yhi3LFJj3LDM0h8+Fps/h6AUn7ddvS39u+aL29o3Pa4KOiRs2cjq8cE4tH3C
4yPakUVJR145GdvRui6rVEAP92ACsk5kz68gWZ5HkgWApXfpD7149AyG4AH1uRmXufFK/wCGitE9
sW8CMQKAB7YR6YPhjlNQHKO7GNrl4IFLynYY9QVufvC73dLTZ9WjQiOAkTQrNAszEApTd5Ie0IiP
tiOnWFf2pd0caX6ggrEKm4bn1d1G9MYBd6rtrFHC71pzw1CrQoq+uatrpzUeS8YHqYrGheLopw/r
SpG+KvG42irjEuSQsrQR1jkH5tPdVL3mmQfDOHrHXHSW6QY4AaABpNxBTDlJ2+5Mfz4uJ19BgIsU
De3S60ua0VnckDaVLtuqBUblqqJmnV0IUSZtieFr3Cu4EkRLE6B0mIi8sZ0OvM0QxY4AslSzq42V
628K+1QWz/rJsPclF5GBCBo//ibPz/YI0npZBlZxKuulN+w8BZD0ZvSg6s003ZGZy4OHsgy6hCUZ
sTiItay5iNCXZK5cn4fgpBeIIB3C7Bsij/TM1mo+xVSULODA1bhP0Wi+VOQ0ywI7gnvi4Ncv1uxi
xbrisZltR6h+d3hSN2/95EA3bxnCy16qb6rXqdvJO3/Dhe46sGmbUWzYA/P8EFrnlof3Izho2QGp
3dvAE13P8whyzMilp7resNKKV+IVK2CUHQAi8rjp7BNSYHysqDyJaG27iVfguEwUIKxg0kwDTN0x
FKTCIFsZHfmXtQCHXEl+HPoDH5iKg7XlIS7TUO+wvZK7rdRyZT1iyk7fkSSdHaPptsoZyiu5ATIM
IYnwwAblaKdx2qrBOjs2X2PzkyF/Kt0z3csh5j20+l59VN7RYnOF6UHGR2o4rA/Ahy1SYwKy2GsC
Dwm67Kk83lV0pFE32pqfdq1Q8IdvlWq48QdyJojLpZF9TeO93j7j9ib2ASXqJsoe5vrAqbB22XtZ
7EZzL3SAgCh9roAeZQAxDnNyie6Bqzijq7O4tiS2tcsCbEE0Zbh2kZBop+YNICXrmo2UrLV9MHAO
YwaHoKCDp+fZWjVf3HJFDLtsFZv/j73zWI4cSdb1q4zNHm3QYnE2qQW1LHIDYylorfH094tgdYHN
03Pmzn7arKMgIpFJZCLCw/0XaMlwbStbxTyPlBkI5LxNnh/JfMHgeCbfNJGPD0A5rKpv7U+mKefs
5VtUFxSQOCu+3NDct8llEW8C5ZBq6+wS4KGxodjZQC1cz9krxd3qRKWF6km4U0kgErpkyHYGKyiO
JoS49VRvbUpiA+la+4iiGaI1ynqsKdReucYNYs2K+AmB1uTb7LvvLjjdm0pBNW+XKaRjv7vhDYTv
vHsSHBbrFCtfMC0BuDcal0oF+QU1ib3yJHywrqYcyd2NycgPtWT8MlrgmFD33KgdqPQf4H1W00sH
Uajcx8XJ5QzVoxgF4J0KhKy7ReUFq0sK6vwpdrQvURYgerY3TrG11R0Wrg93qCLtwisZmCAmxeLo
1bviwXHuPISrfwSP0w0TnodYUXQ2kQkkswv4NQkOPQokzLoZWrNdfhEbhCF7ZT19D0jS38GrSc45
0+Aqf1a6HQRL/wEGVEmWcNeFRrEp7PSkxij7K+1AsefWumtIDJubGPxjy5PUqrApX6FRkjTucQlu
A1ZOsI7RIQDiW6+tOx+zsZXxHa/c7Ml/NZERUbJVjRDGPUbA8BfvvA5LqK/gYfr8WFb7gWLkPZRI
4NsMY9qrf+HdtZUGQNVN+Fn2B8gozIp8zQiGRXtXv/Bbxhfk9qIVPwVnxZX4rlPjUDkXVntVU2iv
z1N/G1k3wfAwp1/MfluE0z4MXwTSjIwuGMhVZlYoaAA6uNCadX2dfptBiN/mL8NrlbKU3zADM0qe
AUltootpM4H6OjUXzMp6vobmVn/l3/A6vdYf2xsKMcCqkmxFMtrur73+CtiDb27MAdm1dRBvlcsM
+FK7hZqgATx4Y8SAZRKryCeuKlK0DQI+22ZtXZRHez+dhM9wBZH1FfDQhXURMrpt24tAYyREQpzw
4M3dXwaH+SHZJgNryzDfBtyR/tg4m8B+Bb0AxHYbOadDLHyXWO+t5/ANGZcblQThpjya6+LV22k7
xkwm8231BCHMvbQfSbJsdVLD6qVpscI4AUBvn9t+ByM3p9JO4k4AI3cqhALWV4dwpxGj+BtbWdXp
ZZSQ3E/OAQE9go7n85Sh87qyb4NztQ8e9e4AdSLZJzGQr1V4zWhqviSX49lSV8YhS7bGwdhkdx5+
suFFyHC20UC/n61reDn3OqMCujKHEQI/tc43/AxVfj7r+gv+VxR/Nv5LtRcwcXOP5KV9ghN20R2h
lFc39/6VtQkvnGuFlMLKuS62xRkd/fEeN3RlGxKF6hfZz5Hl3XUFuvsh2qY7Gzb+/MV+CV67R4yD
1fCE6u2jyR0/8ImbdTxfoJOdtiDfV0yrz9qdFbABa6LQz4W7rZt7vmjUOhk9Vtk6hmYe7ShtQaaq
sSkPCLb2xeVQyTGxWHuM+Vdlu9KPzrb5Ej8ziqovVMiCPeDc1jiC8Yvrc2GCw4C8vu2qV4g02E3w
FGt3lXkzlSvNAZx5dLWfRF1ufSBGgE6AWnhO1J1lyAjXhrp6YenE9EeEgD0OsWhWAPqoRzh3wRfx
bwG6WyEo2sQXsJZP8zbI1s2xXgPVG/VzOK5S8ip8luCY2QbLefhf63aNqdIXBwgCMa37nF1E+8xy
11007etnMAoIsaHi2qurYFsqZ4pZrKoo6VBqcwEGQfJfdbemu5kudbxeKMzA+LZXQn+oPebdQcfR
z9kPaAqY8SPhJiv06Uuib1CRINQvt453M2u3pPrVYy7W7CBJUO/fsE5j/ieboVxOuzd+BRAPCHuz
PWWbKX7NIYmt2214FR6G75T+WDXlMCeom6yCxxRh13tn2z5jiwLEYhU9dc4uyA+owKz8FzF6B48t
paGVsQPg+DN67r5C6C1Iv2+0bxbZk40HBBfdV2g+R7W5SKbX5mcKUt8AMcE47l0q/DnVmufiJyh2
xjjQBUQcF1q1oSxOAUpvLkgH6KRRwm21StHaBusAPQsC1poIgVEeREeJacWX8j5M1g1ssZV1cI8E
+fdzdUIL/U44c8Rg5t+K2zpEKQEwzhn8E8kh7yq8RrpFAyT77DJXDbC41jAn/O8xUpcJ8jzdRWNY
xprbmKOkeope8EsWIlhi9RI+9dq+wwcHWOmdAoyJ5bNXvZRPpFS/tfEtkZayz8ybrt2AaPaKk4aQ
wIgcZzEfGDqSk9evkPRa98fhSnt2Xzplta/2+AFc8Egau/6+fbZfQkZRSuI7dBTWzEqIegTxTQKu
MrUgxa46ZBRXrAJ/Zld68cMCX9uaF8bdSDzx6Dgrvb9M3nTWvcF25ieCx/gu4hn06y1FAtDg+XP5
tfxafPMurVPNyp68xjVwAdACRnWf8kB347pfjVtClR8xjIeIaPvGuzLO/DqiAyhg9EWux/IWbld0
wrRU++lftF+jx/K53Iqo7Np/yBHWba8D5LAhjY2IVPs/qsbkaRGDAVNSGu1y/dEFgP6jRV12PR+C
M6kBZ6s7W2VrMritiAAYgA/Rvv8K8HvV8/hw1ZCi23k8tIcRLMJa3McDI0lwS3h76V1V1eqh3BVX
ifNlJo22U1HpQ1gQ8Mb9nXcVvFKvAt3L0KLek2N7eqMAZIvR9il8JoTCry7jbZ2Ckc69Sb0dxBxU
+hn2+2fkbooNeXFUNxHFW3kkP1fxTmcdv88urefxu07i99W4Kx79YwcZ+Tk6jQ/8En9UUNDwCK/i
JzM4OXcPpsLf9q1aR4/ayrnyQTcgG3+VnJQriBwZPwX/Jt20GKvshUL2OnjNgCyurhP49fpWV7/M
Z0zFTwRnZDcS/bYd/EMyHFvvwSmUi1YJbgJRTwmykbW/3BwMUQsCFHwLRNPbBUOBzGaLWOIg6j5T
pzgAvHpKHwMVIHnMq6JzCY5nn4gSVih0xYBIkJDRa1KS8TxM8HP/PAPvLkfD989dM+jBPagPrQq1
sBXVOfl62ciurRlzpQlbdNCWFePAX1+f6LV2DIYTtJn61Cp29d4EYlce80shJhciUO6BGdoC1M9w
TvjQ9dMr5TWsAnm35WpYExW7NGnuLcsF/IdVAoXag19RLZJNUIn3kJsWBXsNIU1OuU4CXRXxxHzf
jOF56d7//pjLMdTIEQVZ9mWfDKLGgalm9+n4svu+FWYh3lfiqsuZxAwBqsMR2Swn4AfwJnIfLXUk
9soSzSHxWT+8vfyzQYQGrJUnHqsmIIDkmc5Kr9+CjCL5JXK4UT7t+tIjoVdlx7ivDpblhDsq+5iL
GNVlIOQ4o5jc1Ww8aAnqgcZw32jeoStZ/iWGiRtEa21wnF/VSGu0LVO7Hbp3EVRcN2kvG1N/9Zx2
P+XgKFuVNJoC/69DiAIjFORb4fIqHoARk/zPpJjJGixvjl4nCP4odvd9pmlkjGHl9r2GRQ2wgsR3
vINhAZMNk+d0iFFRQMmqRTt6yNSHUmJ9kn7kkuMjruiMgkV8PwzzGXJUtFIh7/Www7SDDtFgNIkt
q+Qmzr4EAXEKWQ4UCoQq11FpRkLFOCMrhwmJV+O0G8KhhvFtamjyGEZwM79hBnlyOkx+rFg5mVn9
WEbKm2rPt7mFbVvwdYDK2KDDGoARsD39eq4hCYJRQTexsPQthPNLp9NIgCLt4fvO6whcdD26+Q1Q
M2w2a3jaQQI6khUA1VdmEct7CQLAeqVJQqcYeuUyTK8G3/kxtaO+SUr9O0iSSzVwvgQJEFa9m/dj
8k3TTvClvuVDjdgHAkbUN1H8yLqfYe5+pYycnzvVENLjc7gPo2hXKoe5AppoWSynW10I1+TPzoRd
baud6mo6ASY5Zhl1ltm/GCP9rqn7m2lCiWCoQUflpwnx4bjOAWW1uwx5yXqwicUY7hF946brj523
790H25xheDo6cP95r9nuOSDn2Vqv3KavDaA/zUuvYYLinmtDT0OAdtaCrRDEKcl6ZNwzI9Z+lHH3
tYGYQ7HBJNpjjq8BuXDHJmysUIuuUay1wnM4uyiOaCaHhbhgZdibcrytgtL8NieUi3wLKdPpS1bW
5EERdVn1gr+LbIgW5GjDdMp5gI8+mkV+SCpnP2akwayONZUp6tQElnGsTMewir8X2drUHXUTZMMj
Cv8Meq1VrtAuGI99El+gjgVo1xo3jYI+VKamiLU26stcoptU6a6y6Q3Wk5n+NHZaccTm6jWxZ4YU
XQMr0yAj6sDTBhv4wlqf6lOw1lKQl1GN4rBh/uCXhO9S++QP7ls72dc+VenZAaoxq+PjOOL0lEbb
2q5A7vYZXn7q5eQE906YnzINGb4KQZNLY9Dvxqc6I6GTer1+jKlllnqLGXhkPhqdixitpb9V31TD
+wkvsT8K+4p+rKASOdNZtzR/N1Rc3JsmJq8ejrEVoQtcodEaWictVK4QnN6B8PWvAL+evbj9oQ1C
WJ3FA/Zmj6DJa4CYoG+nKrice+vNzoEvjAVxNBWxOfMqQU+iajEV3xE7206+0V0nauGuEzRgcJjX
Kvh7Wj15OzPwf/oGuhZD9wUJH4qN6niyUtveapjEXYeT5oJGh2mYZj9rx1+33sAs7rq3tY/0F0Rx
Ne9/4oF8D9o5AsfAstD3o3ENu+4MX/85QsWSL2toIcahTDV5FDtSt0q25VOqZdYexaerUlGeQp5N
7q71JbK9cqcpZGQi9egGE7VKiJ4w016nQXvuoXQy3WKEpSqsmKPQgpwwGaSHphB9q+FoNPal5Wpn
O4IyZ0zqVRamRKpDcFP86OsSPSjqPBYFyOxkIMO0qczIgdkkNL78dWc7zVbvU3Jtli5CQiou/hSd
PLd7LWaqn5ZC2lNh7DnUqU/GbIxuwrR6tcrmscqHK+751Vzrh4qAduxiqqaK+hy4JL0SxJFguGfz
vFfK8iYy0aJRciYGxOvVFbaIP030VIrRXAWGDTmiCG8Q7UmABqdk5NVkHeNIjXeEBzTY6kF02erK
MpN2jcb0N/z0sGyf25+mTXqrSqtjYCZfEwZvpDPDr249x0egwePZ8VnyM36nVVGsysQEjAgUzmnv
my762Ub6dIMO97aeA9DqpoeoiZgFgT0Uu8ztI9KDWAbHTfUlGTE1atr82rgxyIQoJQiW7IeV4Xf/
3TYpF6BBl7ZfbcQQEALUBwTD1Bz2+gw9Lz7p2a3i11fBWDVXoKsFqpSEuoYouyAcHzAWoFrTZk9K
2H21dAPNKV2UukSuzqzRAEWEfihQOaqwAozsGWEEapPAPlFMAjhXUvcsJwDs+lZJy5MyOs5eLSB2
5YmCvy8Z87IlCeKC7R3L4sZA2GUDFBd/AX94VkdvWkWmi+MtBnz5qCM44VnPaq0Ssas5v9oO9xG7
Th7UWf8GuXJbNN0JyZ4xIFlbWkRPKeASR8NfJJ5s68KIyaS3rD5DMmJIraG70fspOpJmoa0HmF3o
cncXjuFTblIpMwS+B9YEeR4tsfzLgJSjlwH6dIzpG94d1UptSBllGSnanoR+4l7hoeBvQkT9+bTU
SfJ8nIh0NBLtZX7XNbi/9Sb6oDbOl9CgTqoPWxBfhhGGHfJJtRZDsGtJjHTlNy2x3x3s/0spe5jK
H//zz7fvqJdS72prxPb++Yttdvz+P//UDc34PyllVz+Gf1DAjb4Vf/OyX6wyTTX+UGGTYVJiqLZt
qhj2/mKVaar3h2qhGOERQJkOmqX//McvVhnUMV6kQqLwDMfjK4WL9ierTPvD0BkmXEODdqZr5n/E
KoM+9ldSGfQ01dQs1zItSwMNaH6y5EXFGZ0w1AwuGuzEg8qGom+UBFTA+oRSKV4ynpDGDnWP4pkt
NCBCh6Wpgn5kGDXIRoTWNzMLUUu2LqBvjSfosWhOi8Ywo/Hk6665VbLpNdP06mSUSDZ7iH6SqBKb
uev1GHCIzc7P6/fzche+BaSvxCPzKoB/hYDQlUZ1gzbhsEPRNT/JRmsaUUsX+6Xn5Mco++4KAJ4n
kH2ycX5vyd0uM4LthAr+u433LJaJcFnBCGosgSiNstkS6qzyzJmoeuI41Yk1YicwjMuu3PK0Aa2a
iWW8UKwORIMEC+i/343VIWjRYS2bBOiVj0LnWzbYnxWngTloN0eULsXxEmmhNfLgyG30E5XoXipq
24qULC6Ku1RragxXDeI6swcg+76Ji+dwTMY7q6xF8k9AAiuBBpSN3I2jmGApUn7WitsN5yBCymZu
nH4zWUrMbEIADTUftKrvb+ay/47PxI3SGYMI14mhveyyDbvrOkYtDWb/3s0xOHEUUmJ1F7X7dOwf
/DDea36N5pCbPXQhFOgyrK8GBj/QnNVWLePgBnWhqq3Pc57UZ1NsoahV7MFMv/moijrQpbf1YPY7
A0l+0BFAUophTiOD2Re2zzEQ6Ev53cR29ZjObeUDDtLNJ/n9BfMcwUIy3bq9MQvAj5otagsYHvgr
H2IW5pb2j7YAOS3xzgv8mWT0LyD0cgyRI0yOl33ZZ9mVV1iO4blgkH9M+22N185h6fdvLvP5tLxs
AKUQjKUAar+fx2tvJjWwvCeQYj7csr+8339+rC49atf57L9fT14gq5HWl1tLI4/1KcBfxSJr5MAo
4QN+vgXL/qfTcnfMqfGoXdOSK+PF4UDdrAZglYonJRLPl2wgdP3aSpoQLO2yL0/XeZzMa/kaeea9
0/JKMwJs0DpIp8IYhRz0vy/76djy9uU08X6fTsvdpc/yaXLEKNCiGduN7CJP/F2/5XpoGHm7OvEu
lkPLS5djy9+2HEsa/bq2bcBW8p7otvMIRBwl3NIuAC/TlE1RIyOnSUS30gn9p79u6m5EEDUF13Gn
URRCC1IV/h9o1Cto3MprLFf7tCuvlTgCMy7PeDxspKjEm2M0Yh5aoh7Z5+9eJ4+9v1j2kR/k/QrL
/vLqT8eKjFJuUqvFEe5xzwj5am4Hod7e2ojAR146qu/7ETqdwG3FqQ+blqBNEMoxmH4+VXaHzIj2
EoQeOWKwmBArJhkM36URYz6WZ/mpllPCh06B7CrPSST70lXudrap4UhpXcVdCqFBNK7llu9No0WM
0JoCNGUmXSlPyH5yy2pG7DCWffniZXe5zBDhdyB3Q9XyVihVkEcWdyfLK4BwYks2VuHBjXDnHHzm
7xMtfFfUGUG5Edsi6fWX5u+OtQnjbh2sJNJ/lPOguDsf0P+zeG7kmUAbD6VJ/WDEEwhpJWQ9T5Pr
ujstj67eqQJL50RuyqNo9XKJloR2rKfhu4+F9KlAqJxPX7IolnYXC8Bd+m7IXXmChB2JwrIgwqdE
qiphc5IN6QlKK1hLuaAggi+juFVGg7N12RjKKVCrYTu6rHdNzUAbZGBwkvYig8mksDTyWFjg9pWP
2taM9Pk0gvY59aLJLf5ekh7HJihbTC9g18gtuHFotxblcepwlBhEA5EbAdLOPoVqNqhAZPR6B4/4
jmwt6ZpYYC/ED0Z+v5P4klN/5gcjD3byt2OJSRBwRxpEvB6NV0Zv6DLvBiTyTrwbkkClMPET3vuz
ap68juqj3Aqt+tfWhDLtNumgBWRZjuq84TE86LMJ+poIsDipkgMSFio679QN3KlqqNSRIh3Nebjn
RhUnpBrBp5YOmuIWinNbDwceZJGxYklIh6GSA1ezmSO8mTOqsBC3qZS7jkJxHUDDiFp7LaI6lDaI
3hIRvcl9yfF4Pyj35RnZYPpGzxIFyzULbFQA5P5y/kMneRG5n6YKdUgdFx75PjOR4cbz4RjOCmIm
2oCupdLOUEkgvJ0MApv3Zoxgk5WDcdAy5J4D66iL87IxROQltxojhhQk9+Urlz6tIuhCn7ovfUhL
oRJJbgjTZGoZspm7iDFVbvIro7bxiTHy4fxkB+qqwDht86nPJ2rJcvFP/eTu+7vIPmiRfQ+8AGTN
748jt5Y/tR8HCymJDI86cSPk3Vr+3E+78g+lSGjNtwgeF6el0cQktOwGYgbxxfSltf7OqEebH6yY
WtAtYTZbOsqt0UmZ15bXLKffLxvhn3r4dNBpxF399Layz788ZhPDI6No7Gw1KESKCraRaHDO5VKf
N+V+LmhYf9uzsSwBUf2X5z9c9HPXD/vvmx/eetSRp7eUDpKJZIDJd/lwXm7OUUFaFUO8v/3gH47+
/TstHzqZtIfJK6kGfroPS5cPl5CdPu/Lgx9e/n7+w2cwoCo3rLuonekfmvT3LlKnW5Nc/UH2WI4v
L3BM1d+Wc/q6HPLNFidCmLHQiMWmPNOlrva+VUysELNoPxG5AqGhGSecn2bRJPDQwQKLTXlQnk7b
ktXw0lNuhWmobaYUJ7t4OW13YrEsz3+4nJ5nzUkfylJdy015/v2d5H5czw9z6aWQijrkmZaXy60P
11w+kry6PM3XfaegUrrTMoi6fa0/yWdleSLkrhnYAAPenwu7j+GTLr3UrHQ2fkQUwnQK+7avWQ6H
MgKSddOlcfM2XHs5BXv4rSZTkYd9iTQ/ko3Sz5SL5SZZRwtBfGGJ5P2oERw+jdKCJxU/XOnXM0pz
n9+72biD+Y2gPOJjStfg0Bu+EuyQQZgMZes23Q944t99JvK0gC+bFMHG0u6DDIsnKL9fsCzIzlEz
aTtqIK8hiopbubZOuEzhnb3WwJtb/HVy+b40coU/o4G7NQOmGQX93rMKDKLGnfTQCnc622Ayt6lb
oQ9LrUXt9oNpP6aCr2SN58Zsd6pK6MUPRqszWLJoAMyKgGUm+Af8uXaVqQi5ioVFPODRYgJAGXrt
JIWN/puw+zcJO83G0Or/0oA6v+XNW/MxWffrJb+SdZ75B0VPlJxU8mGmp2sky34n63SSdaau2q7p
aqZpGb+TdaZKso7/HFtH+JQzfIY/k3X2Hx7ZPc1Vdcy6NML//0QCSgiFfM7WiTSiQ+6PhKJLxvBz
tg4h1DQORvus+f7RiFMVw8lOvXDaYTzNLhOkGtn7HMl0beqq/hyJiNKUSwtHLEQ6R4gBMTcg+xlR
+BPHEtFHbvUi6lx2Cx355La2DvJk7r8i51YeB7EI0MQ6XW7JVFfddcaRovpyeDknj6Uy2l9Ot0WT
7EuD9IakDIduNewi2DMW0ExwrS99Vmi7FIlMv1KOMsWTqJRJDLvO1q5cLsh0XK4LA3TKLNvZrspD
jfQ2IGX1IQ/G8YDm3gZDlPCc6tG4tW37Z992yCljn2Ne1FkDbQpvgzmzcFIVTYOL6mpy02ctQ79l
MkawjSr3+1gCM5f3yM93iJ8oezSECAIFWZr3Kwns/7I7lmBZKdUijTRe44+NKmOIDkQ6d5epWB9o
pD2o7Db7qszHk2xSywRB6GYwqCjVp74guKCbtI4F/1c2wpOWMVXsWyp5ppS/uciCZuP3FB2XjyE/
yyw+kNySDZ+j3TXqADeHYKsSidSlkceweMFSO20POYJMhwqDVEvEgjGwcLugEOWubStlbFQMpLNc
lzot9p0wSkSjkinUirg/jC1U1Jbl2nZuU/KafXiPiNR4KkaG/VndRcJN0I6gKyMoMIl1KiXGGrRb
CVFvNlKYs+A2TMA6exc6hxoP3SnKjN2AGMJhvA6U3jt5FaV0RIPQjOzAShoFtulq00vHm1ME0VPL
kBNgbaCezJIiJloY+Tb3I5O1rtWty0r76hUueW0WHL5IE8tG7zL1gArvWu4xk+L1hUE3jizkBeTo
LRs/YhyXW8Vk9YBP7/zZBDAwUajmqUKazSUTSOb+aAidmG6HdXx0yBFYPnhxt/Wwd1/FdgrUWMxs
Q4kfYlLg6aGoRnMKXRD8re799CriFaRB0jVlRpgt773LDOMMph16ms2PsXnxYb40uF/2sRCkVsFY
dr650xCk22q9/k1pjImfaD1uCs0RSk6I8lS2hug/or+oi2ECl5Vxucn8GmC+uB325PIsVWJVJm+D
lWjlTi3Lu09/u5y+At8J961fK2DxQQjLiXSZV+WzKbQtgD6KNApcB3J/uXXonHVm9Kg6Rsr3ukcm
QMku7IYEpN66kG0ar15VoefByRiBAlBt3M74pq9x80RrvSflZnehBbO9fMDZDsqasI9x6v6RZR7Z
sc5DSi6v9kkSgcIdd6PuZ4emHdTTIJbq1GAbFUSHLtZ5s1jIvOfWdSHx4E4gRvmR69BvKLi6ORwt
fwJT6CPyvIrisN5UvTUcHDXb1NpQn0xTZ8GOatCqFbtlRm5gyoK3jKQgCROSAXpNKKeMAVr9/ECL
3qNu2trRoY9wnuojG3RElGPo2FA+T8e9xv07GaIh6f1rSx5zBw1jAzv+Jp9+twLrVVUJo8FcBHhY
sEAlGYcFsG+paK00FPMrQ6tJ74GKd2sg0+8fiXrOoerbjRyD5CHHAwphKhrV2PRNE06hhmgQDoJh
sErMOEPkjNTiwaksAKE5X6f8LbxvmvhfFp3dH2RVRUuKVy+PDKxVffIgHjiZQD92uogER8AGGxAC
pah8j8j69FdhyQihqwgNJwEKzYZ742mlzppP3Fn01fDmOQ+RQLdYwaOt384ZOQT0tBlfQm+jppCD
5fgrx7cc9ZwRDeb3cdkNlXaNGCBunzVKsapWKnsEY24VILP4wlEhLsvLqAC8XUaduc58+N+EBNPa
qItko84RJPjRqTZWXF8ouj0g7k7CesmzA8aBF6m0h6zzQLgL6J0mFg+hwPDJXbQHv1dq0UEYKsv1
JN4K+1mGPcf4MSUGwqtRlp4HULBn0JwdD5wVMPGOcUoWS27KxhEH37f0Jt76NsNmHRQYvWMsugrR
5KMQZKCLn5porurwt2Y1zc6T1mXnbrDLLf5BOZIPBJp2Dnghnxg88OCIj34GYycQA0pL6ebEUmU2
Mu+kqoywAb+inZlkd3kDE7Y1im0FTARMFSJWiBTiq9OejJiKjONQGdTFXCCPTXapb7yUCjtWRxQB
XWfaa6p1dHB1PllV72kIeFTh3vfK6zwdnGNkp5c90kKHYRhnlETAsWLcxYxv+tjwTTCkDCvYuol2
dJGJmX0z2Ff0Osel3p89KFzVuMVrfIPTm7+zgwI7APlNfapghARCe8OBAemts3YeEM9DrQxUemyj
shT1waGrzBAUfmukJ68BVMEjIJvcZdFrlPlTJ3CeMh0vs/NLit4tEVDGLRV7P4EffT/hAeLK122W
/qjH4RpR/uFC17BgDdtgnSDWDQdau4sLKMwjfqo6wKlawArLtH+OguJtagjejKEGwEoRDhUmdT+a
2tadnHsgjYJ5bqhI2DunyC+3/jg8pRbsESTHcPAbntGfbbaYLV7USKCJKtzW9cQjrTC+IMx3qK3q
Oevth8QfWdspzbx3w+mrleK0Ad9j4GFk0Rtdtr6V7vUQKLaLSVYKSHRtYfKW4TfTDvN0sA0DdIbx
s9Htq2KarWPn69uxp5LYatH8VHsBbCZRzJtjnwG6erJ7aJJR+uS0Y3bF8igzIPRgM468YAzwE43J
qyZRL9So6Hco3r46BfWbGeiiQfy0BXQBTD/PDrGDABPegRBz3OqQVkaGjEvbboox3ZA1EvPAW4n5
0VopK8CSePSt22qrHcak1W+q0H4k24mtBDrQaI6T92pWVitmH4+pZe7JpyCQiQCzZ+9Ianfw3nDi
cSg9rEYze4h0L9mU0QBlZx61p4Y5ycWN1zZRvvNS5VurGvauT6tNXcfo98zoTc8+0d9of9cQE15F
XvugaWmFbEEf7BGqW7U58pTxTJDhjfi9ZRjLFUW7D/qGh04LziPO6TFgxjSwYWSrEOQa48s0Ddpt
D4Z2DdSqw7RtZetpgI/RKwZsIbi0+uhNKF15DiKJluNc60Azj+YwcXs9/80trJOJuCCWwsiXF1mU
bowbO+viuyTKcDMwUP3qMudouHBg0bwnlYvwm21BSIBgO9oZyDACh51igfabWmg/VQVJcJrTdZMD
EW1dpA3gnyPcoCMybhu7dDQ34exE+yjMX/oCdYUoZsqLw23u1Br0D0ikIILheSv9q9tBCPVC9Wmw
YL7F9h3SP9nBLNyXZMqg8FgmeiQgaZtLW++7NeAq6IljMVx2sOvzrsfLHk8D1XBJhMzeS+oOl4rH
J+0fOlD0dnQO7bbAGg8Wfh3W+DZO4aOJPWxaNuoB0ykYr1Fx0xpasi7wV1iZA91HRAyBLjWvDv8P
cYnbNUI3JXyZOXYe8e0uN+UcX7RWSkjalCFCajF2zwYCY3p/OwVolTsTbOsa1sJoed+xOWEgNFHi
NAsn2du9r+4VdbQ3xXAYffu6jwuPpxhyY5oJ8/EEkr1TQSLsRtg0XoLUmbVPpwL9UKy0N2Hgw4PD
WWEIqHP190Vmfcd/fV9q/OFq4+6MFBkvr3gOxvxrEKLaOw9uh16h4iHN6KA454RfC2dUV07fvWiq
mX7VWvuth4k0sFxGWBEhEA9WtO2gBtjm8W4KLGcDbDWcYL1qBYG21FsqK5s1kxRc6sc43plMGyyx
rBKm8iLIJLdkp+UYMvy8clFp+nT6717y/3EsQ8jFU8oIkzIgdERHkjFgiBlXG31oA+9kArHUiUSz
7L6zCuS+Tcy4w3rkshb4lGQmQpFbra2Wx0AFd57Yl0rGmkEelk0mei1dl2NyC0Al0du/PL1cJi6s
X2+Gv15PfnS5kKpYaDWFKpx/PtXS8cMbLNfpE1+Ei6adsDr+/QcURM57P22Pc9x727msnmNZMBfp
sQ4Q+SZBgB4/JlGci8RB2Sx9lmPFe+38X/XBKRbJAaV9ATYIZ/93t0/XS+SC4dP1JbNiOZZ3ZYyw
hOz5t5+s8wz8RNwc3YblcihKt7tkiG9LU5SqisG50dxg2OUCkdQjnvahsUXUJY9V01Rhqw5ZJZKx
Vo8lNQvf3+ff9//+nPm7l+yf1CF0kbFgLWuC/62YqzOgn1Gvgh+US+EUZMNwLTfxYGBRMVYQm2Wh
baaILbeWRqKHll21QvKPwfSwHJJbuQKs3m7GYf136KO/O8YTQ5ljufzSBxzZbQltBtErQzuFGUnL
sM5/KHaG7FCpuPv/pjClGP6/TWGaLjm9fy1jf0YNv/uWTH9NYsoX/UpiutofmIlrOqr0tmXr1u8U
puv9gbi9Y2uWYdkig0me8k+8ofcH1jMeCUeCFFsHmfgxhWkiX294yNtrtqpZ9n+SwhQAyr9q2Ouq
Zuuu5RkGIHFd/5TANGwjrF3iotMwbuNcrHgSmQCykbUvSv/S9wIWSnN9Sh3zISvR8Jox8zmo422k
oAmuDOMxb4VZVh0DrnfQFMOZd4RNSrhgD3AhTSNjtVlmsAmx0gmT+D5RMIMaxgxxMpv1r6+StPAi
/zhUw49aJy/VzW8fvpKbd0n+f+CMi3Be3jYgRYE//6+/kztFHlnV0cjX1M9a/QiLT1aiu/bRr2eo
7la7G7HfhYXFetFXKRPAdGHV4eHMI/GVAeYSp6BwTQy5GqyecA/ONfUp943TbKlM5jWk4TmJESmu
Wf3Z/rb2jO5EoeiRqkSz1rriHnOJr6xlzBvZoAiLt40HRMb3kG1G1mYEKhgpImYuKzGP51t0c7Ni
N83JcMbF8zjNSneI5qzaQr+AYezrSMg1ScBnN98SoyS2TSYPFY36wVVCjQQKjUf255Shz6jmCKP8
P/bOdLlxJEuzrzIPMGgDHPv8FPdFokiFpJD+wCIUISwOwLFvT9/HlW3dmVVlWTP/x8qKlRUZkUmR
BHj93u+eox++ei4QZPzDYlz/55dDv9FrDXG5yTp73YYswAIbXo5fD0nK+SiyQvBfutf69fDVj7aj
6DpxXt9Gbke/xKIC3arIflP7yhe/B8WC7Oyws6gaTqYxpBZUabhVSIAdk57XrAxx/UCmNo8VWadd
6YUPdBI4tE06lGH3tbuK3Xz5sBzuZJ265nKSOkETANrIb14+0K1VBSgwz642TIcZ6Or/u3Rm+KeH
r18zGKC1zuzvq6JMdqndPk76d7V8/EC262XnhKVeCrc7ldvsqgnKSN/iN9/R2ogJOoFT0mkN0oTu
8euvZt0CbF8ZyGHIoUVDiyrqWFam2M7rfRUvdBz/aKWG83BsuRzWowEFNkhTj+IYyVTU1T+E7K2N
Wce8Iugmj7NtXc2OX1pMsS0g259DD6iOSIZq8/VQeSaAh1ilp8FwU4wH7bQFVPry9UtfD3E88TeL
xYB8aV8XMyH3kfe9QeaJhyr4tBRo5RxNKefA9wrfKe7bs+fyoWIzBSvaAnsgqRZQZ6NrAbWASdgs
eJ/DfjPU9qlRjcZgKiIS4j3w3kgOys2UmDTode/0qw9a0VDGzwWuw6BCAXmZHbrKYeMyhWpVlWxS
LxmpktPXKCL2F1hMA1JNtw1fQi8rtlGZ8VGlf9EVi3dosw7Q9Bx7GHTTb3HWcCZw8YJPjz3HXhaJ
5X3eMy2uw3gNkifYi9DFFwyOw8/YYjDyCaCmGfKvTj1orlKHfYwuP+em0UBUAcdmNPN4YIrSO70F
iSlgRUH3uqlGiT3rvt9kAlGxarATCAyuhm7WMw1mvczwqL3VK39eex97cVxof941bj9tkpq2Xjdz
nkpc55iFXKLFQEPAVOyviZo+NrwdJwR+77UnWat0LarupUm7H2xbGcep309LYB2iYIKK4g80jpKc
5bj6Ka7m4eSCkiDwsjXG8rkuUD8xu17u2s5pQFJDvygIVsVggLy8erPHxN4KRup0C1vYYAnsV8Nm
xZeXiE9xyJ6lxR3PqsuXsvNI3sh8OQzxh2KB7Vjrhzy80aydD5JW4SrMVbv6ulHy3VfvnWJgTRVE
8jIV1xYc9row8dM6DqDJovyG9bFm3Q+uUqeQccmgAvE0TS5sKLCudpVfvhriCqflIYyfk2qyj5Ms
T14nP8MYBsxMzSuxYUsx/M6UuR2XONsiATu31kibOgee7zur0iI9iazjBaeEOiRjRbckYgsF7dsf
pvIgNVhsyjxcKoi5+8oejkltiFVWy29jDF6otp9LkRMyYIzENOpB9TXr/EH0m/6OE5fvbMzUGwZO
Xx9zYgXHHP3bzoMhXJpoq+o8Xo5xCBSxKX04anHLR7hBfOgtPEv2tTPf6fg8sDtJDRut+4SYOTuU
QnjtNm7FS5QazZ77xM23X1qrAX6XY6sKFb1EPhC3QQb8XuBqiwBHwJPZVOgYmEuQhsBcdAgbAE6J
RKAYmf56qXv3wWKZ12F/FaOBqUhCsDKFbM6V7j6tOGLhYtB+LW9VhotgT5u1Kr/pDg5+3VNp32gO
TAjJzPsisd8cOG3ZAC+w+u3NkHECA2VLm3k0ZOtDaJXuvQffiT4AUuUOIr4MaKxX/Amb0C8mXSPZ
2ClSjkiS6RINehhlthu2b6ttwALRXSQFEJE5/DllaptyrL4ucdPfmaxVrkN3uFR+DMVeHmr61Fsm
NRtX194yqct9KxAiAB7sKjIoBfgJK4zAjeRyrdL6VVgJI7OQJo8NzLVJKV+SofnpN/CY7JhwoTEZ
MMCMDF9ZjhNKGp5WQewTe5w3gclBvkx6a6/ItE8NMVRZA4GEg9rag7+yq3bacFbnfrTku6hjeBuH
oD/zsKbL07MzvMCsVzOAQLyuiOwM4+q1+u9ndOcKcRTVgj8QcqH3EUUx/1uxwtwKDuYevx+bZszB
P51p8+OtlDjPcle0Kx/WD+NitrQgWqYmldl4Yz8KGL2ya/pv0ePoifrJq/J7x8eYkud4x0CObzCG
bvWtbGt36jIJr3guQcUK+eqFIdWeNw53qXA9MirN46JQKSh5RPplstrFGmSVrUdiElznPRv9Tb4z
+kqd+uHd7dwXQl5YJhzpM5/kY2k50libncXOVrig8wGMm/bjRulIX4Vehr13r8enTVFoslZbY3I5
11Rsr7m6uMktYo37MsbBG8aiZt0uRb9hVVyCc2fz5nse0udxSgOPQWs7OzEzXfcD/3smQiCUPciS
pPCsR+ZG4rFIxp2jou9JWgS7qhq/1WOWrQnQfeZkaNTMiocMzG0GLxpwcd2vZw2Hzy0XLaJfeoeM
8d66/TRk55z6MiZKFO26wAUV0NubsizohaaO+qFaGzRcpxWPXhbuJyYLkM0jkA15K1eFQQncRxXT
p7g7+2HNV8g3RxRij3cY7019HwhemDSrsfi1B8ZKkO5CNgDNeHyfAQKNwfwSAKYNph4aUW+sG6/l
c+ou68Gr/JNPh4Sez682APnaLuV3RrX0AoEieY6673KWjkujZWSXBgCxpD1vQj/xfvis3LMwssQ0
w5xjKaDzNbKG8qzmc+VHckf5B5ODdHnh8mBUTXEPfaru+u+qKX4GYQCvkto9a3/xpj8pe7hCV0ho
uRaPmj2V50W5bUUGUiBE7FhZz+1XnRdn4Byt9TSXwFjD+eeiYVaWTHala2/rmvRl7Fz9hW310rf2
RWlaK1ZPmHtN4SWOSgAw9mbop4wDQwClFzvtijHpb1gnVh1712UKvHVfinuDFmPgyWaruiYgqBxu
RdSz4h5QS8nvSBSQlGY/vA4QS+KQkjC6bcdTXksPTTLcgUdLRTBfxthlo5aWn1mRLYoM4DgRU8NU
oBFskhRCdC/XolGv3fxrLvHFxKX3MNdhg0BKIKnva0yg0wv+kO9lFT0pgrJ3YQdchCH91l+w/4XT
S0Uo2J+IB9uYR9PEWJUZ27zITlZ+c+h6ruDUZrtHWMXabuk1arYGEWCavxT6KZdTt8W4jKXYmsw1
LYaHoYr3Me/ytgzycivZ4oxrrVCCZui67cle8pe6xlNsO5sopvvJzsGycYb07JQx65alKE8WKqUk
DH6r/sfYime+b3aYAb215/afjHoO9TLxeU1BCbXLArdzMT7xLY3buGAxfkQeYwC2DlV8MuSV2MV4
aynHlN146zJdbpZIb7TQWXEx427NqtpSvrH9WbA4SRk0CGh3FKaxW90SIE5Gbj4XkaTrFZRQvHOo
KVX2WpsQKr2BRdo4WA5lBk2EyTCsvaLZ9myQ3tVwnpKY99ZaTnzvV9dIPljuoY7Zg/cq+yc5+1uD
EWRX4EXfVW56H83BvHWl9yg6Z9yMY819uGbXKaF+Mpcxvavjw4QiaL945AhGNNQIkOS0q2kB30mX
RfTIwjnGbOIO8v5BSOZhcw5TLQJ+trZNC3V5PIAPCVGba5HhZFJIxkH2XOfqarvjeGisx1FSjzf8
zCS4/Z1T+sCigFh5yj0ZMBaWmkRErE9VLlYj1mwZM6WAu1r671hdpsle1kx4LLyw7XdfxZeJkGiE
T6kuKGKahB96KhykbtwLO3PJMbmG745diXsmNMvCBAw+1QLm9VJO9Yso4vgOIATS89jlTk5rgG/M
372xn209eCmjEDrocFdWGEfYaZw42Rm3JDKb7VTPwc4Im2K7+Hm1ouf8Tdb6JeVe6LFP10YVmGGW
dfyS7W8pQWQapXdRBr3CCcH4um+bh6DHVjD1EDBEKn7EJe5I2xKXcuHuxRQSbZz7jHDv3myCj4h5
sp9V/srLuUs4ucg3Un5klu+uGXS9uQ5cHTMpJIUVoFCdgi6pd80GWOhS4nUDBmjHq7oCs5Y7ntpy
NgPF4wwIVNF9UTnGFri2tHvIS5tScK5WxvTZz+nbmMJRjIX1Ejb0QOb22CfjR9Xl1YFsbMi+5S4c
3ehOYufZdFmqTtGoixLybAAY84++Tc5YNz8UWEq754iocgKUqj/0I8OI0GCSE3L7E5Z98pkTW+pz
zNv5m2FQc7CKyhLtwY4B2heF1+yaXH24EdNl6bEw6JkYhE13Y7VgHRJXc08Xb8dWjhbJTxBbRbqu
ogXtdZ86dK3ZdU+zlLk1pNPEBGRCiFSS/rGnVSAp4f2CBIbtyhT/ntx1XdLthmmCuhI2V8OLn0s7
DVinZ+dZyltVVr9tD24UZxH4JGJjbh1/fh+mFphh5nPRj+95HzylzJsGQz6IbOA55KA7bBVGK8N7
96ngzZF4Uzn5bGtHxve8Xfatw8Eh98uV09RP/IMpmzJuYG0gv5vtuEERhPd4ImRjBhR5nZLJtusI
56nuLc1HdOcxEJHZEMTTcN1D5TLM+OxJ3yeTNPsURfFDz1lulY1Vz66bWlcJmYcs81azCYtIIeID
sgFjYOBwSXIIXl48wo2hwnZDBrxYIjOGn2jQl6X6ZsaMZrxCbBJczKs+6akBo+VB/7cgj5Qy7Zkk
Y9+yktvOfaODyMd1SlfdDLyspyCZ++WQmMl3hdSNrV91AvEQ4JrASI6jjBShpGLgcqAs6AGApqC5
C5/LX7+QgB9eg/OAbn1NUBLyIkNwV0TtypRAe9124hZge3dGKN6dhdRsJHPAW6pCFQaspsrDT3xe
TxVUliT/bdALQLid3WW2YC/ecR9dk7RUOXSQq90FhEJhHqjtXzLl7wI3eg5tb95MIfRWisiV3USY
slR0BS4BhgkGgMuxCCp3jqYh+BUZrM8stxBBcp9Zx2hWlBtj6a3MDORdKduIIQXsLCd3QhiIphhQ
3tN45MvxI8VhtlaC7Jnj4w9speAsz/cEgcNpH3m8btFIJkgC6YjaKFqNM+rrSUCCMqtpvJtqz90u
vQ2EJ7P91egm8S5qw01lg/ALvepnKPiBjSS9RfqKZBIMorfKTgkxpN0cJbRPBF9I2UsVOy/5YMnd
FNbnajQ+xhGVbdS9pwnzCjRuqhvuG9fBxn3PPWTojSe4IIBj0uIba4CV5wDD65jlDiG/bdyLPnpo
poiGHZoKdmfetRRy2C5yHj8pLRKjvrkZWM/AZc+O0RmReuaFtcSH3Bo255BTw2B8tnkBqfKfJ6vE
TLNo81BDR4brKmMjl/gKhoiOm+iC0hiMznCX11BpAgX0e4w+qasGJIzzre6ieJ/LCLEIabDaaI59
0+7bUJ2FQzUPKWkidrQ82/X0xKTq0gWOuU685HeFftMjW0qWxL25ef3iJM41A9Dg9i/KdS4tQ8Ae
vdxETeFP+cnx5VNnc7UMVP1JIW5AsyEvqU1ZRLCmYpBz+MubhR060H4ij94iTjdGn9Kqmk5uacAu
AevSjJxazJI7bXHoVb8Pje5i6mvNVr/rpnxVPmeJhTm4O3QfC94e0KPAZDmVP3Z9W20GogENxLjI
ejJ0JtxRxmfbzfcB2+B8Fokp8emZMK4WfPM20wdK0r2PeHM1WOy3NMYPxFEdoFpj4sqwf1KwrcaU
QEffxt9rL2UJLfU5RPfmXTekjwR7vMz7FIN88BVo3sqKfyR2+Bhx4kxVdfFK55P9/ielf2Zj7J49
mL1Fz408MFNAlBYEdN6plQ86gNeENGkZQHeEhJeMcCrQkjnTgRCreqjM+ylOBUHl6iApU1dlE0Tb
Bs/m1jcR9XEO3pIuGbdTQ+OM/j4nkFz7tWZyHq02buXavTVTSWoXlwvdUaTYuRLt6Yq1sIuzgvZ3
0ep7MSKMXiQeofgtxApqULoMp3qUbjCRqrbaxqY0L3FZIY7GShY5au1qb1iAQGxCJOZro1hAVOxu
0paxSPvG8sV6g3pCIk27yCRSMqXtZKnAUzaZ7SliR/6OEpsW5jJ+FB0AwKGXG0IWJR1JzuZeETS0
CAiEtCZnuofRqV/k1tKeNChTYmumzkvgUtEYg+mtpipH8Q6mx0a0lmvj2szHiDkhW6mW9rEFAwR9
bWgLF/naZtjOjfZWR7kNKinJnybzyI0Ifbr2vOnu0x5EzLvqiuewUQrPrvrlUOuujGvuJfdWRQxk
Lpt0nXTDdA6S5leXxOHKSR1rp2Y4JLUt/fuIIp9aCyFiEU4EUnLnwVn4INTBDAnHWU4hTHScSNk9
0lo8I4BOxMx3CHfQAu1dov13aM9JnGgnnqqw4+V2PK6iBWNes8+1Py/VJr3Fgi2h3XoBuDpzdO5F
Lwmy52hQVLEOuxKX50yjsqO05OcmZNsCyul1LiXSJr9wcYhvqm/kCiEZOLkHgCiFfDNkj7OBrQhf
/LcxIdqntCWQ7jhieLyB3OOCu7rkz1UjDoWSndOF9eL1pI2DBerBUDsIU6DgCasplbYTUiVz+2IT
Zdf6zc+0mH5VtGWOfuke/Sp/zEvItsMyVNsqMjEfet64iTL/J+mrTesH0UsZ2A/E+35O9H5OtVoI
H3p2u51G4y5sNZuPbAu3ezu7C5o2u8cBv/Lwch3pxP/IJKTiQYD15eC44IIsfmezm28idMp3IuBE
4ESgJY0qv+IKdO710N+hfb2VmUWoi09vN+XVbWy4uCcklulQjw+sy75EpZEeg2r60WV1fW6Iv0GA
rfAtThgofa2i1E7KBDnlPOlmJbZK07qzO+g6pkjIqjRUcXZGsmae7Uta++WuhD7HVetP+94H0Up2
c+OMOCazzJlvs7oYAy7BzKz6a1qykN4A4fI6opfmISkd91A2n01sjGfevF9jjY0zQ8tJb44IEaJO
3xxS6BXfbWYiu1ZS4vtGvdz3rfs8CltdwuqhtMXa4eBM+mRnmowTilgSalGMmoKkrY7T0HCFXuog
745RjgmawemZ1my7tbVrlLjwL7+fb/Gc3ao5ue+Qkpp8e0gkpVLbSuuRd9TnDBp+mUzT37U2m1ai
f+a4HB2j4HOAZ5prByqkxZoCuMamKEdA7izgztqZaiBPdZCo0joad9wKgVNhBSm1adVFuRpp96rQ
FtYWHWuKlrXjjARzjK94BMUvY4q7VXFJWmH7o5R2gBEER2Y6YpdJzRAOl/pmaQdspG2w5I/veu2H
jSNOHKZ0rot2x3KqGxiCYamK0vS1YkqwjefXeJEndvSiu6Xy33rLvrUoacleGdR2WGrHHnQdFUSv
/bWxNtmmKG0z20S5lCKPsfxhD/plPgwj6yn0MXPogasqADyWRCg3pEw2jSCZ41vJ/YRPx3Ux6gba
rZtqy26ufbvApvYKAW/V1cRy8/FhFAvXZP3gHg0nhOAd1TgXtMNXu4+re6nNvi2K39CnBe7p02Qi
p/UC/w7eqh9AMm9/OwbPMyHDpoYMtLXp3DcW3dABoXBBZk5qw7AdqVMZ1t+dUXsaIvorhbdVhnS5
J7bJ3kFU7GpjMfXdshbaYuxrn3GmzcYJimMiZQtZXTLIM/A74GwKu43PzM7qnZl+nXyI8CVzuEp2
ZP23ePp+TBWSWlEpQSuxh8GMbtlvfufjALg1Bb1tihAgo+HAao0em8J2zmZd3qTkgCe1yJlL7xJg
do4hkg8tqufZCF7rYvihkjE5S6bd6zBj2ilwwmr18aCV0bOWRxudOdAvVxfJsXlTtxGpUM9c24SG
BrubDxCx1N0A65k3b/rmu+8ST3WqhdWM3/qjpSXWfJUILbX2td7aNl1vHxeMpW3tvtYS7E7rsHO8
2D1+7ApPdqiF2TQW8/VQcRMoaM9kve7b6zwk2R5nKyPG9d5UyvUbqlH1mgwOf7rtNw1B5U0KQOah
MKvx1HXQ6xtNyhw9vulxY0dSnQtrbNdsOrXQCmtrLdLxRr7VO8hvXS6XTVYn5AUITbOcMG07M8FN
ZRniimd2483hs8yddj+ljVjXJjErY1Y7IUwmN2b6QdmwrDttLBeoy6V2mJNphOqrveaVNpxnqM6h
iFLca/v5uOBBZywGPBQ1euzgSC8744Y/3Od1wZ/ua5N6MOBUz4HVNTl5d8e7LCnW9XLxby4a9vnL
x/5lZme1cHBwtYOUAnZJoT5pj3ukje6yuzT9Z6Q974vA+N4aC1hhEvkLoYdZEpztRc/H7Urc78ke
5hp6B225MbbbS29aP4t5zjepNC5tT7qSiv9saP/8oE302HT3HrYG08FR34CqtrS1fkRfX6Kxb4R/
zoeE9jZ6e5REPqRpk6upcmqbJVNz4ytnH4/UgL01Ojt89AgUAoPiPyt8wsnIsBwZrjuVBWvHafNT
YFrb/jVbqs+y6SmRu3yVN/Zb6Kryl+0VR7fYoPdS91niw123+52P/HXXGNxeqgZIQmGtK2NKtovr
cyiKKL1HoPBTgGWO20VBgmZlLKa3HlRARzrFLzCONxVx++nACyDWbVdzS04iteOf/pyRJB4gWhI/
u5dGSxt+DuU2nYez68XJNpuKc9/L/i7g4MB4YwJgGRuHvOqHkyWXXd+78txP35uybQ8mtdEKTTzJ
2sQ8ywKVQFHQ16vYBVhXTtCdIJ4mHEl93qnZeKdlzP5SsVy9Uc7rYVx+Um0A5G9+5L1HIHPUU6ES
mLmZxvrcjdlvcnbsb/DlN1vF1db1jYcAzmybdFONmf/g0S5nvYUDNvzPyxQtPj2GbodqRUhvz2zt
I2Pbe0M+N1tlIObYoJvWlqbOhYE4+mDoAEMwbfCydluV+S1tl8dlkMOlN2hSOD5vZ1YvPxlX3hPv
zX4vvnngjMeXGeythJ+CAqe9zXNyNqt2XQHj/Zm1hAD6AMOUqeIH1+n57lugw8csTGTSRqsh0nu+
NZAULN0F/wZvn8UljYSvSfl3Cu4VrRmsaRK4rLz0+NcSWid+atibvA7Yu4mqPVN3hsaCrnY5IUUN
uXJZmn4Ls/LiqgIZjGgYvmBnnCz55LMYmE75+evBMLLi7PoRJ4tBrJOKz0JLhoMiliiyK0kvh3QI
yjTrj43iMJ8WImVyFKjTAm9T5P6w9SvvPVU+s9tksR9Ds+auyVyR1ACTiLY2T93kfo+78kSwdlhn
SXwp3ax4LXLea+gojElZ9Ys7lxyJnnRazKvE4IlnIC72fGkYEYK4pOCaQ1xligY+/2QF9NZDmZzW
3+x+xj5QhcaaTh3LK0ejpekVuGJXux4+ikF1q3Q0VqRPiDH7cnqUeHbtCdeRq6aLF+RqJ1FVLaHN
6jJlIEXc76lcmFvSxxz7ftjYIdMDr4qh3nsohSoL4VQyU6Ago71zrPFELmXZhThnYjFkD7ER3KRZ
0LVeBoMyOaRx1zk0v8ho76tpYCdUTw7BlLSVJGboiUPYRvXD14PpZ5s0dTeDa6cHp3Jmmv6Juasm
brP05BxyYVmDzpq2/Twgw4zo4tTsGvRlED30Zms/TnmP1lWvR9i0XO0Bv08JS+Uu8JFpunZ4tjH7
wEBrHuOBZPvkHZVH7TR1TEDmeA8ITWwt8gRzvJxQDb/EteueRZIS7m9ZeyLS/oM143pT5JVkthOD
dJxZWBFj9qoYbM45ktF6EOdp4sakqvpgvGQO2Q003MOWvvO4T+FEEslHs16xTrnLrYnJG7queKLy
jschYAw9LDcbvTjof/sc99J/CovlA/tOL5yXyqasrdD5lNUIEbgvzlkXHHttJUBzv0u9ojhCTn2M
OSM0Iqg3oY24AJiOsXen6tOW6S+/NoNtbXqwcf3G2bjp7NNBcbgEFlXtgLDQDXN/5kVI0KbI6GIS
PzMN/9w2RFHK2D8E0nsr05TuEmYEtg/jp4zBYwY/nbKYO2P+XFvt+ED4S2RoQN0YrK3Nia4MUIpR
D7D3qsewmmcKYbrSzUJsdeCUp1VbZPtK8Ka3nBbu8oGBWtrwR/o42IrJ23ZL/NgzIKN9N7fGrq2J
B5YsMPAt9gCrGU9L357iRWwjmoV3vckSXZPQQ6k6Uuu0u3NWsHfG7Odb0U88U4fuWzEfGAMyrKY8
MJjsIvu+xWm0bMM0dfZmicPCmMs3L/hmW4yGzEGeVe4yrynpbtBXD9kYssvivcgFp216QGE33zjy
R4cuYxpjhQQcmkgAQG2amx8AT8jaA90WIMbZyGsmoAmpkFY84wjOyFhwpTlfloRl6Sy/qrbkpDQl
x4Q43y50bDrcYzswBeXQ65H3g2q8eBZWrMyc11bevXkyMPYm9P+oT41L7YL4jVzuu0tB28wMvI1y
quTb4I1YDavl6kxtihEsIoWpBvxLLq6UYglPRZ9Ge93ynqqMTY/O+RXOnO3zsNwPowKR5EDWCPL5
mJXWi7QyNiP1hio4yZn7EA+OXgbsvIR1l8UcWqQzDEwtmENfEeSvh680BtGEAQScOTGETsgYNV8Y
HkFK6ciJg4FPqihYE85TpMPAtKG09GrmQvytr7//9dBOdbztjOCZp87I92sdOJxKWp9W+/i1Dfv1
SzHtaDbXxn2mU23spz8nua+2ADMZUnHPoBEvuy1VJ5pirFOaO7XoBzKFBEAy1+QcBu11mnvYZSwE
//Hwknf8vIFOn2GL/+Y3fbfNBm/545dCzZT8/1nq/5sste0G8Bb+Jkv9+qNN0jIG/PjnNPV//bH/
SlNbFggHi3M/K06h7bqO/995ag6F/+HTmBEBo5L/jlI7QF1N4QS+FQiPZmjwP+hWx/0PMKsWCAdL
+I5Dnvr/JUptgYf9U5TaIUPtBVZogZS1TDLbgGD/V/Xx48ZPRCTZ+t+LIn/Fcci7StNN1yXRXBpi
8aGLTexGfcHVbrsrJxDI2pit7byRI61pqq0aWSVpq6CG9x/us7w3741cfv7plfxXEWh4GP/47Pis
gqg1Q4egt6sD0n96dhTQTu4nnXP1kBPUi3LucwaM7IcZ7iHNratyoptrKW3KznQgxtBXqmXt+7gl
A10EDP5i8i0RUAF0GNk5WvCXmjOEF5tI3qWPUB3q5Cy9Oohg0c9/8/T1i/dHsFujf79e3BDUhmkG
ged7vP9/ffpN3MmxURYdknCq3ppFZQ+wB+qV9Nnpreg0rmMrCR85GoJKfZtjE0mYJU6F5ydnO3HS
s4hzzL9BSY8dpYwhN13QWc9h1RxSZVDMFVGxTQXu4WFob8IXNJPZvlRRQXCoMv1zYeTXf/Mz/TWT
rn8mXziE+8nM8LNZ//gzCTuNyzDL7Ssf9BL8pokpt+GQYY4xq9ocoP3Ecs8EoKxtJYNgH6naOLpW
Mp8nsNq7NEAcM831yYfKQCvBIqH3DddGvxKZdIhKNyTTSot977jb/P1T1xfNP7wdPHWuHawTFlfV
11rBnz5NJeP/Pq5CcbUqdJaekd1mazfSwbjLi5R4TjyQ3l0406ezvB/6fHqv2LoOxq3rGsM+S62Q
IrRLd1O8TFu7x0I1yjHdQaFY1fwIJyMjyTPE6Wom3kAWuUwuAQeHTo3mKXHYC/b9dgbLIEPoCBQE
fDZ6ck/E/qgRbD6SZPS6QoSbOl30Jm6SbAHpIRMcK/bn7YsbKxYSaPTtl2hJrmzEad03Y1cjtA71
HKNtJsby9YA/zR+8Yud6Sb9qJOqCqU4PbkpwyGJD04mYL46xmt9D5cHjH9PXwVD9fWY4+YZbxQTl
IKKuz/BDOWZHT0j/1SiHR5l1cmOiXbjZQqgHs44OilxuULO4PZKvGT35zVvwSjSTtDb0jjuwhE19
YIreECuvfs3eFB6KtP0uSqYkJKCca2JVe7dA6/z377f4Vx9Vz/ZdvcACQvsfqdTBGMAi8BNxNUR/
Hvw+IJLTNMxKSRBSiB0CXzwwrg8Oam6fk9QFPFAECzIyDtOLiKz7hOq0h7NvyWY55711HQ0Mcw0d
6nBGntSQGXLL8PXfPG29vfLXuwYYb8gsHpUZzzz8h7uGZ3AqmdzGui6useLGndxi6V04TDETYRRE
FhHRXR3FIYeMoLx3KBbIoT614Q8zNMXJM9PPgDz4fgyIirVFeGewyrGx63JZz8zz/1iy+pj+T/xb
Pf7zmor1L15l2wrswPdMdn846v31JjeEYUnUdLKuRRTUj+bMRvMs39MxPyeMMVdQuGpivUiESuds
gW4+W3H2nMqgO/z962b/FWv0dWeyGT/7ZLl5NuC9/vpECEN0fDXxLvXl8FRLC0DPa55k3lmlzIRM
o38phjepSucpXeR9LBjfdqMQl6+Xcm47OjFj/tCUdAKXuV+xAG5m4lDVHEeb1oJ5mhln3hxQJyUF
6cR+s0gH0s6OeigJyo8snmxjir9Vw3nnbBisiRtZ/j2TZOT+/kf9WnD6h4+IbYNct5l7uPY/3cmE
YyjgcJF5bQHLO/2YnUYiqSiDbV93/26EVD89FVwNo842VTRBtGNgbs0D4sbUXrZV1tENDIjCJb44
ia4wh7uF/f4lLA1G5aRH//4Je//8Re77FBd8Z/AfjBn6vfvTrZcpoUkPZRDXpu2CtSjSYcdNerf4
/Uc1d/6FMy7qpjxN7npfupveZ6ZVNJlzaJm+9NJ9pGEDN1VNH24wIONM6Fi6gXp3TAuTuMmbYnMa
PSQiu4wL0wXhDfYhcF69Lg72ZmKzSasScOz8G/ZEcY9J6DnromqTbWNSXQ+WT++tmAtaSVzcsTpx
NKStIIJzJ+kTw9Wx9vgjGNvoU3UwPNTBcOBbIbhk09KtzVI8lvSePo2sp39TWVej90Fc9PFRZdaT
Fcb2M0g9jmZCOUeXlibHt+k+8kDIFgAWHP1DiYawxN+/7s5/EnZeS45q27b9IiLw5lUWeSltVb0Q
WQ4PE8/k60+D2nfn2nWPeVFISikzhTBjjtF76/O54q8dxdE5JAC10GzghPKf2z3JwqBzpac9PE9k
KDSn/kmy6KafVNe+jSfkSfH6YR1TX5ylJApvHs2h6Pa2vYLcE4hVsOsak2UXSfcFAWyd0a4tc6yY
uIX9gQb4JkR5cRLha9fjtTCweosKWb2NNAzfELVhIc1ndKberk+SW4pm7sV1Z+qNfpqMTr+4pUAD
IoPhoqfmbhpSX7hl9tzP8hAPH38eEYeL5AW/XeKgf7dS76CXKO7/9y2lUWz/f1vKME1EHibby1L/
2lLKqHe9HZjaYxTFu1kRGwu+6UuasSM2lWZuXJuUp2CocTTEeX6yZMvKn6ldao7iJIMMoauYZTJ4
6f/3/8z+u2yxVZRFLgsHfJNg4P7+z/KWJB01hfY8CKM8JUPa3D0LbYCXvkI2c8+1o5xHBfgXLnXi
Je2sIEp9lszZdG2W3RdIWu9bsiYnXie0CIU9DqOuV88y8C6TDjU4RHa0N3Wh7Mw2nTH4U7ppu0jO
eYJhZ6pPg/E+2FwXlQFdxIT0x0+d9kOBwnLQAOkqE4meGYPMElEuekixl9WExbCa+TLNnLg97/yG
je6sF2T+xozGA8YlbQxvSXPKel2YqbVGOSB2yJhGzB/GxtA0eU3TeVrdneMOgRenZmoP4Kql/pbi
F9n1Lmr2niSznRcOmIU8M1w3Ic4DqzQnjBwoEx0QIf/X+dcz8bL+x+7CcknlgDI4q+mmA8/vPw8s
5kseNAUZPpR0KK+5MhEIisoPw1gE0kg5W1b1Mw5gpjmTdGnLxEfPKKKXdlIIX6PVS9DQd3es06uF
AgCUrzNN5ESjwKX0BotTI1gfWolUOjTpjtjfswaYl5P0AUjPQb2WTbzr2jS9q9rXtq20J2Asr22P
B4aedeKlN7VXmANkrbqPkvpH3BEqxtR4pFWLaWFAs/yctwpNy7DDaoTnp0DL1cfjzp1nWkYZd5dC
8pF6E21bmYTrzguJuA3U5NQlCbqV7MmJM+K7I6ok8md82yXT0AUZJyJGb7Yr6ZbWQt3kRJgB9XCG
s2Gn4/nPPb17jDlxcMHIWCcOgjNsm62KZ/JmgdPOyxTpn0Kkq5MVG4ELftVYYLyEO2pkvOlP3jQE
j1nu0J0Lewg2bZW8awPW9QSj0lij55zSAG3mJNnTsqnZR8SSZZUT38LIhfmTiH7vJI2z59eihWqS
ZkNGJIuxjrTn1EKur2IpWY0Uvdcq+yJrTTt0eHhxPKjh1h71Yw9G9uwJxrF1s2086oE6GMZH4Aoi
dZIuuUqXENEx8OytMeY/pi6VflFHfE7YI6PJRMziv4HO1oX1zYDrhMKx0YgzGwyIPoBacoQG25Ee
W27hJdOH7KQOzTXvM3Vvu8G4qTtJ0KsCsW1g7+HrzfbIKH9qiRLs60gql2mo1lag9le4DMa9b5Nv
jTF9FNigd0ma2Q9ZIG1mrXToXftu1sGXOomme4yCzYTnsqk1dojERKYmYHdVqZ3trLL5iUpZJyse
fl7du+oL451D2ajTia8NiwGWDQpjzScYNlzjJrnGCjlmiZjmyOtMnDJp3wWHij8Kr70IgmzLgEZ+
dHbL7perQb/wZqVKpgFu0mctCzP+5hrgfLlmtQdlsasJL3bzk+7JLe2MCmkq11s4TjiWmiG/BKK5
oFJDoWi648NBYQrfWiGajI9lx628uZkOW8qNBPyYiOxYq8RVMuTzJK5jihewCgung6Nq6XXIfpcZ
B9iYOZ6vqQwM+J8DSq4ybMYLs/Jw01nEZsU69vhVRQXOCXnWUhn2iWQB0K41diGeqm/ocZsbDT9s
6IbOZqWpf6ozGIeoCQXKVMJvXXV8M3nXGXlMQWuAqfuo8Pl7ZsENI/t0MtV71rbqXU5yuM/EKHrQ
cctGahJR0E1H+J97OFZTZgdXgeG4LU3rjH37owsQQGOH92NkxTct66s9vsiCFq2CbdnFJ2k72JL1
2vshI+RRvfFtDLAW9kkTDJsRSwfOG7IexjHFZz1hyvLQKzq0mq/efOMILLVYovCA26NzCmB9ILPO
fkKyC+9TO7QHRQ/uJQYYpDXmCwkqF2x14SW2oeJ1Xt37WlS/5VWqP9shCdKKRBig7h16D0gHdEi6
7Lbfcfv+lIGC+AunGro3rz9PQgPTyJlS0+rxJCwsmayF0gk3d26Shu5Nzn2pZcIkvjWjEl8Dh7Cx
KIj8UOQBIbXAOmllUN/1lbmeXYLbqOlLUH/OmhAj596VEJHAbcLyip7NFHGsxRCjN6YvViSrXV45
KBY7EgKr3ilfBvMmEgcfdqXdOE9FG0AjmP5I/XaiJthBgtowdAbiYdu8rR9rP+qVX1HL/Kerg7tR
4uFrMOO9apr+qkQT9giXJCUZW8i5FovvP+6yeoc4vR9nt+yn0Z1l0b9grPoCbF1+wjzvxll5wsML
PN0q3EndLnjPP49VDGVB3Ljrv9Ce0ahcdKdxdktTeulHf97UoN5iMaPZTPaPkbPs1nH1n3/MtgZ1
kT37yFPLkcd4vnHCSR4DwYgY5pJfaQQUcbkjw6Xv0UQQpxoqcpvL/uPP01F8jmwdvGtbMAudb/JZ
gdAxEaVjYqFxqPLmmIN5c1jS+0yWAdHJ2da93CwW9cXg3WbRDxIgkWhlJHgEXoP6s1QxYRbZa0gz
vrYZ7rg9SD8mitl2adlnuGBWRgQk0Og15GEFB8tUYy4Uk3zWI07UuZ5nlELHohutQ4/HnA85893m
m78eTkNSbCalmmmsEPgGE2ZX3xRvOn5oigO8ocvNMlz4fFgT8Or3xCp6SVSxjOSGazFC93/fC4c5
xGl5nACFqTUFoYxT3OpRe0ZeGR6QgM16VEfZI89iWB5JZsa6t+lstAQQ8180RuyrPuxmUoS8q3FS
bxR0A3VVKgiRfqnCvqAfR8+GEIc1bY+3zbXxClVTtTbDilxD0waxXw3qBtkDMfZJec28l5aMtF2I
KW+r6NnH4DV7vEgEhZo2Dr0+tTfBINAqIQiIBDmLkSVXjSS9oiFcdTVUORuKfsVxqNXfiqd8eGR9
xgq+6TBihQuy8lAnBD+0IaCa1NyE/bB1KHHOGD6KA/Cyg1tx7c9MrfLj4gM54m5wiShvpwb3ASRE
gmr6sz4SXc1aPSMRVHm2rTjdRMgf9jA3rU3OeGcN5/BEa8j/k8qzYIDimWyUzjdcvnCA46lenkpm
GNHyuuXe8tzna7Plvf/jjz9/gxXRHGxn0cbffzNf8Emff0ZUKh4dOZ7+8bv/FetT9dme1I7jP5KI
lveJuSoKoupX3Qh92i5/tfzDQerxOg8Ta70/kKYF3zTffP69Px8mFDo1PyPEEFatVTOmzYoZtM4R
UroW3nWFBZJbtj+TJNgro4EXYRrQtS3ZVgtVcbmZdCJHugSnj5W0nPDBrOuyb7HFu9V6BEmDxi5l
eWk56kllsLhJCXeDO6XTDBP6jyiJ7QO+XetY9JV1TAcLy11heSpU5eh5cF2O5OXHy03HOohQamhn
eoV6z8PwY66Xn3AVtI4ySU51QibV8rrlqeVmeZhbhelDqNs08y9ZnrcyaB/LPZEBqezVhADN+Rct
b6CSxx/Hapm4Gen6VoA0w1XaQ56209GquXgGitro62xSMKNOlp98CYfg2cotd0v7CWRuCEkQwRB3
ixyu4pr5CiSl5YnlZgAXpm6TOfatBBa36ioDg8EcTbfceAuM+N8PoxkZD+wO5Orna9x///jzueV9
y6v/+jVj2GC4a1zOPoM6mZtuAW3rM7c7NQ13mmv2l7Ad4p2+gP69fMyPnzd/gGyfj/8Csv31cHnd
EpP0+Y5QRq4k9/L//dr/7i2UA/3K0dJqE3X0Ov68Gne996+70wLh/nxnE6ft3uKSgzyIs7weIOiJ
cVgvf+XzZZ9/VJmRzZ8P/7vXLdOwz/f+44MvP/nrLYNXKdvJuHiGuNe0T1vzzx8fO8fQGN1bpAli
c2vaZ3W+G+RpnvvLlhFpD8FyUp1VkzuWv3xnn9/o8tBrdRZg+YKd/nN/efrzpcu95YuOyz6caLLM
byAzXJHrwsmnvZGgc1J16v5h8oB6duWmYiHezac58CHWtF32gHHSk+bLEtrkLacOu2Z1pOFaX40Y
c0Ca5ocly6iYacbLTd24aFo+HwdWSIgtyA3sI7BmnclihcHOtfzSaL6YWroW0pcITpmCHNhS6l2s
usN62arL94KGVd/pVfkCT7I/BDPvRJ+/4Kl9zeJ2u2zAvzb/8tw/viKxcAP/bPXPu0EqoAnGXQdO
MvzhKDFTLAszpCxnYUOHsN1Dnf7oxuA0BsqwySZrfCpTpLQrwYoLwQsScPg/ODyh/wZAYOYZppkO
BBU6XbQVbdvse68D1EIpCZV9qi+MIC5jpVfvFl7IwDi7xQNKI1AfT86UQAi2Jf7WLtK+oxgzr1Wp
vlhDHx/09trhDD15ufmoXFKHabR8j3cx/Kgr7qRsaxIvyDWPKRH6lW2pV/Yl7qKXqVYcSgTzJUEZ
v7cr93vJyWrVIeyYjVXRVom51o+x9w0DkgZnBAHHCC74oErllAUwFRpb/eZFLsxSPZn81tW+Winm
Ron7uNNzZV2GrbilU7WruwK3hhqMu2JgQa+Y8iOexm+F0peneM6tgtPgbpgw6bOO2d7VTcoKP3Ug
3BrlCLhj/DExAN4NEAoAwzThHSpHBCoJUcgjCeUb4l7nIAvnZxHkcqc2nefjKx1Wjuo9VUUYPznN
VO1Fn7z2udkiuHezjSahpBiydLdJPlgfek/DDMVNCN83PgwcDLewpFsVR1m/q+Ly4iXquyVNi0ts
gM09H8MNm/1aSLdbx3XxQynU4gLSD0dugaqo6u6ckKoTmezRIYuzK6bM/pDZ6YM0V0Iu+9CgLDK/
j7pU3+rMVw2rPJWK4+ygeZUbV5f7zu5dapce3rIbbgeZcimEvXBsDHoGfB8/Jse49p6wTjEAANCz
6Y7p0G+iTJgyqzl2xAahsFWF2eqYMwc6551bvLkpazHjZWxq94McMAU3cKf7WhmSMF2tRTt259Tm
pGBpTXXXG4msudH2WaN556rEzNkqhEcrwbStyv7Wy67yHW2UT3FU+wSdrRTH6h469EG+O8mMMnfT
U9iCL3ayhIUeFzrFda6TGYQY4RliJgUhgiCDuvbRdkm66XrTRQcs3sLe0Q5mGR8qkpJ3naSHqFrC
3dRBSoRDL60TbpdvHS4/8yFHchGzCL6rmkeEVmjfFYW8MJJPLa6uIRTWqfUgGMH0NWxr7917bzWR
Ic/pQlw9mtjbABHvz9wL4ysJ22/Mb6hgWaHvNG3YcnSX17Fix5IIqIy8hjlQO8+RMPRz/jExcn5r
ve+6wJESF8FDi81vRmWOiOwC6wja8sIIL79aDn4ZapWeUOkRbX3ZvNVjbT3rFWAovQYUpI4/sLd5
q7CL7ItU8mHTDcyRPLUl5b3oXkCwbAc1GfEWprVfNJg3DFccWJ8eEEWo8MLGc2/iKXDi/iCYm9hl
UZ9gCnhbXU/479jAGKdNxc/k9Jrgun1JyRgPdISaxi60w+bh5vG6Lu2jElsZrWKmolrmzBo7CEST
HPd1bKKQlO0I5x/TaqSEKrYvu9yXpFPggZLhycMVDiEDIyHX1Tol2xx+jnlqJ+997PXsTEj8tO71
btqoEz1Cia9/YwSmcaKOQv+KDcxHv7ceMMcHGuAXK0++SIJY59W+srLq9otSDs6KePbgojjFL9kW
XyLh7HhJscPty95NvgXu3657QnrwrNc6/QQeEo0u8NpTlTGL/+7hzLviXbh2UdocpKN8nTPrri3K
aFgMyOcMOz5CmCJfIHd/6Gr54o3NSxtKdxfO7lhruiS5wKVWX22rHpGHMmv1xq9qm2qbEinNNvFq
nL6MHzXjl5ocBvh8H9oXPSimi0LacV0fhNNpL7H8FjuGcSh78xvWJtvvkv6ptZLfVpoA5MyYmyCu
wz8dbXrWsi8NE2rUtRKShXxy40rd9qMNq80upuehp8NoYEQuDLvZO6xaIaYqr5qu+vg19CzRXyLD
3YyMA85WpaM2J8wG7gu0AQmK+iRDXNFRvest+T6ZFZLNEEaH1RcJXGm4HJ7zjGSwPofg4NdjNGJx
6wEnYDXGK+KE+4R+1MoecfvFw7lQM+VidRsTNfiz3ri0tAxxi7ohh0ygded8+l4Osn64tOs6fXim
lLO3A9ODMRvkF6NJL4aRnUnJi5690I6Q+CfVsUIW2pCxHL0qRtA/HITD8eQh/5ns7tHLH7Fu1t+V
BpYz7Chg0ik7Ld3IgmU0uAjHGeWaXMCBHlAqHrKdRYlZI9bdPOjjgKj9bnr0LbmTyzOBEdYnYyx+
pYmX+TZiyRzwzl4di7NrWooPLmT2m8TRpgF4fhFlso8Ff8dMenEJkxHyhjVwXHR5Sms4TV4l/ikQ
/Djl3Ty5tUGHxHDKmXh4MACGsbiN5A4gQczg+hnGurH1E3Y0jmh7VrlDbrGt9ipLDfGujD/AKDoH
nFOctnN60bKAvVFTVFJ61d4uazHIdhLRQ9f6sNryu2O3+6OhltZhdBVnqxKIwaXXVJ6z1F6RMP67
kN3wJqzkmKo2SSpBFj81GTF2DZJkKBzTPfLSDwMX6IWUCMgIzKmP7UNxGALaeEoTTvR7xi4s5U1n
X8kipN+dcw2jK6rbh760h1daK+y+hCauastYl0ZoHl3bnmul4YPmvLrPEpbwxPl4FzPxEA+hgfXG
dERv+wjFV/7kdBjYCjupTV8iG5m2VCOBERjSOj1/SVIbLVOgHs4aWM0rSAXKC8WqN3kdOOB70vcw
awMmekjTo0FvdjXq7g3Qrh6vZYSWvonWE5XqF9PMXvthBg7RYvWCqt0ARbepB8aX1Cp0xGVmuhuG
8DbWdD8Tm38iUbDkx27mDzgm9rSFaa6AilZhyhuldlWdbs+GNPJ8+GoUjba1rfBXWDOZK5kzPcYR
8yb+HMhL9zHs7Y1eZM9lyK5M4AduZo3TPyUMe4Wcboi1k6PHWnmA3XmbNItk6nB8i1k100Ge4heA
/pcwDKx1ZclpT8zb2g1M30i8nzHZKHu153BtERABfGuucKNqJL7GNsH69q6av6nqMt/TB2dTWAW7
Syd+Mcx5sjpd/UnSNo1kz37n6iW2qQTkTRLWQ2TOazTl00cU2mihE3zNjUHEx9in7slM7Xol9ErZ
ew7p3oo1eIcmBOBoqG+Y0L47Qmy9uBmOQaxNKyxxCm22oDtPYeSdBQ5LzXao61GPwD/rYr8Bxryq
qaWxsNFGTp2H0syVV5D5XdCl+1RzH1NV1H47t0vI5GDKpolyl2WV2A2A0iPcp7SF7QhizoAAIsEX
EqSJ/dULs29uhEfTyuzqPGj9hniJ8KS2MgL8Mqh+Cypnjd/pjlPHvVvFsA8cOhjZgKUfUT+tbPjS
5vS18nKsuZwMGsYxG62jDVcaGo2RsA2OVWc8JWhm8DTarV8pDdWynWa4VolMSQmyhKrJ5TUDZgIS
8owogX6xOaqr5FU4CjR3tc22raMiRPLcuxg9clB09SuIWrHJNC4oDkPVYuzPlAot/4EwfOGMPytL
u41yJwabc3XuBCe84ndUoABbaLZAVjykk4NRKcePllvOvUrKr0JLSQETyl7V9Aa3qYOXkenbvhn4
dyirEjQRbX+ItPwpkUp/8Fw4U6Pi/qbgMU4KGd2r2jOnw6gNB5tr2w3906GuBqqK3i1o4Y4fdsMA
xgSK8Gqp6S03SRkZA8omkn12cV2l27R16C4ZFgc9GI42s2H4g4J002+WkM6vogk+zPJrbKjjE8ak
W9ZBd0VaenM88U7qjHZsdTPf6qKR1JuYMavEsnxF605lOohtFCP1iwotv9gVK2AuLMgt+/yKFusY
zb8zt7AQ6Gu78rSXPhO+oQQ5k7bJPbYRRmlXxYXC+TeTnXXKoHitEzkr5vIK07Do9T04AxeF9/Sb
3vhTFBVsrNLh62twEghb+lMIJGAILpRHzdE17D1RuNNVjVEb1OMdA4AT5l8rc9DuekRkjFZVYoOj
coKXBBFFQCvZugp9fKNblVpr7APZ3mXrdoAwg2NpPttVZl60tiX5JdTKC4jWRwZQIC3t+OIFmVwL
VFO7TBOQITX8tK4bAVJEnhnGmU5oV5TtOL+u6Zc0DDmsmmkQwQBlhMe9novxVBmv33uD+U2XhKtF
XpLjy3ZJvLsOsvmhueXaZEB97t3BV91mOnR2Wa7ZCpIRMAHTRhRvln0cmSx6/ZyQuHj4PQMPIq3i
vSmp2D3DmtWoM66OR2pK1TxVXfYLJu20QYajUhyBAbRRj9pBrj1BRnuLXOXMlKa8huM3RSDUdGlC
3hFEJ5sQVf52uUkRu16qXL4PqdP5VH75mTA3H4sw67MC6rqJ1/yQuS3wNZn7LG9e8GRRWHxpahOp
pEd6UmCTIGOiG9kOA2uQZexU6v0xGQLjgsP47V+tATCWhzBVTngOWaydeV2/k8hNJ0t454L1CC5h
PYcfUrV+6rk/mfj7nAy6U9WkjypNtVNI6MwuSORJGg5fuGopF2xjM1BFtwmyUZ6I6fjF+hpribS+
62MB9k6Bfj1EpbZiTXTKLOsLAz4XV02Ef8dVf5aTGNAGFcpONSGudR2pLRw3sw01ZSIGjImpSrBR
Z9wIoaZbozDpC+GA980a3hteTty2Xo75SJH6oWp5GImRmDewF0fFwWNdEn+zbbB7rBMGH3tWxCBd
OLjWtG2yU4H5i+Cr6W5nOTlo9JG7GsZwEYNv0oBJbdEnoL7aNn3nM4gw3q3ypzpRH0m4ay2rsQN1
+Dv7TAM67amlq/FIU++qCLo0rarmuy5Sx7vEyde2kb1mN41XYWiaD8tTTvQXVo2ZFBcsFbsizA3f
VjE1siTE9wkTcg03J1/rdF6PeqJgm80a6nlkXSCU8xZWc/ze0FO8WHURrC1QZ3ODCzxF5Hj7COzH
Gh3msFcc6kyB6vfEL5NmwCEmK+nbjY3ardaDOS6UkLK2+SniPriMIrzrYX+L4sB7G1tsKMSEaSeu
u+0qEZhNY1aLKsLAY2FqlKSZmfseQsGt4WTo5OClMvWtSMkh4LRNjWQN/yvfKkZClht5fEqrP5ky
+VUOzFjDphj3aWCBcM5Tz7cYlGEt1n4rRMNdHOBBU1dXtwE40MaOSeFjL12Ptdv5hc34PJ2H21GQ
aVcl99OmjM6CkRfDFfDPzIeI7nO84R6BUbbpzygRtMzGfhVCudgGzifT0dpN56kAIzUJCsAjtiAP
u4sTQs2qavKY5gUJrrjkmk/d+9RFO6dP9Z8D/sI893QQLJ3+OnBK9MhFe+nrlsFv71yrRq++eXjg
ajP7oYPbZD2uP1eWEvtpgIqCFE6Cy40uf3Q2FQlx37tAEcEWmByeXVeA9smKO/JLA/g6R0Mmoi3F
GJFPrU1aDL2HNWqdZIOWcl4yDB0wFttpoO8NTn/RxwpRVKlvncAO/FoEJr0sBudDTXJ5q0pW63NR
kmhaciTEp9sxvmTSLmq/ihBfTsBntsIYXgxIicxmW4OBwZyOBGQIfdYxGKMGSh4mZ5BL+6TTOiYY
WBia1oyZ36kfcI1WVlWzjVPxpQdJeewsPXnSDIYhYuuatVwvlgTXZfFCVovN8RoWmz4M4f6kJNAm
TyGniytI7t85XnzLYEnupmCMmsjLt7JHcNl02O+I7sL1x1JvzRxFIbkoJtwQjqhTDMnZlTdFRgXr
RmgjdqQRFNW8KknhbVMYxwdG8AZqJmzD+Mfbo1sys29y0zmmraRMSzt915axxsDJ3HFEFwglOVBr
ZnmBctPndI4eM2GYqN1JBTlsEaXjZvewHaMDyXAGIaOmuW6dSOzLvnpOMwe0mHMxGOH76LxzBr7m
7k9/TW2eEo+KuhaevAGyV9a1kiW7qQjepajFNtRBUpnE+9yM4c7VKD5je/2ytGAyZzDXVqRrfvrV
KDONaS6CoHLdcrhNGN1ORk/UVph2e6X+FdcWeUjxYN6Lvv9p5TYu3WDYNomKUj8bLHBS1rMFe3Jd
Afs/KBU+aLv0HgSfQbQWNWtWSGR0ScVvPvbDqGLCqEJMxLRMwVPVrCSFRXHU00UZZgkHZMNvLZDH
jYs7E9ktzMrcGNl3ItCFeqeSSGaSRFUTC4SIewOIaNopUVD5OlAngp+orA3A10+6lr26ffzkjaF5
CEOiUM2eAsRW+3yHP9jcERd0HRunOwmGCOoVjq08WsL4hZe0OGu5tRm1pN14HuqJWK3Z3Tx7wPSH
TzJMucLFVCpwFhz4uh2pSXh1KDB6NI6NsC5R2uenJA1uQ6HuXKe0PgZx0QnKxFtLHylPcJ9YyfQz
VWpM8HDtVm09VYcuhrKmdeWvRQwfjO73QtjNOyg6sqgiyw32Kh9yG3HA3+xBbiz91RrH4fcEb1yy
YkIcZ/Z+r32n4Ipv7aTT96vH7GK45b23Y5qNAPh3SYk8NeVoXtNtXudDV1/KwT1boVY80bfV11ps
O8C9o1eIODEgInDUeWy5ZwRHX00h6lMV4pHoHDPe1lmg4+bO2q2sGhQP7sjoo7bPdjCz/HI0SQkw
xr5TmWx7zPa9MHqRjCSQ6qIPKYiBSUDDbVAVd36jaucpE+YlQBYNzmow5bPMInGwojoE4wOGcGk9
JiE+dqW96+lIl16RKQLQ5EvFYvic2MpbHzB/cdF8nsJU3Jp4Fi9i19UNhp6EeJLA4T0JJ3FOy02m
mOxzTf4Ed8VAuWn+wqSeIBxGPbcalOJDJleq5PJcpPb4nsYOulMSvLQIe0ORei/C9J4B5g+nEJyd
3XjzUZ3SjBszWlxp1N5QwjU3Xbh70OFQrhANurRdFUw2jpf9rrweRISYuJA14mKkOW74tmkPcqop
SMqoPVpo/rVUOVcZluF4TNJH/V1vqn1BmsMrV2ftXEg4uXW1NxU9eVZR1m9zTTKy0Ux58bSZF5A2
+7HJXEQc9bRfegta/cQSBQfsIOL9BCKxiph/qG4d++pP4hqiU9Vztk8N5RlkB/FqnbWRreZdZJ4e
lBKsGnS66ogB7ltcde5Wy2uOKJfUzcGlyxuP+gpCBrKIYvTxONDDinQiLnSwY6YZ+zLJS05BWuCj
EEEuJIl1kzmMit4uwKWUrb1RguoZt/q4HzTokpHhPMHa2RstWr3S1a55kX5rp1lB04vmqQCNXQwD
PBXWaidRWpioCxqFWly2EEyjfTnqMJyK8o1NILbmRAkuDe1uRHz8ggnlGnF7vqtcEJRdAeLfoCLe
o9Gtjy4dlmgskezZ+llmyndl6ImaxhS8c8q62In4rQ3z0Y8COBttAckPbQY2buhfYdaTagxMahWM
XX6t0+9wCTaxq+cfCWdTyDX1BsdPeBFpO2wL3Uh2lpZwNrJjGG0jJg5l0IwvVk9zOG3fyeAIjiDO
XgzRimtDUsHaMbVgX9Ua0Qze9KjHvrgH4++Cofy2j1hd0PKRdzsKktuYJivVKb7UgCeOJZYxpHkq
MpoY4pwaFO2lKwgi7S3WDzr2+qG3LpiOIM976Y88rLJD6UrlxrD/2csYfdCuq68jzAAVThLNoGeu
ORAYqtw5Nfo2aCKI1rg0/d57ou+dPivK70y25Z6ZYb8256XOINLzSGfkkqkZSpwwZm9L4ghMqHFL
zBKOlebk16x5/fNA79kvkGSvlRjBng2090TKAmDQYjC3sWmykVmcEVY4sJNoYX82Wqtd9Z0Uq6Ge
HH8xXOgDFZTesKJkVFTuicdiNGW756pnZKWHSnkmi/O9A9UEhUW9lwysmqiDKzeSSuUIraYTpfvL
SpGPgOo3UXynafl+E8738OwQ2NrOXo+nbu2owKIiUpm1MRnvVsiKMwwedaSNJBOyLAsgIWfDTNAN
yPFB87sHnseaFifhBnWoc7Gn6gM3er9bAluqUCOftE6/hvP5xHGgtVWt8gibPkGfLkcfHaOyoYx0
fPA2UNG6BxDd4cLcQNlXwwy1m8eOouGyDy228UyxYohFxVpQFiOJSVai4+JAswswEv4LTORwafum
PKnQCoeR6zDAAjRZDjk2QXOqrM6b0zMH5vD4zfhMaBLbfu92NOTCUXvrS5Zl1fCDBmbqS1NGu2DI
4TWIGogoWPeVobcGDE/tRLhGcmOdLFgKkJfpRhaziEKUmEVDGq6tpb3Q0O/pdNNj9S1nkC9mYiaP
kFNWKCWiFkc+D43FK9SYPDpNW/diLs9ibRtM+pnmAkajRGFEUkqXILIOXQ4WGqlF+gssEHTSyQW2
A/Yagzbv4JLDYKTmQaEuvhaDAMNtblIltr8ZeBQdwLVOZ7ScmDr3pM0nz9xRO1/le1MqqJlC2hR/
WroBNVf7eunQv8tPPWo+XLQQYsY5NQEFtXdmiHUswyq59/Qz1vZIq7dpk/YokFsw07Svwm3jzcSC
61z/F2ln1hu5kl3rv3Lhd/blFBwAux8yyRyVklKllKr0QkhVKs5TcAiSv/5+VDd8zzk2bANu9CnU
ICknMiL23mt9yzFfI+dtip3+hQ/rlipPMa8gxVpYA+oCZ6Lu1KFHJbZ5G636A9qLuo88yHd+R/1M
AdREPucPp3xawJpuJgkRfmh+mK4WqjL9VpqqCrXB6QknKI82WW21SAqIS0zmyFBW6B2Ud+gNOBi2
CXBHtqZxb9rZ2Z2fBxsB+lwXPgtkMT/UCczpyFE/hAdNJPOjwKytg0aldFfYHxpy3H0M8oehRMu2
CdSXCWa8nWEznvtaZ+Uw8uilTPrQS3CPVHDcNlW7qJCQNrohMQrmYrEJDpihilclLdhencnVUI/P
MWKls4CHUWYvHJ3aADEzOfS51MPBWQ5eZDEq0aD/mVV5Qyo9nX17UueZSRHJVdZpUCtWB8HK3veW
D9eKq7NuAsv6+l0tmuqscgPgiWx2kVUTSWLzy9fvpsXCGarN9JKK7uJqNLYdjLa9QCcgjWjemiay
MS+NUU4P9ZPCPsQkmY+5GoE0TRmM2tqt8Cvki/E8y1huWxcbu4w9ezNVyUQMI0G+q72sYrz6bcl+
IsR6aO3I+dFRryS+8aOZ3AEmStqcXQXmrlfNpnE092yBScO+QjOwq5eLOfbqamVvyBLFt97O9/bs
jwjMBjISz3UDJNWoTXOb97/rtCTZAWgV4we6uqjX2ZQXd8fZ9sTIjPNXmZ7SePpu6yXLXOJNge8B
ZEPm/f6lj5jimfa0StvLYpPRiVIadbmqaGR6XgNrbXxO/My80xJWStpQ7wNPJEOrt0FN8dvoRbsR
gttY6s6qV+nPo22TxTs9Ic/zgzirf2Zkdu2NSAtmUxgnsYgLDEhoRj3uXd8GJgeoCjbQeJaMi85+
VN41Q5wHqsHGC2wO3E8/YNfwyW0Q1i3G937imORA4+pe6J6yO/TusvmHRFaa9ynZv6B5iOmqNK9h
HFgQsTCUJGrjowvRd3u7jnieLfQLDcIcZDi3eR6ASYfwbFlQSS3dogpIt1k197BBy3jTTTTMCRml
raj6CFs6ua5dOYyM9mpxJc2qQJ8qjtkFDWR0szp4PILVfus7KFJSt6A3Ws3vSMNbYCbgFTXnQiuL
Y79JcHinmzevcD9Bih8U++a+ZPJSDl2L6t1LcV3S012EYB+Y6wPCKnVQSBAqss36djxYStcPWvmB
0aWGJZM+JDRkNzhLIBJ3Ttg5ap8PmftTHbpahmpRw1NtygcvUTKQgtwVNdD/BCxB9kc+WsBriXFO
2H8eiGO/ZDa25bL+XtJS22AncllfwHGbjdvvVESV5yKamP2qDQ8+vLh957gk28egSQe3LC5TNfyc
MoJCgCUfrdkFpsOIpHVzjcxiIKV2X6qwb0DqMrfAIlibgeP5xoUC5SojQ54aIX/Eln5v1l352Atz
Z6UqvnSe8TgPoKQtnRQhFsL5lMQY6nXS3XQMKzr136p5VPfwCPWjXLqnLz9BbxvPCDzrY99zLrLt
7Fsm65FgXeelt92C0tqdcalov4RipyiTvA212fex2xART1bVAlHfsO6qvn+PZduf05E03wXVzpcv
7//+yfnc/f1f+fPPupklkdH9X/749+e65P//un7Pv3/Nn7/j75f0pyQ2+nf/X37V/rO+fy8/u79+
0Z9+Mo/+z2cXvPfvf/pD+MUyuQ6fcn767Iai/3oWOLjXr/yf/uP/+fyfEFEMH4/kHyyM6yP88zvX
l/Bv/3J5T6vPP8JQ/vkd/4ShOLBQUNjYME+E41nCxzqnPrv+3/6FffxvOpMSwzNcx8QCb/3/cEnb
/RvEaddErIvr1jJ1HMZdDfEXzob1NxySrtDx5ZDZQIzu/4KIIoCuuFgt+UGsr6RLOn9x9vVupmv9
hEtpmDcIEznZGRu4cDpGuZ/GSb4Nz2CjA9S34sg6/Ic36j8z0/MC/2ArXB/cMxwhQLL4vBph/OXB
60rUraP7hBpOkNfS7dKfAZYSr8jYHlzyRMnnfBrqf/uwqzn2D/bswY7EKFMeVn4nFyspQfDtw6HY
rt3H7iyanVP+Nw/5Z1Prf3yhf4Ec5EQwRN7II9LbRG9huBssgHGE2SXos5f/+l21Xes/PJxnGJ7t
uuA1KeOMv/rPu0JrMgBs8oBaOTol1BWubT1AE8PsWHntJe0gyVILd2yXQERnIsEvfqloG7jEP5IB
f3HLCi+bFkEFc3x/W80lAqUW6ugiaW8BSEBM3OkDlCj9NcIssWFCoO9mYBtDZv8acXZOfPCQtNzq
UMW5FUir7PcAzZk5txQ3mXqIOPEGZaYusHBWTUuXUbh2VYAwczfyv6CDacyhDkmc+YQfyN4uODqx
vsSAzQRUCiRmRHslODZlQIHymvtQ7NmrbmjERkYA7rfJLaJveOQ4PJhNelAKK1Dk6nGwKooMrC0H
R753M4EOi/VObnKxqauZkayzVdVAlFUhTp0Dh5cIyItLi4D4hxOxY0dl9j+Jwbg3IwKSkNl/inK4
pE37ZpnjTc1N0HXdhZH/64ygYOv2vLMLUSeoW6Igp60yKJibDhv4dqHyKJyPIUWS48xoyJYRVyah
RrcJZdGWjtmbHq8DJrPGaa8xPMMxUdYuqR4ThyZrdSv+NCrzE8ot0cs4eGDKpoFjrnI0mlgAKcqt
US3X2qj3jSrmUA4qCnnbDvRbv1fayanzMuzhNOPf2hplgcksNVayZhradv3mxnRGUlpCw/yZL9Mt
caxAxAQ7yOmG7pVIrqghTwm3S+4un5ZV3uLmV1V275wVimD2vBbXDrU3ddOcZwB9VfMWTbi3XSLC
K8/eWc54I7D+U1f1mpZUBOvPoW1702fxMNePzKAZEHZrt5wkrkaQ8tLXuL3hhAiWqwYZEaM8vqSu
Q9vsQE9S37LPoyXUGuyPzsS0zrLGoOx417zGDPAV/OYsMW0QBdH3LWv7U8PNtTf6lFg+yPW59kiM
Ky2oLP3d5byCsqN6TLT+LkfPsC0tvI1mIb9nFpE6GUZRvyZUVEvciTA4AhhWO662oIHjQL0pYq45
c3E4d2Ubw6ibbevxRFrbiSAlLiUleBxmsDeAPbmH1mlpCLc8Z7errrTgnuyFy6QwjLs6ows6an4R
ImgqNoWWHPtCp/dj2DvVcv20tIJQUAB4msGoReQ2cFiQXDJ8Ay7Irw/a91h02ugdbsUjPyveMrx/
GyLeDGXKfaPZOo/eB0aiLjhgrrOb/uPyrcxVY9TWP+E2w8bziiuEb4jtcceEx17VAFShBAM120gz
mJTTN9xYAius6+RILKYboWLP5Ivfc9wmbaTo34zWwbyujcxLGuY8rk8iqA/6eTR1HsBtkFQOn4UG
YmlO9MM4ME5SC6AKNzuSIEVNaZGHl8vHtJqMfTd0F6/pb1qFtigjswV1H5+bDjeDdbeifmjeTJPb
sEiRKGDZoSCM4lCsd1zt4kF193qb7OioJrDnuGdbmxHQKGp03Sh+4ph82H5Vwq+xq1LTP0uj/2Yq
+rumsV1s7lRj/QUrcLntBtZ4W8odTf/bSNt62wn55qaVDFx/uMrZAXbsz3uviukjUMFsx5doJIFn
EKg8GVo027id7C3r58oLXsAMlsf1cvJqbaRcYTFDdRa4TXorrBdqafKiPGIEGLBcKRkRZnFDJmC3
6Vi89E2jmJpziycAF5eKJf9rOYJeOXfMHuaS9p0YCN4s4BOUES+K/CsddP4mi+3PvmOhGmc+kcJj
8Z9UUJnREw1M/pkP1V7MTxDjKyHIPyyW85RY897hifUTf1n59TW106sc1X6Q1U0ziXyTpL/DVoUZ
u14UC5Z/t35Fd3Vrx/kmfXQ4WvSgO1zOOt26LZLCG8UODrv027Bw9BV8iPTtPk2QMJtBrWuMLN9k
Km5tFY4IVYm5tj7rbL6Z2J1ZM42jPllXZRdXQy+vpd/+ZgYXjMJEBr7ex6Q7UH3zdnUa04ARRpXu
Ec0s2hK+Jm1jW8OTsuC01nkrsOYgnUS5nPC2TuviTkrlpnHRR7gEQdAuQA4aK4cCi/2H7E6K7wKC
w4J/boMu9zN14auT4vRc9A/jsG+X/mXOD9PI+qn5vLTYowKhF3DsfPm2viWAJXKeJAGGMXdTmaNd
ycfl6wUij4OtPiSnrwteNP1b22Unwpubvc9Yjsfczgb7aFoTqND1P9iRmRiZMOQzPnAfmHGod+XV
tbsLW/tbYsXfZQ5MNXVJhHGX/I6sPEY1XWgQ/b33p4QgGtNifl9gyHAQ/62rGq57WCVMGTYGY6gN
tm+JmSINIxSytVL51VNyPtAcoBRqomyr3O6azdW4rX1phJ50ULnSoiKOaosvet4aqryCEqPpMalH
u07uh6i7tJXQ6MWy6K07X9Izlsr6K1igIcQD+Y09+sxHiLQeN7PMCSbx1I2WRrmzhbls8qwGHj35
v/u42peSHSABgh4Yq57T4yUQB1cHCco+bfEQN3HH0v5j2uv08408RgYDqR6yymprV9+kdk/iIJ2j
3dydpXqmJRXqbv7Qm0TDoqBbAm/yvktaMKwdxL5h9zFbd2SwMuIsp/Da9qvPTBf8KDbVXx0OowYC
bJaZBhvgdJfzX93jdp2jHlbraL4qMrA9Ue6LkWMNDICzAmh0ziACiFbsaDmZd4vmgB4ZsOXDVEUj
KX44LpdyWyseajLflKFOXZ1vqwTlVy2X4Tg64EtU7D8scrom9PVYY+33KSIfJC/gxo6qi7ZFQeq3
Z/Giksrj7SxIIYa38TwuNSl5zhJt86L40OoV4+0QF+2OaGeTgbp8TlYOvE2QVU0Cz7SgegVLPGxG
DPJZW0G70dCWxi6ChOjDBuxL20h7Q6nBWUebeTfm8cDEjBZnt51K5W1Y+J4gEB2lD1IpMwG+MC0F
xTLt4IcRVE1WMIpXBin6sHgHDc22iczPUk51Bu/yEmssPuNEb4P8vRB35CRG/UBdX+4coyErL8X6
Q9wKx7KIuayxxjEsAmuYt7pOSLHJQK94ozAYdHjbuR+fvX6g2W/CSIvB5faJ7oHd8k6zxZ4ubYXn
rfvFaqfODkkxsYXGAadJAX1ueM4Y1G5TEb3XLRvQP55E2iZbdBYHe34wteXOn9I3o/TToAU1SC45
gw6DXJhtUhPybKW+ua0JQcg0/VWLIyjUfXNwrEk/LETbkfWHgpfWH7CTXu5ritBNntjPs5U+WYm7
RpOM8UkSDBUgIDFCy48qWnccf5rRknuI7/c20rMqtU6SvTdro/qYZglZ7u5xqt2PCCl4gLza3DcQ
eJbp1+hyU0WJ0VzSrCDxmMjZHqntjhZ0ukniBg2pWT/BvF9HO93PjlszrJtfackFkYzJT5scBAKM
3Bk+AUgql6wAnxNvkM19FE6kFovp16KPRoi8a+SgVbNuk3eRrktuqyG4Kiye/NcVxUKRunSoiDi7
pLWTBf60g4NAm5LVI57vDNWQhTZUFdNEAop5J0AROiXRtKQFbbM4SqELRY+F+BUXfNgdQU4h5r6L
yEljtAeutA7Kx1SLNJy9qAW6k37k/ViQDZZSgWTIgHxHC32xjBuKW0422I9AGff0eFtH7sifZqc3
OivQTP2WAu8aYpPoDqovArxbd4/H970kmofD1nHx5PhYkjPcmKJEbRXtI7bwXdY5nK5U/5ucJg5u
U/5BVTRuDbOyNk1rcxYu5V6zBp/6IWZHn7Gf4FcPeotAibgWu0o3X4TJRJUgYPxFtBhJxrl3STFA
mAhiDDjzuG1Io2x0GuiI8p7zekAhaZDfJgeOLUyRa/SJrEe9ufWTnFWRzKCgFtadneYfSaUq9rYj
Dtpyi5VmxEdn3xOS+WugYCXXofD3kv5s6FFuSdv9Vcbm74qQu5MUHG1xFZCVZPK5Onbn7yenPToC
mU2nE+Cp58Nr4YxPbuN2CNNc3pcoOcaMnzeFGfWMyQD+u5iYCDm41+LhN16VKBQNhvh6zm5059bY
b9I8OaPeiwpQdeF0aNitemeYY3vuOFr0xk7T255ik54qZ0qEh02H3qAbKDaYAybOUARUCjsHWsse
9/8OrcQIBMb7jhlGBBKHQdq4T2YzIjrVym5PCjO0SKQbNly2MYbS2sqOQ+zcEPyeHfyRwa8lom/R
paiEeOpyGFGQRZKgQlSZ2YARa7GNsP6OcbZQcxCbKZa+OvKnD3fpk8BYJ23+iELIJw4omTNWm3Fv
2a++p/p3AADfEKD1R05WNek66NV515wg8yHtc8XdcRAu9+PEfe0rH6gcEPWUlgHeFcg7nQS0Ynke
mR/mM7S7B82bPtBCzgHBZny+8X2mfHUEpxtEBb3dspk+IC8BHIQduDU6vQ5VVFG7e13CPAekZsHQ
usYfGLh27B97RQ4TMq2OXLCJKq7r76Z+vd0yNEAOSumlhNtuzguB3hGlfernGcJeuVOuANyi1iut
IM4OoNge3VvIY+9UQsUoDb+jKE797UKNsTL5TsM0HheNs35CGNeOjyoBmkUH4lB5OrNdl95DR79h
dcONNWtN5m7hLC4HAgLONUocQrsJRnXmPbGtGzcFU5/Yiwz0ZEfcnB44lfWjMppQGmN+Gsviw9WS
N2QVOX1TfTnZnGo2jWjfa1ujLpiMU27YJ9iGd8hgw8Wb9trYrqnr5VVf2s98no82W/DWl0z0EwDk
rP9cv/QL0VJWP/SZSOC6Mo5z3VzrVHtvSJDZcM7uQCq1bCc2MyIU+A7HnE3n+E99gmnkAYTwzBUr
f+kqLxFRFfQKKqPauynY79wl7WtAOVLXT4Ogko163DtmnX9kFikFemVjfbLJR+dhvlU2ncN8mQ9R
FI6eZwfOYBl3keudJaHEo3hBx1rtF0cwwTXKe9OjBZaSXw5+gqjaiiwCbTV2psBamuETUP/TWCbf
3Iq8rywmwasgJ9hDvbWJCxZVVyNrniinMrFBAov6taH7HhQIM3eRF5r0ozbES5HDiaJf5t5ybqDq
FTHPgHf3bpLWtUvti+XIYouDJdtnDXkpOA6OOF8YozvewRb2nb8IEpRQF2iQhIKMj41TrfXYaAXP
EhrExkZgtBJL9jYVSuDm5a4s2hsc+waHGPmQU7aAlBuhdTTlo9PZrMx0k8K5obzrxwomCQd7knRY
BKNGC512fOytSdIdYhEfdOeF4GTAtejiSrmm4NiDc7Y8/Zg+aro3otjuJ4aUw2+HqUqQ7d2qpkHX
8HaZsOCeNMivDDmR8FlFtqc4ghjZGqg/wLORdR4UJYlY6B3cLd3nWzOn/m6t73IElAixXgmQy7cO
8cdEMu2cLPP2kY6Vxk54BW1zP7jcjgnSqrsi4/gz29qp1s2nQhFnXPU66SmwfMcSkJ0rfRaUgWSj
1NnPLjyeRNjBYBjVVnXYEoD7BCKJ0m1OLkBgJWDU8mm8TP20ZoIkoMloCR7mclZ4IOrpoFly61v8
qS4a65Xp0R0KAbWDMFftbRvIY51PoZOB4bP0RjuOIntyY608krWAdNCyzhWHoGhd6nNcDnpUE7KU
ddxzGSdWQkowGdH5teK43LZaLA7YIDpMdtZH0sln1TUPposB24qkv/Xn+VwYUHZM17W5nf0LUTOS
RODiOJrmQ4Gc8QwvIAAbo/YNXG5MdOhGx4SGU3tmwaGwX/dqZ/CLraJMyxKqJt9nwxZdwlE3ArSU
u3oSqKV9hQC1LxlzcSOwsk8LJbwhGfOZjsdJzo0efasOStUxqNW5kRocpxL4Tz0t88Ok1GtEBNzG
MXWsN3NyanwChGrXkkcgZuu6uDrEefIw9KOTQ+5BJ+t4ryIYJSPYn1DatFpb8Rqt4e7mFG2lI381
pfYDxaoXdPlEvlPOrlAIP1TrG2gKeTQYhXKg9HaNTyJrPtvY/VJ/X7mZ3I6svUYSiV1X+eQ4djhc
bd5TMmS7UJDCsqY/ZpN9KmZ5dkR5TUiRQWPKjqmmmhNLjr6fD0It1U45CBC4ajZo1gAL+CjVbRQn
hA7Ou3mE9GOv11dPduweRBoEuJKAbLiad4VGXh02DQiYtOuE+eKjwU6LKsQJnwS5jCmNfjjSUHdY
3gsMlRPe1bo08P4pmo9EZ3KvkLJYOciQ8yQbdkJwLI+Gvg87g2uei3s60/H9JYaWpuCqoSdm6VJY
2sOYQWeaprsK+w0Bp2b+aDfaB4ldKYCuAOH9uy+xZ6kYizxbkXGK3xztt4k2H0AgC3DczbA4a7wM
IotLMlgYKrgbSiBzX5AOdDFkeag7rjleCqesQV0JqL+DdE3iLK65bevnv6o1zHX2oSBUNwAPYenC
JhqFDtnNxX3STpzY8shDbiAmEAGk/nYQY4UPVInqhygUzcHdjd4rMyvt2a2QQKUWgt5eT5JwISaU
EDdA89KhEwRuhQUoVnRpCQNZf7LeezhK5j6cSKjLzZwg3gnuzVxe0/l96fwMNVdzcTRC6RPDZzUp
PlLNJ3qoIg26W4wNwaqQI921CUjE+6ZW7YMyMT9Q7PWIUuub6m1c/kAVQMGwSxjDerY2wSwYzgNU
7reo10l3JttwLJ8ZrEbReWFcj69gcbdzIq4tUv2+sUje1uydGJNd2zRHcInv2OlnSVxy0lKSdyL6
wF+DO8W753C1820ZLj7BJW5q4Gl3vFdrss4OKvrRhfGHyeBOc2hjt92uJA7LR1uKx0u+5xKrRgYJ
bUNvlIBksOvjL9+kpZwaxb2DGhDKBAf3DJpX/TQ5CHFgEtGi08JeYJKuXPa8Xka7xunu4ibChzQY
z1qjs8J3MTo9iowEIa4ukmtcJUeBWIHOAH4lPbde8QBu7LZ9h7/A0GbQrpxQ3xszI398fs1i7445
wbUzWOyUdmrQDWwWU75P+dzgWK8PDrikjZzqdxqDr+lkPS+a/azyYpf26qIxc9zkll9sYpwvAVf8
e+cs32yt+mFL/iLXoHh0A5544MI0wJrQ0ZonzAfoTdgs80Vo4TwZPX2s731LcmKDEBkkBkd5q/5J
uKbB62Y9kxa/zAg8jDdy7XlbbDNkqkmVmNs0PGtWcmJ0ti3RJqLCJ/u17zACP0kYpgX1lR7Z7CIt
aEyvVGQzTskFXVVoUNYSOEimaUFysLCfagfNLmi2DSaukDoxJf6o1SHAeMS5NZy5iWfYO5nEddOT
3i6PM7ckmVnRuF+JH+jDytUElKkrIn0c6tObSZ4ihfZDR38pRNlgbxsHOoGfoTARB+ge9JpM54LV
ZLnMnfu6CAI1nTFF3s7RKUlqFdrVfdIrtJGJtDZfpjE9Hjh0AqN1craZBGErHmyWhIIMWcMeOdLp
2S7R0g9c+9N9J1j2U428xBK3KQlD43ZBkh30ros80a+/GaPlXUW+et5j1FqVMzdH02zanRP1/lXh
+Ss/1eh/kNH6qJnc5iT4/ZhGVoteUu14z5qceLwMPVXhI/IXsAfps9gLnelizV3mqreymZ7yWtj2
FjApMm0MbqvCMqyNW15JG+UjzFggpwTFTe5Q7Q8cS1zDfR6N+Em2hMER+Z4Ec3P6OrC0LS0itKjF
WWjXrlppb637OGUVQk0mDldHP45YcUtlpLsOmRBi6fQ1G9r4pBlFt0P3tNNqPTnXzOo2aPhvolX2
obAfaQuke4nR5Qw5Iofqt8GcaB5kmT+N7tjeO7gQ676Qe6zyiMGNPZFM2iWvredknn51WstsiKb/
mcOePAsi67Wp9IOK0ECCO2DGTQu7SVez6cZ8EGbksFLxnuEE8GkAymcpbqWWxkfLFvFBe22JzTMA
ky7SAzhI/6pdz6lfe2EMppcm7RMKAHaDybmPBVs2ZtV7S6MBXNJUDZHptpZHfjqcxEBr3GfI5GT7
TUnCh+jvUqLC2aQYI+p8eF8LPYoFjAogaXvRZGi/04+vS1fLtpT4eiH0TY6qO4BNYiGC/10Y5H7Y
aPl0vMO6UfUB1APCi+MdSEPANCrCPtiMb/bk3gNkoKGw3ufUK78tyeduZh8yNegrt83vIU5CL+LH
AmAiY6+pLdLBkv3X1TCC4vPX51ivxy0cyUHv0brAvMKJiD4ivt4aYSjZKclMIxQ2itMw7kW4QWJl
zY9s2M0IOO2CDGD8YHjONjWEiQfOf0d3RpRRZCMi9eZDlnMCyIi03ugGgam1BfAwsul3FGN0Hexv
Fo3Fk1svNOgQ6FLLrv5tCK+SUk33Qn9hV166gdG3VJTs2u+MlMWTMadDUJFZ4Lgu9yBWD84nPEmT
esNclHboNTz5LeUTtRcnR10LvUn/nRqNEfqJ755G92T0zq8Fx9LJ6mId9rqNcMrtp/uv3w3diMi0
MeHPOVO686O0CIDj1NuCo0AKZnrTx6M62JaN/J7TMSpXvMr46G4C8PLRyA/udDU17tmsL8UmJgt4
U01zfZo9VuvYeDXT6My8sjgZIz4XwmJ5zb5uPDS6FR9rNZKD6EZBksVUPeyPB6khbfZ0l4ZFieFE
Lz4Lm11mcuRAS8ELnAgkQZtZe6n7e6uwf9R5Ml0XsYqB08eEzswuXrJfle4yJkV3jtDGCuwhehOj
BiyFp79tyrdZwUAcVcGp0b1USbCskTia02cAbpGLtsuItjptX6s8ohtFMaUB+uy6IDFgsPDMuSdx
BQjiNJFX+0GaU7Syad/Vgs6C2Vp9OLT4ANza+akYwAuz4J5tiDkVXgz7KSt+uHX7qNYNbREPViN1
NjwswwnRs/j/yfgz0vn30I/nrLew5mfqcaSO2Ii0+1FV7Z7W/6+oSS9aj7a7sHAomYnAyucz10jj
heowjl7jXtPe1rREi0DHbHmu23EArNx9+szlA0iZnk2/t+ldgn/XyGtgHRyQGa0GNnzBXe+KNzM1
l5Oe1wtPinIfkf+DkbZ3DemTzAjH7tg2+X3ZtCYB1S2ImrwjLpEBlhGN76A9q+dpoBXr5wWWgu5W
zU2NodkkxBEJ3GTlFqZ+5p/41U/EhSKkb8Z7N5+zA+zkec/pZu2CY963GzsJBwwNjR3dTMqzZiSm
TosS8J2wZdj44LaC2D9G/IeFglj16RQ5OsprF3ZGXHkXKBn9uSmN96If6OAVBaE3XI1BwcW7i1Zc
V+2Ocl9qDD9t8jmsfP5tMhCBwzQv4JF8ZK159R3dLOG/Jswrbolpl0y7EVny2WxXjAMgZ4AcnI5M
cz9lqN71BR9l5hBbZMSE/mKc1VGbkEHexKt2wgjRMtIonSv1rdHnOnAEWygHG38rmfWRntg+uXaY
DK2zH2r/UZk0Oh1sbUxdnEOlWfmuhyOQ28o4wZf2SLAzw4pYHKxkOdZu4e2gFj00bmxQdvhJd/r6
Bax3d7KMKjFDlAb//ltT5wKDqNbr9Idth4SV7v4f38r8kH/6+toWV5n1/esnpPozanMsuctaWaTV
qbdHXEN8jvTj+bFZ2ac7K4tuegwid6kuz1XqyYdCWeAzq9gCAYKsNBpNHwXK4hPOAOnVaox5MyUN
tGkfr/2K0c/iBz+R2vuTs8CY7jo/up+hzmMw/qh69zO/zrFmHBEjl7tmjh6aTp2xdC+PvIb0RCI6
17UAy5sOm0Yf/QfdJHbKhyM2x2Z6rWC7hQXoIwQwn0KwjpH24CJsy5nv83jfDDZ0eEvfIrWxcuTo
mkIvLXpAJ03zI0/ynk6C+pERvVlO0XjRnWTc43UuUQeQ41H41iWWNpCWgs/QSpfb1Khhx1wff9CQ
5ueynPY+wbhB2ZBRYwI6v7R1VqFomQ4N2ZYHkyNTCdAp9a2zTCOCg9P8CbCj3Gl5fZtMhBkr4XJB
98XaPPEJlsMrMd64XppvMwG7oWH2jw78qY1yFJqTTp7pSRFfvIxj2BejOGmmxhJjYE+w0P1thT6t
FRZB1SAmcreGAJ5wSBfFq1/jnEwhTImo4eM9yRgPl2xhLWRnHYo76hXkeb41pU+VVd+PynU3CZ3D
0MDKdmKKf2xXC4sy6x2ZGJQ+Kg6yEphxrDtI+ubVEYkUDOSBt3Ndq7sfFk5QGDXuLd0s98viy7WN
5u87xmp0H8RwQ6WzArHmXZKazZEGIKJi3T8oBLJUpKdamz/nystfEVSQKGycxiQmcBFozwb0OYlV
FcrnWdDLI+x2DMlNHXZ5xcWOWosklrKFOpQw+mpykPeRY24Gjfs/b5pfC/6xHZj/p6ZBnQx2kV0D
JrmdrTKkMRHZ2Z7Eriilc5pNpwxguvw2M7UlMAtgMbM7d6l/Z5Z4EWr+OSQtsqLUJhZXnJm9YWTQ
aUYaVrt2ll6R5SVhPFTPXMTiniRiuCeygOmSLPY355Hs5+E6pDBRSEoLSx2sg6UvVdDVkRM4ZAIc
Kxh4mluWYcF06yTRo3KrYAOOfFvtBXjku4GC/CD70jtntIuO4A780zhG/rG1uuSkBC+Dy788xr5j
nWu97qhB4LE4Q7Tsp9xc6Q6Nt8utUdzXERP2LLl0WAnu0UOZoTQz/dE1oiqsWqs6LEx7ULhAOkQV
Hz8Z9CEDYYjxiQ7sEChNaE+W8oJR4zjvYYTDU8BoXWp9+tzamr3FJqg/D347b2PbLW9IdlZrQ80B
OHEYcjIoJ42DgsrmDts6VSRfFGUMFtlcvvhScoWLFKxexNl00ofqpYcqsW0mp3gxPA9qumIurMuG
lGzVZS/d+kPNWSYv9EIRzRl5/ELKEgBzDqm3qUJEUGS+d2NhoiHfNcB/cpolxmjLxygnXX2uTTrc
yKM8iSLx64+kDJhkz9fg5NPvQ0GscKOYrUe+xmix1R5JvCTaz+mw28T2eN/3qbpXVWPdDQlzzPXv
AU73YbNa+83CFZfOAFmduQdjcP4fZ+ex5La2Zdtfqag+4sGbRnVAB3oySabrINIJ3nt8fQ2o6kWc
Q2Uo473GzdCVjkQQ2NhmrTnHNB/ryLzVGLKZsN+x2QREB03tBTwwpJZ6L+GIWy3GAAu/ujLmeq9K
3KWwJ80wKAGdJtTWWx6E0GfSHK3bB/3KAfxMSXBKq6sT7pCylQioQGZfQmEkIjKsTt4g1u9EUSJ5
Qw+71Zgfuk7JVnERGSdyCQ4CGVSpB6spLOKHRGM6pgNMlJBrMZ+1Kboort+NSmMbdZAgpIqOoApE
1FZTbRLsCDWM0JICOMQ40t3QBYAY0NSW7gku7w2iHYXkxuah9sJtXWbjqqigjApadCqDwGnKLtz0
k+bLHZnk25Z+cq/EO3CH3QwysVsYOmH3uJBctlMsAvVrKmYjNja1gshefppuSMEtOsjTrO0RBWzr
JDHMsf9zPsJHHLjTuZYuyaxDDsrkziSSttWuKFkadL+g66evRg8hFkKwHIGATJXHh7qPilKHEQIF
y4pbkVFljjtF03Xi2NG/RoW1NJWh2UoqHsKUEvDRyELILO22KssRNJmZLQEky2smhN5h+Glc2FFo
+wIR67gEjErx3Bgg0Q0kvqkGPkIt9jWn0XXO9D0h9AP7EH9sOTkQ0sXW71bpUnHyBgy3CkUxpm1Y
QBnZXhyFZC94HEeCkj3KCDujQNuSKqK7r/zOnyklkfSWaG2QxM3STFHp/UNyqnAeRU1hzIeemgBf
clzHfj2eSJmXqdTtzSloooKeCtxQ3cUBLPPUMExQ76DXmsAntUQcVq0nTOcy+UhXEKGqojwJYf41
xOXNR8jMyBqOek6zvNckZS+MzLiEGLSQt6LYiT2NomVGrbaZgCFuRVEgxHXWW90RoUVvMB1bop5s
WPuJltF9AnqG9inr6Y8MIgjloEkJO+/Vbqu6HD1k4wgZD1eQT8OmyeVkI/ggBlu/2ZEqnK1NnGNQ
r7Nix87s4I1uu2wYb7TWo5ki+tmVYx0GW8gHZW/1m7pXiQUq22qVT1gZ6JRLTibxRjMEXDADSrzM
exFEnF0mJePV0BSnoU9YGkpJdVhDn2WZY9DEM6T4AxqmPFiyIM7UCnpDWphk2kcKgdQu4qpa9zaN
mbB45uW5UjgBt2wI5kkDIxabjjIf+55erCvu2NkAYjfanTHZZ/q43PaVfvx9cORO2mUCMMQvRseI
E49yAQqCVluhSdXPgl7Ks6LR4kXD91nGsrHXDOS4cQrWMBI5RxeijDJc8A5jIue7CiAUUJYhWSS6
SlnHtagSIsabdQm6cfKyHhXPjUm0SNe6KEOL0OvdEGq1A5DopJHSNU9jT58phdqsjaDjLFR7MVb9
rJG2Y0t/MJ8W/9+/9/tHO/2pO1rI0rRyoFidVODuSf9wSr1yPHgPW2RspHPpZbhU3SJZK/0gbglw
EEEg8isQpPE8tbSpIj4R9PZmuVSBJcLTno3eHKWCvglAj9C8PrfPHXL3qzcv1sFcOqXP5mv7Ye0k
2oX+kyQsBQq/C7ZV6iPHBbjFDAR10Z3NYe++KSGOuzPGfLguzDdTWWWYVfgxyc148TCRr0JHdOJV
utA/+I1jdgEbeUZGPxH9Mzt5lM9BdRhfDCz00QyRnXZKLRt/Z3kzdsES+ia8eOeRrNEspMhtj8eE
qIUrLULxnVi/A4Q95RK96wY+o/mY2+Kqn5PykX7m14hCW7E38iNB3/rZewS8UxXvsB6ZECpajKwj
tDLBwwJjjO0pvc5bxqDa9yij8ahRtmaYWSaQSE4M8ZJM2niFFEZ+KN4zzFsOfizTuArCB18dcd5S
uUX1DGkPNabus1gjLKlpRb7VhG4cSI/JyxmZS6siuiYXdt1quh6khYhckbkDnKDdrNPH8FF4RUpA
KQnbwyJbNdpCeVTfY3krizZ4udH/qvfKzdpABwKeB+/KcDyaiXa7LUCfLknDCF/btwST/dmfmye+
3DBTP6AJPOX9pn32r82jtCyVGVLbvUBNGnzfhVUNCRHcSVtaIBdpAVHb+awEWYcO9gbeGDWJcA2x
mMELbxdTCkF9GI9VNw93Vko/h4YP5UobV14XzgjFvnQO9hdCZvh74YLu1pb4Cp7NsEl3yaN01K4A
lFQdjigZ4ra7VzewxtsGmPjSuohn4yoTgsHAEdYi47qYPzcbvAGjYovQkXY4zvcUjjlIXsN13E8j
wOPEMTjeEw07Qv++yn3xIpz7TYxCf5Wsx4W6vSGcXPj7hC/zBN4YQQ3V5I+KLe9bOaf2d5A+e8r9
tkZc5zw6QjOqX7FDPDEBJ9Be84VEeqy6QolRs6gerDUIG7pmcJJITFLW4c0UZw0n2X5jUGTmVZ03
12KZHjiHoyUYoNxu/Md40lXPeSJkznrlvNrBENl4l/4mrMKDtgrWxq2EZBSsdW9OaNGTdJZP7pq9
KSlb6RO+zOir3CYzpsGKYgm11aVHfgZK0Jdqnj2XW5cy4FOzVOfCQ4C7ER2bXTtE06Im8Q/9G6jS
vXHKV2+9P6t2yipfoMot5hBmn6JXDCEX44zGJXtWgcXNcapAzAy8hW/O6l/hr7i2EU9U8MAXykFU
TrUD48q3u1emMuWdPt8kqEcBvqL6DddKOUD8E1FqOunFeteiWfGa3bAEb618pV7rrdkhd3Ck9+pV
jBY0Wq2FsC/WIpkfqHtn/cx8LtbmBbxd96Hb2Rwq6jG5TI4epLijLTrRJe4c4UqtCFgNJbBmLl7V
pfxRPYdvLm2qhbHSzqNhl095PDcvnBPHX1Js17FDcORFOVtnP1xTBnPXIwXkA3eIwzokVdOu3gV1
Xq/YbpBjNuv0jb/JjvpztzRe3V259Vapk/+aAq9m4Tvcj6EhEWALH5CNJ+ov1W5E280c+nTbxniI
zzG1rmUr2PGNuv0zWRoRmIe5xqYJp42TMAFhnkEN9MsTyYedhQ1Lom18ouMcBgwwhw5pjTKDrFJe
8SwUrDUMGhk5mA14AukjcR5qAkxwzZ2380f/DU78KM6qD06sZBQPNupEmrGx7S8qRzr5qI9XgLv1
LTl9JQ+bwQR2fFqaJu2DbR7zM3gI3MQuSxZByd3K0GYIoJHXYX7duDc1n6nDTCwfEET240m4yPQd
H8Ibem6BUrAdJ6tKXUh7QIk05xx6pvWMWffDO5j7PJyD3VjUO+HSn6zdeCT5Dm+uubd2HuCNr86c
hTthySkRH4ZyZUWU2Ls9a1fjZLx4F5aEF2OtfAq7yuH9CznUUzBI8KPNfKd8LDeIgQKUojPxaC0w
M8z8F/2Xt0Um7tF8teUXiUJ/R8qx3dIjdSRg4nawopFrbSoPncIMAbCowD5amJcymZe/SEkQNuGr
yCN9kNY4eJu3cJc8ERdC1c5Fr9zZNWSOGTKZbM7/yepjzFQ2uE7BfChCz1tXxdyD/bwMf1n1ozDa
5lwDhlqr+55rmWwjc0+b82apqGvnzUuyrnJiHDk621iwxbWwpwWLynqYK4hlaIA449knsE+204U3
r7uZvzCQZp+VwYbB9WjtJYjfxMTONcMuVv1OX1m8JtJReI4WtcPWXT4FX94+hFn/KbZrnTn1hOcW
7UIzN5IVOmE2QepH6tRbepzEdwXFrSUYupvJ6azfIvP1F4TovljP7NGlXSHYhjGjDSi8UedHjut+
aoeos+VTRKqfC+9BtOt3S0Snh8AYMz/Twlw46xevPev9ZtzG82pVzTwMQKti79nte/okX4dnEtPM
d0o//sbcpodEXVQv/mM+LKoPXjkYjvVWeQefuK6WhB4SbErfujtyI8hACKChXiPfsaxz2NmNtJZp
o4HiI6CZfy+1lScx2Ojmol9rBBzbRJqtRkQaz7UDm9Iy7dy39U+X3Ol+Xs10ceuKc2Pf/qpFB2a4
LFMLWqWPFYLBWXsTXkiUxQXXcRg7mttAod+0SIeHeBunW9exOPvbxc531HfVOjdHhIkZSOthWX24
a7zyFsmQDyFs025Z3aB641/EDI9ENeHmbTEoDmQA0352uiPIP6DauDHknfErY2xjiCd+aU9PXjs3
LPfCZWC/Ecy0x/LcIZN/T9FcLgScHidh6SGpQVlroEwGALDgxUxXkAicpHbK8cgIq05QPKV07osz
GlbIH5ptXM9NrEjpRn7gvzcEG1A51afhoW+3BixltJWAUvBMJgDjlkq6JHCHM3ugn9kphNlNV/c1
zEXzykFSaPZs2PKv8qG2LnXouGxDX8NkLZ2ZoJA/ycGNomD6UB2DIzHZ+qaDHXBpnqJiFdF40Zij
MA7NjbXJxiX/AEbps+g/asdewaey5FSMMkB3vOxQRBuKc2znUCEFB+/NfJX3TBLxV3huX7Hk+067
UF6zXbH2N822flEf8ng10BFGU3pRSHVrsE0pM390/GSeLwrDsV7rZAVQFNJNpoA3OKZgltFxQ2g+
euMl+8xfcx/nhs3RLzDZmn8BRcDukf7C25WoX3jLhme8i9iwgPehkkM4OAm+4V0ujWMp2+KGMuk1
XQXNtrrQ7XSfBMEe9+OvbKdfsufQnLmOefXYfm3SRzyoM3J9e7x5ewKwch4W1hF9BuKNd8ZgsJ0L
MEUoUGbxjX1cnb55vp1RGt331PWeuE7MoZgHWL7ApmEKs80HOm5u/qS1Z+GUXHDK9KrNdpzudYhU
9B2x5/jFwlZgjNh6bCVs092KT+hWLhWnjo0AepVe+8F0KgTT1BXHmXbW9ujow8dh6bJHfWfgC5s2
3rBvxfAzp2Cews+al1/NrgKEusAwgvJ5QJD/CFMR1IDDvmWenKOtUs61ZbaJl+Y62Ju7HC+YyS54
Zuz9IzsH75V3Jt622QYkNarGWrTziz5u8nA5+W0jFOyL0roC1kZNJ2kb7WAQrrqlrk6dQnVcHHz5
Et4pHc/8QvvXe5WYsNhRhXOMJek2MlfxoyuBRPh8EV7z/lXMzm08L56pOnvC2l2ygwpWSBQQUrM9
68trrxYr86HJF67Htr6Ge8XeB470Jw+DVTViG8+BZi3bwj659jczsNtXy5iXG+gtVNk/B/LXrhha
6E4SZTyeSlp+y+JJdHiM7gMwFE7tQbX12fjJSwrBpuz4N17QDOX4Ut0kZ2+FyNZk/tzE63iXvbWm
7W3jK0mTHKEs9koNgp0vCgEP6jv9GQ6ibFjNBTYZa4di2bMjxOKb4JQ+cNnSSXyFXnilmMHH4o7i
jPCC16dFkYycfZvNebhwal+p3XFQiL8qd4uAZOqyX71PZmO4ESiq6oP5hGH3PfxVOiEtvTUssg93
Z2LWdDnzsUe2iWx5wMtIXS/fdRvgIqR5LfzPJKSHxXnIqW1UMs/lJlywRjFemmdKBazXzTOlj7qY
lRhb5gTDHtUH4QXU4QfJgTmgEV7VU8R8iPCTW16/hdSXPspfrFpwvsnwyqp5t/Zhyi/cD3dbPREh
ECLmXcNnmRsbaGjkZhet3ZhrcVm8WDozEW8oN/sXEnpBs60NPhADrcScwBzCSs7lub4h5nwyIYjj
f0T4ybuKInQ57Pw3dtXhL2Y/KZ7rkEjeBwp8nv3V5qgsl2yb0GezytdPzdlXdvGn9szofAje3BXM
WHA5wdzaGgeCp8RPeguILqzx0aeASfwAUnhbfRV2IlxSW1mQsxrMmf31La2Tub9nWPXVIlxXGx8L
/Em6TJPNJBLjDGespVM+HWJBk6Qr6nneYbhJz8+FRFt+TtmHpi2ecxbG4hWanjzrl+qBgcND8s+k
gH5hfzUfYoKqf4XX9oNFQLhIy/QlvQ7JKmOdOLurfm1cmKN4KYxPum47ZTdsQozCLxHohng2XvjH
+peapNZxrZJxRUhdOPPX7IjdL5TjHNfR3oZfKkcMdkYqyknb32OvEh+Y5T27x26xD/HAXLND9oYc
3SLWeYYwIGNL8uBdfN4n232K4Xra7TNb6GGDHlM8B0emI5kpB8uZTbureqqetJfqienRfxC3GAlO
xbJ74uyq7qFjLo3tOjpDLnwuedsKBKXZksmTyVJ7YW99a187h27MU35DoAaeBx3ppmUrvRyeObC7
gV3tcnSSxbxairT8aPY9WhtG03t5hrQ2ejNCg5gyuqv5TGagNW8P7kfXP4XVUgA7Kq4ylbOljarf
MQ4EU3P0mxw+HOI6bIy2+DK9QP2h6Lb5L3epgWwjlJ0dQLMUC8db8R9mK207HPIjsyCaQ2sDt+mp
XJUP2qZfcQfEnbKoaAje8Bj7NlmplCR6Ag+oC7FQ0tw6TNtnvITvKdsyf9EvxM/CXEXQ1Dl5Ckzk
k3DBzh1jn79Vz9gpZA6e0lm4wTfztLrlVWrUlYEIuoOnuhFozcCl5FeAs1scqLk1r0YR2ljJK414
H0PTK6wbHp4SdSOFhoAMQ7yyvgjm/vfvR4iwoOYXDBUr2lZSS0JUyTqO58mdE+lF2XqMn4WY+F2j
1vjeeiXIG1EjMgrDarTBcUjHL8RdErD3QqWMQrRrTpEYkr2bcj1+3mJ1HngZuulHiOxm1tDZwOM9
Ksjgqp0q9WyX+ux/f/RmuW/UXF9Fuh9v+i6lRUk4hx2XEJSsL+srq0jEtYTGbGzkXBRh0Scsklzg
pPL7hz7eyAIl2spQKWIiMM4XBHWyffDNJ0SWZAvkbMzRPWJBpPCs4j1FyUGJdhg/RS28CtGJMKwF
uCcT0QCMpb48dKr8KUciYSwhhzndPLt83w3hEhpapmaeFZy5yDwkohl3d+ENX0ru7l1ov2xhvQbz
2HOoy2DwPBH/MQ+iUWUHvXICqnFkeezPRkWQAwH1EZUZGmdu/qhWT4OKenX6dWD2BWqR6lMIw6sV
55eyrx5qCJ3Mkeos60kf1XNKqAMUX0FZ1aroUFlfQl07RcQ05IJ8UDh4Wq37kErqxXA5HBmyZkf6
wImlVBw5ds8uzZ1FV5uPeTNqy8hDDeT2460b5SOPgw1MprrUifJP8gJ822ibeSn2H6asCRvL9XH0
+Y6rlASf99W6wWXFPBOTYWqwdTV6pxMH/1AKmE4wYwwrt2hWregFs0CdupiVsTdjq9+2KZtMC9au
QpYWbaBRXVmW/DFQNF6YMmkMAeKMuSfBifVAZGu/1A7howA50o4akrtjtguN2GwwsB/Cwuc0TLL4
f/7H//m/EKHvyDUggP5NrjERLxmabqm4M/nQO6CL3sdy2gomKGwVzkBmgSloWS9kN1hXSW0nSbEq
1XBDYBaLcTnc/v7xf/Jdpk+3JEU0dTpE6h03B25yDx3OKB0x6n65vToXK4/SQUgVQ5gESm6pU+0S
8Ur//XMlsEN/fG1JVgzL1GhuqfJ0Yf8g54iVnvdyD8wy9pIp5eLYlfoqMLrToOOFH0XU9Em5x4YH
/BM9J+1kTraZsgbZv/nhUqbvmMWDl6Xrz//6T001eQKSbMiKqlqw3q27JyBFmjggDy0dVwSLEBYC
WAjipTMTVeTRP3o5/ckJCMPw7emetTfNLYh/ZCfcesMPw8H45lpkCS2qYqqaDNf537dFC1xJhmxL
r7xIMVSFLPATViAe8jcfLxoBcOoPT0L5bgDKWDwMLCairup3TwK6bj7muVA6ekq5z+iSG8w/dJLs
tJqxRrzJ7Qc2/5qT8TNL0lWFE7Xo2dojB8BlEm8U0uSRGIN2xUprk6XCXdL4S260xHaL46osH0kK
XeYDylSQaKhOGlrgBeQIDkSIwxaBWZ///lC/e6ayohhYZM2JenU3rgdPzVmVvMoxYWUvdPAwtl50
P7w8vwfp/chRZN4dTYS/ZRjyv59Wj9N5qC25dNpSu8KmObegZzuD4nfNG5NTgjW69DzmLTgGi190
5hoU/R7/B1nWXXzWySq3ydA6dTuX6D6e/So31S+rnpgl+WtclPtxAKCR68VKrNyT2Pi/sjIpl3+/
WfIf9CzeAEXWNVm0TMmS1GmI/ONltDQVCK4MlhKaCIpMI4NWAHC2odVCugTIoTJInMRQ1j20J3Eq
K5vLtIwfPYlsAz+CMKL3X54lf5lReasm5oLiQSsYO+/kJmb5wzvy7dyhqDTuJuaYrP/+839crlJZ
emYEXC4ja9ZIUG0wXM3GCTslJe0toqU+efpfe20bKtQuPQRw1GTsGNbuT9fy3dujMHGLKop6hKF3
QwBQnihBqi2dCP42R/5omE+0kcGnJkQi6crTeJ/qlha7Rxuj85PPvz+7b19fxdJkVYTzpjMQ754d
fpP/GYM9gqJ5KckUmdsAkehwg+kX2vIU0zG9efiyIoAg08Np5UtoUleacDI9Njls7P2XOwFRiKDI
Z3UofdVGRMHV2+cxWW9GzCnbqrH3D1dIoe9wIrbYKCmYhu1moizVE4bq719M+v7OmrrBaiyr5h/z
EhpUBpBYQnbcas2UvqHgCkS1tuxBzdSkTq1HySIflFMT5Je/f/p36yIjbCKeiQD3lLt5WO2Jx1AT
1oRh4vQIlCY6DG68tOFK8oxbqKUUSLr6h+/83aylEppjqvB9INnd4eSiniyhIe5KZ+x5lghuXnUz
e/37N/vpM+6+WaDVMj5RBiwivz1xMivVTH6YfL8dk7wMkmLxXtDkvh+TVgirRa55KQppqXS0AAiH
sK2eAaZl6bn/jQkC3K8VzR6/zBlTE8149MNxvIvdYhuU7b4V8YeasjTvBnINVYOKgT/4r0HuLesK
BXBLlh4ssOHm56zNwwSM8oyHPHDfJ+AYkN3+h4cjTa/yv2d7RRShBZvMPRaS/bs1RdXyRhGABTke
4nS7Zhkn24JoLERQRDLwmhlVfMPdTcsB3I0nFHRNcra+uZXO//4Mre+uxDAtNqsEORv3k06hG6I5
5ErhFOkvwaPZ7svUr41aoo87nPuydrcKwApf2f79c//cnaCaNBHWGbopK+bvO/SPidfypHoso7hw
xtGfGzLvZMXNnmV5ix+NSbcEMfz3T5xG/N095/uZmoFxXlPU+92xVQXBOAwm7jDVhB+BMput7HNe
ho//H5+jyqLEA2Y2V6dv/o9vpnOGU6zSyBzYwbPRlVdCh5mhcH/Ya5rKd9/nH59zt9kSlJiILYA6
DkiKWrDUOZpvTvm6LfRTyEBGpHT4EAfZOqvCnnk7f1HDtVGEV74+tYa2aZeCNWmulGShoMeSFF9c
huyE7NFPuGIilfkzyAcdCrZCBXDTeNSMVKvHfp+L6Qp+qLDoNRFFL3SfxjIRVbjexUvwgckux/xQ
WWtF5S3HdpklfrLryDuypdYgfMBTEcBn9cLPxg985sK640CJZ7JDHkkvP28+WlNEXhD5pL4U+MUA
iryRg8jxlFab19fo1cwXyUApAfYxx9zU1fNsjQxJuuJj3Jie/9IluohwFbqO1qukVvq/yEkxyfWi
g21oJjXMUTKWpaY9i0uis08cmouVS4U1s2iAtzp2mzBCPGD2/mMwjlcvOP59pEjfLExsKA2NyUBE
Gabd75bieBQUjmmZQwxgSk2lu7RxelY6+WKW1jvViNYWhwi8dfpkJeGpsnwVSFOH1X+XBdpmSNUL
5vVnTSoWkp/fRiF+lfQpaFypSzuLZRInfQo7hT4PRO+xJI2Ch0sQOqbEVe+Kn8QCkgkVnbG10aVS
/cespXUqAARVrPe46y5abR3GurnIELOrlni1MKUhkliHsvAXMPBntcpfCGFAK0T7+oSDpuE5kdUd
XpKzXLcXLHNe+RkO6VpRpM/Bk1auQDSUSqFDKeW3JpVWeU/rMeC2uy5drCCIKTUtinJEXDGFfU3X
KatdRMROc/F16fP33yPGrsoq2MfILVoIFTJyvjq2Nr3iOhptwaYU36qwddyeOU1SnxWZVEVv3MRB
uh99+eRp6tGLYEP45U0Ysz1uF5g7vn/zu+il9PNxV/sweVxPeKjTaq82xqel6VTzzfIpw454IqoW
71Z6whqXPXAGZUy5GK5+GCHfLBSyBS2V4pOGKtO4m0zcBGqpXIKzLsGQZV45bGrIpTPdog6ZlNoy
SEgSRcCOJKNEziLy2KOKmMPeVTrnh2uZlvO7CVSRDRXchAXLw7o/olBladsuTzIHHAjy9E0kkOSF
US1ZmOjlGl1qNwjvxZmQd2+9UX9ImXghnUTDEGqqi6zN6Saagrfu6v6HRUz689ShcEITdV2WTKiY
93N76Q2tQLBF6nhYBqh35SZSWRoviMu9rduXL24yQic05NipDDhbvtCtm0Z0f1jUJjjy/S2Cb8t6
Zpoa/7s/K9ZDZHbu0ICXNW8QAZIV/r9EWPzmhmDqsInOGLZpjDhRydblRNOoJ8+5SgwiacMhjkb9
Q0u2MXYCyvL9Cd7fuM9cAfkTxhJZjWayhXKWOLT5qAsnpY35LkEtQ5yDrQW8f+k2APkTKuY/PPw/
t9AK5yMFJINGbUOW7/ZhVVTncYSnCkJrc6hli9Z7+QaDym7JLy+69Bo3A9IfZQQWk739/cP/3EGr
02oqGSChDUvT7vaZUQuPHpcHdhSTdhN+JUJyhyvVumUwhcPKJEBMScZ//9BvxhS7dnDXhsHGSBH1
u2+cV1nWeG0TO1mE5BMtYR5Vb6PeAP0Ij5qLTjrFI9e/EX51RkX9+feP/70F/PfbpooKX1uWVEnX
tfuNGZmfearGReyMWk2Mo0guiqnLSO/EGaVV4kX0c4s5gPa2Rk9aAG3RUZ0oWuIVRPOpbJQr+fVo
T4LoOFR4+fPepGKSvQ3Dg9LswfhtQgIxbKP86Wn9OU1w4Rw62LRrGpc/TWn/2P8UGnVrvUm4cEz3
voIbeCRDExM+CMofTgffDQyFop/ObWInpN19lI9U2DVrK3KiCK4BQS6pZ6wSrdkb6LyxjHGirK2n
vz+YPzfMfD2I6QqQ82myud92qTlgTcGMUALxz1v5WzZIV5AMczGXbr9veeQmC1U2fhiPf25fVZEj
uSJOm3U++O4l0CqKGLVL9IzQNJshbh1VjY6BLu7+/vWk7+6pJlLuUkzIgvJ9GZdtVx+QPxQ5Xqqd
9ZYzfMaLRsGNpTJ7KQRlF6nyMhS1pQlbQK2YZUsFp1UzrANEgUCqNDhwo/EkuD+NrG+2S9wDcjkk
1kJR50T476HVC0SpEu0ToZVWtuS9XxStZw5wd3VQb5v2RXJDRD4hjCjpp6GmTSvt/fs4TX2GBiSM
lebus1lAagvKUeRYJHnbKkY/KiCwFkiwY17PunUN083GoAmuARJJqnis0iaq4sQjmxN7dNe64wz4
4P438NaUMAKavNSKhPe4TyKINawEpKLy2lMwk+RyjjMOUQipwEu3Sh9iFRN5PxFkfkPH6lzFQI+b
BJ9YPDnarr9ZBkJhLrQOeNHv/xwgngU7CegTJnJKreDguu61rrRN2QJTHDNxMsV7S99UihnsY5Ac
wTt1PZRvPXA/gcwHQFzWTJaKNwDPy3w6Bvww4KaX9I8ba1pTaUYyLfV+wI0hDFdfZaIbOuHVDdHL
kSmkD5ukRI1WAEQhFpWEL0gkmKY+cecslLw6/f0ivn25iBygfWHJ8P/vJpJELdg8eFns4OlEUsXX
FiPpahr1D4e2b+qNjGBL59zLpK5T6/v3CMbtpqR5kcZk09N0QptoNiA7mKerot2whbrCPEAPzrOp
Fe3sN/KudNtdZ44/XcifO5WpQi/RJjIpfnL3/30hYyhiIwbN6kgV3IuGH/O+XFXeW5QMz9pk5ayq
+L0stMNkhE/M9//3G85dUFnQVQKo7ytyvAZ6G/nMZkPkfk73u0RflpTuD5O1/OchmSIYMyN9Bsr3
8v1b21dRKo0ZM4Ye0WKw4PzbcR6jziKeeJCgPDBnhUrtBK1u2V3NKIc8TwDXsJRLKOIRhgdODs5o
seWd2neBaj0lMHPkKeW7Rx5YSQicfp6Gv5ttiKFQJdoO35RlTL00Qfi1EcrOZiN09UbI8zdu5SyV
Se0Tf5z1v71PsgLrDuyF+UfnJuYmGTrVL2fojySyg0SO8reGsilISBNlTRy8N/G7CvilE8BVdexI
9WITpAhg/j4wjOkNuJ8OeFA0eVVJIZzkbp2zGhnAk1dEDiZjXDqA/k3ADxAoC6iVAdovTFJZXZ18
dhNsCc6WWa1E88Uw1WuCtib76j2sK0HSOhXbpZAFEtS0T5QDP1py1akkaHvNcvdDLV/NnmJGzmAQ
lfyNWN9HS6kvSZ69Wb24ywHV2xXKSbV8KU1tUXgC6lr2S5SqKUFa11EqHhRoTbkVTODhryCj2e6b
ibLIZH2Hx/ihVUDA5Ea59RsFvIW4pMM/dw0D4Kn+lAYccxn2IorTnjRHXnaf4WBHWgBr5/X3rw09
Wfy+y3lBRcXP3kPxp1VV/fbZG1RYmf/w9t1v7Uu3mkoKCStbUW5SYEsm8cMdTc759EKUXYc+yB8c
TWpKDjDvOnc6tKRrWKZvoVd+NH61HkX1KgTsMuuOCbsoiwssjtOolh3bUmsWlf5H+C5ZIEcaH1GC
PpxweDkZLLJo4kwZsY4yWtA/WwaXmWsV+eDoHqe5WDH4IxECPnipHLdOi5Mg8x7qin6WIfywDHy3
wZBElWMkBm9rOsb9e1aMjaYPAwAihLtJttSnD17vbghGl7zilpXDm5ij1XHjs5UNP5xx5G+WIInJ
cNo006xV7vf7ssRbrWLfdkZX+gTX9gzs/9GQ/EVhpZcwf20kxVGc4UufjGUawh3/WcyMXeYqb2Zb
X9ICoJ6Z0/XLp0rVquoRUMhuuqTeg6XKqi9+Ga///q5+N7tS05J09vvsx/44drfQVvvSy0jjClG0
Gem6aKjvJN2ljEjiyqON2BlLIggf4dWvh5SLQ0did2JziWvUEYaPdcY/xsb4Efbqc2KKnyMsuNC8
ScnwFlXiD2eqbx+vJNGWpBfDme5+9VUFiwRDs8oc7HSHQu/IC68evTrfimJw9thspXG/GEJvNZja
j7lC32ys+eyp8ixLmsVc/e+xxZTX1ZVKdJlAeMpMZjRLvbrjrVlppKMK4QVn/YaQ0888Fj+pUy8h
tq3Szj1ocnPBmm9HtYmMGfi0Iqb7vz/J7w67XBzHGYU9GCe3u1k3cUsV4DxPcqyzZ3Bjy2HUnkON
6dLzDZvz6U5MqS15mnbQPWuj9t7jD1fwzbmKJyNaiqlzwDLvt4H/Tdp59sattGn6rwzOd84yh8G+
A2znrGgFfyFkS4c5Z/76vVjye9pua6wFFrAJVrFIqrvJCs9zhxz35TpJiS4VQ3s3/T6d6Wy8ChHz
+kl32jtZjh6yxDz0kX0K4JOB88hC7Smsxtfa8m6kVH9KEdmXdFizlvLJ2/nBcKxooGocTWdM+i07
36JvmY7EoUFCN6yrszfDKO7jigco8Iobu0k/SwZ/9LBo2Gzh86cCKbnsiHgy3EytxnRDdGBVeqDh
0TOZoby6yE3/LvQHKvtPXufpN74YecnXy4amkYHWVWfqoX5auOdj15eyS/AKxvLjCI6xhxtu1UfQ
L58Fvq2Pfu2f73XxvDlSGIW6PgXKHPSxqsCFYKqg1MUKRwleCvyJu8AG1qhra18uTmOeWZBw7D1G
rry05gLK+v2k6ItX/cojn1fmw1bO9EeE6hMy+biTILeEB22uNAEyPPK2kvJ7KLE+EvpaTbAWFYm9
tc+b8l4oHwPRTEg/os2Xv+mpshk05oVGi+xKOG4rX9kWqbVMs/ZqCF491Vo6VQqSztrZcLAJuah9
tqmzYS0Xzj4v25OTIPoiDWsM9U5SV9xHCPg0ElRTCKBxe0zaYas1sNSK5u8wrO/bir/SS099ioJJ
4o53RkymRHWwNMogac8DCwmbuB9n+Td7i+8geTLdQfPFlZ+wsnmOKnNTIlkmDdowR0gbU8FWxiRH
Q5FmVcBHEwqXDh9lpYOShI2n70wwQRbO46ukByktJy850KzJCBcfrHo/ekOMFmrKOGIWOPlkPIHI
C6x1bVQRRfKCHW8wTFBSLevQw2gVE0606RCKwnAYg4gmum0SJomaoyMMgiMyl5hU94ElopVgnPze
8tcoCwEZJ4I9w4ThyS3AWYeOtk6xBbKl/AYZPTg6PPWjnd4gdb7QcuZjltxvq5Sh0EA1Dr9yu8U7
yIneHOhBVlDd2669N+zyrQ2yG69Mb6SqBkvhgnnSobRn33FEfFRjeItplD2E/RYtw5llIndL4uDR
QhzJzSF5I1Ls+Bvf4FqRe5QxtWoQDtB8Y1VL2+mR6M3iBlPjvW0OkEj5I6d+AJH0NfjWtRZNntD+
oQuap8zy+kXaDOs/d5cfvj+KZSl0DhqwlYsFq1lURT2YdEhq5S5Kkx7Z766HHMcLUEL6YC6b0dnz
ET/pBz+apBD/YPUKmAKs0sVtDX9AQ8UbYJGR/lFk55RGCfH89JOe6MPhyGCGqZGxJY3oXNxHBxyE
eL2TbrrB2TRdAycKJXiscRWiKRlwOkQ3/RunVI8BtjiF8vlM4aMen0HVMvmOicJeLhwdHEiTvDPI
KMDhiAsQpw34904yD1SfAAqw6LNnrjfe0vnjiw3iFUnEg1wikGwTfGww5Knr8jpSsdSyzb2bqGSw
DMSSMZBddihnzhIl5RWs3I0Xp6+ZV982vrdDV3zvDC1iCrhNtUYJQyElmu9hFOJBIE66BmNi815r
kIGL6C6bYcoRxhhWl6iV+sPEdJKHFy0dN+mI4Y5vzRXHOiW+DJD/Va0igDktBHx8vWaWFtwW+U1p
Z2DYdUgDcj2+TL9mhjIY/K8+Wtih+cBSKkpMRBsG5LPCmxK9JZR7mYl8daUO4MKUsfPpNzR09BaK
FxCoacOjzSQVr4IQOQWiUFVi1Qs1bD2iDMg4KkgIxy52wi2sFg2Aeh3nbxCpECaV0ebuW2T5AUZ0
no6lQa3f532HySuYfyuvPeQdHBjaCjoU5B6t1txVMiTKuPRmTQ/Htg0fxihHfSOZQOJwPgOXG0yy
gn9+Bz8aL02NJboD3o1HdXpHfxovA7kykjRqU9QPyTGpXxIz3g+dvI4U7Gr+v251uURrc/SGMyQf
N76FkmKKvnBKjB2ZxHlXS598rA9nySbrKnApwNFYzv36ueRCzbNCL/lc0abycdPz8GPus9U0bw+V
4VnxsBeDyY7c8Ccf86NZD1EaQlJMtViHXUyRzRJYQRrTvfSkfVFATxIoL3V9snxnr+T8vpT//MV+
fEeDSP5kbPpbtAFxatAt6BhuyrCEAFbeoyrzgr31YxaXbzVjCKpOyz/fUnQdl/OsCR9LrBO0snUJ
/hmrHFV/HBQ2YR/7cx2TwxaMI2RLB6NRuZyNtXlXoc2EF1wX39n2fRGh4lgOzBHKbkr1ZXDM6xuJ
gaqC7ArPNKmZkQbj2hmANhhShuoEziNWYuwjQG8EujCx1setmVvmfCzHtefm9dyyed86WGl4DRDb
3rfo6C54V/ZBgL4Uydtqrrh3ZQwxrkYTLnG0TZaoX3qnuE6ldJi5RGIBNC/82kdN2JGihYp/ArHZ
DtbxxD4vKkSTAABiEoYddBmnc3T8n0Mb1QkDcbw/f6sfPrU8sxqpIFLTYFB/fWq73sUrzXeSTVfk
b/Hw4KA2ErnjFvk6bN2XNe7Z8B3HzwKZHz1A6AERyCSgq/+2MqhaafBz1Uw2KFS/hSM/nzNWL0Nc
vyQTBqMv8xt0f+7//GE/Gv3JPIF4l6eNmF3/1PPITomDeYXyYcQQkiFXM3fAaU1Df5kZu9BWruKs
uJ/mJ3++70c93k/3vVw/h6Met5khJxCb+7Ud84yFdnXqVOURd+jTn+/lfBChxoXYBCTGspRe4SJU
Xnc2hh6YMm20NLzt+7ZbBMDWPaKxaolRee3nfxuYuZF9GteD7MNlt9HMIG6o8EO7bmXNjGqjea9x
hvqRafZXoafdoFXZJy4Cp1oMyE9SXj0TLlalI5bnGs8hGMmlqgLL67Hdq9AY9EOEc4zxS90gaTJG
d/SNaPeiPLXCa5w5LbRo2CYVbG2c2x4FucS0QxnbJ2h3zinKYCMVEusNBfnrGSsvAsYZc30pvcdm
o4ISQtzZVdZea+BxV1e46WEMCZRqmRrdc4vPPCZwLHuU2lgD9zq5poeSc4f4JZ4mDME1GhPR3FPR
EI60/kaP/d00by5K7dFmRtxXPBtYKiw9v3/UvREbrPo+zJoTdg/5EnfxfR8Zyw752UDy/5bGclga
fr3DY7Y+GaWPWxTkVxx6PxliPnppnMmAmsQDb+slqDOO8wrcZU5cPWd1lWmPLXIUtaw/GrmxJ+H7
WGNR9klPr3708DpgMmBDWKSKL58n1pcevoV0EGZsnVQE74HduupCqeYFSrjB5A6lTCm4KnA2phti
aZi4pz4Iw40XJndlQ1ozV0n7Jrh2qOHfqZs/gbfH3KodJ2mJaI8WL3oJDYLqyGYt4xYKsGKgBvHn
9+IDpoAOxwKch0p3Q6zy4r3wpCEGUxmjeeQmK/BTMNxlIt59qZz0hE+F/1Y+CyD1SQP665HkY7bn
OACzh4wIuQcRUXLqddvQC9fpHa564LegOq1xLYCJi347lh7xQ6utXFNDPD5H8bKWMKCI5ckaWsb3
NWj9zZ8/lIgvXYyJzPYNZZpM2YR/pifmpx7NMQc7qVUt3vRquCwIqiOlZt/XGVYWpdqvFMfNF1mC
dHiiKvc++gqs4VPovR7eIHUarYOIZQCqlbZvf9IPfQTEALRN6miaJVi/BWa93hhzt6WzzW3/0ATx
ixQXN34GMdrQISLXeJyU6HhXRn+P+OOV39dHg9TXrHVZedaV9dCtEj99qyN+KFTqgbklbwNuBVbH
JZrU3mNaA9pHl/7+5DuVP+hBwUYAFQDgRmLnMqsph65nEjZKwGeXGClF8P2agW7DlXc4P4MR4dvt
xyzYdv7O6ZAeyMJoPDoy2g2d/yoPhXpFAo3sdoxikOZO/pxNAepNGV68kddliL/hD5kuu7S+Qh0V
3ROcFZ2cGEdq8rYYQSstQnRV8e3kZRtQHTfs4JbOCoHKNLM2ceTouO2mrKVsbZepOORoPnHhKfOF
boq/Q0ANkb6YAEXbTrqm7hs8xdvHqtB8sIaOtJSLHOSppN3aRvCYAkOaaY2uzLqcuZIt2YfI+W51
dMFm2Lx6hrxwDWYzabsByLYozK8olr55rrfrPbSfvNBYeFp2M40nrfUFG8yv06SwjrXHqizvlaZ5
Vcn1kTd/bANVIfvPhTW5vveZ83ddu3XymgS5v0e1vl14Qff30ZW1k8No4OlhtCZaCCW9LLBMcawb
7JBZPqIISBfbovmV15sxnnRHB/lrmg3fP3kWPnoUAKRpMqAVFrWXWbWBZEJc1Vqy6cMsRhZSmyHv
e5t4Vb9mPcf3Ezg3rS5h4jn1X/BsokT5BFnywaQFgqANztyYRvTLAC9210WRTBM0J+Pn6+L8wbSQ
GG6dgu8GOOnGGYrlCI90FqC1/Nlb/EHvT6iEnA5hXGaIl9H3lBx70yVBuokaTCTzNNzoGRpmFkL3
C62AXpVBRjrYxp3BO7BKXB/x0Grj5hm+z35tr9U0PLlNoW61YbIAbB1ECPHlko1t2/TuEbXMBYZJ
94GNcShzizWzGuaEZfk+iv2v7/1/eW/Z9XuXWAnS5/csx3jV8+uL4n/fZwn//vd0zj9tfj3jv484
t2VV9nf9x1brt+z0krxVl41+uTJ3//HXLV7ql18KyxRczXDTvJXD7VvVxPW/yapTy//Xg//xJq5y
P+Rv//rr5ZWfADViaM/f679+HJqolWTlGOf+YcNON/hxdPoE//rr/8QvVUQw6/1i5zPeXqr6X39J
hMn+k1WBzcwJUBMLS8aX7m06pFjqf+oTvHDiPziMqjy2aVbW/r/+spT/5GGhObkag7Fpwh1WWTMd
MjhkyDxFE+wUmKCm//Xvz/7Lb3j+Tf8jbZLrLEjr6l9/gVRleDsPf9Pfo5AUAug3sb/k35ahttUO
SdLI+ttY1X+X/eAdfHxeT6AP4wWWxONLEDLBU+rwtUgblaWiot2UYRVuCRG266yECu53PSmsdlw2
BG6w+jSyuxJVT6SZiV3ZMLPFxpuiWE2cGGvfG/I7r8h1rLbta6JgE1urdepZFcnt7r0xbLRdoxNT
GUePsRUC10oLWu/IBMOt4ux43lh5mx2ZOKDeNeCLhFNOQaL7gzairm0t6eAi0jY1EKdi1PNQWgka
d57ULSq/UJ5iSzkZBcLoStTvwWo0z0OJYmzbG+Yp9lAoRc0zgRRXB3e6TMStsNR2aY348qGdWx4T
KAhHvXbzjZu5X85Vol5sznXIlKJ8bDg7US+hcXzomhtJy4jdYfLR79NpU0VevxdFnrR445TJb/W2
CsCky3JgEaK12LyXsz7imLhQYHcI5nbNBigzdYDdprPSFG1wA1iJVVbtjNe7uvE6D51kBEQRyNST
vdQ2yHr6EYpFkOfN33fdIEn2OHdhdzvXLFTlU7s7Eunvj2Jv7DJUOWywPvvpqDhQFzirISlvr2QA
y7MyKovnANbKwm2xZwDcbz/lLDASJ39mDuatkWWe4xjfE8JH464brPxZUfBsS0u92tthoz8oaja3
urx47lUA2ZbGWkk06wL5JiOhc2uFJhHUf04vvBZVbSIg69xqDDSYJCXY2XZx/V50gwiXVleaBJHM
dm2msqTOdPuKJL7LC5K3PBGFtCh0x76ylMy5wu3IuXJMBcyFou/P9Y2fujtL9W5Eldg0iLpf6XGE
0xDZivdr+I43oorSJ+Q/wu5A9LU7tLLRTqrH8VLqeb4uDogm57oqSJBH86tsmVuhta803V8rVfEo
Ss2oExUQu5dlXyIpjuV9be3jmPQViDdtcW6Zlriko0mmkrWaris2dM9Lt/DQVaGnvhUbOYZTa8Gx
SPB3RK9o0uZOg5siccLXVqlOLJWTFy0PFIBQjvdlqBINM3ZLvVJzf1ybvZLs3bDL91bg9WSmnWbv
ybnUffHrxi2XLiK/J79CBwgHLmXTt0Nw/b6Jsa1IY5bX56ppT7ILY7IKc5bnA0HrBNevKmK/P86d
GiZEwpdhCqA9VDMWzTVAxlBx7ls+0K3Y6Cq/c2NCgTnXYQp8cEJJOyZNX9+WetwcZBv5yOkkNwg9
NHlZUCOCjoVmM6aHKFmLQhCOCG/8tOsPlX4YnNxeeqX240g3nRaCwmzRy3VBBpCuwGJC9k/24E0y
xvoxbOj3mrjwT/VUb3gK9VhReyheR/r6vV0zuj+OJ2AatETZDa1fryXUMG4rMBS31kLsv286FFLx
08MeqIiUW1E3WvSOkQvpZ6rqvSQ9QKp9Op9U+4iAX1zUfb9A5rVXhado/Ix+eo1n1XKUVbiSI6X3
qqipVmFnobo0tYiVKr12BjU5tz3XG0OKT5wktXONd3qXjOg6jHrrHrtQdeY+mNHvaGFJuD19k2uM
QKUmiY72ENPA+DEqfN7AwLM5/xx/IaIKPw+yE7hAJZ7NfwOw6eUcOCNKA3BsNN5Mx2o2Nd/+oUfF
+qAaDpIkVmyY6yKpv0AlIved6Gi31MGYrfPpO29sVH+Q177yGn40pUVnW4Z9NSung6KOlXWNnEjK
qqULjKOShNtEx/B1C2L5Wwz6DKnYcp2PICxVntC4LfqbfEhXoiQ2LCHAQSX374U8OMj+GFzXfifd
GzUgf1bxzUEczBM809IU/0dRlAv412bmkE2y06s4RvdEGwekp2M5fBxj5NT9JHxV5OApihrlS2YG
2ioNIgsPU/uQ+K05zzs8EoJQt9ZlrAXY4bTKUU9GrO9cOf2ipDlGv1UfseLDESps1GinsujDJr1F
lathA6YWHZvEcrdDH07FNj4lo3cQJdHMruKCZQ63xjFOv31vtm0UHN58VWPuZFc6rtqhtHbqwPpC
DOfKLL32m+uhncTTNV6PcML2jeMhek3S+pt76iylISOIjcAY50x/6sj8bNmg/rpq0XkUwATDGTVs
w9Tgc07rip8CE1ao9klWld4rIALMjtoyusUpe7zRvGUUqi0acC2xlbEurk17SFaDyypXC/vkXs5Z
T1gpviSdF/Z7rSDWj2qMu6c/kfYTBmzmJhggYmjg7s8HxJ6oE+1E8aLufO7FgY8an+uYYaqztreg
uaso4Aa6ccz1SNoCtnfXUau315j3Ib6MycXTANXO0Tr97xIF6LzSPFB+UNjTmacZhw7PBXLplbbr
ShmQhij7TBFAFEy177ui1qyNClpjgLXI1Hw6UWwctetBczbxocOvYVOocrXN3SS/ckKNjB8E2icb
zVU8dt23QCIw1xb5NnFM8hJOJ59itUEQKGzRe24TinUCLEHs9nFxhTZUtBPtRNXgmtnSSEKGuchK
GBqMb30ROYda410bIaYuKzwllm4oRzdexEbOa5k6ZgWlnkG+bKXoxtYhc0UBBguiTrTTpULaJIDv
ZqIoNp1dSLsmHJ7OVXrfJkdr1LYaX/lCJYWz4S5ImOYRwuIlCnG9ae7FRteKbunGCkJ40xB/PiD2
RF0VNCwqPzrclESYehUP0IvzatWrJqSb9kKEoTwAdnjT41459XZjPFgxYqaaF9wro9fdkT9eJiEW
KLksZQf8L7y5UvvKN9NCU9Gz1UdrTIwVYbd423m+fMfg8l00UKP4LTcMdC6NAMmuQZdX6D1JxJjs
tZ53yjeYwXAdVDwPzMjOD4w+40IciNce8TtvVJN5Cvhqnrmjd4yGFGk7UyXyY/jqtqtU78TU2L8r
3Po6yFCcLXRwUEomOZvQajEjnQ6KTSuV10OpyEdROrcoNPgi4qx/riFaqGnqvl+jRptpBptMXYK1
HVOyWDh7vO+GmWLvJM2m9qfd/nrsEE2zGg2UptFID27rjwuWcRg1+7b0AGwSjTCb0UAcNVHglSzc
nPwolW47JAiNqVWLr9kn6BB1Snb9NNRZMgMdNE3yQ4YyhdgvkmGuH/WBFMXpW6Q67XWmtvmsA9vz
LY/8fRuVA6JUJyVISiDRXnsIa0tF4SPTd3UoHfzYHpN5oGEc7xJ7W4nRDSkCbVcN6J4FLdbeq7Du
htVoIVCAm2f3SYb0gkapE54HZWeAlQR7AST5khYtKZ5kZbGlffc0aW+WGeKEeRC1wBAQt3svO4Hv
X2PyUwFJBjT7XmkXdn7sx3JpTUzMme9r/vUok2AdBnpacUodoUyJQYsOYKILryAitxi3oEuvSWZ4
JerExowdc10FpI7EAWM6apWqt27t0f00OSHi27/+YES/p3QIyBqGmcvM2gCJxxnN3n2VuvAI4jd7
6AdcsmJbe6pgAG0x2sB9kODWUwiWd9a2BUsoQgT3RYYOvptDcLa1YINrpI3XMUW3yV7RxiuvodxK
N5bh3b2fnafwocnYrsW1odfcVOiTB80u7b4GPcZpXpJXe5lvBLGbafe9XFs/9rAhypOVkQ/Vvs4a
aZkNabsAOIoTnO8088qANR3iboDhcrONbKMlB9pGSCjHlvW+CXuBm5zKHclgvB0IpraJhJ7kNN7r
pL2DurafoBFWq17N+q2T5eUdvcaraFDSnwEDk+zbcYytrZuV0arqneo5Nuy5jlXeS1X50Qrfdm1p
jLX6ZXRkeZWSqlnKxJN/KoKTIveBwnJi6UhnK4F/FHti4+cssAmpNquLA9iEJp8krwXb5uLnZ5UP
3RNNENBm4vhPswwFTJXs9CEA+MouzdPkT+S1ZnnsE/kK3Qoom07NxkLlAasxf2VMRXEgluplqJrD
ezMPD9St78UQWzqMvhQcpWdSrdpIN0fuDTB8Zy83yUOb2e6NPuKXOih5tDY8wIRtnGG/JqdIrESE
gzFp4AzRcPS8R4YoYy/OEPVI4U1XFRWpp9viqqIkzhBXTRRfnZ+v4g+4U4RGEaxFuyDKdoVXrYgK
GzslqlF+et+dymJPbDrbN3adyYqHqDS7TTgu5FLDQSiK0tVPEcMfYbmfw3CAwH/rNgn16QooXyI4
vzPcVZgWUR4Y6isJyhJTpSICTRrfOnYQ76zci67Eph0UtP4DdPWz3M5Xok60FXtlbWnLTnFw+pjO
OB/oi67e4j/8dFEPhD465d3dRXU03V31QJFlg78/X0Y0q6QQZiHO7e93F3XvG62NllUDKOinuunv
IM0ybtR6Qjv+80HEXlp50dFjRXeuP99MUohkp4q0FwdFfaDXyc4HnbVOUjhrY+ezqSPstN/Ll7ui
gWsqNLjc/ek0H48nUEWXF5vKtZRjLJ4jqN+UvXU0cWc+ij1QKqre9EcjbO6C3rvTvNI+FFmFYlfX
ZCsS2UM7UzPfPogjwM7tgygORORWdQdpJwqRQnckv/tSAWIYHQzhiLn1JyuzUH+VRvk5TsCaKW2k
HEbPTu9zHFtEPeGDcIUmZb5J/ADpZPN2UNvyySQut82VEo3h6ewPrqqkKDL/+cFFYe+3BxcYqDoJ
L6qMIfRnv65S8BFWoq5Vk1fCPPzCJvqCIBBV+xh15ap2y2gvSlmo+vLCV5N4SYy5novKn4504aZ3
4+IoqupBDlDJAqrFpBscwrlxP3rOe5sqjxLskHAERFVkLQN4BUHdrAOlr0/K2Nk3kPKY8SHK7Fip
cyOqUvQ0droxObyntn2jTpsc9ahVEkpYEU1F0Q66QzOHiNusRV0XI6PKDGRrl6mxT5XO2Iu980bU
mb6PXSVd1kwcsNQiLt93Pzrvp8NYiQ8byWH5jqvy5fX/x9ud715UDImDufioqVPX1i7mO9qP2Fse
MiuVDmIvCKqHNjKk9UV9PzU712klc34n06fJGJHz8/kX7TodwwUcnI3FxYEsK9x2Ji5YeXiq2Py1
858qxRVNgoIbh8ih3xggGqNO3xOUC/cgib0qKtEqrqkXB+0+CspZogXGe7vzGcQbb1zMzkF3//si
59PENX19Hbh3xLPlg83fspSlunuoVeNZm4L96AUvaiIrL1DPsXw3fCR5iNVe95hLlqZdfLUHe1zE
Q8maClu3g19ZxgLSh/nsEJoSgQ4Tx9CZ5MvxXa92WEQjArxJwynlWLhXKv60uW3lD1JVeVd5XD8n
blY8hF6UY7cEml8UMX6ztgnctPl726RR12UzhstoatyVW8k6JAFK037adNdaH5bbQTahGxhScNdl
BPFTpEdeZQe4W1+RQwCl4UrBeGsjhrBtQxSCy0ibRvRmvM3BeZCBLXFPm+oMKC3XQ0B2eDpBVJHe
aFapXzQLzwvHW3HA9TC7yTP/KFq0PdY+HUG9peciomQ6IXHxocSM6L3H642+BQZP3GtQCoIX9JRi
I46ee8bzAbQ8V4ZKJP5cBXGSi5w71POdznWiNYo/Py7vbpStGLe9cWQcR6qBDP00wr+XpxF9UIB2
o5t7PFedh3/lg9mAaHeeHFxc7nwuX0H842660vmfTBYEnvCXKZvB4gpQCK5v4OB/0xTUyrgqnTCq
vuult1XNID/EuauumiJ866F+yiukr/LD+67nPNa5ZO3oKeXvnuTeQ98wHxRfwxG3N5x95VjVkQmu
jv96pi7KqPD3FhoGM7Uy2+PYa869mairwJftp1RBhKUFGLTsgcU+YQX4kruVeR1nXnzjOd4zYf2b
P48vUw701+WkYUNZ04H+6YDhf0MPKE5kq70qp99NeHrzMuzNWzdy8ZjwzWtRQtMUE24iF/NYGgrA
oibsC4XFmDiadAgnxSoC7y68uFVUhP4caKa774fC3Yu9XOuuWnkkEDXVk/E0ETKadsXGGKqFOQ7y
rvMMl6SE6e4KqS33dVRjwpXV9ZUf9Ay5RCHubb/w5o0zGTaVKTZtlS1xXyPwDp7JhkiqtBd7om4E
GLFtLHd9rjo3E22bqPUqdD85F9NYrhUE7ckbsM9hEmasLDuAY4nS70M9JPI81l180qairin4fTjG
lSjJKiScsX6AV6xdN8V4w3ws/AxEdZlGZt3s8EAyPZAFwfEyWOlKitxjByp9CyQjXzep9FWLW/TE
po1r9DEJmvCaPxO6C6t/+RjI6aYZzPQmMEKwo42XXEXIPjhS4XrzGvTQdWDP8fAMBrLKL0YnuVfi
Wsp0QRu7SHi/5el8DzSH9z0QrIO4nqiXgvKLhwEN8Kfxpsk9HI4L19k3rqHss7AewV2a6m0cJv48
6NoO+oGC/16m/23H3ToFKP2idkAkPcPx7oZwrFetkuJSEln1si0x8dXN7HROB+ljwZ+q4TV7rgtK
89ZxDO0gUkQDcmvHWCk+PCloajBk0wnIEGmk/cgiSXaPcSB3qf0Ya8N8iH6+gyEV14HRdfO8yOpb
FLabYxmUpyCS61tRxUsxLAtfi5aiqLQO9nl+7PUY1g2WedDd8i2N0IXuNCA4vWbfdbxVT6VZjaum
Z/RLUXR6Kvzm2LZOeNcnPuoFHQKG+VTfJn2ADJsdb1N3GGYhjJAFkbtsr8PfMpFSPZ43vmz+KJZ1
/8WNWmLsd77aanvi2D82KjSQfdwYTgG1pdK3sRHjx0mdaDLUYB992HDrSGblXAIkfVS/l1aL9VJd
DMekkElcT0VJyvsVaurmyiwD7bFkgJx1beqdfpyTeYV+q3i+uca6tTjZ2GfOYz7G98o8jpCsvwYJ
ngCm1B7assnuQAfe4h6Qfi0GY1gYgaTvrK4evgB+QEu4T7/CMVZw8YSMlDVB8BQCQxDtEx+FvzHM
dSZYnO6Adufk51SjDyWQ23yCzYRHfAG60y24s5YholYONAblcipueF1e4s2bfbMrVjRabptXyrQp
Rr+f14kcrkRd1+QlyURZ3UBIzg/ndr6dd3s3dg9Fp2GnRyhk1lg9COGhcR5br1uGrTq+hE4CmEy2
vYOeucNOQ1/Pk9TyOjVMBqTU3Fp+UF2LqloHwdkaFR7f/9SJA8Zo8gJDR3RdzixKcE1lkikrRJ1Y
GiUasAvSBd1e8W2M7cC8TdmDbu95OQZtZjn8e1fUmmaluugY/NNA7OY5OZ8Qmp0o1dPR99bT2bhh
YyXkRuYe5BmBUsnN7/TeDzZVZBPrG1L51ivNGoN1q54boYXXWpX5B7FxaXgY8rSYk8hIF+c6sWdP
R//HOhwnor1r3p9biabkyDDmk5H18/NKJgXZWEtJKrDD0WML9Q/TVbdA+3BYmJYyJmC/ylWAqExV
yBpnV1IyLrSpJKpweY93JCYwj1Ld8FrFr/s+Y1kGc3V4LsrY2+ieVqya3ByeIdnsVaZT924cgSnz
EeMRzfhhjBkG8gH+265225b6ragHDdMty8HytqKossIJx+TZQOMdANPMCbNoHxoVnoKD79/X06ZV
lj3onrv3Gj/RZl7c5zvfLI2rKE3yvW/Ue6Q3Sn4CNpLObxP72FaPilneVb6Hm1WoVDNxFMNm0A3y
kG8lJg4LGPMBxvBSuav6OFuDx21u1VF2ZixY3W9dUc8DjDLeTLN4JKddPnZVZyzk6SQoRJhWeGa4
ij1sjmdqGbFQErsWUjy7941EHn4udnF7dtd5iNASMexCWyAiYpOFgiiOeAcGeV6Ky4eUbERuJ23J
OBrgnEAHk/iRk7TbAoDZ2aByHplExIBfnfjo+jaE23w4pdNC3nNTA0NxqZ/0ocOd0Y/Wta/XzkEx
pK0oFXCRr8UeCqU4N2fmyY4DshJ2v4rkAW880efawYC5kRo8i37XwLD+xwFRTsZ+MQ65ur/onwND
u+0arFmSMMgZo3Cb9p2su8F2O1t4JX5qsUOit44S/1nPzFcrkvPvfTbsWjtB58HpbqQI8GwTUTDr
1j2JjV2YySF0zaVstfhKijpJMtxTlipPwYgW4fsBqXHUU160a8gz8sEdRjZ2omAGS9Gu47EB20AZ
wkO1Kaz8+r3dVPV+VJR5PeT3U0Q7HrFrcam+iq8C+EQLxQ/xh4cLfSc2CqF5YF+3ZkYGysWgfdGZ
UbkWx7zMz4650uKERfPGTdu7ogy/YSKOoZ1GCDC3DfdKbJwiRHoLGMryXNeYkXTVufipJpV5ONdb
kTWt4do37iRdqXLBCoy+PJkPvaGsRKVoLKdtuC1hECErWW8BgsRPg+ZsaiMh90WI9Rqa5zdRHQZ6
tI4S3LNFseVBn6FsFVyZqWvfO7W0EPW1bWWotwWQpRQ7fop6X5kPUdCtbAVCz7WZKV8zKXeILNIR
pP3gXOcp1lnEE8sXNyIND3zn//J1XktuK0uU/SJEwJtXuqY37dStF4TMEUzBe+DrZ6GoK56ruTMv
FcjMAiixQaAqc+fewQ3sE7AFo/f593b9xhy7aDX4SnOQAy2nBqDtP/agTNky6JHD7GZfKsNBXLQH
YesNjXVOsmsTaHLLWMmujqegQlgp0U9EtJyhGX5Q4x3oZ45aCBdqm8pqyztMJM77kA43OTPS1fe4
99w3SxvHjZIgmO2F6l/XClzoK4VdXB2UZQ59ojnlRh7S7WuUyBvgHcwIApM22Klwgh/s7keL1MQC
kv5u50A49FamCFfZSR9tO8o8b6ofNeueN8iGZWv1lo8uX2SImL2MemnPe98H9i2jjluJXW1n5lKa
dcojDYUfBb4dzkVCPTu2HesUaWb8wZzEtJ+DCdktM+sQw4J5oPV7FKtUFMqpDDhfYx/Fu0hzs5ep
rqEZ9jWUZGtE6xQ3DLa9RsPbUksEXCNjEa6hxtFfzQxmmcYpRoCr6gHSVuWr0M0dFb3g1a5D9zoZ
45oKGWpquSI+fbtOT7oSh6+5GnVrqzWDZZ4hMU0JdjzQ7NWkY3qUg0a9734kzVZzYFyeh8cUxbeH
tWZlpIKaYNxoWbxWgXce5EAeuDmYYUzhp3FtyjupqzwpldluDbbPFznkXhrtuqz59nDJo0mptI0Z
5dpWSdNmFZnG+DXVvQtAHPHaOFF5kP5g9seqclHE+DJ0lXHogeysKpSgljCy52fSq/lZHqkQU56T
Du1LGR1nU/pk1EuAwvR+NX2YdVgs9VG1zoY91KeKAtBSKWqEaSuEtwo7/RxRVtrUetrtrKLUXwoj
+KZPrICBi25Dr6nO+RhXZ3mkk/1CKtO1l2SO+DspLmEZcekgWKJnU/E4xvcIyJPHml5nwxmzJxmQ
vvsVLD16Qe3JfzL1+ujxGgOhizZZX1CzLl30KGdzrIP+bvokrhe2glJeBfFQTj/WoSl6pB80R1yn
Aqw6NJj809kuL+x2aK91gyy10CKLAmlsvGWuVZKhS61F9d+mUtn9xh9JcqXffDfnJqaP6VXV8+iz
M8wBMRYQxWaT2JuhbMxDnqj1wWvH6Amhi+IGXAMF1NImHRwBjOeXm1w6z3zPokzdGbMlXVEWJLD5
wB5mt3G1ySxK4XwthNNQlGsXUgEkq8qTC4fJs9Z301MDy8AGSHP7GaYJcDK7fdUi2tMLNUERNS27
TzigEMhso+EU6fb00ujmyYM071PP8nQzRDrgkfl08DsLpYN7ulTiJ1m4J0HhQnFK3V4OTpghUjmb
MpDLCv9jjpmgNptZ0Ggrrfmim/GmS7rmS8LvE/GulIZCM2y+xEZfbPpQce9R/nYaxH29g+QKUTWr
l5mRuq9mU/rXrATXF4/qKVf9GChW7l8pUsan3KaaO1vSJYcs+xwH27iYAAWvE52DO5F4V1Vk0arU
03znl3X9rtNuAIFrBSnGbCb68K2hffcsrczXt6paxs/ScpV14Azti5rayAmUJcwZNnTZY28f54pV
tyjnQ2nLIaJ5dlFW9dy9+5+JMvCX2Tq5ATas+Nf1Hhf5a+7/uiakEfpS7VuEX0DbXVo9iLZGhfRk
RGJFrBPWzahuxelaFV9Gu7V/Nh0/K9OI4CYv60sZJcpn7VnVcjKM4Lmf79YO9a7DmNA26Oe9hq4Y
DaA+4hDbQcvSg1VQnIYzbPwaWPGlCuCAkf4ojH77My25IF/nP+vdtyaNwms5kHYriqH63ljl2Ykh
OrL8msV6xh6sHt3xvSL/ICfQUjI//c3hEo2xdrSntuD3EdQo9EaLAWza11SxzXUVu0h+hkn/bA80
t8hT3TiGRiYtXoagNnaQi8O2wj3+OeXdUk4wKsVfDs1UUJoznXNhAKrO5n9Vn5jbMEeSmkIf4qsx
WHAJCJeDxH9LqLg8egT+mveXKSeXUSggqhgCVHi46OMCf13v8Rk6C3qQeVMx8x+KjZWPw7Yux+bT
hbmva8XXGvYE2oT5M8WaK76S5Fl2vjOSCzUmEA1lCSk409K8OXokUV59O4mgEFdUOmHH6jD0EOdF
qqgPD7ObfcJV6JiTYWnfJ/455eEr5i69XFQobM7nPQLygiFdKNvKiuZmdzQuhcFdQA/Ra1vHP8LC
Qq94tiq4wFC5tqZto/goukW8shDebVJnKRNKfD3Win52/18pJ3eIDjD7hfckk+uReYvr6Ms9g/Q4
4W7H6APW82R1KtQVP+lwr6DnTb0LQddIp39XHs0+xYzLX6ZRLIEEeEd4M9iWzIM0H0MeAHxvtH8e
nr9mTbC7Lqcm6YG5oVVZ5fUzSkfp6wiWCDhf0+6lqTWKyeJSeCuoJ7JXOCkzcFfKZ9wDyIHqG2Ki
PNFOiibUFWom2ScqU/tQ+PbPcXDeDTvoUf21rbVZ1foBhQP11EaluqoRVKNFDwVZ3UlBaPtatMgM
W7nYZvd7GJBIWvTsWp5sLQmuMtAofXNR2400xtiE1MNBOGdD0m5fe/Eya4JqYQSq+Edr9kXoJb+6
KPwnUl1qPYpgVxBO0ymkNLWvph7JS7cvnoEmhsuJF/T3ZEiYwUmska5N4dkfam0iYJtZ46W1AZIb
g7nWomoT+h5CVcrUfC+7jUQ8R6XrLIe0jM72jOrTaMsZ8ym/mQoyTrqZ6d+bCfW3RvhvWhOZT5Zq
sn4VWvVmuv5zndnF18Gx3iY1zZ8d+ESeVbrnlmxvE3o2MWVAqeptSk/GWbpoPaSWTVmsMb6wWwYF
oBU/NVF/qVKfZhenbjYG7FF7dRLTha3hsITWMPth5gd3EuVPVAUo2XqauCW+Uu74p9dPHuXj17CJ
aZycp9Sj/WQ0Wv9JK4e9CkrHP0607h6R6ECFo5uaT6tLt/JzSYhzo7JGfS6syl7Xmd+fB3v6PeSA
nQ5p0NFO8R+/5w4xyaQYhH/Jtmn5mPyYM/aUC6DW9hetsG6Rr8ZP8VCG7yz11BWKESnsGbPp1u4y
CflPSHPSYKqI/WTaS9MSNNx3teodSKaF71ZDtb/URHWSUXRBP0hIO2cepREKH8a5GJz2er8QZecg
DcSzPFEz7IXfN+mtHYfl/b0N5ca2F4q2kC9t6Wv7mBpiZSMWwXv88XoHJNeXZJMbO9ix4YubZ7Nq
wyfgmt9gigE+Wo5JucuT6QfA4WnbqnV6yUt+KGVulO/tSH+mEDUK0pRcaeIGwlEa9bklk/w1yqxs
qU5l++z780ZQAWprI0Nx8EheQH6WNTey6uoS8rx4lUyuv7L9EWRLCda68Kz4WQ5em+xUcEHnuxXV
5GltZWdPibhPcBVrejJiuDedJl8gqbJXLDGc5ODD+oEC82yP3kc3xZupDvz33HfCQ1/TVGaKyXuP
9NHb6JkTbvTZ9HrfWXJ7eTsZrYzkZ5GZ7lmeaiWQHqmky0h8FM9GYt0n2bBbHgtDQL49XyIPbOia
0yxYq02w9k2WJlNvVsc+Hz1tMxZOuR54OkHgBuUXu8KoPqpxTleaDOVeri3kfEP+CdKx0FZBkurL
moXQRWvdbh8b6U1auRU0l//2q3qPvJ306UnSy7lGqNf3aWBW/3UN6ZeuAVqDI6mqN5pN13IzRBVL
X3ctFWVHT6Mvw5Tc/ak66Gs7z6udN/v/e770dzSdv1YBWw7b8CE/b0GRz0d6Crwc1dRqrQiS5cOo
TNu8nHgw/Vl0ojViHKe+PEiXC+H8Vd6ylb9vqPDtyqJUKsor/Zf/5/JOBvTG+qeAAJl10X+tJx9L
wVb0GrnnFjZp+4OkSf9JBhxRFiv21s5shlF/IT/KQiiJ9VNQU+qRfkN43NjVxLtNtbPXjnV+xX4j
0I03ZDUimtxMuktSVfkUuvIVjmzrBr+tOEdexUZg9ttwiyzYmhcktLxurefwRPWqhyyx75Do/tO3
UWsOgssQP2yDubWD9YZy9RFIlZbs/ShitdpMvY686zwjdSx9PcVtvdbKbg00Q79WQ2W9xIlTrCyv
Kp/4eq0XkubqobQN9BoLxXyRU/6cMABuZKscA1hEIOR10GuU6p3oRgM1/R8Vz8Q8jV9jNHih4Xb2
nT2RtsuawT+nDqwUVpBeB0vP91T998iJNIcuQAJmKprTOIPT5KDPGy9hOR9+39U76YrnDVo4DzZJ
rSX4R0GBhhKeMvnKYlKC0VtleavtDX843U2ZKzRFcYoKW99Lq5qQ/yhdJGapEz6xCPJf5ADA8Ysx
2CVtBZ7/MgltWrN4d9bVbLY+KxazUL6aonGqJYT0G1ZX41XOhcLGW8ZTq9yvZkRz3tmJLXpJS+XF
0BEZnH7Atm1XS2XM1YVtRt1+aHprpgG1d2b8noFW+aX69Kp4VvMRhEWwcjL7px3VJrRjKdvrSDQU
MUz7rGpxfasys7ppcBFLV5Z17MfnGc3QOGcZlNNml+tre3o7Chh+ZkAZ7cDu0bHzsFqhWf0C4Vu+
ZUEzgYyYYQ8yfJ9ZatO0GgyjXv7rTDnJCoKfom+VJTSf0XNVG7fUNMePSWWrT/qo20iTfoGvCQ+v
ax1N91laQ07NbYCdR2wU54E1DTfj1AGj/ePLgizcUSEtaWNsTGWhJhOM5iBd4TbmRVhHsJXZ4UGa
cphyGL5AS+QoKRcshaVTS5Qw3MhDASIFLaz5dHlms6G+WWwbuCG3SdjVz0EZ0n9rOt1PgEIc6N13
NVEBA1RGfWn8tt8HGq8nv7cB2nXKV0oT3U891tmLa7c0UdV9GqRt8NR2FiX0iGq/m1XhiVwdC6qu
na5Gr/ZrSCyMt44OhjSx1KuVqcbbgCVmS8Z6Om5kTJ1nzrGiEto99n+fJ2PajAj+c57pJWCrQxEu
ob2okbTKqKiNfrsDc90/8RooXnID2s58BvfYCtJk5ARju1m3aWR+70EJLcY21a8Q6eSHXpQ5xNEk
+ErWZsVkfG8h3F8OKrmMrovEGdClvpQBpNeWtsZWqOr50VR1aOwj9HVuWunwKpyvncT9BZaK6D3U
SJvoyLtttUYoRyA9CGkFJqxPZWrt66T7fTTY+RZ6vnBr5OkMg5mnPKLy6HFaaBYq/WR+fGa5vhhK
w/4IHH18KoQYngZk3D+GVFuEmZl+4zXVrHUNvQqbx/MrX9MVPh2w4iFK6GU8da9+BeNMJVp1441K
9wrT60DmvEald452ak0/IlkGI3P8hhxYvexbQzxbtNe+0idPIlg1p8PjSjX0QZt8PpX5EIAb1aHy
RXtMIetFFilWloU0a4c//jx0rm0gdj0f3ifOR0KJ3zXupCfpfwzlFNzAntFqX1TvPPbrX9Wcc6Cz
4SdL3m7RRV7yWthOAJy0LY71EKkHE06gZaEMZ1E5w61z0vE2JBVLIoAC0iUHa4DkOazbi7TIYA+3
e1SeEFasEDq1gRr9P9dADr45Jci9P64Rme548MLqXbpSHiVnregBCc2twMC1nUM3tws38/AwUyX4
EqlN9BTIjmIZAOWuNhtz7h6Wthxq4QsQ1eVSXuDvq/7LjqPgudRNl4Z0CzYZILUrzVHUd9jtmrXd
aN2THzTae6chXd96g7UvJy3ZoRSrLAIdpFKYRfkmycL0LXS86SlpbW0V2lnyFmcwaiDBVi8hTkze
OkuERzszKojpZjOkS0n38jdplQpYVijqm+XkifJQxUZ5kEePQYlcSiTSRjnOc+8z66AtD3HTQCxS
tNraVtpX37Ng2gqa/i2q43pfDa5YSjO2rQR6JwQSSzUd3vIQKgYfouL7ZGeAU6YbkmSR2Fb/BkWx
dYJS4gd0N/1bRrrjHMfju4w1ZWJcvKi4ysuKwDeuYxAidcvMxIysW+koGxnLi8J59gOYBuaYl/HG
a7J/ZGgwQ/Gm8TQK4mhEjHCbOan5KudlY7uIKzKi8rOdHvnHeHBXYVvD0dDa2ZvfjzuBHvsV7Hz+
NoXkJ3OvPsuYGwOK1eNBHGWQn3kKv18V72VUcaJ8ZbKi3koz78gTZMOgIv6nUfcv3APcV9Gp+O9h
hBpH7bWjdE9tVZChNqff02K4x/dQOCAhGen1Ss6Bb4A5UzNN20Svbr9NeaKMy7PjNlY3foiGPBkZ
b1/YvbpnOUDOiVc2kB4rMY5G6w5LhWL6qvENjz/V7OzLmRH5PgmO4ZWpTiQXe306PYZpCNSTHpvJ
HoTfDvFnEFHzDOkXI/lvOsS96qmfEDmSzkyji33xmET+PFrXVTsvaJRfHSTmG0q+4FZ7TazywU6O
cggDYNLdvVtJjm7bpPdQWmbP0ejMfBx/5shDRYnTo8OXnTtocghn7JZ6FBT70ozr96jk7T54VkA+
BrPSy+dJqPFVWmabrCajG19YvbDVyI8iKKFqqMp85esUyKNJMeYnlnkL0ZjejBGqHrEXhwiM+SC1
jC7PN8LknlumDpV2dJPF7m5rkK6HqTsdU1M3b/I6bsELPDOu03y9PI7gjYN0Woaki/ajaT+K5pd0
3f1TAmdJaNZL+Y+Qvs7NaevtYKgKOy2H76s3WTXxjBRTUF8CRLeF6RunZt6cVfMg/QoUFKGmGic5
1Sx76Cz5pu6+xzR51p+50p+6Y3nUdO57lMnHrz6UgAqUlx9D5DTbofWaTUxvn/QHvj19uNXUbC21
bDeeWUYLFirh0SzjftmUpfnUpl33PDpp/xxq29BtzJv0sELRt+Q5lYUzeX6yjDNVpaZk1TuUdrtn
CLvMq8b+/x4FEEQrThR6S3lymIp/OoC1K7sdxXs7lLsBreyb0SaCxkKI2dmkvWhp5L6F36Szjtz2
pULlRp6QDaQrcrs5yJjNev/iKeMXGQtI1550vc4gEIz0Z7ez3oOp+qn7efcal4H9UtibWmm8Zsnl
3hTPV07Q0fN6Tmpn6Yq82cqpnQtTFmQlKEvN0XTyveOf6+hjLa8TC9arfUTrcK3pF2PeGZXzbqnI
jBct7o2TtAK1IRfUDP1aydkseZFfnef5MpjP8yHb/Xs++dt+LYO+MVVnZzQvThoCWkr8eDG5g7u3
C0ssir4wn3lJmc/QFViLePTyXVOF1jPUecFlLKKtDMppIcT7qzogHf84y+pfclq3bvIcvTDaJ5S6
rOXjpEGrnl1fj0/yHF/J3T0aJmJhzp/51wdLM4jjo6iiN9vutEtlQQumitB/hy7llwf72D+h8Zor
RkLnNZ3HmqtPn00UwIg7GYCPeM1sysqaDiL3SawpbIJyEJK3yBmbZe+41rtfpIi3ddA/DOlLPQ9V
0NOBoYCQyfIkfUGWrD7rkXWUlpzhlPBlep7Z7ORZXpfGx2r0vjumY8HF78BZCSq5Banl9Du6gYuF
LkJx7txB36VOdwERMaiLSo6R7wUnTf2UM+4uGhHFWdolVSaQcepBm13Sb09sTrK4HFZq3naX3KjZ
giSi/Jxqo1qVqjbu6xp29r56dVO9+Jx61d/2XdOurUiU5CATWkTEVPMIVdRl6RXFcz4Ppt8gxzOF
xU76DE0j4cs2qHWDZ5rb8mefJCzojrxbyJicVUD0QJtCebL6zrgY82BlVrfsrSbeSF+tCeMCmYRx
cULnxsZF3z9cJfxz50i76TXrgoU8vQAqzg8+XfKLpsHk52QL6ygHxfVIdcnDvCs5zM1gXKXsjuBX
/s+kemh/T6fea7EC/Y8ZwgQ6UJndmX78g+fGP7BhU+wcpumo+WHELzjvXmj4nbmvVf9bZjtPmm4o
v6zO2yiBWn4fbdtYpE1qvYyh8KBec+xjbNQaIldqN8OqgxuUC/vYCsBpWStjqJ3PMEndjRZbw5M2
mwrFO1iSrC+u4Tu7uNOCdS4osuchlBTJ5BtbK1GML16QvdFwZ11n/b7XieqqdNcihEo8zIalNAPD
91Zpl5r/35OMQmRLa6pAb5GcLrTwux1a+qpoGoNfwxhcZkJLDNg5VfXTVEHVdKZlPZclMoGzu9Lo
JB6rql5D5lh+ZMJGomnobQrMQ/ROJeZ+9qDrpBGdtL0mbrpHKy38JBUDgwc4oU1SjMGnMYZXvweT
p/AYvZDGn7XF8MN2o634YczJTWSoy2nTx1bxEWaazUJjQkw9H3y2Lqa2Bm95VH0SKB07xlOn6dFS
mavbVU8KaOyM+ARyVrzyejnIMncVhd1mciGDlcVxur1gd43Gd5RhysNYVJByz9VwNKXhQber7GLC
5HEbR+tDXrZE3GwNBRJQpvlT2rXb+uVnncBH5dhNvJaV9W7yIZ6NenKfdc0TdULsd77oVCjRygId
sKvH71anxuNCM8aXGKr+bUFtMn8KdTfcZnQAHSeLOoJoG+9JbUKTtoama85NRwvDEPcHkquaxp0n
fXl0agI092bLMjukwotC7BTkng4VPOSLuk+916gclYvlJUdpCcOcXmfOkznkdn17yPO0mdMW9NbQ
sHbMK+r0UUs3n4/iCXdXHn6krvej6CzlJ9TAS4oVEWJVLHTcvhp/0HecQEfRW+9wx0QzwAi+bXXo
1n00VC+TMoxQaZVQTsxmR5/u1YPmf9S0hvS2AVoTkTl2OYbvnwvd7V4CoFU8yJ+jocfo03IlDEgO
ZEwJi+GE3iEtiwTDWjBDaD+FN4qjoKVgw+dS1BJGsyw69hdTmZqXolVhtZxBYPpQ/srUMYU/gKKa
wwJ3Jf1aN2wyNv1ftKoutoZpgXkbDPuzykm51vU3fsXDOkELas2j9ZfuhyOd7CVaix18R6vaGHkC
i4hF0ODs5UD7BoBMechEDvPRdvblPPwd/9fUx/lG03a/z5dOefo9XDXkC8pMv7kteaOhEN03RwUW
4qioF4izW8ItAVA7vESeEn7Tg0xfoGvrvcKdabLxFOqF9Lj25NE/CgNbVR+UuIYoXrWTPaSM/g3K
qe4p9EJWzEPj36SvpxsCwffS2HQZctl0MHAfQjW/yYqpfGqBPH+Mlf3NhWHpWtHC8JKlSM/wgGC3
2k5LMdkgkXnuoawxkCQCxdAefb3u3dNYAGPwwn5ljRQgM7Afzw0gia0a6mg9UUh5Dnt+QwXrpjdD
aC6/mjqltuZXX6ZigJfXtsTJmk3FUxalm0dokCtATDvnWbqbbPB2okhD6Eur+gvveB9QPgI1Mup6
1i+aVL2zDEqXNJu8P5j0v78NQz9tvV64a7NvtU8yYqe2860XPdOCkxPWr2JwEddROygxs4EP17V4
0+aDt9ZnE4xdhbpMJmjNxKQxQdkrPpVwCK6iNyMqgrMWktdXrM8sD7+o1mi9wu6sb8CK5euaL+DV
8GckrVOFy65WrFeX4sQZqti3pK+9hd70w0apjGNrOe1LNyM8MwhqAPjG4jDOqE/YpALkb1QBeoCo
nBc30bJiAXiTVj/qsCOkQC7d0rsBEi724Ozsa0jFn/u2Hn5obcn2Iku/+mYcrlnbs7yBiPjcFpa+
lDMKWOWUPP6ByquyrF3q8T4kuUencvTV5EHbVLfOolems11GR7+qsw8n1qChVUW7tww//ehRZ+x5
Db21DpzifRFSQ+CL+OgSy1+zEtWfjGqsFiGEwntIv4LFpAFxybtwnZTc5lDK+kvHNJRzDLJzPxS8
Zvj9W696oAULoyyKmd073qaGopy8Xvs9qEn5DNFutnv4G5CXiTk0KK71Oh0Iw/CJwv2lBeP8y0/F
qrLV5Afig/NmHrATPYhi07XsE9VB7Q/2xAeremo/N4XuI0LkB9+dAiVF3Rp/GQHqWmRjvtZ6Xi3V
MfCOlhUHC0VUqPTRbPwewda+h5pnXEqzCm37CcwKVbo5qgv4KcLUtzbg06p3Crf5ytEcdzvOUVsn
YWSbJcmdOcpiiC7ehr+EQnLifdI1+M8KcZNXKlp6EPK6fwWmM76ORj4j3vgAQ89m1lb70g7DNwBd
7S/f3ZlqU/9DMThF0kor3mzaadb1aGanVCO5b4UpXMbkeW8qcMnlGFr5N+FWW3r0ml9pae16Ei1f
4zColllUTTehR7Q4K2mzz4pwPJmqyKG7aPU3Yy7VurRuItK3ZP3X/OIR8DO1hfreJIkDmMDLuePo
EE9oRX0a4DG4Wh4IYD12NlbN9wiMv9vDDQ9oVIt2pdNUB9hqanJaoxNTIjFFdZCDDD1MW48AVbnw
lv3rnCyhq0IrPWXL6yM/V/NQgzlZaVWPwAzp6TP5JSBsMqzVrvhXJGJPx4qdOTJKV8ubx06iGXa5
y7v4Plh5wOqobzZln4BXnQN96QPMyGr9E8Isf9dKs4pjFxZCAKvzFNWaTOgx/Y7iixYdqIhX+UIe
joE2H05Zjcpid75Hys6PDl3nl+FGHv5rfuheRhIsN8+sNxHZEVTLjOxETRFI2WxGTYAEgMHDQfO7
4IvaomlJ0mTayihv6hIJ5LY/yShFdZi7FPXFGsvyZb7k0GjKu7xk1E7NQprykj3Vr5U0A5Y390tK
E66EJ8ssnS2/QXWP9JS6RzSUMkCKsNfDJ496x5/2Vl8N6T0inX/N+V8+Fizb2mtOVHhMWuvfmiKl
Pdro3GsbOO7VpZcrsfPp+PCbw6Av0gTMhJzB/ta9wuYOuTuZWCpU/zlVr/hqdBvVMzlv2JsGRVme
z+KpD1v3VM1Hmhv/PpI+tkq/o3/N+19RQAnu/Xp5Epx82FyF0J19M9BPCBMRHbJSIHopD01zYtUh
D+8T5FyKefoidLv6fqr0VfJ8efivkyiXOPtCs5rVGDopjQJKtY06gLopSkHXKQ0CejY0lpUVMJ0y
8yg+/gmMwgnONJMv5bSH3xNwzPK8AG5PqtpdyHBj6idQxf3hMU+J9WhfR+PHYFnOrvE9dePU6rDX
hTfsO8ucxddme3KTcR+puW+uH3GzyIjLqdJ5n3+3dTPQwQUCAoX1aRGrl8zNpm+oyVZrNcmafRhF
/YuuNR/S71fFwhrHodZpVGeZl+hBcEtrTblmLgxq3OzNqqpthWVHaNRbSo8qbHUDpLNT2dgHUJb3
2fIUFpfeRRSv0qD2x1m9pWw8Slwn6ZODkYAtBsLLU0UN/UXn1nPydO6SXfR1ZpLkER6/rEzZd72g
NTUY33wjbW6Fqpe3pBDvZlGMHzAIwE64KcNCfWveKt/p3mq/MzjWRde9Sazz72PbgHgyDabLLCSy
jO1c3/RGobO/gjYJyNI/ldE6Rz1KhteoAqEZquyeotgfXlnqBlvUa+nFmKNKnSenevK+y2BSGhpL
pAO4hKRdRlO10YzgYowdiEaz9E5ySFuK3AvLH9FTULx4cbcfcXnklO1WNRN937ZCbdFSiPxVkZFd
9eKiO1gduYqF7yvtQdrO7JRHf/ncRIf8iswkCzEDQg3dBO/jGtGx6Zzg0rr978FyoAse4qnc/BWg
YQDWp9JVF48A+b3gkppZfOJ+Wf7ll9eECP1lhLliJ63B1nuqaiSS594g2e0zaX2+s8ycXq3/tP1I
v8UmjVa0RyMRc3YG8x6u+5FL99DjctInr/lnrnT9dXU9DA6aXdZbc5iEQjcz1BWW3249kcYFnQjt
SJmuz/Nd54r5EFseZTClLowkOuphwdPH8Y0zhFbm2dSnAEadcaV1SnG2Rx8iYi3KtFWsxBmg+zlq
sn7oIX6vJ24UsMr876ox+jLq3EaZ2aVraWZoDKygMil34IbjL4YW/6PP0CYZFNYzvxLnjTn+lQLj
tdSU6AtYRm9vd9AZyknBUFY8rkoddAPX52edLMFD1gc5eQj9U0U5+ubaNvU07gnprlOrgpbWju7/
KN1kL6d8vUMfiuyzFLa4SkgDa5T6hocOnuT6QDqAQf/Lk2ufsejEFbBwfcdL/L+vc/+c2vp4XKMf
aBajXXnfZiOYAhLN4QF50dFeAqAHGjYPdDY2q2xKeE5kRUu7ooJqXkrD6lEeNdI5TTabc70J2bnN
k2Q8qvXm9/z7LHmCSKmoQ/wFNPevi8jw/aTYCcWx3efsiA7Ca2ukULxXErzKITQHqzrJw6jPAjqs
cI78IHlo0NQA2s/pwNjR6Mh9EPlkQ2JfOURkRxY54p3ez8b149WcRiwWsugoK5H/uygpQwACyoOc
qRjhpumrbG96A3QhNKiW+owmRYMnuJOS3e0/4Vrtlf78xxwieKoXkqlMgw2oXiUCbbjSEodBi5vg
6cFr1qARKj8AdV+vP/8x71eAz2eAPCbtaeqc+pv2aVuWcZNDZevtKUbfYkxCnl5diJJo5FQpf7vW
uGV1Yt5EifJ0ovjq8uHzeAavauFQeJ0vJQO5U6El8384O69dS3VoTT8REjnczpzDirXqBlUk52Dg
6fvDs3atfXa3Wq2+sXCAGcH2GH/QyTB+tqmq/cVLpvYoryTbea6uGvDj0Ig409CK+KY49eP1ZFPt
mjnp2e5JnhM7EG77Vt9H7LEg75fDyWh5XvW+17NCreJFjmBHxwvjcgGRrrZIds0DRj9YKWU8HIL5
xFIOkod+QOJRw+Nq/bkQq+eV3Wf1/2HB9n8f0iQNTjzAXzZDz8ZnAt8QdEF99YEzozY8F7a4BaM1
HDqmeQtgGm1V4bwRgTX3suYkdX3NDa26Ol71c7AqUNV/m+SIEW8dkCRTuRstpIiTvlTOqKxGCz/s
x/d0gk45dH77NIjMXqel4p+9ttd2ptakBx0B51PjTsHWKNr6ppiWWMVZlL1OU8Wmubfct7Qb+qPS
qeCjSJC4wDQpgmzITmV11PLIO+l+QGfXm3865QhdH+OTiQG8ysZYTa34VsyJxTiKnYtr92tZk4XC
U+CQGu1PXOqSeOm0kdiW3uwfa/v2qrFT89AEkM2DKFS25ji5L71Ss2nN9WNrgSkkpX3zootjWQli
iBQJs/G9Rbo3c532KmuPdtyt2QsqJxIQmAIXefPVtyPrIEeoaZreXcSXF6SurZ3pBNghQdAAktDU
4fbz6mqGEKjISZx/thVNqqwnI81W8jLygl2FMyxpdT7R/KasuRjypN2XYVgsHm/BUw3WBrb2YjbT
GCxtlCnOYdtvP99zZxv5rSB8+j8/nRhGBGQyQPPz25bD0WF/fLrPpr+f8PMdxKZLSiQO7N3jJXO2
GwBVWD58vmbsOGhm5mTgPl+1jxR/DRXuzyeUF6yj/M8nfHxbUegi9Tt/use1dStgvcOnk6Pl9eUn
bJAR+3yTYv6EGUaQ8yd8fC2ihASeDH8+nexQHeugBC6oqHmYPLvI8q+xXluHz8s7pB0XQ63EK2B4
1TO4o5nvqpbn0u7cJ1Jlz43ueB+Qb1Ccy30AlppfvRdavixtJbsUmMusvQkrgdYprjyYrOdcJyIX
Tj5PmSgh65ma+knRjG+yUxYVYAzD8sbH+LqHNN8SAN3IfKiIw+7klsnPz/GeRvyQOZ8Fp6uuOkNh
rVfNMu3ZMKwaDP6ewqDQnxCIOrlDq5zjuTZWjjiEMV+t7JTDbB/JelbbIaqQDPHbEDkK3OVkpyz0
thzWWe+U/2rzk2bj2U5zfbzKGDfE/H19IV9GntWaEa4gdpkdZHXQxgZXdvGoybOGFjmjyq4Q5/z7
fkNdgD7Q3JtsihF82CEmgTnk/N5kG5rhvws1bY6ylrZxeHb05tEnm9B2Jw6KPzDZvn9OMj6SoO8e
Xwlg/3KrxhkwfuPr4J0NP88vjaJBYB2D6CqPrDSDOiXqcierjpWi5F7pIBAis41X/xntJVhO17Ad
Py8gR8iCV/Dz8c8rfDbbSRlDxv/nFT470qr78yoFJBT041kPqT0ayWqYrYEyE9pm0bHRLcWAUh8k
e5bziFlP3nAk6+ySbq+ri+dhlTBgeXg3QBesyOfYL0roBsveyIcvViMw2B2M8XtctOcag+zf3kSu
Jg8H1oQ4HSGVjip56urAp9Twh2Nqv1onUL6EmeeiztXlrzq8nlWG2ugd6hJbU3wLL7xdbWuHvXN0
lN7de7lb7weFf66Bx+Fsw8LKS/N/cHONJ6BaZbdoZKmx5G+NPtvLnsHwZsZRTi55offZeHq0Ooa3
GJgI1iAqcn6Cll85X+ITRLxf0dJNp7E8WVb5nM7W7nnSmE8V+kPbqCn3Ua1FxEy94Kp64EHAFyvI
MfbpMtGz9jw1tvoUq82rbHeDxFjFU90eeLprcCqNVV46ygd4Vm3j6b5NIpnTB3Eu9A4JWmGGe24N
bS2b2SEeRTVgvni3ptCFBmanLVKoHjzLDctEgpBkfNOjGMz02DRlC0d5Ppx0VCtcSzsILSiIL4b4
nfXlehrz7NWzSZ91A+YIrmOnr6WCrYJdgO+Q1b6DchUX6m9Zm5TWRSHdO8sz0XyxnlBJX6IUzFw8
F26+A1nSvsiKSMotyu3tXZ6bxdOrGUTqRdb4JOjy+mF8kkNTAQiwI1S/J3ygvGTsP/fcCqW6MMsm
IlZPYQxatFSd3FhPUfSnbcrgc6Fw3QAUtgj7yYHxoP/TPQ+0u6k8+GMB3vhve2nNgYZeTXiQTm8J
bivAqqv0vVdGHfl/Zn5ZNfAeXBqxGRwCQFrvrAHeVKuKb9DVp7fOWslBWu6lV6Ps+R9zBVeP4TPZ
GiuB+ZTUtUjnKz4ogbl31Hg4Cmdyz7J3Iv8NDil4HUFX3S2jvdRtmr2bmhsdpzaqCcdzUtFPxcYG
Y7GRJ1mlqoDyjdg84LByRL3f3wQzY1IWsfTl8SJ8eNLZskc2GmAJiY4iBTMFdf0cE9Yak06/d4lR
oz0cJeuCb3gjO8Xo+lfyjI+abKo7ESyxReYWmk/3SGkftdYi4zWUJCCRBX1VuiBmm8CVCAR7+xhy
AQjm35rVfEfZAdhPNNPETae8YSU8O4lOM2duQKVPYcr2OruZmdXeAmnv8lvjQJ/S5jS61mEWBXTp
h+1X5SLJCvW1DG1SLaauE8g2vZ1AIWrvKdOMJymjNcqqxWuTsjXjTyl+EF9bPa5U5cm+FL35LTFh
KtgQw5+7lqhXm0bZ2VALMnfJEOwi1fGvoWMUK1dLsvfIVn5mjmP9Sof74zqYXt0VrFY+OkvgAVv1
yt1D9WHlTxMuTUP6OmFr9RLhB/HSNzhBJQ78ubkpbsxpAWsDZPXcWXVZtSkIp69lL8/G5NSbAojo
3FuiLvzSHj+vRT5ujmol7Un2O16WrTuHP5nykXtd/zL22apCzvgdLy0N+EVkLGTVKC1nY4ddhZB1
27yzE8PKKRmgT8yDjczfkPjonzU/q5+gVj2aBzsLj3kxo6PnUWnBPQd9ZMDltrOOQmnThWkp4jzr
U6zUJhRL056Gs2yTBVCE4ZzOxRS39gpLJ4bMZwiEbEewq/TIuq4iWPrZLdtkL3JwoKewolebNF52
YvIvjR0457ZwhuVoTO43QnCHYPCnt3LCwKHwm2oLJzP6EpgT3hKp+02B0LzK9ck8Rb0W33LSN9B6
dedbHo/vGuYTAZmNRejnAlyjiG6fhdP654aFzhEyY+UuEtdL9pNihws5JI2cP4ODCA1iU83PiQ21
aWETqltUVttw/8s6u4sNjoNiGVn5eGsQNDtMAiiPZAf0Y/qjnlBWksyBlhqQnhA1J1gFOPz9UO0u
ukh2wNzXziP/P86TVzGtYe9qdXRVJ6gCSkMi3rcS7ym0hPfkNsBHXBt5PlpGvNc3yOS0mP7SJ9ts
t90MXjtdZS21EkzZBcplISZw+dL2mxuitcM5nk8ofN3dTLhIRfiCPoV4rCB6n7ExMVr7SS8m9546
wFzoky2NbSlrHz77CotNVBvjJF4bEEDOGqhst8bQM46T+k0r8j9Hsg2aVfc8DuUSDEX01RO/Dbuo
vzilne8dCG5r2ewH0dFzOpNkL08rrGOQMshE9DWe1B9Q9vt7mHTFZTRGZyHHN7mBVEThiItnqNnd
181fst3ySp91QGUjW8N95rnVSbbzbG3Rzsy6fWxlwZfYJDk/vx1FKOk2RYJtK6u8O+vvuxPCHdbF
/C5QmDlWnfPn3fUspZZC9zcNUipxJYpflaNdicgWX6a4sFZ2Mqhnv/WqY4XB30aIKHmdeiAKhFGK
X7DBl0k7mNfO0LNVZxo+UpcBJiDz0WeRdcq4tfvk5Nndv9vlWFM13wLTDV/73jxqqa1/8QeMVsM8
Cc+V1kGPV32MqTPfeR/09OpHrvYzNoonUHHZuxHwsURdKMfYmMQZdQqYo2bYfICV3wesvX9qfvkV
ay7zVa2VfOOWBN+NqFUvIpiiWTTT/5oowVoORQ4JRyevbF4K2N+b3uyCgwqV/Yp61LDUtZGbeDR7
pLhHH1TbZDp7I/Z2bDASKRb0PuV1uxDTmH61yuh7mTX+dyIJlwKBjl+VPq1VHvvhwuvPiJ4U8aKz
kb+BMbKA+rExi6z+5YXqDTO17rvRR7+mPrR2iu2JjYrzyLMPeK8on5GLKJ77umIDOvraRrZhlV1f
IY7t8kIUjxHIFQZLLzUJY+AwNxbRU5jH3rWMLFDM8xFM/GbVpUW0bl3kRNYhimP8At6x1klKM72y
b7Sq5OnR2/rwkmK3jdaJg3gR6e6O6/xzyqONb/Vxirx+qBXaOh6idpO6vbKIlVS5+q7Qj+kIUC4J
ivpbH7+BP3a+p3XnL5He1s78YPbZRHZ4Wc8d3fgjg4f8LbZFvA5q9gH2CESlVAXyaknsfJ/MEkZG
F34pRdJvIszH90ppqU9uHGIZNY8YevvFgIP5GuVmsEMf1AW8Z9evXaY9ywFIEmULRP2AnDVNvdWV
SOcrIF8EFBN4XfPFAZO9U9Ks3NQYwThdEr6hf6/vU9MTa3dQra/22K0iJx/f/Xowd66Ob4hsr9Xv
7RClHx12btsO+NFW8yL7a5pl1lfDJaIwpKqzrTqRfuAmLPsSOM4bttXGDsuW6X00mpVs1yw2qnGT
6cS8hvCNgPJOvgTxHWcVKdHWsFNlWVshVmfsJY7yqJyrn22ywwzr/22IMD0TPkVnrv5z7gDS/oCq
O46WSPzJoo7BKVdRafyrLc9EceVNxFsyBXgR/R2czh2o9buoTls//9Out1Buw6A9/6fdD4r83IH4
7xN7XDawlpdCiPfcaup7NTMXXTR8jn+bYL03d8xpHk1k2WqCSLBiFba1oTlqqxJHvXtQWMa6NQcE
T3rP25SGWZ49dno7WLHDUW35PUmL+/vA9spjVoT9rkHl82z5KOq0SUkGQ8HFL0EL+RbGDZoAfh08
Z1qPQmzMYjTW1QswgOJa24a6sbXeX+S55bOxfnwX6rhDI4GdqW3nV9kmj/zUsw4wgy6yZnhxgJRR
FlbnhoRUlIr8+miL6wwLwUxNV+E4qs+QwYNDO+FjnPnmWLHXC5cAoMVd9lppW62cCHtQWTUSV5zK
sfhe1Jn63Jh1d0Fs8ZQGPqq9ehyR0bWSnayapiawB479R28kpq3pJf4T2dPgpdW7lRzlTqxfapN1
vApbEeAXWjOjNZEnFH58CmuzfYtMPJRHAzlmh0jhZPbdWla7NvkJN368uVmf3HP2nlabAhL1TGNd
2lWL7iUnZbhVFWRMdmqBv6uDm/ZT7RIFNtPo3M2qtElrReeeyV/2ySIQbb3u9LBe27Y2pQChu5tp
2eo2AEGyzyM/u8pCM6tkpVY2hnZGkT/aonbKYCsFIS6gNnDGebBsk0cwOOud2pHg/GzzldBfofai
LUAeltO6TwdyI7MGT+Z12SGG1LRNqd84Dzm7vut4QHmvnm74v6P0wITh/oor/7feDepbVisTsKQm
vLZF4+7QR4/QWrTNi9Dg75ZGWb1pcRmR36j6X2B5LcPwfht1/BK/5LVqMkON9qNoMweFuj67V0mB
pen/bO/nzv+0EdvAf6RbpFb4u7KCRr944JmhZKjT2gRYcC4mHNPx8PuFJdGIqss4HuXRZ+FYWrbV
kg4WNfZu3lyErENgPc6HsVG/9DoZ4k+jN9muK/D0Zdtj8N9xsvdz8FBr1TpVTX+nwEbbYrY6gjay
o3ddUxS0A3Ggjpsgeg+T7Ftke82ViTt6N+cseNq8Bb4zEBrOnuUpU9XoB1KGYikHpexgQX7B9iAK
y5wyMm1MAmaRNTjGqx2b2ipLxuaaanq609QqA79g2KcqTtNNWA/akwNJbCmgk3yIyXkiyD4D+Vl+
kbTCZD57iXyWIaFp1Evoju2T2TCDZJWmnjS0ag+5qwS7qVKnaxnm42rEyPRNCHbJ5ReeOdnJtEpS
AHEjFgS41GQFvDU9BTNNyuugQi5kXRZA8mIQDt2ER2PyT4+8hhwuxzzOkXVdQbFV9B9jY2b3cJa+
1gZRnIa8QoqNpnhuAoFgnWPRbmWTLISpd1diBQt5zme7PNJnTexHGyMeQ/9eH2mw7eOCakacLkua
qxvmxUmOV6dI2fjW1ADEMrytRWDrOFVxdWgL4RGC78Kz2xjGBnxbcsPJyl2xcRmfi9FqSRgb1Tzn
llgVGcHK7eCdmYmpHVFsQcQgm9VCtLpNNrIx1nK3ehy6AQrNPtG08aiOOhA0jf10EXTNcy9SkOCm
T7A6U7Ot2gmEEYfS3I9ZXe3zOTIZo8i4mbw6vZWKDGXrwYupFtnSVpvqCz7CITqhhBZ7hElhc+Ys
lcetP2+iFgAL172okBrzC2fruOPCmgEffaVEBzbg+L3NVSfs/AV8CeUUp1n/9ndY54AudAcYM0Vo
/BnmN7aPaRnDPK4m2+XV7HkYuJZ/D2MVYoMTmNJT0rb1VkldkvvJqD9Htl3fQ57gdhta1dLXIQX0
KBIcai/Vnx0713dFYMHknwe7WL0851B75qFmmRVLDazbTg7V1DY9dApwbVk1nRbDS6/Sd8IhJYRs
kPqchShrWp6VvJUBu55u0u0vbcximJ9f+5ZMSEmErfZTyXvWXClC28QqFi5hrngR1Fu2GZiugqdZ
N0lW3RWlMZdNB9W8jns0mrqM0CFJgG+QyM9F2BG3iN1dUBfub/Jzr/4QVx9lZpVLR6nMJwOU3KZF
R/Vsx4mx78bM2GGa1l/kFZH6yRHl8lHN7ofwW12wOmXummPHjytWGeid+Ypm75XLcRYpNIFF7eUe
5/+0C/pPGxmx6hBmhLYnaxdCUowLc8jxmxmzdYb+ECrdilFm96gti9eqq14LYeiX0e/zV95lAbjR
IiIzd05KgdSda9QH2et0TYx+p9XvZC9Zjwp1J9/Gn5NzCcNam4ZY99B0FzA0Ffh3I/1wI/VkzR4k
tsP2JPC9L7lpz3KjUXfx4gZgZq/5bM9bCGFJ1S8aw2l/TRs/UMpfdZoOAESQxFJL8QG1wzv5Sv2n
aLtmXKdFaiz+0/Gfql037LYgR8r2KSrQDvGwEMwm0zuFLWFoxNfZtMYWO/wqGn6yIkOQeRC/UT58
w1A8/OJl6ATDKxLXOB2sXQMvB66LW14zEsIrZLbtrW2O3pLpja99LjoIBkdbc9GRGwzsxWVj4Tge
xtJjQmba8pm/pmgRmYF5Ek3jv/iBmG8UvcWYkWrWe/W67iwsL+bBuATY28kwkduYq2HnoeOMGfLj
Uk7pdZdQ6V7lqRO74icEj5bOPNRuO7Fk6RNtUvYT8CKDKVmVKRvPwlAG473LePw0K/YNQ7gAkjzg
/BAhOmCtymQUv9RSe87JMn7ze7tZ6I7tveHnNS7x3M2e1U6N1ghPH73MQScwHNFsjadiP4DEQflE
U4plW/cHlhoueHZ6NcdMt4rlpqsi8fPnbC5GMgtkGu6yRfWDk+dMe5Wucxja3lnXCmvCtxv6tGr7
2QqIkFBXsr8eiQgXPXrFTeefY+Lyy8oc3EUeqi+JA/vKRpJhO5J+2th+Xi+lspAUDopnAmxblLN1
PLBWdWpwREz1N8fk47mJfpU1lRA6yOsXPFWbm4bm8KEu8noV5I71MfbFTyezsnvpNcoFeWiS3pbg
PsLnYY5G3skmN9+zsPtp8Z19MLl0eF8CC4iNLlqi2HzDbV5cCkhM68h1QRJ7DpaZmmj2dQDd2kdv
csQ7B7sddTpxt3zVJh6Q+IDg/9b2wcb2QFii9xb99PhhjFrRdokWKzsCgN/HGmHzzESAvEIP/Q+X
BYXIXC+dd3M0/S1WJ/nWrsruHtrlOfVHHVMug61/nf1QW5RdCDqHNyeu7kIJ4/0wRPYREW8UIefC
Sq9B+a2owjZYBAK+aBH1v4W+UQ11O0SV9yUsfLFuDbU+umwgrgFvcRl3LLIMFBw2uG6b13rqgqUg
FglbqIpRivbCZNF2iQPtU70aWjd902aLVcRT8oXvlCX/qHFTqO57iNbud9eNUFYREM6YUOKtXaOM
4quWePds4Fq1GfY/Amvc1kFF4q4zXvrc9GDpKffAznetidjC6CA6Mib6sm0xmRZZ6G4TNMmPxdAM
O9tVDv5U5Gtt9I5T2vQLlaAHgZhu2PSRYW8Kv/sSOnmLw7sbLZp8jL6jy3Rzrcr5VXLzIOWMBywy
6BtPadsD0q8HD37zhQGzmTkMhUs+gktPgIEMQRjfZYFAmXZUElTp56ZEUZAVy1xrTW5HOwtn1M6q
KL8Mbnmr7JxofFG/QB9Prwg7q6+FoiHgpTkXPS6b82jVNxED5SmzOD5G3q9Y7fKTiuiEFw/jPnBQ
QAHeX5gn5eJ3MBVDO/sQoDK2YNORZpqrymhf58jWk6334tLZLcR1BVCbqcTRqla78Kh73VlrOxfN
+hlxOAMTQ48jlgg/kzIEIzUiXyDbZQEZCzy9HCLrXth8ZdGfo6I9vg54C12rNH5ttaK5EGjlTpoE
GT7R9G+qm8cLSBbZto76ny6ZkDs2wcZ5GByojWYYLVltFCeO7rIT0XhxxxcBuPKUfCeszwihWePe
i5Jy8ahHujMsxkZPAdXl/boc3OqtMuJujSlkuZVV27CZfjwNfdlggv/mleNStNBAibIZ+fFx6LBr
PfomTL/lDKo4JoH5RCpYWYYCE8LQO+TNeKvG2Lq6GahW0a5Nz/jJvq5aqHH7XZhWf5vajLRTgcxn
HX1MNfdhrOjLsYub38J8Fq6Dyk8SeqeKNNMCFap+NSSQZ7oYK/JI6fwdRnEEnLidbxlKnrd8PiIN
fcv0tILESZPs7AuIUkLwrJRVVTezi6LV3xNQPQW+Xy91ovbMQchCyaoTBdN5dAmWMc+9gPkUT1lX
LKFB2C9loWaLCJgAifPh395q01xNE4NZN7S//Z+s1eQI2eExPeyNkVf/6+DmoJQ9Runvyi/dw1Ch
/eh2+NvAusl2kQnDCn4mzOQabTK23OPGKI3qOrm1A9lS7YjhBDevrYpdwVL9mLvk5UJu/x1zCMm5
AikFBA+nK6LMxdqPIvWpmxIHlyGhvpTpva5ZgM52vfe+j+Ndb+IIHwdeex2jOfnipfWH7udnteJO
T9IBt3XgTES5jKXtYLludJa56/xJ3YGVxsm80NO1ZjnVXrO5GuDuecoQFZlp1qUQkte6Wtu/3DJ7
1kZsgppCVbGtUdbCisvf7PIuIc/Cj6DnHYowKZBoirpdPbYXl1tpm+iu2A6WO95Uxw1WaEDr7yoJ
St3O4t+5fSaTBXScm/lmD63z4YTonFa91jyRYOo2VdoWYF1qsNGEsVhzNbeiMbtl3jjJ96oYlmFR
p7/UsMYEIY/SVxto4KZH+uQ4TQYqLRZY3tATGjn98ay3pvviep7GI3tDlKv6FoUW9E5XrQ6+KRzw
hOKXFiQ8KF0HKL7V2ADhu/iIFHG8JnIzXjLPLhe9ZX2PtTJ4gYo47jSEU7eInnqv7NGRisyDH8hY
ACDMs/FpzEwB7adWN3Xed+/ooh7kiMhuJ1hrxOd00RTbbmh2qhOkezQh7L1G/uHEb5mQ+mvtK9IT
3ipCyH/dDQTdRz0aTzlh38UQef6LZZqEg+rhMGNPhIFCcDWAFhza9BwB1INRU7fr2sKmOuC7XNn4
X+6ZXJS3Lp7Chdu7pL/n3qZzcZyxzBdVRXyUxAOLopaJtAZSYZi92Hcd0evJ1fIPL3V+CZCmt8qL
zVthhD8xa88hQHuLEhz1Eh4fCgueau8xkRq3Q5/kT4E+R66LrvlhI56VRZ32i13Or0qNnNcK6ae1
piUf7liXK/Ke3i2bCzDLKKmSO9r5tqIr6Hs02mqqwSyFfu3d5EDPs4HmxySxP9tKZbCJ/vJgma8i
h6XElW7u49qPi6U25jrddegFwWYlCNduUeZnJWgwIJhShJ96Iz2BuvjqAJg8R4a1LsLmGQnqaKlP
+mlqvKOZEcd1PFc7l5i6L6cx1FZW2w47L230PT4k47Wci2iXj4RcQBlEuzLwopVpd/q7PaKnXw/D
b8hwUyjYsSNr9VoTb180rVesBQJJPC7TYDqQQViGpmJhFFUaO3UExJZWtkasJnB2fqLkS/7y3K9a
+iX0dGRgXExgDLUcTxNk1WVmkI6ObWNYCSshQq+ODpS6rusXSds9IxaU7WTbZwEr7J8hjauLtXCE
sWA1cjZJFby7jSAM45jR26xGueozy7glXuhtQsjZfmZtyUhNJwhG+S6wcLwReoXiT9SeRW1kzygq
sK7GZQ/slTnsZZuWAX1BXRY4qOLe2Ao4vzSdMNQ025G5T4HBKhm3iW+qooyH0CymA3hsvh2fDEYE
qf/UgT1iIZh8URrSDgIS7rpHgHmXVYN7V7H3VB29Z9OD0zy8V2KlEXucMOqWaZBFJzDD+T6aCFi4
wDxWlTPpKyP0fMRdxFNANNyzbFL4U6zY5xaEog9f7a4UQXFnLT2znbGNmGxWTQHo3VcbIwDsyEMW
eWlbv+LyRRA9MV/4/9hgdJYovOc3t5t9hbtXBzLyjchn9igq8tKrCoWw9TiPkh1x1fiXtvwhKxid
qmsSpsnKcerphsKUtzC0diDLYky3R5tq2Vs9dU3wrwyRHewWzKsFRHJuKUWcLFULA/dW6erT4DnV
qevSP0cpUgsodCPDiOg1IGU55nHIk4j/Var2m5SZ8FxbuPsqqlVuM83zYVVS8Dfw9l3rEL/Pp7NV
20wAWXxvKyXh9uexyArWwekVhW6MTaCQ1JZzl22tWxBobJAtjV2dbVLjk6Qjqgvqbzupeb4qqvHS
IQd0U1E2WBp+GNxD3vWW0FxKtlCgmh9MNxcw0YmbrhHaCl1Bk2naN49eqWfbNjY/+rBPzmH/kyB4
fUm7sdx4ro9aTIQDUeMjuimP0FRGJkcefhatcxmqYSR0iv3IYKs2RhMOetVK+uGjivLVwt5iYZlK
+8bzXlu2sR88V26NU1tc+1db5U8RJYj2RMnR7vDm1TuLqWWuykIg6gEL0iuGYiG79IG4dS5Wikj1
m9E8RVKcSbVT7Hn4gh/aTSrhuD2sMNIXE6QSdr36HOrDwE0KLMmiCjWWBaHdbbRANR4CTnXbYUY6
6OgLzRJOcpzA1wq9aPuUFOgIlHGQrjpHMw9tBF/fA8z1ooV288R2eqEOWfGC8uMamKRynxfqftdo
70bqVac6i/xH1SqzbBmPIt4g4ILHSt4PyhrzUmWbAtN9asziB9QJMGK5EAfutWghyFTdrSIBL+el
09byfABXtfIW4m31JMZsaXZ18xKMY/1SZO6tREz4UgZK/eIZwlr249jxhKXqupq/JUURr/zWv1hF
Kc59OfqXHLN19Dnj9yCL632khiXEjSB5txNik8Qho53sTeBRg5EnVSZ7fQXjqjxRnlXXVJ+YP3ay
eXD6/JSGBcgmNpoAJKcQ8QYymJbRpCv4EParlSYIeOtoh8Oosl+zhtg3QDN15c5Va1S1bVkwvSuJ
Y71msJSAhGrpWp6re32wReG7Wz/O7UAOM9sbKPwymBVesykmP0AnjUsl/RAh2g7/S1Z1TCrXKPOr
Gzk4F2DSTWRHH71qkOSEbsJy+zh3GPwVgj/qVg42IFOs6tD1H72p3XQrB5r9Tg5WIwHoqZ/TsPJ1
p1BZmm2bbMGN7izH6699MDqbLJrKk5scCyJ0cOyWvaaKl5lJ85LVwxv5Oe9coCywQ+EBdX1jENeu
TfdQ2r2jYyiosci2VvtWTTCzHk29IZKLCVLBV0s9Qro0N49kRw6ucMVVjs/rKF2xf46wL8fdxMkF
S7yIPLEapzjYkbvItOFHXlr9t7IMdVxtDesKLz3eRehGtaTDbp2VvHYqVmG2l+sHYur9MvaG4L0m
dLwx0DnYyF6twfajrVLcRebewgTS1xT9LYhc46371lRZsNPDAtFyQdguzux61ShVvQXNzLzlBtN4
8LCpsNax5fxzmM6HppZV+vJfA/51aGZauUlmtldgPfmjCN5sPh6k5XGlIAP0ZvBvu/spRkRzTbGE
eY2D8UnW4ikvLhXoPFkDY2WdDBx6FtGspz7ViDy5w4De+XxVDDqNzayutYptxbiOvvqnMJW9o0A5
/GxmwV8eUh8w5Tzosz010VwMx8he/qejCGJ1UfnZuP0cLIcQj2CvY6M1//fl/J4No1Vr2ivGBP+L
tfNqjptnsvAvYhVzuJ0cJdmS4w3L9msz58xfvw8wtihr7S/Uri9QQHcDpEczJMLpc3bkd0+f3Nn2
N3PrDZdJy9WrqrPd1ekAB2PWyOEE2UQkFIVkUQlZIVlLDUvwYCAMOzsoCkmb9lxLC3HI3CNP+8oh
g6UX1l5EP8TIshuavwE8ChBZbGdA1LdRG/aWgT1xKNWtQDJvkmnOT0UT/SzIDcxP7HznJ1lbHEvc
4ngV9x+ELMMDN4PwXo6/9JPNJWa50n8Q8mqope9f7/KvV1vuYAl5NXwTKL9u/69XWoZZQl4Ns4T8
d5/HX4f511eS3eTnofUT+o5h9FaalttYmn+9xF9DFserj/y/H2r5b7wa6k93+irkT1d7Zft/vNO/
DvWv79QNwprZoVEg2jsxtYvEz1AW/6L9wpU0Ib1yzghvvW7tzkyKl+1bhxfd/ngFaZRD3Ub5d/HL
VZe7VgdUaLaL5+VI/268f3d9FjMsvQczZna+XPE26uvP4aX1/3rd2xVf/k/k1dtpfrCqod8t/9vl
rl7ZlubrG/1rF+l4cevLENKTij/5K5t0/Ae2/yDkvx/K9Wqoc2vjy6RY0blTesGQCNjsnD4X0pNM
U3XSjQdplhZZa2SHJdb26/gs3TUHSEcvRZbNGIK3hdGZ66CxyK1qLeVNEaUQqLXjE6tgiGxFKy3J
JOzBtwi/7DNHpn3i9P2H9Eu7D0/Ubq5hxJI2WTQjbBm2CQishWz/Al30PaQe6X3lKulxcD0Enwfy
fF07uRUwVKbXMoeBVEQZSYKSnPRGjgKcLVAvN5t064n5vQdAxc5ZB7WMHKoMR/KcS13d3gJ9WCU3
jRW58CRb5JcUMxI7rOzBYSKmugsTtFxd+G4s8ueH6t5k04Bz+5jsHtGcIqe6r7S0ute0ztgHZgV0
XfbujWY6+BXIhhe9ndEDmJx3nyAXZETZsbFLZIms9s0ylhw6HIyGTc3gfBsvyqruEucptLy/LinD
8nEYrzoTi1uYObNEc/SDp9YjSczoBQVCof4mVg89MinqL4TrO5X8q3ka9hZ/tzOg3OASNkLL3rfo
JI2y++KuwIl4imeesqEDVeGWFUmnOUwfhXMsKye8NTwt8kDDCHsJHBeCKzavbj2kcemmOHOy5tCj
3b7oc4tspno7pFl+ft1x1qbw2MXKm1djyaZV2Fd2uq2j1lho1acIrc3qENxFXRbcyRpgrwDd1jrY
+0BmOdfGuzhk3ODNyXUms1SELj1vAxn9W9dNUvZNI/Mki5mtsxPKyOZJ1hBMm46Zkq2kM3sOk03f
NIOchBN6FCRHIzarrHpPBV6G2lgI8VhX6Xe9omh30tojJrcFU2uspePmFeGyNswqW956cJGxSwQn
TvZOKaH0AK/xM3bxJlr4iMiQzobtb05jLsyDqbtfFrsNnlCHTysvOOXx1b30LBfz0DAEVTdAYSLu
+vm+bs2cVD1SDd2tvAnLCXQ+kTqDYcv1T7KwigLF+lu5WIfExlqQE8JuoYjNQLYgfD2hfDeng/Ji
ALMq2TBIh1S5DXjr9GLAeoTrVYGhYaPDjH42RRHHZXeWTVlbilc28vSgjWUhtl4c/9UAS7fbNfTR
2xVQ2+UsfOrxkrFERAFZzx5CNcwfYitndRUjKCEd7LclaFAjUivEKeGldU+kAsz5SrbBnv40Olb4
hNCCupN20GPeaemxxNZS2FIOI/suMa+aZTCSjeG1x1lNPildzklGacHkZsbJYwRA7eg6bBqofMM+
VL1xkBEkcHmsub3wwREw9rwgu6600xpIlQOFv4CT9AJO0k2Aesq5tDl6FFVpbIVH1pYY2aUZd86I
fNMSKs1/akYSorKMlKrznd+305vZsx7MNhueKhbcp9LU6+1Up/mXwLQ4UgJgxdbZBMmbOIJSE/9j
ZQFcTSro1+K29VdKOx0l2FiikGXRNq6/tiwv2y42CVvOyarbZuC31tJxgyf7nh/vDZev/gvQc9D2
yRHmxa+3wI4s7iaCMReBK//kVZ53YuVq5itZlQVc7BYQggZN+5u1JtV7rHRrZyyRkJ36yHCKGM6N
kIkVhezuVm0EwJJtgdJuRhhDcwjV1Tlokc2Jmru6hPdZ1mRRThnZtrkJqsNvfjqS51oaAHKAydnc
y2DVMJCDTkI4UVunuR/z9H3sew7kwymQUyWd0A35ZYs5yrqXjlDU/mbPxvx9+jxG0j+xbVleWq9M
rnD/J9eudjaNx9YnpF4/TdI5V8MMnqTRyiMktBd1dqdhJWOaAQQ1554ow+deQn6gGCvr2ybay2ra
Wd/dSC/2L2zyUvGPEl7wi6wrbJmOo5FBdGd6p0wUo63BSLm0ZQ2dYHRJ7Obw2q703ulPttEK/ZOC
6BOa7iLmNqq0yrbsI4t+IvVkLT1VNakHTpV7y9YeTDMs37fsN4cqQHY7Dc137Hq0dle+D4JcRUF9
ANevFu81JOTvrcF+lD3i0k2vdcmksTTZrbU7HjQmKdfnMA/9s6xlQ/l5Clx7J1vDVPnnoAGSzMv9
V0j8XFtsAzBT1HB81CeEd3HcOstx5IivLteSrbPJ20xw4v/Wbwn+2TdSUaFwop0aRsW+ms3gjaLW
sNBXXvqR3btP1mhqPxDX9iyTo183iB9TJ2k/eX3CkU7ch2/D2OWZacXK2W7t9PxqnA7Sr3M41PDd
8CW+aGrjHAelZP8J2oFVi3jOJUJeYrp2sALu+hjoJVgEu/4QJ4q3TWHrWjlslHNgmiVbeMe6SycK
DuteFotNhmiqtk1qVzkudtlhacowactLwz7MiYdW229DWuX88gpLfyPmOKLNsgffskiEShF3cGAl
38tmqpbZnZeldwBsk3Ld5ahZBCFqW6HRwvM1osClGdG4glRr4OD8t6JArxe9Vwtu75V0xYMGj7Ws
lkGGCmzFttoLo18V9tYYYlBuXtPtIi3RRMpB+CiLzoRAAq37N7IVVBDgLBGDCBuIiJz5VwSzJvCP
GvLeWpU3G44dg2stSZKqNmXa7hfjVhqhzgyvkyRESkWQNP49ZumzxDSCdkk64tgIDipYPRiESuMd
XCGJr5Xv+gYlul+NX55KqZRdTnYUyTDiuWcExTaGymEtH4PLU7GYYMYNhWOx3Z6jwmFOPhvp4rEq
i2WoxbF0W4ZaggsEm9ivzXKe6+38SK7/uHI5cT/NCXoxeuYEnLWSUpQ6fletG7hKwk5/OwonxBju
utNAZsvYUbGtc9QIvdvC6CuOVaKzW+vRvfRGJX+RPIPGXDYdTubvzGA8IxykPtbTtic/pgFJB2RB
yJ27hbHxOzs85ghdXDIHFi7WRGWykVWIxadm5RYgO0lDrXftlI/NqjLUn6E3/9JV1oZIcDBMrFVk
k112splGQHiJUrx1yTa+81tDe5o49FwbiWMeQU1pT2HtuLDdBz6K0yVUYao5rG1x+moh+Xq0jOpb
Nasuy1VhA9MYAALr6uMszmFlYQaaeYza9ptsdeLMVsZGpO78MVaMuXSXNTmuVij1EZau9DwmQ0X+
OvMpjc/h3qwBzEhbr5Gt2Xq+t5+rQrkrydPdTm2P2twYlOuxybTTLIu0AeBUCDnBlTS8cAl/AdfH
Kcj6nzUZ8iLaSKKPeaHWB9A79UlXIZZ8VhuUkoOyWUTFmWOR8CxNrVQlbDKOzmw1FxT8v/QJZXBt
kzmnjDrQYyQLX/QYtfJs2U5wvg0gPcsocw7d9eb5Nqa+4aB8DtK1FZXfOUotHzmBqh4VJf3MWX9/
MUVLU63xAGQSKSsRUVZ69VhE3Qbq8/lBxmvVjBDxSIqUdCqW3bzRW7buRXfZyfdTDcARWt+3C7hp
ds1yi9x+oyzXA1slKzvxirMMBkUwH/WJTCF5fRQi1OPkciwJcbXTGx+6pjaujgI8VjadAFLluSUr
RzYrz2lWqpk41zxQ1A8/+/S9ZlyVDJ5xv/KMD0sfJrHxg66j9hfCaRk56dcMDM59IQqOMLX7UM+s
7SjUSxebdGRmgU5CgsqPbMpChoRm9DiCTjwtJlkjZ3S02ZxZxuHs0D35OZS/z5e7RerkmvujB9ZV
3IIsRseEQT0P94OvtGeLtWcJ24DenvWxPthDMB1crW2hp8WU6rZB1opsy6q03vrI7nbDISJQ3KrZ
hjP4564t/tChUMn5TCLloHUsIWSR9oEP6kq0G1XRb0bSXX66l8BXtln06OzO+9lZuk0j1fcauPzX
Q1up52Zoe/42bEnqy8GY4G+EFyTdJCjOfNQ6b+BNayLSaQfFR819Bymy8x6is/raxEgGOmOaf8z9
qdy6AenlLLEheq7VlVOo2sYTyHykoPOzJZCbsiZtM0B0YMXCI4viuSab0KTh9qwUWp5BvHiL4agy
Z77AS909aGHWP+ia5W+GAcWbxWarVXBtSn8vTQNJl7DMCkpXY3LHozTKIoYYYm8D6BA8193DUtiP
cesXD6AzHZaKFkmcRVN7AO65YBXb6jWzQLORYrqJodc8lJxWv+8aPqEmtpAcFkrM5P+SXe137dkU
zaEFwUqGsH+RXtsNvwyTN93JriBg77Narx6kzzXLfWfa6Vvpi5R2BQInfdI8zXs3ID8Mw4tnK08R
THkPADabc+GDSBWtDGqDW63zUkQItL45SsdoBfWDV7vdASYt5iMieHF0oXJUNbND8IIwGQuOLdh1
AcCUJVaOjohclYThrffNF9bAMRRD2ypB4O+8IYSHIA2Ke1moFtJQc4uArmwiaPzT0ZQN1DSqGuyW
4Fx4kZwYNmFSQj33PEoyasV9EOreduhKBIKeHbKHNbBrFysOZEymsrNh2j5yHfuYa6jGCHJKVUjt
IcuFVrCktVzaixvhQggvZXtq2+rQmCQvh8m8Lzj/h+Up6B98Q+f7JmpGco3RALznTPmnJfaLQez6
8AeSAcLRl21NBgNgUnaLt76Skqcfe/AEQkB7HLzWeZhEQVYuKsA1u2OpFjkPYWY5D5bmO/t2TJzV
YjM1RbuQ4XSWJtlVxkJjs2pzPQSjyGjSqQVBdLvMYlsu4/VkHPdw05y90OmPJGaTnJ6W8webKfcm
Mzv2I0XThY2KtH3zzdgrzWNiOvtA1WewJn1wTkGYriPZNJ1km3ZBc5DeqBq/xL44qged867i2yuj
4FaB+J4FIaIVDF01Wr6DliPay+YcV6AotdC7yqZWg/hU8g+5EXZ3vKnSWyf0WWAehqlhK6NKw1JW
dQ2eXzZzB8JOHcFts+Jra5cFSgvQAR2b0sn3PHSNRw4beJJDJPBPZEO/DSH+VzgCx7WD1Pf9q1gT
ngC0WIjNU1TemT5uSN71Nq06G+deFLImiwgpqrNThX4FBzoeBbjVqjeSFsJNmkndvDW8Nv4wJK0X
P5V5134o1e671kU716mqN+Wg6k+kpQOPrBtmilFoPI2gPTaBNfh76Y1M1vuolhgAMAieUP4+Jz4w
qUQE1+whPpACfpJO2T+uvqUuqyFpCcv4U1ArMFyLaKWE2H+GWF61LHWT8lN7KwuSr1QrfDtYffmW
ZM6ZvSQVssvZT9K1m7JczU0TYtTn+LYv9kZoWXe6o3/3MwTJxkFL74eCJyXTSdjxQSPed6KQjjHP
7WMwZu9au/plEh3y3C2vtR2vb/GdHZzicL52kqJUkM/L2lK0f7BNmfXv4pZuccz3v1DacWOmQQJW
2odxZzLJGBY5p3oT6jAGUchaX3JOspLtV26woNEhjPyLtN9GkF1exS22FzElXB07fg/fNbXSmWRw
4RdXWrrI2uu7yU32hkamdTBjcp9/vd4ytowzQsXaVjxVYOpGI2A9uLBK861Nyp0luKVlG2qTCPAw
gMbFNowGGkYv2qJjJ42yz1LUrhOfynJQ3gActB77Jv+mFNZwkS22XPUdazNr0/O9eUQ45BAlxXjJ
O1dDJYdMjcmOdfRNc/1e2mTR5xYkl65ebGWzVGawu1U/H9mz5fvf1eF70NARGWpah1Zgke9Mb+qu
SdJ45KlEwUkRzK8MysY1AKFwrgMw6EF4L2uWztum0DrYkX93oDLG7rFvfZB2e85iaChEiJb+aAYO
kuQYWeGGkEOMOo85xUZBltzQ28Aytp44MPC/pQiTnLM2Lc7OGL+JTCvbx88maa/sOixXr6sjGe1Y
+aBvvaX/RdDzaNL29yFL3/s1elsGe0BO7lYbvPzapFEP0QKZBiU5JqvI7sPvOTBPkoh+8Jf5aMCN
9WHWinbja256XxQwCULupx8mu9LubeZoG7vvyjWp+x6HD+18CU3g2bs6JJXIaZxx88Ioq7IwAgDq
fWv4wLXAbIPt1ufL4p6guO9Wnc/HhG7yl8URQQ+LEhual2pWvOVty+MYOlLZIlPCPDfF/Em2ZDGU
pvjSDPVWb6birbSpEUQw9ezy48bkI5rNUW20lT5TmKA/0fezYnTrxZZlrbuaesDqy0Bj8tXX0C6/
jUo62Ik0uXglx5C23INb1k/HeCdtTI6idaVH7QGekfuinJD4QGbpbe/Z4xXezGssWqTJV28nWPh3
kKbNG9mUBXv43wHKx+xOEpY2lnfvc+ItO0lTS7b1HmaDfl1DDE2e8DiBJPORZhxL/T4FHW+Wc3TX
ipa066Ftnpk7nGTLVWcTlKI+VXsHya2VNN6KRtXvfR2pMKODaU7awkE17swpXjVZHW9tT6nuotLi
dBZq3kPqaMYd/28XwLOjvettDlDU3gz/mUptnUGGQjJ3b55yMyq+hBWJqy6sVJAdKco2mSvnYsJQ
cvIa1dw7bIo89ORDbqBgUT9YRfSVE676hxPvUdQIdjxn6r1D9txD5+n2uqgCbHbXeauCufmla72T
9NpKAuN9OvEVR2vUPqhgIY8pEjcbQ6/tC2nz36FUCEmg0JD0FqalWGw2HO2HQu3INydC2pVxKnu4
rH91I3fz/zLcn64qbeIOWXfp2wCkfC2OL1tRdOLkVRYkG21iAL+XxSQjAn3Sdp2u8gcVsdIm+8sm
iaBvwbtbR9laxiVLJocLZF+QLnXqgJULmeXsqepTkkWdz1DZe/cNJ2xTk1eHQleju3xoyf61DPsN
u0EoT3k+5ErokK6QxbA+j1b3OCR8g5WxWVsDZ5ys8s83ftUXVKuyOnmZvq0rk1QZwayqGxaFrIlC
hsyCnbUTu9bRnP2Y9XK654kGzfUY9l9JVjlVpFV+CCA32pNf3h+qyI+RsVG/WnzHDrnrQL9TOMX7
kQSkvefO01Y2m7Httwg15XvZ9Och3qiWER9l09MF+RVCF+eJR+X7ACYr0o2g3qpUVbmi/wyuOYd+
rVJd/d2o5T+btdhvlU0v8XyoyPqfXtnMHkpzOwXq936ePZhfbRXVodQE69vmCejogRWMraFYwn9m
kym9epUtWWRhJogs9O/xYOTZdnSOus1GP9sGBukwqnGrick6iTHVwCEQiWbSYSLlcPPyUzNJURLR
aW3p21If4J59dnuVZZQbOeJtWDJrV1PuK9sWqZh1n/bFyUoydAKRi93M4M+/qhYkDLr3WZkHaztr
YXTqajd/NBLjKyKe2b4MAnA6XVBcZeH6Y3sZ3HvZmJqq6jaL01ACbW3VSCyNXTUcIDR87+cVyYRe
ra883VHuWiEYwmlAcJ+nsC1ZmvHCXlZ5YK4GF/LJqO3YNyBM9oKBtj/OPUqXHF/Enzodjkrbcr+0
Q8CLLinhie/Jy+iGtoczovC+QBP0RSv7+tE0puTEVEnbQvE8fEmYHqeG98Vkp46T2lIFC6trb83Z
/S77sQ7g9U3ayZuRjEfOIzqT925k3SjJ1PHR1GztMxmlaHcCETnKpaMsMpZCoVPymhKrSVlEFWmf
alshEJ47LkzD5excS8/eyEWoGwu5tjxYa36r3jdJrN4Xjf+pjgLtKFuykM448VcDuXHXxW7ounnp
SmOukKpUG++9PRvz1fajadWriArOkMxtPX1097KZKdY7VJ3XqLGiiSFoa0wtDvnU9PAia8kcZs1K
VoPATZrV4lLdlkVLrYEMp8uLwJ9VZP9WZmt7sDnO4yUWRcAuTL6pjeGjU9jdXjpQ3/KRPomKD7aZ
k3FY1mHD33oAPSSroaDdiYWohXjhXG6FYPK5tW9BHUduGlpfEGIJzLRERTfwuWksP0MHjVF4qRW2
itFznfVDK7R7GuDyvNVj49Bmuv5O7f2fXqjv4tM0oAzHPMFdkUsXfJ2dZF/HpvkDhv1jE3ds8kHS
wPLRP9qNUzzIjfxUr+aVGuThWTYDLQy3lQo1mZs475pxRh8pmT/bvlvu0nZk89Fz6o/CXlT69JmU
WWhZ+QpzvLOuQEidCnWMPppuApmx1zx1EyyQWdR/l2Y3G8J9aYwrKzvYrNFOMHfD1Cxq5u/NSRkH
IV+I+1a9hYfArZAOhzz3uc+rcW7RGvIC+WoZM/CcNw55EPs6d4aLEhQDgvdIWVmDdt+hZW4i5otN
ehN1HC6yKOr8SRkDZ580se1fpQ1qEDA0elmvZA9AJhHb02LUKp+Tg8b5T4n4K1rf5CSV6bBLnpO5
+AM680p6rSj+VDRqd5hbTSerQfSIwpaToNKOyNJ7DpRZYFD62ADMvrCMTRKoLXsmNCWTkLrlEGOv
1Im9K+Ezg+1a19RNELQ/ypKtfCWt0Akk74XMil9i7/xfkX3vhp8OKQB/swmGjFcON3dIfl2GkdFS
Jf4mHP/7+H8aZrHd5OOfe+QWzCr8drmbSNxNJOShZfRyr1aovw3M3FhpSlNt2GMoHlAYyx8cUQNf
QAKTfS8tsphDVOTqwXZehHppO7EeOty6PI8wVlPGY8zvtrKnHNp01f5uYi9LmsysD1G8sEy2kaMw
3s2xFXgrjffqtXSHrSabsl9WpgXHmaq5UwPSxknz67tLBCJ0uTN5dfJ9HR74c79fHF7b9eeGTcfb
bZiqEAFTNgg5O28ytp06j41S3arcN2njmVdwLyfpU4WpGByIOoyJ2ZFoSkdbdsO21jxvo8fMw9es
4PxVg1+oQTu3GP6o9zbkPRc5Ck+F7g1qNosf7F97hNXl6rjJwY066661ipT3a8YRqNaoQHRgNriL
Z9O6kzU3qI1j0LaPtzjZJRjSf3I/nw8Z/ww2vunh8JM4tI0RrWwxqoxbhhK40Mkpi9PtkhpcGRFZ
WZtBnDYOfReQgleWB9lE6xwhYItUJNl0M6g+6u4RwQD3jL6EcyteNaVD2novjnblFMYwD4L9M+Ih
XaFvU79BY65+E8WceZmlTsbXMNV8zBTkmby0yWDegu0mHWDrkE0ZJ/u2MXMPkw3mW99X4zVN2O7L
hlxsDdXzs1n0Pwuvc84DkwZS4GFaIpnql0NIllcIIUDHacVNUe/gLodzAprBSquCjRzhRVUOK6Ol
x4dBhB8a0kizingU4ptIYpYZmvBt7F1ImWaTbbBQSy+HTN3c2mShupdb1OQFMFjY4dcXHkt2KkR/
WM9ZfpMnyDQ8Zb5i1r5ynskqZH5FYSWlggwzp34Q+ujaKRnL6BKR5wr7vHGKs3QXsMd5iB3Squay
sk6c2dqHwBzeKsZAljWsyCtj7tsdC6jpc8IuAvmn00c9gBOBb0i7q9P+Zs/ter7Zh0x/YZfxM3CS
W7yZdsoVVUUoWUbok4aququFum6asDxuyyk6zUJ7d3CQFtAQ0Ns1QmzXYOFy4BcVbqQ3gJr14tsJ
LyjRt8on+0FVokMnYpE+cE9u4L+HwnR+09i9sWpqWHvgglvB2G18MbQOeYygj6AzN0lx1Rt9lcZe
ctdHZfqI4tJ9BZv4J2BW+c4OGgWCNa/85JHJzP5RSbIfGu0c+KOamF1J0ayvUFcjIFQhAjS49c0U
2CEERZzk11etVthLy4Bny2AZIx2yKYvSIY/dD1DkCULB+bIEypoiKJ2L4dsyvDTLQRbbEEafO+dT
OhbzrjaaQNtVs03SosJybYMQabXmOdowjRIuK06qy9gZPMUzL053bCBlq//VCyxVfDI8Y3MbRI53
CzKT/oOmGPUhNuLobinsAhT1MK0XC/RI0R08lmglzJH1xJZkcJS2JUTWmtKd176mKZvFoU0u3dg1
DfZWn5F3KC52M8pqUYPsgL1pY6Tmy7swHLbiurL74tbJcAr8qT95qvOzkDbZlI6l+SIkrpR09aL9
PIwy++baR1ZrLb1L57+O5YgLK20ZHtBsPkLtMe+j0QlXtaDQamH2hwrALTel4hnnPPSg3pJUWwmk
UdeE8531ZEVs9vr1pKJySR+14I8yzfpZhkA/EMGshABTEJTWYUwdh9ljrXwaBu1I5hxs3Go4cvgl
uMuFvZqr70YCU0cUh/pd2ZqnJux2g9Kf4sYqvoaZ2/CWNJR3UWxWm7FRhgdbtaK9A7fG2UV6Yt2l
U4m0nQ75fdt+yRonfmeUivNQkEicQ/f2zuc85qkITtIlC6gfgDSrDbqBRDOveNM05grN3W8VWsFP
iaHz/jSUtWxZiBk9OSM/MjfpNhNz7Y1jrGwlSh6DsOsfkzGLN27mt/s0s/tHtSjiK0/A99IpizHw
P7vMFi+yBR2Hs29McjdjlW2hNYO5YjDPCX8ONjdpt2cj+Dp1LQd+c8EcRpD49DBkgzkRTZhPtk6r
76sUNqAoUgZewr+UeKQwjpY2EDtb4EsXR9WUX5B5caBYZhdAyUJOmcbkQSKtQBneV22WPEgQlvA1
oiV9QRzfN2qqrqaWWYdjtSXHhYm6AqtfvnUKs3jLXJpkiXzO97IpHUZBnnAcO3fS1Fh9fdFb5+kW
LzoFipBLDVj0pFMfp+vBbL/GXtCdZQgnGe59O9vrpYOmtmuVh+Sl0cxV4jAJTsqot6AKTv2jlyn3
cR0oLJYAft4hWdbfZUPD+b+akrTiQ+W5NxxyFtAoqve+rxl8iH6zrqyQIzLxMk31BG7jGNkf0ZKF
dBYiYgn717apR4VvbEjuTZRtYbuwE7KmdqEb2U5x5p7HMazu0Sip1qi0Zt/+fUTGGOPvY3RahSaJ
UQSHKknbx2ZSPvrc46UQrTrvwsM8jNpaUczm0SjG9jFJP+pmmryVFguNEZQMrWEnfdHkOXfmCE9S
0LRv0lgH1lyZd6xNUebO+v7rwCs7tJT4Y+t4xq7xjOhYJKp91/EwsAfXP9e85mrSdamOs6ds3RIA
JKrvLnSYM2JLc6u/m6BeujX13tbfdb3vvGguXhn8p745e38HOG+zWW8vsvBUmA946RZQOf6yyZra
wXjBVrDPKUguAJ5ThqyuCrPk5mbsBJo07pxDZhvzaS5hx5ak7B0KSLyTnKdem5XD1HdA9XM9+qRW
xhrSz/ArwEngYJH7TndiJBJLMDhJD7GrEd1Zg6LfJTDIkNzEz+SSBeX25rTj1jnagfohJKWBox7/
fdHwiPDsudv3CNhsCm82nqrQbM4cf/Qr2dQhB3+ImgSRnlrp1obxQdPL7lH6aggWEqUK72RLK6dy
7d7NEY/yBzhw3POUKMkaAADyIpM9XftqNtbILYVfHcPZMVOyPvRtCauIDkOWPSnh+1IIgokA2TMR
wiT1CKOT7MnUOvo6V9YunxzrwzAM5b5PtmEA9fcMYrj+J6rQOZxaTXlv98PX2qqTe9lS9fdN16rv
gNR1bzhcu6ZpgfJ353OSqafBWjb1fMj2QIHtLTi9jxn58ceqtvMZlL0yH0pQ13rK1pAqCisc4Zx6
ro0ZTBksBoaddMhCK1P7FudA+HGGNGy99E8bDlGQP+oaGCD8cOfkqGiNbsfKuJ6SO69TdZ6YqfYW
puZhnZSNy4c+B6vGqU3ouIxxXbpBcba7qnJv1cwvi7PmWmxBOyWMjMq3zoCdmw23AqmhERj4xFuq
MAZkcbp2eNR9oRmemfG31PfXbD12P7K4fzAho/o0T/xgTKMqH1ovKQ/9YLNHqGX6nRFX6ibUOLCH
s/uL7DS5xxIWou+ONWSrUM3rd3mP0Hrt+P2qDlAA53ywh1GU31wzmfWhTezuiT0JoTUGtl166yIM
OOQxv0mnUwTeIx+MdMkCufP36Hd7V9ky7MZdG+4A4kwMDXXxH8eSzkqZ3d/HihA8MQ3Nu5qisxwr
1p+CNDM3ctutt7oUdaOo/blf96Ldj4q7zjoYhxoxt251uD9m+GAOcEVYT6kWO7uqz5NtK+bafVxD
favwBO5FUx2N+Y5da859aSlaqT+OyRvZUQ7mWOURBY+Bdx5+BIIqsrUy7yzHUo3xz1cK3pVBxKvH
CPxbEeitBXQ0TKJd1zfdSnq8vvrpls1bjJo12hGcx3HpHJesLAL4g1baZPAYrcG4nXUbbTNgrJwF
pjxfhckXtOdqqE0RskxUb9FZBLhW0eLTDEWe6mqfLDUEZtx2/m4IiumzMcM99cvcVTDtSrPq/NH8
W7QcJBd7er9FS3MYx/94BdzGo+r2B1ZO1j6Bjf7JnIJvvV1P3yAJeatAQPTe1GOL5CpLJXOzZvnT
zfNKRkCzuBt6j2xOPywBtHcfjFgb1wYn8FdmkzCvqkpbXGW7Azc+CF4ob/jG1BrZrsL8kQflHboy
7qdBr1E7qtjVdthP3dfw7JycplMufe/p27kYmieIzQd45ZrxW1Eb4sFj/mBjaA/r8KrLvfmpB9gC
P4kKxkt8alYN3OMPdjTUrq1Zqk+BCxfsYFk/4yOEopb4xS7iexHvO8TL8eUH+nv8ct2AcV7Fy/v5
Pf4P48v7r8X9O1OxHTlAeTI863todMO3DhboOUnRh3FXZNJFEP5b+YEtA/0b+un/jLHpnCC57Zlw
WtYB9qB457v+9Bm+NqjYauWDo8N5XAk74sXTZxh51uazPSfR7mYX8bNr9gd2T9pVhuDKuTGTul6l
mWKfq8FwEPDo9Y30yEI6lqas1Y1Bl1fuIu5OXTiOh8U+aYPFTlmoPiLrDC9Tluifyr5553Kq+gO+
3Uxx4Bvr5uEwolGzHqFh2aWlV0PtR4GeVn2RTVmThTJwXB6YbQMTCq8khRStcm6vskjK/+HsvJrk
xrE2/Vcm5noZS2++2NmL9K4ys3yVbhhyTW9B/+v3IVKtUmsmeiL2hiIOAGYpDQmc8xqvuYvmg2z6
1mAtkXhpVh+x2mzJY8t2oEzxxjCDaSHnySmyYyxRlYXTWSPv76jv3WRg9VYHz4VrRaeud7RbfIyR
OBlSGztNFUcS9gbmueuRf0nS7FA5LS7qKWiurZdj3I12u3Ii0QtvzoGKPBmz/l0+PQ4R2xuvYLvl
jI+4g0yPLt4FUEo7zBfnGLSbEWNXFhyRDc3P1q+Q28bHZvCQwAWWgfKxV1fLYHBhFKT6Wfba0cyz
AiW21oxwemwR4pp3wywmm6WhGt5bHI6vGrqEf6TJ1UHJMFjYNviIaeYJIqu/blPWLXoB7KBT2086
DLd+i/NceEYCat5iGj1WvihxDTvVCUEGaAi7qVV5kK2B1MhFnlUX0VXD7VzhGbuy9JT3bAAIBIcf
1lAWQD2vYCbe1Xk5FNu6G1kyI6i3pDg53FnQtnK0oFD6MbovviiWQzma6N2WyjpQs+iQaP30IKwY
yVmE5XaDanlrtwnFxh1wjNWUYHhpklnwscnDvR63w8voxtqCDWCODwO9U5XwRMEAz8yiAZeSiifG
zwMmkD+a7I/ig+JV6NGjBXSGBtU9C6ddshahahJr3DaSAE+cuQnPHtG7Ll/Fg8F/yXBmdc0CLDEp
+LVdCv2tVGYPcZF4Fwpu9dEEXYI3lNLBlwzDDRdvFlUDOyJ3Xf1eHljcXwxVQ8owQLvsFkd2wFTK
qwC5fV+kEFMifUJ2+88pZlT15A3Dt4/QhEjnTjVIaH9chjopxjY8GW9TBcKUy3Rq85XmY4RcA8a5
SybdeEWKvwrU5rWw9ODsIua5kGE10XHQMO03DVVL6v3uBgt2cFMJCcWVos9wZTXf10ntKas2rtkj
Fbm5mTotu7hJkN8OGVYnGEMjgW0DRTkXICu3qoEPmyXa8ZIFnQ37RnM+IdG8Kc2g+F70zVtRa8OL
6aj9WtFjccLhrT8VTVGter1tnroq81eUyKOd0KLphfwCMJqghnzRa+NL6LafFLAm0ARpqYHF+ibr
H828MZ9UsFN8vNNLjjPPNZy8Bzmomr8ycB60hROhtKzn7VZRh2RTmej3wX0Zno3OOyk8dz/bLjqY
xgA4J4pwnYSSiS7d0DefqxEKXeGk7v2Astix18ABjCC1P1ck3wzPKV9R3k93gRNEW9FYzftcMpID
cOlFA3fMu0Pd6fqjHlUvLXnXbUAuYFfPwq+Np2lPM+Jok9ROdMD0FxIkYlZLzL70L4PyR6Ur4zcA
pdz94Is/hJ4T7YwyMnau8NX7JkDbG+Gx6Rv4IQS0lK914KbgboR+DRxsq0XnYDkL1CEvRHz0ZgVp
efDHST2B/ck24wyt+IjdzlxEpt2GL9Stx5oHhhpvsWOYBJ2f1+G9sTFCxV6tKvPhEEwOqcXfT2Vb
HnTTHA4qNJJ/H6Q2ikrZOeiHgxVXXAUAYwhGCKkEFZCZEWndOagj676sh+4ae59j08BWPc3C/BSM
/oPsc7zGug/LTt3VOZjUHkpBvEys0Fx3ha1Rw5rbASqzS27NBbJvDPdMNB5Ld5tVqPyNpa7tppqS
NGR2h3WwRsVHTOC/MbDs2qsQEbB/tT/LFoK37bW0XTLMeaKvZUweZj0FvAq0M0YmXErGGl9/yzSl
OdxGWG96FhzIUExoiXZwtwqwFnjHzPjHSnfuqd7Hl1T1MJkJ3fvMqJz7PLOaA57a0UI2A2fQL7gp
ksLr3Omz0PrDoIN0Ubxk2jWKaW5YdKjvABCRP1X2YlDuyTx194NTJQfX0r1F4Ad/mGUyL/lmD2vr
0a5YmzTUzRYDCsrPehKnK+FXgtdPMQIAJXjnCBYsjgNlXc1q99iGqqBiW3QXf7YrQCJ2fGxbUIKj
qWRvQYBts+MgVGfbqAvA874vfZF8wcUvWHSZibFHj6Ra4godM4gYaIbTZU/IxeKF1cbOfUvibz0O
wA+hjWubphKwMQAe7OxcN44di9590PE2uup8j1DtZmdOfXIH/ZtbkT0kF6wWeSyyC7gfZzOTKiin
R+zNVNIjGLINjmuhvTJob/gnJDAO+VE7CNk2oVN9M9VxX+azCL9vwRhuJywOsnBc2J3mPE829rhR
W7OpDmoY0nqy8kRQv4FAwhnCKBAfNpz6rUwX7IWCt1G1ixNSIulSjkodON9G6mI7Mk9C8mXlpjmy
qLrozpbwa37Tdo0VaqW8uKEHKdIjO1Ho3aMVKEt1PIXWuUvLCM+aIT/oWCh9Ncr8m6Va8buqAV+M
YhdfWc2m7pqmE0BZG6mLLKjP0q5HR7Tfsd2qNBZqL7qLO9PIJJNWMm7BYnbI4XcP7kzHlaE+CVBn
STv94Llp+TjBXTxgMt0tqjrpdgOYuA32SOolaaII/QrtLFsgZQGmzAeUC5ttgj4xT8jAjNeV0esL
pczsB+RY9MU42P6nrq0uuEC4wYJHrT0L2vKqd1GewByp8miTGwVPyt5IFMBRKZ6ueuxAzGicO9JU
xrQKIFyxTmxPt2bV+fqmsRBkcilL8zHE8cZNNFU9qInAZwuZ0UWq+9WdPGRz8abmnR9uwSTfoV5j
nmSnmpmoj5AjW1cWZh6pCyqkMYP4nBrZxlaQvh/BgfEzLsxr3HnGNSy66gzBEFXXP0NiPmtQmPSH
0Tl+xIdEMZe26MqNFiUBOtEYdu5ul+OOCHZntG6XkhfGcrQ9ibr/QxMT2vpDWHzPzqJ3m+9KYrUL
063GR7eePP6nZn9gZ+ut+qb4wgrAxkWDEnKn5iGVMCh2svnRcWtSvEo8kd/9Fh/MVl3F6Gqv5LCP
Q1GQwjDzq4yYbla6q2HU2qVuevl68A+qHnQP8hC6vLW+3ql72USpXEPxFyWeQXQPCt/CB2Qu823g
urjLz7NkDDVN2Ota7B3kuL6B+JJM/uY2YR5W6GG+EZM/ruSsvja7h7pWX7AkLU4yNLh4zXYiPstJ
YPcK3EbCXUmF4qz1JOJGDedKo+5JxiLLz91Tf1eCLNiYthEcSCtrD9qEvKscMTjiC9kt9VGobr2v
LdFv/AavYLWI96IoLQOTF90/Vw18/9azTqiSIOGKl8DKMmeRKqwJV8jA1nvylu6bzcMlKh3zJYy0
+NSDQVuWvu2+GaHgVqjWMbvswnqxfOxPMjdcNgWIeU1zk73IDO0EPi3axnHcX4qmKdeojaoPZOvt
pSlE/FJVkYa+TIYuvT1+UjCE+Cq6eF8mhsGzzR23kT/58Eo4tCE3Zy8fdXY3ZONtH2H9dHz3rdRd
NpM3Haukc56j1F6H5UQc/ZWtNqGbauXG8J7rZKU7ZF19MhG4kBuUQObpYwEsLCyH8tKWU33vh/1n
Ob10dXuVWciy61Svkyi7I9ls7D0PqHlbDt3ZcJx8HeK2+2RVmgWFNY8+Cxv3aLnlqft91PX2H4gc
PFt2UrxHRVEtVaHpD/kwBht5xZ6tx+2KDrqtZyXrMZ8a7OKpGgYLaL8WfbbC7k5PdDZRXDEHVfFN
o+I1fp29Zww9dN/tyODz6G3jZGSh+Rj2wDD61HnvDaAsCuoDexMV6Uc1SNlFIlAwlWqOoVd+Q9EF
udkeuXO0S4miA9XaLsf8i+9WEQZUvrustVrfBR7NvksRS+p7XJPJ14ChbsxtpGARLnuHhB1aCCR7
KXuNClK7A7UQbz/rqHi6u0KzOPiShmse/tqXqtUaTLsy9WRFIr2MipnPVLXhaUaYlYW+r4U9PrPX
Lw+BHodrCSz7azya4xKI9td4yXrhP8XleGUoayqSmbVT0zjYZJ4WYkFvxM9hZyjbNkH/wPHj5LnX
lfJg65hfyt5CSxX2HSNPpLnX83Tc1If0btLmIk4jvki4h6l06aHvkSn4QH/IGPVOyvE/0R/KYKYH
GZMAEdkhLOoCAnCoYyB07OHQdudOBmVkJdbfK5c7u9BtLE/K9wbH65d6FtAnCYjC2Tw0/W4lm7YA
1SgzBebYmmd5ps9nCPpfBmVKDzL0ES9yu9n2P2fJDgriP6b6jfXLLD2cvtWTMHe6psWXNkucVQHd
Z2WVqKzLmDwEUBt2eunhagWJ5yLqrmWBC/cPnpe57Kak43/4cwruYFuvat3jbZy8lu9Dmmxm4sov
QUX17ZUzgXdoLREpq84s6l2N0O0i9USI4eb8CgmvIK8tr3ObPb+CWXbOKvM18k5G693bkwbTThvq
b57xvSzi4YtV5saStyG7UFq2DiEGYRsdu91LqCUWHmnCWSuZx85S6/IXW+1g51R6uxvmZm7VSC8n
bn2QvYg5dECZwv40qlH+YrXZJy/u7TOc7vzFjNnK86s6NCFfGzXlVcWklu9g+JA3Cs34HCte9ghz
6CLjllsUIDQgDU84Kr07fbkaPTt/wfbdPJZ99GO6nyExFqGifjbs9D9ODwC1vNtTcZuOCLt5DBxP
XzqZARrDiPxl4pHtSYyRvYDbxq+iffMQNXpuaqFcg5RCeubGr60RugdSPA2eNmXyOrBr3aiOAC3F
Z7LwFFts9dHHYc6ow/PQ4M4+oA+9EyMWSUowdqsmLK2XKbL/KFPcKar0HmoyS+yZhAFfYxHbxdk1
zOEknXalH+8c4vuOHYf1p0Xvz1Bd4VnYZ7EPhLVu93VaPcSoU6tbOAHNL028Y9o9VlEPVasW5zCp
YRj6XrYyTBMFxPmQZe2nFLmU/dhVGAeOTZxdNBTHl7HjtBvZlOPUuSMbdYqItZHfLlAP9cozUlB4
nTE+DT5ZhNgQbzgQVlTIR2sFGmlOKCC4jSZ3ejfwUHuxmnSRWEnzZhq2evAHV1nKWUGgt8vMwiZa
9qpvI/J+byRaolOW4qQGx7th9R5nq1H45UFEqr0irRluupQnOBoDnQ2PkR2YY95OC4S6BYDcE/gh
siQd1f8kFNnemGVyVqy93UXT1zzf0Shbkn2Mn90mAZmFV+r3TIDU8+1vMTAE0sbO9Gjk2NAOgxkc
TQs+G1IR0Vpx4NxbdYFf0US6mWo6+ojWl567MKXBAGlLbBO2g186e7jb9llEXrXyxlR/q3XrIl/I
jMJdAhcSazgepKU6ATUo/Pgiz2xRfVOU0KEQ+Jd4VTceBva4i2ekPneDwoazU63u1NmiP8mzNo9/
nDm9pRzVCKg4Az7Cvw3FHb2/9bbdrKtilyQmE8pmSRtmOw8rq1vZrOcDuqv0+E12ljNcpIgWY+qm
T7L45SjmZ5ZK+Z3swj8gX+n4W2xlJ0uQ9HatKvKUQzZQTg4TPbhiYmetMGoC2hTBZpcxfz4j775W
VJ1yMS6Ft3jl62LXUb1dyBEfE9IIaSnPGSpQmn9eJMr4U9wIkZ/5ZWRczko611x5CXbksuOXq/OC
5iWK1fKerUT7LHL3Lho7kCBzy9WyZ0WNvLNsOaL45mezJseYdc8Oju54TZbTyZqbJXjmRWW6PdAJ
ZqqI1iz1wOsOrZi656QLx2WGT95eziXjjbVkbE47OXdQuWGPfWhub3+DhsKI3+GaIOe6FLk2raGm
G9nbJ74F9HH216uw4KwzGwvFri9ffDveTarufLJNxV6lgB8gD4XlE/zB6y2OKscqYT9/Uoe8eXBN
/bOMy+tEo0Cd02umq53Dve6ayf00tKbG3bapL2GUeGdbt2zSEBoagk02rMSArWTlhv0VFmZ/VWZ6
fs1jclI9IGc/45ZuhSsKlxYrNEbIjsDSMKvIUWCZQ0GpKh7CruMlx6zkKGOZmcQL7pjWqto3MeBv
jVX8uvL0cZ9Q2Hzqi+m+qXt8ghpygaMjuifbgYyIQ8Cpn1u3UIiaSY3mrGzF8NXwMk/7o2yOfpyv
gzQcN34CBtFtW3uTS+aOGvrtopxPMY/fmHUXzksYYu3M7tHA9ZarJg4B4cw4XG1Ktpk3HfLSUd4b
bqlWxoqcrfUOkVG+XSAi35vM22GiVjzzkBBHFGJnh13iaAR9HXG9UbVHq8+LcDVew6rSjhHL7KMB
T8ZtyZDr3LQXVj/UD7mSe7twjIftEKfjU6YPX0n9219jm/sIegmvRWmmGxfkxYFkenRFAhc5GTux
v7r5g60O7ZdGx+LX8e307GmAAoQA9ao4mXlEG0EsfNY93OZoyoOf9OZxTswA95+Dv5x6Mmq0Vbah
Pozm49zfWFqy9OatJsv7JYYE/on8temuekeNVpGiOKs2a5wzDt4te56YX0tYVrvOMBzwNXQElgAw
2lkDJEVu1jsZpKLl3rqtMIRs4tndYkCpa9Vq6J2ohj094J1rbWdjKSy8xibjbjx8x9ylxqYhnh4C
jw0nIitn2ZITqB6qq2HeqqpK2WYsbNtllYr6Kof4PMP2U6HZCwM14AdrPgQ64htBnnh72TS6ID2H
6g7G8xXKPWn9+sVCfSFYQJx/UPmT38MgSbBLiopHFe7KWs2wGChRZdk7/hTu2S0F59SL8EMi9/IY
BpWy4IfffOqq9McVdWogf15RoJu19aZcXWMVqu9MLUHToq79N4SYv9e2UV9DmATYPXovMjwaKumV
bPK27jyqdIytpUfaE7vtCdN33eKzJt6hj7sawHIfcKYSb3m2kv9G6akfbIMtL3Q6pyjhYqfDr03c
LZUFRSh7mY0TRku9WZ9iBcLpZpxPu9kKSB6EVjl4hzCmRAClWcjgxxgD5d6tVWbqMspJO0pnYE0f
d3lDoSrmN7mwwGg+j06qUwea4AEHRbDu68Z9aez5G1S8YizmnYM++uPWArS5E6z2VqHZFq9jlTXc
Wv18H/hKtHJ9v9soFbhr3cOpK+t4Uvl9t+UrW7zliJ60c+LWhAKzSsoE+0+EaO+twEkWWJtNn1uQ
pDzBsvReT5KU8mkAW/GnVKM8k4KLN1XGWw8bbVa5/uZjXBf32TKyM2OZ483Xt3l/HedDWrnk0YPy
e5uhASJbMm4EESzSamQtiv7ybZiX1tWltN7kqI9wM7LAsfQi2310VCUJrNgBwCivJl9PqJ0G3tXI
k89lH6xNbg3nVAz4XLVj9JCD5VnqNijUsQbA0IdF9UnTmhdML6PvuUE1VG+563raNm+1ki2gGRx0
V2AqpVjfjTE03rxqDMngZMOT3ifDKi8r89ohAbPRRSzuWh1Gid6bM6Gz71YfePkuHNqlW3pQ9CiY
UWHpQ3EnuwV8UJxh+u+CDeK2Ih2MFE+RYBNX3E+tjY+OBowrV0py74mO+RtGk3zaUXNoweO9wcyT
w2PyLPukE+GyFn2x4y6F7KKIzVU433DloWniMry1E6vO64UhYJL/8x//+//+n6/D/wTfiyuplKDI
/5G32bWI8kb865+2+89/lLfw/tu//mk6GqtN6sOeoXq6Y2mmSv/Xzw8RoMN//VP7Xy4r497H0fZL
qrG6GXLuT/JguUgr6orYB0U93CmWYfYrrdCGO62Iz8LLm/3HWBlXS/2ZLyq5e9fnc7EqFeLZ4Dzh
iZLuKCCnK9lsNUs/1pjv8JbTCzLBvxh+fJKtXvjOE7R38Ea3XoOVJZKXF9lR6APUqqpA18xFqMvs
0nXbGOVb4Ebu3p3SZiWbaA3my9rN4tNgluVbuwJRnb0lBsWgdNLSpRykJl238kiF7s08es7d/Dw1
Q33VTL/ceUHRLTSjgD4ug3nlQlcL/ZNskVKtr7WmjOtceMnKrbL6Wjjd57//XOT7/vvn4iLz6bqm
pruOo//1cxlL1FBIzTZfGpRzwNQV9+VYd/e9UjxLU3gjB1OUT5a9kRbzcae+yFHsJlI20+wIAi3/
Xs6cGXmwOq3F0yf5DjSvvucjJx4n7eHnKGvOlPwMqYFtosqrtssyiIeXFN2KyadcIFtggyGjRC9h
k7YP+eRC5mVMoPjiHFsmWZHrf3kzjN+/pIahq5rpaaphavDwzL++GUPtZ03QO9bnwffXxqyGrc0H
9k8tizfOLCSKfBAGfwYrdwhXNUWOX2JydEuN/5gUiglnfJ4t2/IsHBAHVqeMFOJkIBDVtBtyGCkL
ATs512Ga3g7dkMeonssA5FhVRU6BUbId1B7Y8KA7yjkyfhtCIfgZVZIAXQShqYvCymElGNiV/v37
5Ni/vU+6g86aalvQfnVD09T5x/7Lj7nN/TJUVNKwThxiP5W2uLHVuf6S6fH7FMTiAl9IfwmNhI2v
qJ+GShke+9FfyUFAOFBDJ0NzmxI2rNxMFiOyOe+ztpBXjHU5X8IdlH4FpNHYySvCLOPmXCbdSfaO
UXxJUK66ahAoDy44oXNR+PkuTJFnARYGXtCaolPgpcUijC2LjdxAUTobENRL7Sc5IhheoYp0j7I/
RK2I127OshVpTcDDXk0Poxe+uMKzwVkazkOu2lu/NpR5/+GeKElTVZibQsnjXZLEMcsUml5aDbDy
PCwm56bZ2BSUy0Y/hi71yaF90V1AdE7S5Q9JME5s4DAIxVIWbG8Qd9+0KM+OspcHTXv395+gZvz+
Vecj5G6sWjavQnHBmj/iXz7CGONESplu/+7gybetsWA3igXc1m7hZ2DqGzT447vWwgDQrnOLHD16
SeOAs0thj9bVz7/oqhs/lDW+chXa93s3sZqFNsTgUTwoiCp85q1QIzzOi7J7UzHaXbSZgVM4hpiP
UMn3qaJ3bxP2obvJYvcXwil5qwwAe1Np1WfbRFiLtNJtOlnlZu8K9kb9fLWypbDuuXZ116Nq9DKS
1ZHTRTkVhxKuP7p9DKvmu3COy+gpY9P66v54Tc8TydH1cnMpRwUWPCAt7pqjvAZQat+hlKO48bAc
HMO46hBTriWaLUEdkPn6GfJmRXpjgOshY/Lgo+C1MSHl3qbCAtdOZmW/qmhvnwJkWXeFkUETmc8+
Yv/p7O/HOTEOXvIqWKz+OPvtKknkWVsyLk0XqPeiU/xtHEbRsvXV6V4etCxMN1bbFauPWIAr+6pr
NWMtp8mOztSrpZk53fYj5lguPIsRr0Srn76RPoJVJzSLX16g7i1jqO4mq4fgLiL3AdmIYmnnYfuu
d9YTy86QZ7eyJkDdQ3Wrs1F14tPff7/1eTnx62PNMGwT0274NdyebFf2//L1zm2s2iK9Cd/Bt0bJ
wXZ2wsifqAs132233Vqj0D6pgWstQ90xLhVSHPs6nOwtGKHiVCCasSjYbyxYmPElnw8KaiArO2ED
KZu6aM5//ycbzu9/suNZWEK71PRc0zWt357EtqYGUVgK8Wkah1XsTeISzgczLZGKd5xm1wP8WvSq
/yOmDg7OAMhgLvTM7N6dXBypCJKl0qjMBDmLEyPL+veANN8iszL1rodq8KiM2QWr1f69rPmAdJSo
dlm4Am1RBrl+NzY1DEWMDuNtkVKdtmd33nzukWfyIAcaedMjdxcV/2WdaLi/3Zj4j7uODffaxroc
eXz1t4Ui4Bu8LfNZtcTmhmmlVXEamiKY9f85deZDpgfFyS+BqpBQ3v8Wl0054mOsjKXYWCLkZyIR
Ol/kt3EfzY+5hUe+n2JIDJXU7B8MNBGOoeW9k2+MMPI2R3RdnMDauKagdx5CAXk5ALi5yhCLvGHP
nXSC0kqnvEivov4m3MjcwWIZHtSy6sHgXa244JJKx3czqFvAnvMEeRHFr8JFVmrBUV6EwtR4TlCc
lJ3A3JK1X/bmbNrTYWwUd8coabpjMh/kWYNN6AJ2drv+rSPPkHhYyIE2P5WlrsE/rdvSgYWTTMvQ
iGDFpTam3Xrw0EIUepKHanin0JI83vrtJlrkhosO0DwAiQ49z5tTkSKVZVcNFNAg1JB6MdRTqlU/
zmRMHpK597fBMiZ7RWM6eysA1NpPQXlUvTbf5mN6b2lleXR+HmTn5KKTsSnMsTzK9ke3GsOEBkww
LNrRQ6ZbmZSNMT95tfmg+tM+1trs7M7PYVVYONs0+aW/PYbJrW3QeG6Rxph7ZxEwmHv5oq+8/CAv
0lWZem+1G9knR0XZVO8ha44sVOZn+X96VTzu9tjq/njVOBvUpTtYGB1mGD8XPbquKUydd+GlbL61
0rtQ73Uvstnro/Ku9yrin+C2Tt2g55csbz4jS26cEaMwz/LM9s3kzkFcx65K84zoXGAsZEfcxOxr
yLuvZfPjIGfU0EE/Qiq7ukWrJaArm165M7UGDoeeu5tQtZU7Gfs4hLPFc1BG6SHt1OQI9B/h0PlM
HoSC/+1Cnrps1DZQKi9xG6anOMgBzrtlvnb5GFZ1XNZrtMUTwGjQyDcoo1Mva/8IqgLYXd/lj6KZ
3TRGLKpuTdG29x5qY7ph+sXSymsF0aGyQ8aSwaHXt5jWTicFwvFdYFoUdEfLXfiNabwOg26vKTlO
W9ks0BRdmNOYXKpQBC81KxbNS83XdBo7cA5/mWV314zcOsvNJl7WpS6+8Gs+jK0Vvfp2UW+LHt/a
oghLiHDRgxwAQWRcOKFvX4fI645WWcA8HrzyC5vI+QJuqbir3ATpAB5Zv7ajOS1kh++X96awm+fO
D0pAqfBQk5ykV+TqBznAqqCyK+BsOhcZ5nKZZL7ZPfWes3Z9qB1xY9abOXf/eVjBt0o+jwl1L5bM
xs6PdPPFFNpWdsduQhLI9jH66Gt77YbWcJhzEpSLYKwooXKsJFFlUFe5A+Ze5nODMtmHoswo53vN
cSiCH3lefei+DcIp75FOHM91VZHkZOf2Lmav+qhRLsC0xocRn5dlydZzl+T68KBDzrpvzZPsk5Fa
c8pt2oT4js8DyL7cmybeaUixhnuB89MmUbXibcTMV74X9tB2y7CZxDlLKw1muGXd3l7426s8L/J3
zeBHjZiXuh/CoXq00ImTM3MNNzIKZaQyhQdk2wy8tTeM4SdSvLcPQvfh5vQu1D4DiZ+LmlY55lzg
qZQOplxuQokUFeU1auKVdzsZ5QkCZLeTn12j+v8z5t9fguvkAjNslgUfL6EEuvVfHsv6vz+VEbQz
VF33TMewvd+fypYVNF5mt8MzjjHuJUnbC6o/1bvWIqvbAe3cymYO2s+u9dyH0W0Zy771q/exX/lF
oHQJb49TLnN4NNQWlZhM2p9niul4rDLGeCvPbr2V/V92raAb/7rCmldWhuXYDrraru0av+952DuI
qiT18mTWPXw9yLpqbWg7B9u629lHzPsPMTnOKy6IDS9GJQOLCdQ03UfW0B0wZ4oXfer5h04v92M+
xcYWnw9nA8MblJxsI2qFF0oKlHJI3zv8mleGqJ1D5cFDtMRj7OCEXsKN3GNKnHF7phmP3TdEW7Ur
FRCDWmH0TY5SAiVbGy4CiLJZ+09OWdqvZcdipBNubSOHmFdQVKLyVW9Zf4iwQTZ2bkZlsQoMv34K
ssm85/fHmk8rXqfRQbCt8BDqDdnpuYmfbkMA4JfecZ2T4w8b2RqT1rvIs7p1VcgJyHAmDqx1HG8Y
rNjZO8B7f/8xWM6fucjqPPU2Vs5NW57GMtgNmBVEgUFx3cB2PIjUirVKX77i1OMsh7hMD/J/Enve
AyQY85qjL/XcNflChm1kTpZAUQaA+rljvZdZ9DmMp+xrNMXvZl2YLPsHny8o6jYmmrJP84CI58Rz
ZFXc6nqPHM28XLqdyjWUPiZ8strYiqVp8Ed8LKxqrS395cdSCmIjUi0U1baIrWUbN5qqPetx96n0
wnvDiIzPpeUnEK0C42wYYXkOKsFDaO5ow+mMeVjz7Kl5sHeiuttUPTccEX+V/ak/hOspxcnCbNRZ
0sXv1wbL/3Oasq7oNa/8rHvxK8WhDjaQbmGWrCgrGeddX8aoir/NFMxt3zpi65Se8haCeZUDUmTn
1npv1AdkGeKnPCJBM19QDcx66Y6TewfowLiIssMPa+5o/T5YAIBX7nVf+Mcpy6qVnVneNe5JjENn
fBF1IWA9lMGzxd6gDLTxtXOc8jTW2J9lYz6+kh2ONk1k5CTy6I1K+JgKinFn2VtTKnHM/BVw9nCu
UVthS8KoJJqm7RgoYKjbaHpt4jZZqqhmHeUkxwvWLYwPPNJ75erkCFDLFyZdvne8sFvJSWi1pqvG
d+09TAhxV8dAOqdxAq2EDflRRLHx/NFEXu5Hsyr9+ihV2GSvbMreqCblIOc2syhbVAVPPnyCOPVw
F5tmw6oo6LAkk6c8+rpZ1r7CDBD0h7L+tz45TPGttZHY6i5Q9knu+9ZbNYgapB88lTRMTVAd2qyC
Z+/TYma0+CXmd5ETH8vRtx6TyX24xVPPJuuGw5eLscg9q+nvMi5YkiwzAY6IWkd6zZpy9uIc3U/K
iMpTFrrmxcYi7JyjllqoMWzcrqUaAad37eSNc7idInPlHGTbbwIB8GMCWstDFgyteZePsN9EhcLX
LVZV9l2kTsrh/zF2XstxY9m2/ZUT9Y6+8NiIuH0ekN4nnSjxBSFKJLz3+Po7AFYXJapDuh3VCNgk
lcwE9l5rzjHhb1QXa2aLTfs85WaoIGhxs2D4ioGsDYPnkiRVK3SDl7YrNgDOM9/JExI77Dh08ubC
zNggTycKEcJ540s1uBezFN0z0K7vY5kpX9RR7zET4IvpFcV3gEvgznUtCydSzAyCvpfNc0h2seG1
2JPm1fmkea0iDHRpCpEs5n1SSaXdkXxeI5lfQ9LrYIPt73U+/H6d6CAW+gRtgIRKeseGjkCLOvJW
klnoZ+a4pJBJirJL7bA5uYzLVrbhV3eSz1hZgOx/wmBycT3wVo609NK2fWuKBFMvZG6IzM0Pz0uU
gz/WqC9pm9QDRBtTSzKnLXvrVE8Lin31NIWfCuYhAxF64Covf8V40e49v/qsTFjHeWFPAoTGS07k
SkiHedd8qunjJXOxRy7fz7V8gKWK4W/jsDSWqjp4FzWpR6B35gDQMtZPdSi3KyI10ntweiote817
1npt21eMoZ02yolxj81vWR9Nxh1Ff7ADPFPzK5We8vcrZRPXWTMldWNKpXGioJUZhFGJaSNmGHpK
ujHGD9IVwbqypAmnwhEr1kPal2B9F14kUzUJ6y0rybGf1kKlSI5eXtbbDHDp25r/z74PRzOv6lYy
CiBEDPLepjaaOPOqbyLWlwwW8+a8MDSRmqu3kzBEGSp8Hq4SkaksMiUPri2OvVho8aMwbHUv9KZa
qiYKCWR2GAp8qgN0uZKriDXwzdMBbBT5srMbsS883/5UxoSwmXoPWgmBY9q1w3rexOi6A0Bp3IME
C5F10DeKMe03YKB5qxl9Z0HlPpH1ECySbPI1SFpJFHSQHnHzRgcNty5ZcF57o9ikdvo+ohc5Fkwk
pwqTN9Wa6i7QdyItH993zWui6PRlMEFQZThhSpSII0EGgkk/7TYMKsZCnTbnffNiJBgQlilmnUUi
8PQgNL4pNYJplKgksaybkq3m7XHa7iuv+3ubp/h/tr2kfNTlFKtAKn+WK/cmKeX0lQkiXr/UYL6k
MuqIdPNWNDgJfZEHB9NKvFMj+m6lS3X50GQpojkMwS/NcxxH2WuqYukoS1U8SNz2VhD36pPXleo+
s5JoExdNccusE2VgUsTPLZze+SqlzS/ewN0qQa254Na6+X3lTzV+rlZalqXblipTFrYNQ5P5OP1c
jKdG6bdCzt1vxMShmho175BQ6/Pk4lWtvOo5icbVZ4NEnG8huQyLKDgNKkRNpUKNIBlKAGC73wFQ
gxRauBojsuwchGW1a+ylZuXBJskzIv3S2ziqL5nm6XuZRuueagEcqCyPF0HbaJtRl70VsyZ9mckD
ZoE+JvrK5+VovGMNXDePii7pS0LGe4e6Xb1Bb0U5WSt3VFV9aDjK3oyb8GrJkHrxoX9WFTT5qfY5
fCkEdfQxe4BhaW90gfFZNdsM4JxIj7LiKpukbB4ke4Rv5inGEomOsRUNQXH0Y6WDFd5R9AAGoHbV
xRgA+Lkt6ooA8/lBkq3iYGCsdFLwzutEFVjsXLB2wo8XrqFka0mz5HXnxtp6NL41sIZ3LaWWlUV9
fGHgf1xTASeSo8wZexvNzh2DeEsLv1zbIwGKkUGKjnmkDwx6UQr4lauMHk9kYP1OCqeXg/Guw2se
SkBfB4jsDqoApIhqZK1SpZFWalrn60HDmxP5nbUhMrhYyvg4AMYgQZU69WuU4fRpzbRYpZ6bOpJU
kIniqfltqOcIl1X1hPddPWGvWJLR1wByIe8mCft93zX2AfApvISqaFdzImBEr3UR9yolR3CQENCK
cod9Z4mN7sEkPnc3gr9A45U7Zk/FIBybb4lcaMcoq549X9tYPmMms8hC8lRbYtGphnu1lxwTTf/U
h8Qye7VsLSMD1y+jFm8RKnYNctas6LHcM6tLjmiAkmPBTXrw8Yo2ojmUU7iYr+f3hlEneyPYmYqr
HyhfX1DTm5+59+58QSYEcQUE9J4yzQwfSyneKFbXwcILqkVGO/JGV02eeLoT+5Z0NXMfbiTgTRrs
odO2bX1qzP0oa91qMgGuYYGfmliMJz/D3yxZxnJmAOQucGoZOBzZubqxz4vwEzGw3ckdKMpGSO2E
UrrbZlBvBPNRh1uy2OF2xEuu9ndKWDbneaFaGK76IoXc6ZfaoSpk7aANFT5FzTrmWLMvnRmGy8Ek
q0GxoFeHI1lo7khcy8krhPEJy5gjfP9AnJK7lxKp3w12+yVBdnLS1T6aLGYwgUIJ7oUGj5wZfUwq
dpMt2xJdlTsKddMzkl0mqrUIJO2b3BUrNVB5vAx9f5LT5FpX/LvTBms12hpUdYNWLyNgDgza/RUF
C3sTe1a2xHu9NHvvq6lq7R9ua8rP023uaoZiWHg4gTnbkKO0Dw0NDAypZZd2+h2AtfqYDdljA3LK
aqXxEtcEe3OnZXwlwlXuhihyWiN/BbdjbXyeaOCVIlIXomgf2fqyCdoBsQHf7T/ceX9uZPMrWjrV
ANVGbkonwtI/NLIVWY3LpMjDlx6gHCQAUKWdnN0UsZKBuh66rWoBX8qpAy1y5o7rWKkcrYMuNruP
8xExXzjAItDitaaY1ZqGC9OWoE5uMjm1CREmgGSc7rVp1AUL24y1lZ4YoMMy/7Ee5D+84+bP7/gk
srEUwbutCUVVhPaxL68CbRpb7gPPY1nVa0VvkrWOtnWHDSt+CLvsIvRQ/pqKBIMotUr8eH5IlymW
nPlALvQHsoHdO1qo4b5N7GEV9QVDobK+i/WOEeYY+7dtHca7t01/sj7O/kcZQ9mmkUL6w37cwJD+
58jskRxC6Sbqyng3b80H5zWVu/Pp/dr5wPuL/nAy188/9/3Sec3twXERfYheBxTFIU8H72BByqeV
PW37WjbhJMVm3jKnXe/nEfDnv11hz1e8H47DJDUXnaZ6f/q8/dKXVBRbsxTNmNrvpiy0D233SlYq
8tiB07dSUKy7RLa9xUh+kbABQmOTQFdP++scuiUah9omZKDN6s8WX+aDFrfpTWCE6Y0S8ymLO5s5
4bTvbdFCrvT8fNgq/+wjnDfBe9E2m/mUZjDTmy5XBSawuF4P8w+nuswTM+P5AdLSJcZjGl/otPec
vpTIldYiVguIgFi8BLM2GitH2hJwPH9YrQlM3oaje3XlClpfmPKOd7GxRVtkHse+iDZ9pwWXLIzV
Fdir7iZE0bPsoVneey0WG1wG7icp70Dk9qP0Jfb9Z0kGniep4khe9njfBOptSf9hO+o8+Ulgja4q
Xq3rvMbt/DsvQLLkP7uyOoAvWSefqKf34u2CvKAHotBJ27xfT0fbOLqMsgMJNVGGXnM7mllBjbwO
AatblMIYhFkL3egEznYDbPm0FlkjUfPzajUG9tvOeRNQnr6vX41IWAQWwJqLJjtTvLJrHwTbvPAo
Q4lBYtQE5dPRpUpbKMLXFg0hAMd+jN1jLFGNwi8HwJ+teb/plWiAf1gFyrYiTX7cv5+T2YhOl/O2
qZrPoc4M3UU4Eci5/+DLTb40utg6ZqMuzjb+9oU2mfWaRF5BljA+I5HL1rif9V2eUD5A/Y3fujSH
N8wgg73qrnc9p6sFKOoJRDi0Nj6xClzKfFATXXjpSvIKDJfHnV4mgzPIIV2t6WStpmWmpsGTxWjx
ONqdfIb29PciTSXSCkzPotQP4c+p2kQ+hwpYIWLn1/N5pvIiD7V/sepInIa08Ra9a/pPdge1MqI5
c27ayrhaPTl0Nrfxp7LNAKe6IobvoUt3pVGd9dZ1H/CUtA71fTyuw1lyS8a8rdnR4FPA4NhFftEk
uIdE6qaHLhmLw7yPokhOVqeSX3BaPHQ52RclCnpvhUQdYwpsqu3gV8h3cgPRqZTCdZivmy+Z12w/
BAQa8695f61REGgf82WZ6ju8sSFsnJU+uv7SQu67UmoV5SGp92cojdnBcEvzUlmqeRlCaEC/fxDO
Mr8f9RKKZlqaLQxT2IrKCPzDg9AowkBNJTP/KulhurBwa2zooiWbGsDIl9YgWY68uU+ZYDiHz4tc
gWm/CEkwlHOD5/kouVfP0L93uTl86WR0xcj8qr2h9vJjWOTOvJ/JRLDFpZSv500lZVIKWeEeN412
1P2+fHvZQskRytZycmaImaxjVeno3cbBWhWe4J4SWY8dsUPRBKv6sD/xFnreZE/eEIlV55bhLi6z
5jGQszfwV0iG6Nv+QFeaxxif1wzg+nB+yv4Z5GUHUogm6xCUIrub/MLMdgN9PW9KQ51doEVvJ21U
TiCyyhjSb7Md47T8LgGUfKjq6mUYJGX1+7+W+OU5zzPEwqBq8PcyVOyFP88Xy6LSBO5i/2vrN/Y1
m+r3JhNkpq3WucvKzqmNpvvSNz6+fs82oYgL5YHsmjUznO6L0fbxhklzsDH0pF5VPgQKDe7DQZkW
AsfrYd6c1+Z9vqHiobSsfahG6ZXnOFErMkJIKpvplRA/CzoPX5qukPOjqwzdkW5E9lAPxsUvw/FC
WFD2YKvGCz7E+jRv+ZN5qM796jBvJk3QLUrb6nbldGXhIaH2Ro350nRpAM9tpSVltfZsNdn7EwoG
NlFzbCfOp5mT6d4s6qqrjtB0QCDNe+Zj72cVnUq8t0DFm1YkQDVh952bmTn5bhPVpJqL5+iW+3O+
jcIKk0MsYy2IZE7VonY6taq9reUCTa7sgYIbEWujY+iZdcpK/Yx+btgV04H56LxfqU3rD3/4+Q/7
49dUxTtkKLKlyTqj61+Elx0R0W1ne9rToHrlMjNzSFeG1L0tIj7wpITYnygPmWukvuHJLIR5k4wE
4loEH85b+NPji9HqYJqQps+6kVXm6sg4KoojQ0fE2Lwgwyk9C4t7mlfrEoMszb4isYRT3PTnlqHe
7vcfav1Di9FSKX3wcdZkCNWaxnD55w91RHNeaEqoPFmK+1gBG6e0Wfy4YL7bLuEQKwxQRstJCH0+
QXPolnrq2tciUbN1hOz+5Nlkgxpp5u4LEZh7GbTFto3H8eSiOl2jLjSuYGE7p9OG+pAHCh45Pa+2
wNCgd8QjXfPE3elwdfbzWi6HiEunfek/a//t6Pu+9/PQJ0V/uFX/8uVXDRvRpqLTwLQnUb3+8/vE
wGRESz+UT2GSvKTpBduce+rD0DwHMoyNmZthqAmTSMFg7H3fvBY1Qj2iQaOtNl1QtABY5tVwnOBe
WjFMWpm/X2o+QMLM5EpwDwNmcrRhM4Kthfxf+INPBoroTm/75lW5r6YIpSFedXiT4AEAclYBbcBs
/acHMO2zgobu/HwKNJa3TW06xaPf4lDTGIhnrdJrWSX3qjD0vS/76VUaWXiyUW8Nwm0Bo7I5L+Zz
syR6O5c6HTAjo/Abmin9ugvVClmEaBCzoEyEYCeefDnOlqMAkjNNqhCXG5/12rOfzM6izD5kzSlX
OnEtY0JS1ekAIUAoGDI/vUC88C756BKGOR1IB8YutTuEN7XhZ6emR5ozvxRz/kcdUNHvvybW/D34
6R5AF5sZK51sWq98Xz5MqweiJGMlt9Ins4foVlQBppS0r1ZUC6xPhe52S6OqzK0/bUodBQBZq9PT
fJRH9xYHmHw75KihU4ZO8+7BhGnCw+2ZlE7rU6Mo+V5kuryYD9pqBmCErwqL6ajIbvyuu6+Trjgb
hWGdDC9QFyjCimffrBHJasPnscqh8XhVuEsDL78vpfJxPqGV0soxm6G+6aM6OvjeGK/ockpfUZHN
J2Rqai/pnA4HN0/ta0uw79uBpIvvGd+a94xi6C5oEs21GYgsEhM7jtfx9yV+aCMrYXUzTAs9l//e
V6Y61edpQYTJj/vmk9+vRTxXvZ33vk8NSTBiTPHTa318/cKC1sE0ScXVfmdZ8tmnTf0l1hAqRUWf
7ujLWp+7kDz3yvrS1n60RQhVkqLkmsivR6COQODgV8F70MiAm/eDPQYZWKXmtU17sqhjkM22Xeza
HEMuAR4xXxPNU1Ele3kI1rYcugMDj87/ZGf1nVBhUqhZ9ckG3Hca9Vrcdd2grTqb0LUgMMXd4JXt
KS/jT9SzB6QMPqEBSt9c5nP70cdGX0ouNGnO9RRMqmU2UoOaXultkdUL3Q7Hm5gJ0dHoFW2j/hNg
MueQfIgleQ8/aVG7b+pRu77vmi/4cP2HzQ8vR+tBWRYGNcH5Wnsiur+/XiLGdC/nYp1lVr1qu0y7
GrlSYzzkx2rTWj/tm4/Kua2+rf3+vIws77Ut432dqz/mjKGbV73MfdAaU387gGdMOdozuW4+KqZa
0byW9x7QCM6L8G6OGnDCkbEYVUM5vJkXmVsTMuCiBJ0oF2/7akMfd1Y6Ybym85Bkhzdy3cCdjNTL
+6Wh1UhndWwWXTioK1KHHnRhDzeWPFYLBeXwZt6cFz2FaYcuaLJr63y8mfcpCdguCRjpvDXvzwd7
l4l8OL3vaoyQJjc1/lQz6GKlL66ChbuKKZRjgRo+a6n8QjPMu9qSot/2in+uB6v/bBQm7YWeVCXz
57O6iDsNyOPzkOTw8jBkLMJBS4pF7J1dIsdubRnnSOWFzKLlHmlsO/Z3ajFox4kLLOw2LRAaZPcm
/AkIPpzbZpIAEsnDSYnuVJ4RYZAON0wD8zu5T5oV4mh1NW8OdhTcpEOxmLfezhgKZaF7qrSBJE7p
zGOOTOCWVa41V9cOgdoy+uvSbcBAb2voZlft5gPzIu7AMa1tQ5sypjraE9PZ85Hakk9+nBe3ik2o
dVEb3SmyhHJ2G0AhwJ2K55hgsIS4xccsSdC4knO4NeQsf7AL7WY+4SlQPWvvW5UUkBIHb9Gu9VMv
RE9NZegvKg7NM5A+5+0MhZHMQYr04/sZ82lenqLmMGuIYbosGCyXgtmxL3C+omHiPYtLvkOEu/sJ
m7FZM+RJO40+WVWQeEmhwurd5Fkj2KaIzP57HU/Ar64Rt+3oEVuT1ObWDeWBe6+w3k6J+c7ZpvXN
xOw9Uw+vaZoMO57HycaiIAyB1ZH0nmC+Kvt7YU+b7/vyROfP2AJwRnkf2I6Px/pzZqDy1Cr/OSkt
8vBkAElhkVkXX+axPJP8xyG+tZJCPeYd7/KYdyQxk6b4NIoJJapI/TmRKVXp0QCElEkqRDaEiErx
pCsJVBDfzmBcNs0XkNlmnBZPI/C9jVuN+WbejNV93qNus/qh2I6DXq3ni6l0LzL4s4+dJBG75EbD
at7vV8EW4a3xkI9yu4873VjOL6OU1lmOKYO5KfKMsCEPMjZMHYqv23/Ra5AHhUUdf4zG4aYN/ad5
v+LRuYG7Zu5ShW9X1B/86XS1luStnabGaj4rl40LslGs2JDJTpqZS8jQuv7LYOBqQrMUoa5adJEw
Hky5sZy+rsbPaDoiJ1SD4asRevDkS/W7FqZb7IsecCTpNYNZjMwtvBTM2H3kV+26y5LyJfKSG6lv
tZvRC1JI5kaPRgs+LyBDdx1F6pS5KzXudlDrjLFe76M0CGOnJNfwYhsSekFNgdxb8pauo9S71ezw
i+rLNjOsopRObqdIp94inytS6fZNu973z2ty56KZLhhwfjig+5q0Gvlhm7I3HZzg0UXEAY0rXXIf
hlSLIY3Z0tXOcu+GGY5wNNCKOKTZZ3pdinLav8E6fAzpLB20XtEvcu0ZF7mKkVeLaDXvmhcJAAxH
wde1R6RKZbZhyEDfwX/oIkBYICkix5Ca4IEEDesStQX3Kw6abtTfedpLVgTBQy6r5VIMSeKMdl+f
+mmRqyGxC2m5ld20PsnCYjGtzQfn0wpdyxeGQTVq3vfhvCLu13Jn3gPTVI6lKo+Hzk6K9ThW4f3Y
N7XjAUV4CYYNMmH3pTX8wHGJhMIH7Y0rD5LL20WAdYt1GCuOUfXmwVIJdFUkxaeZ5mntFnnM9W2T
tHf9ONACbR1rpcPBfahTiyzNnK9JaCTlQwHAdzUkmb8Rnlk84B3I19zV0SpPm2qhd5tEZIRRTpsB
DZytT8bzYt6kJVzsGWCiT5yOknRo43Eo4YJMm8loyic1977HKmqsUf4Kou1bCDrpS18VruOVhnUf
l2q1zITp30DlzdYhZpNTLxU9xetB3mOJo65u5ua5iYl3NmW1uSJdjLYy/6NrOdRnYLm0EstBYZKN
R0/xu1e+GlIZx68hIzsn0vXgUxEM/qrMQXe9ilRN0FTHfAPk0LSPXaFus9DkC5Dr5qe0SLV97g7D
ddoq6px3yvPTB+hcsSMp2ki4qJw8WJ4OqsyTyv181FZQs3XkzYOq46jaTnqHyh7X8yZu7nDTUdBb
jUOaPJATpTsJRoSjnVX+RVWVV26G7WPgJ9k2h3+5MgmMfPQyW6Hsl8v7+ajd+kfVr7PbOuUOYngE
zkwXWYVeHjotnm+o7WNNDi0+zUrezEf5sJA+H5cx3BResuuWJfiQTzrxdher03/4ucB6k9V8jdb0
a7VwD6bcVrcBrSuQYUW5VyMzOHtEIC5FmVSPxJg/Qgzl8xl2C5zo9rMYXQAq00UGTMhN7xvF20W+
wCWoSXr5OPrx20UmGhdR5uLZ67BCtVZY3XrTT0pU/8efBJymekxL79FEXvuSFO0PP4mW7naUTId7
KV7I2SQ/W+fnRZnU699P8pSfayF8qinyaLRPmeZTfPqlTYQpwc4iKujfE4Bme5iL5oE7w5Ic+ZBQ
phgeFmEtrpPSV3PwXbgkn8dEmquCDoch/lBxsBUqCtls6Z+8+/NvQy47iFzbVnCNfvTu9xQT1BZl
wHcbOSHck6YkwDt7aYU/FUeHejnqduSYIaQW0YtXTYq+NXXdH5vOHneZLjaFbCE+RP+/ReTV713J
58FWB9Za8Qu48iM0yab1P/Oskc/V6J+jylL4ELXBKWnUeNOQxGGsZh0zUZWPUha4jpqH90FT3CFH
sVde3iUkmsXGppS1xyAm6DHUobbpZgQ1bnIKhY3d8HYBIWoKU14pXrtLkkpd+IbcLgZPKcnqsihX
TpulacarqrMOHiVmch8SJ+lJgwTU+WrXgb8xgvqLmo6gFfPsNhO6vVc9Zd8F0h1ssPBTRPvdUYT9
nGTAArWhkQ98//Vt6qEEyaQ43BiuWh5oeZfT/KlpXo1Bv9DYp9pexquhgx9bulFzVOW6ZuxuE9og
54e6aOpTnBDHbHpZs4BXHDmRLAIE38qV8ASJCl5AUmk1jK9/+DT+Ik/ikzh9Hqk76CpVhw/ypAxS
qlUYXvo9teT+2pZ2TryWq3cLDFp3la+ib8yxx6jTpzMvMv/GoKn/+99B/eUzOJk4MZvzQdTwRn40
dCqSVfW0zcbvShZ/I9WtPmLDjqHLJR6jYUgxs8tUjcoTju0NUkpv5w9Kv8KbwjSry8Q6MNRnggma
U09YLmiYQTrEMAXCIZWXXdeqx7EjFvT3v7bywXPAdwfyuAxSQKiKLRB8fqhqKhG6UO6f1veg5MMn
R8ZXu+nUJcGDQEJcr9illsk9dKw/Gf4Kk84OeLr2lIl+hwaHphg5hKiJ8u4stbmDjcLeV9YQO6Eg
m4Awg4XC3wxNm1Dug0KRV4OfbeFDycu68g6KgD3hEmFoVsmS/BRz13tjtcypLW46gWi/q2M4Kwl5
oYQzTZjv+NGV+nRtddCYfQr+h4Jh6qpwXUgsXtAeLXPAmIUflJYfkaRNFlZOEQ7PqY5J0afzsoik
oVkNXm+tM0P4CEqzdlmFbUHXZbDXXqOt/cwob7SuTujRx9aqJ7dr7ep6iLTIRnZmeB0y/bGmrq4V
y1L36oWbo0Czw680IPyqeJZ03Tgh0TCWkkR8ryIIDi1ohztWGAyI2t17SvL2rtOD1wYBF9XRWQTX
DzsQvPk2r2pmLcinN0h/lD0M3QBo8DdZI9YXQIhWtuRqZbW/MyfTnI5ulvTLgIRJX99VndevOhBm
aDmM9M6Gyr612+bFAKWYoE5Sla1C4f2aV0jOLpAEEGrKjM/37nC01Tza+kWnOEOrB6PDqG5hFPFi
IPr8qlkSsbIFLMtOtv3UwYIk3QTp51THiUwShZIcyNtE5JUqS697BTae3FWZbm71thoXNV4S2VCu
AO6nmCO6FtlYV394DHwoPL59lHXkJRY+Ghvs3ofCcyO7Nt9Ly/1uloGPLKpNnciS7HXEuGmtyEGD
e7Rtz6ZptGfdU8j3DL1DFtNCRwW07vX2rp0CB+mQ3Cf8UX7/Tfv1BmHhEjJsXciKqVq/AGY0tRvH
qO+ily5oLkxPlDvFZlpdMpNZuNy3l0NTxtcaGhqG53ahqAOVb0Uoi9pAiyRppHpXlZI99aJhpB5Z
GoOtsL2zuns7E8+DN+T3HubdP7m+7Y/PVovHu4qlStOErfPN+7mabypBlVREFrxIHuCbEaRil1kP
dRzy4AJfujZ7tXd8yc121AbxeTH8voM2fLVie58qprGbVZGtrJ2kqge8ke7UjrSsrEG4qJBP4XiM
4qy6q06aku/CpAo2ivAmwQ8FPIhp9r7sRtnR3GpDNNC3oQHXr0UCB3pdnsLELTeYPKL7pC3Rv3P3
qZv+8fd/uQ8oivlzJXRUmEKmXCcjx/r5LRiTBuVBH4UvIlGrlR2ZHs8Tl/ZyJW60II9oESrmiprs
yyARFNX0e2mojEPSlyuqpACIO/+k9XJ5NBI/h2+tfLYIrr9qQtqRWNhKtf6JpiJpkBSFlmBIAqeo
4naBOhrtUOgV5zF1nxq54abmoo6kn/bgUj88lA0s8t//W/n8/PL3NunfCVkVfEhNxfzwJSq7xKiE
l6YvsWHIS0bs3Zmuo03QdutZu4BBzyUJoiWG9/Rkj96dXvuvbjGqi0hWjXWs295pXmQ2Hg3IPYgl
DBAplHXDpoluuFW5u1xUX4hg7o8Svg1RJ6tAKs8EKvcIPfA50EU56/xuVx3gUMBna2vrHpn2saRf
e2Fo5yj9Elg7HmwxaZbkOMDDSW3NMXJBW03WHgqzWbmYbbVIVw6EklMzqFsZ0i4pYQ0G+JQ2fG7x
LEHAvnW90F80hIY4lZdOLia0kuOtkaTOoJsSoSYJUiMKgRdkE+mxnqhHXmIXRNgDBMcUzy9mNNIn
aYiLJV6jC8327Kz293U9Blu0ox4uG5PmcZLmpAy38YIJp7oYtQcGKDR2qu6lMZuDXZRk+XC3Bgbu
4A6MLjGDOmeETLMKSTxxkonDbxolUcVFemYEaR+EmQUH3GiZU9Oc3Cq+2+8HMbz2QaNiH0qVvTsl
urpq+uI3BVIRDAkOoQH9MSelwy3Ipaxh+/XcCtcGwxRK8SiXZcRxk6dBNyYpfdtaDtEzh74tgYqF
8SdTL8m0nBJ4VYF4HvM/NTjlUPlDddLbV5y29SVm9OAgw9nBeus2ultGnygo7N0Ss0c2PItY8o6o
F4t170H1LmFkOOEAdUirhXwwpgWdWIeE1vzoufkzGr+Xkn7zVsmMM2Bn/VZvmn5rQVPt4NJe1AA2
Sm8k39KmPOkmVPpaeNeOnK0rsNRFpSS3JEdkr5bHs9A8Y9KxHlNlNJ0BD9EhldVzbyjq3aD4m0Hk
0bVjxgPzbKi33JYwqnR+R4SQT8cuI13MDPDwgCflYZwn9irkUX5gZj2cvAbN+Sjs6uqRf/aH8aX1
yxjXMhVDMxCCWrYCOOTDfbglmZJPnd68mMTHLCJ/YNiTUP8VdsM9lCHDRYiCD2S1Vslyz53QQzBk
Kt7SJ5hxYwbjt6QPjE0cAZwPDcDjT8iXLQdMlr2Lwklqzjie59+RhEiKTqDwuMV5J2pATmSmHekv
rumoGu1YrxvEUvEG8P1JNxzl6imK060GveUWKULmlFnanKBXGeswU15n1RnVqQ3ZJdrO6DFzgS+L
viRVGy8pUfMUaXwUtvysLgmMNbU3dUORgh6UF2SHDqhWNOV9plXZ3DWhqizG9j7BwgZ3rQ9XcooE
0R/Tl16ADDD7tt54Ls6waPoIu2VwbsN2OAWmca3HvHyTS/6fn6hx1UyR+5aBFYPqUH/Y/N/7LOG/
/ztd8885P1/xv6fgG9bC7LX+7Vmbl+z8NXmpPp700yvz0//+7ZZf668/bazSOqiHm+alHG5fqiau
/0O/m878/z34Py/zq9wP+cu///r6PQnSZVDVZfCt/uvvQ9OMWzWQW//wYJl+wt+Hp3/Cv/+60tev
hrj9SurAf7nw5WtV//svydL/ZeLaZu6hK2iBGRv99T/gAqdDQv6Xwadc4bBq0pNQeOamWVn7oPrU
f7ELXcE022JUYjBiqbJmOqTZ/7LA5pkWjzXN5luq//WfN+FvBODbX++/IwHhqf2sYzJ0wTME0iky
6zdA4IeHYZxo1UjnZwDan991YTeu3CS804eBL7+/yCuTGYOkXGhUj2tVNkmDVam0J0JeVCnyUruw
4tucwNUKu8JYdzq4UFBS3EG8VWLySLPwZzhm3PbHzKpuOpvhRQLQkuI5XG9B/ds/YgwUFKKpuSYN
/9c8b+Vp/4+981hyW8uy6BehAt5MYUiCTO+VE4QyJcEDF958fS9Ar15Wqbujouc9QYCgJ2HuPWfv
tecHklfqg6O8MkXL/ChduVDpy/ZaeXKwNTptRUKK0k1TGNFd/ZG1Y4oiEJyf0enuOjnJiRqzGeiF
mQAu0AlnarDC6agvjgseV6/L41e44opbSAbRh05B7ttkZmDi+ucsecC8I4jTG49Jn42nWLW+bWrM
I/wNb+niX8zkjh1WaaBZtMoW4VzptZK5uTozkC0AcKy4iCxzYlJMrAO0D607dDNTDrmKGpcSveox
vpTdCJysvyY5cSfSnIeW2n5oS/orISDCr2FhmhbzthWHH/I7Oi9jYYflmOAEM9VrKyoidJR2FnK+
vs6162nG00CjIKySMQWHB8QkMleQtbplh3NO2ILlDE24qvhZW3pvN0uC6QJP97kmRTON9f6imB/Y
BvMrbdSvtU0Zvp+LYYoNQSs4TbXonj3ZbFR/nK0cMD15V2Y0eoR+994ikDM4/Ug+nqzbrl4Z0lHL
0lcdPY2bzLBESRRogDsnVIDXcvJWq4PoLS4jA2CY3faJajbtkNyVpf4zUurv7WykSHDN28GxyltD
V1FwmovlSzKMib7rr1eM2Lhx41uDRvLJSsm3h5dHUJ3+zVK4TsPruJrpGl+ksfQdJFgniVmmP1F1
0GppeYqGRLjdnHlZPjmXZSXjCeNRWMSEwURD9Dw7YFNNpuFBpydUzQvNPVQ91FgJLxEWqnWkEN50
1Je5bpa2Op+Goq4925qMYwPWAolLm0aC4JZuxE3DKKSSfnJ9R8Y9o7JtCVMr41h7IPotmSQrhHXu
t2QdXlWYztxomsWBGosCXl5vPKdnP4kKfjhL6gff1OO7YaRHMM3qEK5ibP1stN4Zy1Iun8XiFsKM
g46sJW/t5bfZSYU3omT0dCQ4mLZ+TFXEU+bu0TFr249xLpbSdFXK1eOaKOxxVUrjGWnQVFpuledm
IKsAjJUR1GpbPBKhgKsSIYE/dITgRBJfFRvjsV7M6/p7upqLO84M8BbGHalcnmIusQ6tYVlpTgPK
Sr9byvhYpBGTOumnnTrMZfGXurhtQiVTj1aTP2LfaYKyl2kMKtWvEsrGSt2JqyHkFEdEsitbB1uJ
mXfYsAjsVgFv23Hewphz4cNq9/zKH2lGCFKVKl7FCSkoVOujsWoqD05zC5/vCWMkYUo6hB2L1DXT
KftLnz/Dbb/CxUa4BTq3HrL8ff6uAFTJJyLCtq4N1iIbq7IsIaztm4Dz9+yi2cWgsa7ZWwTa1YNr
59VeArn7MFT2jEoZDJipXwhnJFC9nxUXA8TEpEj/IFliPSsEqFbz2Bwna2T3i3rgcKrzVJlygYeJ
kUOVK9ZB1sE3z7U75A3HEhUnvDkx0IhiPMgQelotHm8EAYYn1eBkpOjWcWKYTo6rGy9HhiZO9Vyo
HcKCsjkK55IPzTEhlUmSOT8YmzdQVU8tGVtplG3s/+bNsKfOnwqtOdZoh5g8vNaFYPS7DFsY85Kc
kHQwX1cM0Nlz/kIyaeSDnYtcE95/MHaMkSsgEr3Rvaw6J7qpf+oNRO3ZZMdgvThdrGVyGRsl8vBU
3y6qfm+NKm3NCctPLEhdy5ZnUWiTmzJ3enhbC/RweTSswcr4e6RhVFqGh0zdtzYABRDq3LPls5YV
8lXloBDVttCY7GZd+sgdMNZc09ow/d74bLbTtTNo5CUg1nNK61NiiKiC5TpKKtr5sSWuHAZWRCdd
gjQznSUz8lfL+KGXygOi28YdokwKWkvxTXOlJ1+T496DqB/S6hXFdkq+WUbzTY6VzKfBCgHBtMPo
ZA3yhzymTdBryRG4DxVBoZxiKtmuEw0htnfC3zIEkioJcbH2qyGVJDc4YSwtMwmtTb2VsPKDYkcI
6gwZHZ5TXEdr/qDWC7tCrzoexMtHTU2vDT0qAdM0w0mqOI4ZiJDSgNoWLLAvOpA867AcjIU8Oa0k
dwXWtChzr66RKmU028bovmmjg04Wgqc57ETCPNKo+rYpFQKoIYC9kgEBgTqGvTxhEVNR9himiTzK
fpRrpfdKS10PRi/hpZDHcCXj9KAJi0txQSpS5Nusw+HmN47N+tjkDDzMKL5vlTWs1CTQE3E/F/Qw
MnY5TAeFl0TpOzkTxnUsycy4c76KMUBwKqzCbebSjR3tpnSqk9SBUAOdqtHKpbzk9PbkOtP0aY8N
wCj7qGbRd4b4zw5MMldr2iA2yvksr7WbN8tnLtmx30PB5u+ZjgptsD7OPyE6hYNZml5jvKaL/Yk4
XvGH9qWzpeOU04HVp1cUMoufNd2tlF1xUog8xXIuPaz8iA/YV5nk6cM1BVTw9qZ2jc7aDNOCCY81
9gFimM3Qm7hc25agj5DDMto4FiIi7So0WqY/sTSZrr10H7MLGZteUG4mZxUZiSIahiM6blo1i6/K
Xrutx/ElhzfuprN9HffsXL2mXddREh+zGfgmjAmYz/VrO1i523J2Y6ZiHVOlI4CJfHeCxX6oc2Mf
Zkm7FQDR16yt3UzJSZMhl3maLfUS98uRnRtSFQWtBs25Ow2MVxo86UXxUKXJc9WQLzKah7ysZkrh
5jF2cLUU9pMO09HlmDtG8hKYCVZZLWHvw1J8SGfi3nBC7TnVRsXhZKJViBABy3b1HNvytBU1RBzU
k1Ke98XUGyXZhGUdgNPjgjvRKoR9VITRliXabrGkX4t9G+7b6fc2dgCGnCZ8pAyUzLn4e2Ebtji3
SKZDKT4sXV+fMwz159QyiILZb3NwFuGIdrJsyo6umkxO0UjvahCo/6K0XsIMI0I+kM2Utki4mRie
u1j8tchhiv2+ud9hiMn09y8i9aqdu5FSVmeH3JJzkkXleemrsNMVHEXbdntb7Gv7Yn9ENzSfBlLb
4GvTvra/xu/X/Ho5RURcJcWSU5NsPoDNakQFPlJscUL4TWRMSPlNEldApEpyTM/7Ayx69EfyqUPL
2PqN0vbZqNOx+vstttvRkA3ezDWLBplWndsxrs9tacGt3Vf3jV+LP7btr/jHtijFZdtpBFJtL/U/
PRXmegUVAJ1djQLZTxIJEocumnO7LeI8ac4CWfHq7beps7wUSOtgo/KPfv2tWazW50LGPUn5gL+5
mNt2ZbTPg8x5eikJeA+qfZtsxfWp02nX/L1P7Gt/vGCbI+UwMSoDsq4ECfD/XMjWKM7qtti3pZ0B
dg/kBSUNPsL+Uvm+j+0v+Hs1jsxXNa/NYF4QVg5SU533NXRJ/LSYtraLyfBj7FL2mYIyK700jlaz
shYPBFt5NusijJUuM2jSYLL9/bfFMQqpv9b33z4zOZvXRh/5cjXzS2DPA+irzvV5XzOBV533xdRf
47+XQ3XVSSWQ55ZvtK/GjclvZ8dHo5FyvlYPhIPDaF9YFjFHntiOqMroF99OmdRAVzS81eHQITe8
Oy+EmJ/3m/uavN3Ux6yRvf22M2Y5M9E+iGjbIRCrv0kOlqg6HWN3ZsuSdy360trrJNE+Gcq5ajmV
QP57R4JyzEEnPCjdlb60+QM6haNBHkUbtcXZkqY0aBhKH+AD4FEgiC6A5D9VuOarmuzh3C7RJ4nY
ow2bHYn84HI5aPl2vmQyZ9L3qklE9GwVMbpuFAUiOAZojV1kp241P7f4ttM4mL6WwylSVrobRibf
NEOBNSTVbK+jFx1ivlzcOKdsvmX5dCac5IlYMErTUXmjqjVXSHNl7GIxtRaamVP/xBBg4I2TjZka
tKxehnn8NmLzQw8KJz+JW3TphaqRervkZ3OqfnGEP+lc6MOWZg6wA9KhBpmkn3IYFr+Y/IR4Aczr
Micwk0bAIi36tWNHnsNVwU3iMb1RNUaEStti1U5Mch9ytW8wxzPVFNvuRyR4eZ62fW4ZEQe6++rX
xj8es9/rpJzgvh5Xd+a3trVJGtKc6/2+ojHBUe2rK4jWA4Gyd1HNnrbaqTgr22K/+XvBtMRzClKe
20EX54zpzEowemOGiXzEsQPXwwHMgQBJnOmo3M3yOh72F+om9uN9rc1lcc7bdQ7N+e7rvqiqGn+U
sI3u25ptii8vJqJUnjhsi6+X+LpZdcbigkEu/S5VuZQBMS5OS9wFeWFXZ1GUMdu21a9FYWfdcTKn
MAOVyw5VUY/eDgV2do4R9JDbFFT5ve3rjn1tX4BFpJfeYps8DpXFuYLn7os4X75jO5I5kfxzk+iE
7imM8+A88Xvtv0smLGJFoUSIFOmIq5vE4EqKfbC2f2r/H0w75Y79f43h1kFN2f53dbsuoWR4BYg+
e60sgcjcFgtR92c08dip0dB4GFeRzKAYoLcQq+cpE+rJZuBkbCcYxuU1lArWHNpGv9e+tgH3tilZ
q07h13rkx2h6z9V2+XXAtvKVYZI0lpnCgCfzuEzTUKIQDhV1DYl5BY7LiWrkW+5rY1kux0KaTrGm
NohVxHI0RvXExBVtCIcG8SVpWhDEzGdZ9xMi0RR/fcAWwbtbV3KCUZF3n6GyH2oBY66VmnNWEKhh
j+9LNg3naViOAmkhXmAukKqZtgcdCy+dtfrc7dfHLI97oCDcnosZlGUXOVmQYaUtOs8oATfF63LW
i3aG8v6z307++yLryS0HlrFJ7Uup7S5xtqDfkonJ3Lbti64n1aq1+LmVbQ/bn7ffgZScUxVsVa4A
iO9YDnm7+EnJvvUvj9pe6Osd9/fan/6/brO7hNf6eoV9bX/e17avm18v8/XxvrZlDQdrFFMz66zs
Jfp65f3BVjkx9Pj92b+ekwCsOhFCGXxt+v0QSbWomhh97w5CG8/rMoxngI3mQbRkbBYc7/VipcHA
pZcpPoeytO19FK9QdOhUT877xnqdn6e+Tw46/q3TOsWetUb1uY7r1NdbTXHlfZfZ99x9p/1azJYN
Vi9VD+2aCdiN9yBR27ONk5EmIZf/aYUHslYlzKSqljI8pFyHBUEBzP+3z7N/CLkdHyfVrA62vQRx
qpUouqwOJJywfNsWaDpKJQX45lJs7s9I+dMw0dvMgnQDQafcRqDpotwpRe+QFgeBr1fy/ry/Bldx
HCYTaQDHVik4LyXjEZLGL6rWze827P83Fv5TY0FXNRpffwf3/LfGArF29b81FH4/4a+Gwt410IG/
UsmnfcBs/auhoP8DwZCK0Mk0EGr9W0NB+YcDBgaFw+ZZ3roNXw0F+x+aY8n4DTXV3Ngl9v+lofCH
g9RA/+GAPzEMABsAULb2xL9lWkSTFI9JZRiUoAvfsonXi5x58w50lEBj40NDnZ/ZH/aowPSvZQ9c
I8aSzn5riEw+GKhSvZ5oy4AA75ABC/ld3O9o2crwa7wr6tJAjkfCKxXZ9VRRJDe2dBvFrF0xEo2o
TCWN50jNffZ7Do7ECdfspu7V3Fs2cAzKijyXE3iKuBM7xnXHYlmTU6mo1Eg79QzOS/0Pbc0/uL37
T0JjBFcXAnDNNLc+z7/GfAAwaiNlI4WskuXQSSBWNi6kG4hzy7GWpKNZoaBCIxcF86rdyHFyUtf8
XUJY4meCeQERpadeOGDMnYpvE185AoVklznuNh042KNEKJhjvi2WKf6DIZhKxL+LY+gP0X5CAmsa
JpIJU9f+aMpGiUoVeUgb5tHRW7mhzYRW3pfM76hgOvVxWWkOTa8VpTnq/9QnGquZQr21X2u8i0el
RcBFDxyWy4Rm2arVwJyW09DngTlnNMXBQqkdfREsOKPgDKapBNXWdDzrOJkRVhRAVzb5Z7YeFXW9
T5WmIz21/VkahDGLqL80RVoEop4vyxjTaVivczytdBvsN3WMny3R616dKqG8bplhZqjkWXox7bsY
DZzbYS85pE7+vF4VY7SepFENyw3jndoEH0ldwDghdjVnBvOZePKqf5BQgYvFHD8X5mANJt6S53lT
cmtLSht0CMRdxRzRRfc/9rFOwTTezqIljAtGe4lKRppuvjLN4HFdM2w4TdeUXkTTm9TmpU9cZRIW
IqKhkRif8BlRmBsxwPZRQmVrkHFdsbdMydiwL1sh+o2nSu2Z2M6lQIPGh65jkP+Dfq+X1WccIcNV
p/FoZVXhOYvyPV+e5pGSWT7r3+0khGDEKL/p71LDvugy0Ie1HSKXDvoFwuAhLrJv6wppMSq2y4mu
ux2dQTctu+tGX7WDnGjkQ6zU6qvq+5ovtmcapOqta+MPY/uGz5v/cqLt0AzzHDS1iurP9vs2uZBd
uXplXxFwnZnQ74A13qrR0CAK87VIuYqXZrjPpUdbs2mTt2pAn8vFRa8CsJ/PpdV/QERyjYSkuH7V
D0lafYd8jFqjnyw/kglOxmhyH9voNxexfCMrtYWlhj+lehGL/t4SKW4VTZDpw5uFYJro0epHl6X3
6NGFq6TpbZv3xAMO4yv0/m+r4Uk6lqse3ae3SrgybGSSINnxElWUNfU3K02pyavXjby2Xk33Il0A
yeWtFFPJio+WUEr2H7i5dW1TJtaXUE6wgJDDAvb4doEPlKj9VQK3vpfwVsxT2OXtp6Xea1uaq1M+
A50vgliev0uKETTDcM417AUtf4s9sWDWODNKmNFlUBy03hPCC3003iEqH+GCwfd0WX8l/P2pyNOz
Lq1XmUhIrN2ijpMslk8VlfmhXG7HtH6AJfe9VrtvSUFIYbw1IZhbExbz3tsnrep4OzqbbmWfOgUb
Y+5QhJYlsmWdiBOr+bTWDP+s4qOz7V8Rn6UtlnOla9+lLhGe2nNCt6AedLNzl47GW8b/qWTJLYEa
ZJRmx75tnnF0nZsxvrMM4zMy+AKV/l1fpvZoKfAVq+gB7Ml15hDYLMeApiTjodDboNdL8gJUh0YH
XBqaCuOxjJWfFUcepLeZ7qlePA+4zVDAUeIxUe8bcpojmq4J3JsjN+0QGnXWJtYrDgpsKirpsG9H
ExYp/Ydb8tyZ8ksur3y/WPZdOuf3GekcjiadhOX4irApCxpDHDCi43TtUJ/sbgi/0XAIwMLRajXs
KO9nbdK5RfQBQPJKqpJHh8wXz1xmmhym6uNvaOn8yXe/3zfvVz8y6wPll1O8Zt8LkuG343vpaob1
HEptmYZ0ggONKZ2ytO6qx9/Gpl7cdZx/MrOkBhHRb5I0IqWUO1hT99sdmWO95RMS2Nn5UPvoITYL
n5mrRq5852m2/W7P2lVsXyKa0p0TH6KGqKhwkWkYN4rTcOolnmadg9SRvQQ+HwVXGaHt1h2ATu1a
ZkvcJJaQw2AmT9FkKKcsHUK6j3T8e9NBshRDR5tuZacNq1551YxAz9oNaWXdmNgSEaxe8tR46zcn
gb3qaO6/y1aV+k06X61plbmV0wYbhCjJEtu3qo7GxRZKNfREDbYotVEAeUxUsnAip8qDeGF7BrYF
rl8vGiWPolBoo1XqdNB07bYQ7UuUzHf02y0vrqwXBThKlnc/kpQmDy2iH1pXuXW/jcxZYRCP1hhF
5n7X4jQPQndoNsH1EnYPy1l7V0llXUVR+VmLQslZC04hwATnEonCQr/MzFE00D/+NWvDvQkJc47L
D1Oe5fPcZtMpNc0rZ2LqGacQM2ptFAcVmEvc6yberTIkKuNpluoJQunC+YVrz6LwnXPls2wwp2tR
TajqCHdLM77lc6f5WaR+F1L02ibDtRYNjltpNWTXWCbC1sRxJl+XVlq7qmpI9L0WyRuWynUcaj+C
YjCCqEdyGn3Jtt5Ke3FAGjqJ/w5j9PtSrsFgGtp3gBCoEJNDK6m9G+mkaoLhq4K8tW5oKuKoG9gV
RW9STeELytqGSmb6RcP9lKR9e6dvEe4yonRKDOhMBFFliSpXaLAccW2iqL+gqP+x2vJTM48r0olN
sskOL3UdTEPFHYmfR4NNWWAy658gt2gzKDWpDBqaE5INKBSEfdzw9/RaFNjGU0+G8NVIMXsuYFSX
1p2sT/zZ+vRjTTWQa+pyVBf1OWm76qhLVNwUmmCDZT1N9M/y2D6r/XgzEwuYCKqrhuZGNAltzlvR
ShoMDcGjwS5xfTCK7HqKhtfV1mlmwgWmXXY19fpjMRs+NK3+2/bT9SAYOYHLOMeMt7gZfqwSB3GZ
yG+TNWFcrCbX1K3XWCkfSwviwtArdJ1R2raqOFjQY3q9+DFWo+wLRtt9ivp4dpqLU0h3UFvedS6I
3qpr7hRVz2a1zN4ImMltmvrFjldwlyQLm00Ioe5BUqfbTLQreMgnhp9naZifoiQ1aKXSuolWJ1Qc
ApRiet2x8bx/Oy6Pnk68TFksRbi9LeFgBzV3Hu3M/NkRyeYus/VCSel+5BuaehdMuX6yoxtzaW4l
p+WDkzoKMBZRi+P2Laaa2XEK9A0f60j9I86H7th2lDZMLTDFZHkGzNK+XKywn8kMHqfyXtvKgZzq
Fdz3TSWYpC/f1sZC3DMp5NfrM5jlRXVVgxYj0WSWhyrsTLGFaDUYUyfJZOTjtPVBIAA9kMMX6Cg9
L7VD+q2lqoFUZ8iWK9yLQoXc21LWb8vCN4ZRXOV68aT09njIVGYwwPs+bbzGlwkg+dLQP1xTTIIS
sUV4hEisIpsgg7vqVits0H7AXpHLj8rgVVVaBZGRHSGsc/grE62lasBR7PxM45buA8gnz8744fNp
Sq8WdVV9yt2Ty3FY0aZpb2a8Tg+wSLgQxul9U+bSMXckyRXYQzhhEaYgkCkVHTaUDhky1aWORrEv
SChE7qqsgSwy/sRJDhsLc45On2+BFupWsY5dOiqvMXQ/JgmObyoFvT8CUMWoKR07g8NDaug1Up6u
vWKrb9L9ptSJnIlC+Vb/7Lfq6Lgt8EyJ89fNfU2hiNru1dTtzmmrsEpbrXW/8/cTtLtiq8d2W2X2
6yX2tWWr4FqjdNdsBcwaBweyCplru3ZM4tUMpcGiBDymdIISUWeetFWIpW2H2Rfq9p77C+03BcXl
KssIg9jK2QiDqXPuq9ComF9Ewott+9u8VbjJM468yphEYGWqFAqcWGUrYTqzLCD6dFlDq3WosQgn
PnP5eLR0mCIAPp90Q/CzbC+/vcy+tr9FrNi8276x2Op8KAs3PgUnpljKm/K0mF0KQ1Hm/2qmq7RD
sj5aU9CUMWnXmVKFTivLl8ghSalI7PUmc7YZk2aIoyZ1J1LP1gu7THLb4h2+nUE/HKTFAhXQdFUA
IUHxth7RTRLFBYAOzNAErDgclevjNHNRmKNefbDiuPBbsqMOjGAYzRWgK5HMGohda+Erkm7cGyo1
KEyLWGVwqHoLvS7PKgk13Ai5Zb1ItKHthnE7TIJuo/XmiRTgB4ao49ShHjvpVZq0Lz1cXkaJCIEL
9bAoJbqlHquOVDJ4sMsqSFYcTZIi6M4ovH9HhvvVNBrfqC98ru2a4zBklNq1EQ2zQ9EVAqORQY9Z
EvpDomRnZxkI+94SSs2O80MluFT0oLqhyBnF+8oFyc4QmxRoqy7Ndp7VbeC/TdzelzTwLyrwgECZ
2keCfefraWUyJZdLd+gH9OImpY7EbONbhbQpF156yBwf/9IYwSlyCBKPOWQYalQfIzTGXEKFp3MB
w8VUXSqIWG7WxN1zvKSkREgOo0tEX2gyx+LNsuL7Gs4xBQDsKVvn62laq19aw/l76oRHrbAPnSnS
6L9M35q8nI8IoddrdhHbt9W+YjIexyeMDowxLfsyUfy7AJ+gIf+w9ILiSVG9UYVhuoeG/VY3xzsy
VR2cBfGHUfdLKGr9o5ithExSdMszUWa+6NPspo/69AYIuk7JFnnnoJrnZW2WJ8mUFNDHyKGNQn3A
42o/xVJXhXBRS68mf4JZvXk3L61G7A38XBdJM8DnDFCW2BbICSGiGcRKOUoe4Ewj8MMy73I8p6d0
mK872OR3jhPdTJlSnGwNfF48T88oQuoz4/JoXa07kr2qIXtAIuZcpQVwJqR3CVOTh2Uh1Clr6RRO
Qn9LTSwpcpmDVSBlIExmYg8nM1aDyuGqKjdv+FOEz0VMCwFnOGEx1gH5puJGNBjGdbBZoVnMXmpo
d/GUy6hQBuTlTtGfik5FHfGkdBQe0EFdm6RwYga3OjcuVPzTY3xO9ao6JGX0oye24UEh5SurRuu4
JDqaM7IBQ0kBBdnO+SmF/T7LdThsAMdRhk3Jntt25gF543MJeTVJDC20prk7WAmBLquSP1ibgzai
STChDWzkMvWFxQ4xrprEcC6+xFRlLJdfeEamEk03AEnM0Dbne8rFzoF42s5r9Nw4ySvzeAWrCQ5H
tJZ7LBl9on6kHj20NEjjYfiZkRh2O8z2t6jUXkaHkcwMvUMATUOhRmpAE5dnhZhYoB5aqCTAOwAp
EvVLq4axBOaONn3X0np8aJADS32OhKCK77NF3ERaOQYpIkwmIISFrORWVNJF2ADzFa3MwHe+rHLh
4FYE5JISkU21lNJLb80UFNy4hjinT/lwwdlStfdGWt6lDGkUIDT6fDSXDsPBoGFimiv5kkjLLePp
7FC3lR1G0nHdIpRkWYxcqwspiK3lBtABLa5CL9ltVId6uWPeGCaGTh2H+FGWo7M+mNWzIU1v/ajI
1+0r9Iz0CUwFwRzNcBclYKtmBozQUB5gOXSMqgo9qHQloHOAv4/Red/WLYNs2H/otdVgNiI6ibP9
g2TR5bhOA+6VYvUtA4226A2fWulBxDalNVN/XlA0nkaDJFV0Ld5cZM5JyMhn2766avNn1KbXFrl2
QdxPETHLnt2LC2m9zXktuosKJPKemiVMfXZOVywT4janQTJsbYt9LU2vBNjJs9RIFlOjbXVuiQkF
rVohxTjHY3aalrE8ZY5YgkimliS1Mz3/QqoG5HoDZRtJSOciaX5VkrIE3dYvBK3HeYHESYKoFiRs
ytY//L2aihmct94U57IhK4M8Vro3hQZMboE8ybiE+mJ2mOZ8pWPCBL4vUTIWhoU6rdPJC0XhwAzD
9vZN+2LpnJd5oNSR9/VUunoK1Xe01PGv1Rw2SCiPKJ9LQz4v22JfQ2G5Mg/sp79u9yBSfQJI4U1s
rTa9RTqyr1V7h5fSxyYliTXmO5W334F0E40oWH9371TvnVcVSoUv14hd923RPnT5utvk2h9AiUGO
2pqekWPr+rpzf4F98ce2r5uynJU0edpM9QCMoNrauuC/Fxbj2bjCHvX16P0OxZZ5yr+skrECGCaJ
8TT//ex/edC+0ZZMfP0d9to/v8F+9x9vQcqtYAoMnX6/I2nw4vTqDKzp7zf44xn/06t8PUSZOXLT
Xj6IbbTIiZBgSX0ugqhOtdWTTPpj4I4A3293NzoCFXVy+JJZ+5DGFqiRGmnWvrCidDhTPKVvtt8G
jdKf5w4eKQltdSCgy5LSW5aENoyEYDaL9FhU9hNCYqJYtz2A4+rToeQTGAD45YBdHEHUtiv0ccsE
P2rxOdhq8ej067mM5uYoaSX4vQJBCDoqB+/T1hfGLfA+V2vYjtMPwCHTAbmuGUfXgyrOCDthk43o
8JPFIObCQt/DXuSmBeN0Aw5ZXuJuyMVjmlq/klpA/GmIoNu4teQO1Dk+1TG/oRL7qx38bkzvmnmQ
3XlILV+Yaci0+21M6SzSKvCUUvswO9ScFHx6V26l74PC918tkihWcYLk8pkTEk/tY579REL5ZsU2
795DQKqlXxGqda4xj9WkP6O5f0qaRQSDat/tHYSK5qhbFNOnNsF4wRLjmap4bfWf9kwl17BxZsrj
SQWbJlMBksnXQOzV/9QribDc+WIl+aWU4qOqxO/q9p0l2hUwsxAMXBB3RwwQE95t8nvGfxnck3mo
kWnH1aOUA5ueHa/HhZI3yN0N/VY1hheSLzCd3+tF8zIuxoNRg3yodf3Yp9KPztZl3+nSW7WZH21l
fcZ9Mp8UkDtu69RXfdtBd2nPBWO3PI/ys+ij+ATR/4GQqPFmjH5Z9cKwqEGznExMkKOuc7tdEopD
ITV7xp3FFnKGFrjVV4IlFGYDTvE8a3bsNtN6sC8tgy1P5LbjO9QhnIbodItzkqfDsWK+0Dz0zfOS
L9MvlakpjTTEc+8LIS3NHIXKEN00xoRh0LnuK7ITEYcyPL8hVP5Jx7jtWrXzaOFCXq4bg4CTfrwm
NwNz4OI7/fs4dTrlTelzcpqrfFTyYx1j8s1eoCW9zlHSUoQl0cYW2UUaujJAeZsxek0fkJcj+jXF
R62VfOTOCSAexfhENMtbBtLppsY0Duw90GHVRuFlnIXYMGSztLy8QdCEKDWiyXRhzCdN4Si0beWg
1wzkUfNuCRJ15Dflj1aaZm9VR4RgJw2/LoPoipZDDnp4zfgBxUTAgLMwF2SmfrZHx1seHCmVPbHa
P6yhuNUtnUTmmeTAiDgYAIP3ars5Oao89igpPoGMWQLLiJ5TRLOV3L0wKQuZS5huOfLf6bJD6LNu
3KUaX1jMiF2jdkuWLX7WhNok+WNdOL/siaTFsRZnJ8eAhI6e84GjvneyBlWxm/01F5mnU1H11KLC
L2M2bibrs29RvyfQo2gpSpYWhaCCiGSjMweUeIiGOaXkpxxdkUv/adYH2xWA1CeL382J87fFkcNh
Tj0KRQIiV+aJSjL8uXovuMgd1O1YE//F3nltN45ka/pV5gEGZ8GbWwI0EimJspniDZZSmYL3QASA
p58vmNWd09XrnF5zPxeVJUPRwETsvX/nVjQtt61jEJCIUV6O/0JJ6cqA09oWOBzt8Nl/4YJnpXFT
Lq0eP9piwiCH2I0QawiG0yubI8ILCqE5hZ9vpWGWu2GTrgkjhiYig2oCvXFhCZkEEAIVsJuhtIn1
5ATZf3EDiPOLZm7LhJ27lDWD4veBcc9xwNYFvpa1KN7hHDXFEADfImryi+894xHlVO2EVt89x6UH
NdwuH4phZdykfa9mD4BKcl/hxg7B7WI2AS7a6kAauQD/cqp7uhVQrfhZ2JAGneAT0RNDvsG4+CSD
z5gX4mEE2Q0eTv+rL4qnLGi2nqx91FbJqwKkQbsgrIzpuPddbM8ITdu6iurkFYsIZYeqGO+WYmMU
67zxnCoPF5nfkJeURXVVIQEY1ccfvSzyOyr13nKY5GHM38V0zDb94Gy5vCDM3MHRz6OmobJwu0+z
S4d9TkLcttNvBoC0Hjr0JjFtMD/7S+DwU3XO0RHaw6wG9qO6I+vppkY+FZlT5oY1xPM00D7NND8V
ZfNJSCjWwQK/uZZR4fHOJynDEQEsMUvL9nAtcUdrb2Jz+eyUiQdjZ80w0H8wuhmX7D2ev2ZtIQwZ
6hp5affSAN7VGH0TRLfqjE5194vwMAZuLdABE5lwRGWbOmt9oHPqw4pmBq6V3ywkolbFzmYGi7DC
ec8MUOO8+LRKU7nzr0wEYauRuycf197/LFhDW8159QrjSH5AuzEN80GrxLydDPtjhFi54f7u0Y/x
nkpYOzXWE2Fcuw95UU2hW6N69+cx4m7n6MNyCykR8u56KuwXgLUWN4u+YqFauCBibGSrQHvyuS03
FVaD4SgEl30c7GcrKKJRO5Tar77sSuYGIDuTo81sogn3wNy9FeVD2QRrtKxSqcFCy2rNu2nqEEu0
3raY7nWdVKp2Wra1NeFXt7Dw5RRJHYklLAnJb2vj/8/K+U+sHPSIKGP/e1bO3QeG2R/1z39h5vz+
o39IfZ3/0m2chV1Xt3XdYhD9T2aOF/wXlB3HIloOlAlZ+D+VvkrOi8bX8Hx8wTABsKHz/EPp6/2X
T0IJhB3Hs0GndOv/hZjztyQo2Pg6pGpd9/VAD5Qi+W/EnFqf8r5Ki/XQrtQ/k0BbNNkQSVkNC5KU
6UEgzcBwd8KOOVCIoR3BGHikbvyOPXZxfwZEONr1aDHZ/E/OUsa/OnJc3xyZI8p8hI9JRvTfSCZj
iUcyJM1FTUvgxbPFW8LAmmeUD8sIVsuA5W1ByGYD6RqVp0RItMn/1/n8Sxv9v+qpOtPWj4NSeMPD
+WOxdn0TPhmAFtZFLvM6828WW8jTdNE56XxYxg5Or1h00Cr4pCQOOgxAXwjcQatp3RMC8utH3tTt
1hHER2r4lvIWSyArm7oWlTOlN6QTpskVTPfyUo4X5o3Qpwfes5b65X8wBYJH9O9v3VCuLVjZ+yZn
+u/2LfC2feK5PDzZLdgPwfRNsEhtTcs6lHFShfnsOqBoGfVxrkeJTpCoDhrgru+ZzqcctfIsZ0mz
po71WghklXnPtj6WsNntAwF8fmTJ6pXpxcsMQ+I2C1yG6fE7B8k65IAkXs3LjGnGYFPIQyuUapfI
oUQH8sM/bglNcgAOmV83GwJHPSLkqhmmlW7lBNQ0ucUGU1DPtk8mNLUwto1i5652BH1Fbhc19yTe
ObJ0oJrVDiF13M1ZT51QSRRFWhka5HMOvgnde4lFlDAos6f2OUm0szYn7XbF8i0sK5czUw/bsqCL
8TLzANlV57zBBEP7fvGY+o4zfZGH3VdeIbkcV6eAXyZv3SntIstRR1I9uncrnPbOLdolHjPBktYY
EhYtJccAS4SAzeTYetbW0EAh0sH1t1ZJ5oWXHdKUvPoyRvolzOQrIOLrRlYMGSbfSffQXy6JtL83
Pjo/JRjfxCZ8AsJDURsHpK0EeXuRWcOxK45wvT5LHSqFlftFtGgJ9S3osMS0P7UZlHZmJyOvWsIZ
rBxZZbvusvzNnpIuyjztQE3NXdVYJ0CLYjOs7blzU7QAA7MZELt9DV5NIUrtOVyMIbJS/4HdV4EE
y36ULXU74xOnpfEriCZkTGz+cj3N51KKeV4cnRYIDL/vUk3oXyqUbPB5EW4HxlIvna0RD+bJb4Ob
X5w6vW9rwKiguPQw26yOToAp68tkwdjrSDZtPXugBWo2C0QVYB3uyT45SkRlGdAi1RAdh1Ncrr+p
cCAHDZS72bGfl45zHjBjnlY2bfSA5rbwp41IAe4Tgm43tRxebX1Ag5vbb1pSbDs3JiG+FofCrhsi
iWpMcDh2Xstt3a3pl9cmpzkvX6E+wtty0jCdGrpf2jL4UZT1frBdTRP+AxYxUlvgXbN49BmAECKk
+9jgQqylTyvngmzZCcmetX6D6SLtdIOSULR+dP0ESeYRAl0vz7ZElpcEXKmMqLkxac4Ldd5XYX9J
VxzsXp6sXAIAVDAMjG4jcfSHVobjHqg1Gi+56VFCPskO4eQczVrq3dRSTnBKSKbFInfjW+156Chr
Pc+PAie+ExnPsBDYjVtCt50adWEIUkiClQrHSyoAzr5hlC/Xd5xHyEfUzTqcU/FADhesypnHkwjO
4H9vek4LcwQrq4BBqlixukcmzKTF+kFNBpq6LMUO7cBrzySLleNXwvx425aadZNL+VYvDngl6apM
ecnH0Zt2mysRZWNx9aIXx7MGXJUYBEUg4w+rejn0GkZs+BZxSv0OXZJaxhud0f1AKPROt2PciWRz
wn1j2GSCS4nT7KWJqrdZ/MiPwZUqNh8S7c3W/c/JsbkDbf/U40Wa9vizKk12MJHQwMoGNqSol7xC
O3F9NEF5WVY9hiSxb6x83w2m4qRwk8gMtmapEiRTF0Kh0Rp3ugGZsGKLwLoNFynunWlpscAk2yPK
H0D0sAYb2X5trHc31zMyjSzMEn/lddZ+OXP61M+sEUvN0m7zrhnswrg5MEYjfTTh09UQE2tT0C2U
PHsqi31VxYh7OEeNmX817fUyxXoDk/EybBsaD4/ssuZ1lelPewFxkMwYra7dXl+IKoXPOd86kwW8
zsW+L/XsbfAR0edsL9fLhL3BBAlMnlY4nWG9cmsQCbYxgo9cprdNl3y/XiK0XyIs9eRraPywKlN9
k60JOn5iRL3sKaW53nhtfQlw5d5Jo/gydTagdmDzmPIZzgejnVAQpuOQMAOm68C7LNDSqxNouRXv
Nyqa4CEuhKB1RilfMaZRe4VWLdFomJ+Jpesqu6IK1bVvkeYAwQzrQSbM0Aeg4OBkMjF+sL8NpQEY
wrDkemHGC5t3lhRfWkw4g5bWBL7Oxa5Zhx+jMnkIgEs7MT1fryIrYFmxk/XDSosHtExbL2aX0E1O
Z6cu8KFwytBeK1B8A7JYl0IJAiXxJ6zgQBtw7s1ZyTS3uZhlgKNXUux64b7XnLrAZFGBQanWnDWq
Khf+3VKjgcEB9Pq7tkK6lHSfdeoFYZczAsfjLr4lodSvWIrXkpYGS71IG9UTCVqkOntz1SsvTatk
IA+VVV9attWNiFElivhF6JwVhzn9BokL4e0BS7LusBu2auMIRLcjbmEF02TfybscFHh9YBSGtDvP
f9oxjxFt9zpwbGPfgq4zFe22c/h2NJNTw9bnpi1Wk4UVkl8D8zLwouuObdgsdlOQ/srBiNBJyoiO
LUcTY+3s2HlFv+NG5ChcrnWAhkUSdEy2Sc4JND1YG0V9vzBIDGNPUsTM38aOTSUvVIM9FF9FO723
tneuHA1y2HhaGoEjH6vLmhdf9fyC4A7IpIsv2szFtXitKp1PopkbwnW47wMXiiHMwQkZ7c5cq5ta
V7HeOceAY2bpyQey38P1g2gtSSTaAujBLkT7a9HY+59NCDiMYl+tnKvkmGYmbFpWm00LffKvEsSA
pCiYQV0hyHbgshj9PlpaN4B08NBa8d41MfVMuc0T2T2LcX0L3NuZG7pI7HviI7dZCzJjIykIPZgF
iK+6g+2m0TDgRYfItUQqrW2ZJpHXXNz11v3SaT9pSgR3J7fKFI9Ec/vmEZIb96A9f0tKgMNWLatG
yhZbtBydvmkvQcJq11n8oYnjaVMg6V5ZzzgWw4Q/Q1vFLD5GDP8CSlMCh5uyirdAknI6ewIaDLcs
7qGbJHewnyu4l7WEJ7O95Seq7wkCFAvpSCsCWuc7+EZqvxAQMLLFLK1YO8DMWJW6UG2Tkra/nLeJ
rb01svzyfLZWJ+D6aTKtotj4ot/YOS0stp4teKnN72N/8BZGVqh7H5UJDrmTPeiaquNn5Xk0li+t
Vq47a+FD1k1ySCdiFIi/goDquVGhQ9Jc7ENQcTxxL+OcLVnCtZY8NC40YQwldMiD1ecwTU9mh3NM
l3GbW6jo29zBUjmCW7Dem9P7oBb2HP5Q5jcEX86oxyb5VkzMBDvxFZfcOhAiIabP05FbEEsEc3zA
i4/A6DL98tXrV6IIwAE2ri7ltnSrM86blzyvz60Gcp91oRkHKrhC7aPNeUxS/UASOCq/4oL8Hay8
YR/S+vG2ylONLAR8MKrJPi6wpphz6LvE4Fod1AR3aCgRi+ZyvfwCkjZhMESQHLfu2n1UK+At5gOe
WlSv9VwzV+drGZSZ76XE8uO6GOeG/3KtQa6LOG5DHdM4/TG2Rv6sMKh7iv5iogtRp5JE5VfmL+xw
qFk2FlhLW2XnuR6gI9LVmHvhzfdz+moRq5qslBlBwu6MrQ0sx6H4vNa+njsyx0NqgJPUsRLU4K3d
ESveTu3Gz8ovveW6VwV3ORTvAe0NCAklpAuam03ZV2YUFzw6WC/d6rGLSXHIVUT2LXTEM77ouwa3
prD26bTznBErUUs2lJ7isqrlfy2KAyLpOmQ/otrwe3TLxnssWAL6XhzSwbkUFRupvbjPZVA81jnH
WmTlxRtsOIA9QyLVuxs4qfjEsgYvc22xRo7ucVycy3V3XDUaV9Od7iuZ3XaU4DQU2Rjlztm2y0s2
UNU03vqTAiWCmk6JU8UvZsJHVp99lukpSOCGqLohqCC0JQM3VZN/USXShrDvEdpBUB0fCKtzHlM0
JyYfFAHdqR9QqKviP8mcD2wZmdexEjfusS7N89VU4Nf12odBnu2zGGbM9RHgpja1cigmqph6Gp5B
3e+uKp22WClasu+qXqCJf0EpACU7ox5G/hxV6tj4cr3LcDXfwFj40YyXomPDvJ7mNX0sYDRyJpN1
1zvpGXYVUQnlSaasPd1UX8yB9woGvs8wJdkP3A27dvjEvtdYcAwqtfxLtUhYR6kFjZx5Vrvrdaz2
4c62D7Bvv5yKuXdVVGdBDpM0HhedqbifUyIt5vSLUvNiu+60G4S1q5zya7QEHvhi2S696nMlblgZ
qqkNLd9tps1PMi3sGzmeSBbI7jDdOgKOUwjin432WzuQTv9uZc7rqPsfaRDcQ3I5ly73V2MMkuyE
8mfteGKfc+XuHnBCl9QkL9gxtSxKSEHsG001f7rqUrLG1ENiO1YZmQSMkovBNN+DDsNI3A0YXl6L
SjUDuAqjGgdOr43h4rXpbJIdQeYBZR4FIYAwBjXxdyCtE+wJEfkapYXpxq8uG+Qm8Bh6DgWb5Ios
oqmabE9mRtgoii3xf6epxXdaj7HR7gwtgJtj4TgXfAmlbi9kybDXKXYQ1fGn2ceCu4ZUg90sdCLg
p/rEZg1VnUpsWMsbM5H1NuhXbnYHWVhWzwtHZvnQmWZTUsQvnoe0TOTeRndbBr3V+Hx1LHCUwHP0
sC2hYAZCapQAEx95GN+zkmXmSqAZwGpQyov+Vp7rMgXNFRXoU6C593+cEa5fXS0TflsoEBFsbMhI
YpyvhKI6ilEbx6IDgypEpJ14tdRLX98Es3ScJXolMb7+cIqhyzWekW1Npf8sRfaALsLd6QvSVYID
xa3nIGdNLIStv40grsYQ13/w2dyiq0Hcr2iE139+PwRPywBmpGIoXH+KLgPBhm5mdMAIbQsluf3z
N9ev/jz4zy+EEgb/MaO4fnv97Z+fBddn/vPDP4/5b3/2t2fNlBhZMKn56+NVV52yuCqX/7zO9e0N
SuI8KrHz9RfXfyCb4J2CJNq4qqOvT1781kz/OSjBzybI5hur6ZZbAwVIarkaUUR6Zedbo7dADa/G
I5aQMbKof3qaJJ77OLWQGH9brMSYespy3ncwdm/19IIOYdxxLCWGKAnUhiGeQ0KG3dvJs5uakcHo
3vK+HWgv/PD6T9eVKXZPubZxEku7ZQqG7AZ60XYYZu8WMZZ/e/2K5RRX4VYHnRyNg2Pg1gCzcNcs
COm1vjWhufBPvIhHEwfDnebSYQ5991lQ+rYxDcdNAtw5zBPdl0f6CLzKraGwIqnne+5bTFt0WhHM
4Aied+tDE4hDnForUsWiCDO7rTdeYL+Wmhv8BJkgL+y27xcYBTnx5HiTIuIi1MTBJwlNR3YnGlr5
m8BZdWy54mLfmQrsjlUNohHnhsH7mN47yrYtBYlhj4ZONfkoFoqMAmKg6xQOfGnx2IrGQzZX32s+
xOW6D+5jHeQte0305FaWoxYibABllj7sKGOND/hP7xYtxe9LMWXxdC4993OIi3OL5mGDxSaZtWKl
pSkZdxZJHU7OSh0eJw+4Vj5aU3JetXaItIZM8sl8nvwCO44yS9joUKtiJ/7LXOxPv/bsUJGfFAv9
ZzBAAsF077MjNWAGdJq70qZCbPdNRmBbPt0PrUEVXM2nBEfhzUxi4wwOH2G94N8AE9zVo0QSiyap
tuQcyelnaSziaRgGa2vZsRa2lbdV9lsMIf1bv/QOTWxAunekBZQNAau0moe58qC1G1SAS+Idqj7D
r601ikMFjXN0UbA4sIyZ7eBNZvbp01y5LkVLYR91h3CupYQ7kWBBjC6VLGrpPztjYVILLN/NVLBB
C/KOOipQ8uhbrFuIA5IJCoS5Wu5FpRkHL1+wjOuMXTfl4NfYUjp+8t51IiAmRxyDYGzCRljLDRqE
aGjlRmd6u4ktcTHsPmYCIyIZPJsZY2hJfYyE0WBuK0/taPnbsfX1jVF3h9byUYa6NJkIQX/yDuhX
sFPfF1Z7dIokqnFi2nSw+2itUn+jLXtbT2+LQMfsMO1H3ka+xen7hsis8SUnZfO+WL2TGEmFaKnw
i+aDeRwZnDY59Pro3AQdAKYYY3Li209aw0PSmhebrXFfUInVndS3U1yADhbMEBF53RYAv4xT012a
GMdU9/17weyaCwhDl17vOIQkakNocVzIe7Kxd86AkcrkgDQ7xJH3CVlXhK7VgzZy3WPnDzD85o7p
mTECuVX+frJYLPBIPDducFcZ3kscMxLpfchJRvYwaBLu7aD/oHFlpKLMTbXmm5FOaRh4EwkJM7Ms
g9QuuxWIZAWmPAFJeDI/oFfGAgFqHvIF994bgzwspOBu6RUvBxMKYf1gNPQjXfM7YVhHrXS5GOp7
995Oc0IIsLS8N2TGZtzu/SE+aSi3MYWdN/WsPQ5V8WFMLQPZIeGyxWjMNe7rORH4LDKuSlxkabWO
Aoi6/NB33jekIyVsHH+npnO1uw43XdP9qoJqK1TPu5rLiciyU1OhR4uDDIrECvt4jd1zb7X9oSPx
YjHTl7Gt7oIcacRC8DajPuNBCnF3NehYWbitrOhDBt/cqPiqkteNB09CcBnuthMOisrSKxyEHaKj
GW5SZ9gj2sBgsMzTO1Pi84W0A0EK3tpjAUtEM6Zt46b98RErVedZy+jOclfs4jQ+6winqWDKcjsu
7ptjO68zuqGY7qUZxFabUPKa8g23ozOVXIShN0wux1lQXCIkGT7i9Q7OwEvX2HuWupdMylCszP6a
+JsHuAcDyPw2Cua9nXMYXes2EM0ttg+hJTTcEPF0KpqkgP7VPbeV3LRAQfGCWKPZ4ZUMwkGPWIH1
pUTKmq14sX03Wk20UTEtTsEm5jvzYzmkn0TPbbO4ITgSzGCCioGmsZursDNQ8RlZiPPRHi4PM9fp
M0ePvUkQAEOwCk5T5/zA/Q00jAkjo3WQEi1CEQ5Kdo8K/65t2pfRNS51ZT6AbblQKW5iUf0IQAgd
dUkbSb47CV9LT2NjbbUBv0mi0HtRnca2Ybd8V2LZ2dPOWds/4Hxwl3bFy4IlMzZlzV0uIluYP1KT
Mtjs+kOtG28yMR8h1+zIPsYiURkPuE63sQ3K8iHN7uehOxZ5Ag4wHWyBgQbHvOqbQ7aa3425PRtl
cjIz+WC6zA8cj0H72pjw+ccoKysSQMtTn1CrEb0H54IsTdySDAhsRcqYys7XaCi9J4ueayO4L5FV
kjCFKX7fv0HnPlbMI2rbflOnRj1V5skDoTDkRxAFTkKE/90u9JCOvd1kvXiPffdz7hBBRnYA1WGe
vdeS0zHNLcGD/o6Mjq1vvDpx+gO+0AHruygmtSmv8CozSu8mWd3bVsPix4BPXZQmMxd5xwwe+qSx
w2GVJxpvtPkyL6LBZUFZ+XXbIk0ie04+mKc8wahPkL8mem5HTDztGMJfKZJ9ugZPWgVCwbJExGrZ
0aoeV0hZkeTALyUrW+Y9Dn71Ua8JgVtnn6EOJMgbJ+8uWk7Wu5VqHwMr2ZgzWbL9yo5WTLU2IPd4
FRM8dTfO6Oqg8hF7oiPj7oqn2Vl+MRP7RqkSYU/42WdHP+cyRM9Eg27gH9qgKLCr41xVWGDPzEWH
I/r1eOcahaCz9R8XBhyQbVI6bHmYetva1kWOlNzwzvZS6wQrYFjctNUp9jCW1G3n6DJeU6ZEGjez
hBif+962Lu+pq5MI+c6KyVF86bD8J7gtdEfIS72RuBG0XvzuneO86Ie8VbLtGh6Zq7XR6M8/hqL7
4Q7s+hiSTQdSjDL21K3Xnioilgym3H6Kd0/jneZBfqWCcM/aMCEI4Tkb1xBZCid5lxrXmiSLPk4p
D/A23kpNJFHlO2ukT4iQJy9FyYuMRPPyVwtb6w2Z7vsKBllUpHUbaTMtVUVksS0t7+gaTI5z7YkJ
96OrWVaYl2z0eOVFpVlw5heJstt4WiiS1OSliOA/MFCmHUy9EKNSecg1/ZjPhb1n9fs0jPjNSWAW
ja14n2or2TFfmuGyTZcGADWdlTKfmOD1XZ8RQ441e3q7iJMtq72jsWPDy9SwsxQm14jMq29TwOC0
sKAT1pnEiY9xG5vrHbEzXPNyel/SdDfpJaBW06H1hvgQ1pn2CvueY1J2rxq++i4WlpU+RlgxoOVb
+x7e1HTMTWcvXRO9golwnbmJpyd4TjbZFrQMwhuyXoxSyk3kgHUh0U9fOic4y8p/RQHqWsUPe6W+
ptZzkTRvlopeGLrqYw75V8b2AZ/rdzE9YJ6KN8ePTpG0+W+BF0G9Hk6SKJJe7lxHPMPlHpHKyp0x
oirZ4cyARJFhl2MzhrU3uiy26s989m7zr99lsxnalPc9sUDscoDPVThwgei8hMvTq2fLIAp2LU6x
6UcvtOgff2qmSAN4SKMeEoBdzdX15RonOKinmKC+FnGM3IsAKp6OSl59a1p1ZGWv63pWz5tApCLy
9vpg1Oj7KfU9rC6x81DvarbqN0QWIdJTH0PphsEcs7OgLnYGG1KbulHL15YGc1t9rX7HfwRhbCBv
7i0YhdefU6QaHZ7lWFHa+g9JsLG2saz0+n+sTA90FdBx9j085gBWWcDfq4e0+Curr9XtGPD85Ond
9QICabOzEUPYeLpOocHEToz6l3rxelwKIErGvJl8bKHUW5bYjfyFkR8DvhVVwAin5sbZt7aDQM8M
1eu1KIbTpo7Ue3WgyG/XKkbuEhzUi7f9tG3VBwC4tor5Bix57upIPZ16X+plNfVxsEW5fnaeo3P2
Cd2W+uvU1x96kGwDxpz6dS+RvP/18dQh/MdHDXhXJvrjhLlZt9JMWFRwAGvNbG9Zv3ddroi2yWYA
AVu8CuFJcn1MA96vuz902ha7YZrBQwfUUurhWaLvdRT2MU+HKwRRAYTnMcdiQtGl3k79KOHXzeAf
1EOQjCH/oUPRe3ba8lM9lQ6XvjJ4Nwzdl77/IZv6rJ5SPSZo7sv1QT1Cvae6+ZXe/+NNJfxQvYOk
cW7US/ESd1LkrNTrNh+M68upp3MlatoGhzYMKnL4vutBpnBkp3zr1s2p6r/rDSCWX9fn2WSwiD7i
drRA9RCDbohewfnPBOlIrOzLo9i2uKtyCVl01VwEQ4musd0v5yuA3475F9vtC1luBVM/5fVRvSS5
GRz1Sj9MIOYmjL/UzXWuJWbRes2l6KfjXR7H8x46wlcbDId5Bs1eGz3D+hs/bel0B6fHBKXLT13y
gYZYstmYj3QLP+A3VgDu3sOVBmF3XKiiumeTZFimQBG7e7GbAf/vyhuifkADTWoAlNr1kJpVemNB
gsec7iVGRINJh0HfJCXjhvJ2aMSj+g+/dBU1qoahlIcDpCEzH9ad2BneAILFJoIPTvqlYzaxyzyc
tMcu7J3l2xj3mDo5jKgx2ygOKxWbY0E3sHrv1Vrzd6v28I3p+rCkYZApO0R7WZzxuUioh1aHIbuL
vXFkQQ8mnIY2Tr/xZtSUi9qwepKDWFEYGmPryNqVYA6gxt0+kRzcJQgYtKivsNlQeKWhEBgGdiWM
YPCYzDosmp0d0HynITNWLm+Gwku1nHHhQQlSNndJSWHrKshMH2FQDHXxaffZsCUb6hiYkvdf/2r8
BrDWKt/hT2x1XHYBXQwGuL1x0CsAJDPDFVSPtzhufqtboz5JuyDQokUTYdm71QBoGX1i++xJf8YA
BJTMLC9xMwFCdrWPpwAeOkmcHTqLXucKTlI7H7B1BQBJGXSb8PowDyDePR5BYku24YChyiKXveVi
8WDO4qi3pX3T9vqxDxhGLBIPKqnATMdsTtcRfnlTNbzNK/OqgSqGk4eE/yd22TwwKY2ZZRsKhkaD
0G7L5jmJKVKvF7rvpSRM1O62x65sa8/xtKvoZFD8Zvt6APSrq3agwgJ3ntQl32oeKdDSyXdOd3IX
VIqLxlmdhE8UNnWj5vuH2lnknUe1BKxC0rOHCbL2tsbzJ75MBpYj+e760t0M/8ItCGSfzToNhZ3U
Nzr1tUMmPXQGSCSz1dz/pBVUfaUHj5GbFZqbooPV9V2+ZjIa8DipMq4Lqbtv5ez3YSsZnE6lsxOY
X0ATeIgxQ8fPh7/0cifEYpU7cUpfLMXMkKzRebYbZ824Mhn2tdO9VDWj5lRiOm4u8a1lmzhSiJty
4txm35y48VFvBM8uZnu72kjrvZw/qTib7ZIvJpYRDT4X2FvM5nfdAJxIZXmiD4R5P6/FbpL12Uqb
T/DudAPzJsDyG+PRuDtPQ3oy3PzLL++CgNIITrsdLhpTZ3UvxBPXtlbNr3BdMOZwWQOMgrgjQRNh
6CNmAzdGwpxwTmFvVbWDeT848284VQGKV5YUsiNwl9ILhzW7uNK6M6j3kX/jLCMpj0YyX6GQ3VSM
bdIg1bE0pTQiAQmoS1Doldnt5OehgouuoAGW7aApgPcFBVMYK1aD+k63m7OzOk8VDELAHoAbbuCp
Ne/HyXpzchq4WtvrQI5EMZ0gvm/ZDnZEO4P5yKnYxR6IQIPXwtjsivg86xMDXGI41xVeHKGEgN28
iASJrmPjW9k2l6F0nosUHpBiebF1UD0Clq14l1QZN3DlcpmVfrmLK/2Xws+uxJxVsA7zoihv4U0w
K75Llhiclh7NTgucjU/0HkyRVJ+Ljyeu/cI/dnlxwSD1bLVcC3WQvhOcR9IkoLY55d6ulB73M4mp
46RHTsyGP67BdBpQVc/6/C1N8GRSYyCHrKwId52e/E44MpBQXoyVGVHNJ+zndqYnsciyTyGZuyTo
7oIk+wlBjGRiDAKUomavIUFCbgMnwu3lQWKcvkFPGZwqAjpaxzzZhXhagb4ZHXKBuIIPgXMASHxc
kylR9duma4at31jP7RB0t4BsUdaQgOEaMD2a3ClvCC96sBrnkrvmZzsNP/QcDNlaqQFqfQwzwSkI
UOV0SWig2rnCjF2V3qYE80KqEzKC0zOGSdEnG+ErnpaCmaae7gE5y84Dk6oA5/pkeCvmYJ87HLne
A9P2xi+E4y+/yVNy+KjbL00+Zs1NbU/HolS8WAX5lZl7t5rGra5onYNiehapF434y4VpKyDUDD2k
kaS+KMTOVSD7DHizJYb0S4GCrt++DaZ8Lgw0Y6rfEAtXL4PgLMxa95Hr5qnG713XbApXZSpIEMCm
bYLvJN18lzMLEG4ifPqA4DXHaJNIEEr8PxOaLZVr+6+EZsM1sGqHWu35yo6R339+PBHsAP3Z+N+9
yY0GB3Y8ELSqTvYVFAX59f28RuzjPK+QQw/VwBjR1pSiJQiv3AVM8FulUvxNDdRHFr6ZjV1xlbqM
q6Hpm7OmmIxeQlkUE4lw/c6JZ3W5lxeOCS4bibsnvty9Wyw6HCWgKCf6NwEcGSgAr5u6WxrQp5Vc
6f9AiHb+nU7++2NbnkMasBf8LfAXGldTtXk3HmjTDiULx7wad4EHeVRja0ZajnP5V7PMfmQajrPp
fINkRUNxLpqcG4JODlYA5UoD/25RNJ8UJsAWZOmLIuSjQ1pDxRz88DsB4cTfoegALlZAOAO2sIBQ
IEq2NTOtnkUfcyNAQY617EuVTam6TgtFRUYcUv7FtVcEh1p5wcTdcqbKepc9K7Za4SrXpCVKxY2v
d9mhSI/try5b8e4o7f9w0Ky/Gz0GuuHyQU3L9Z0AcPdvB833MIcTmjUctMyCANfGLysYJfZRrGUK
y537Z2w0YTko1s+VHgHqckMk14umthYalhOCQTxtHO1V1Np90pm7KznmSmsiFIft010a2rjyWIyY
zwiXSyjV00fGpO+/2Wy29SpMcNyVFkmRGxKZHdaifxzFzKaa3mDOk6QMpdUd+D/fLN6/XzOWw6KB
CsOHyfhvEoRk6gozyJLhoOuDucOkR4sxofQI4mKWm4Bvkah1JdPrZs5M0M+OV5KeZnEqSciEBK7Y
5PESPzjterI6b8vid1hdlrpK3OD8UdLLUTDM3fKItGffqE0lsavL4nNkanKIlEYcGyvGLXAgWH+0
Y1xJMKJg/U0dcnK0qx1tRdnqiIckFkoedtEJsSZJPsPwKOf/w955LMfRpFn2VcZqH2WhxaI3qRWA
BJAQxCYMJIDQwkOHP30fD85Y99RY99jsZ1FVf/0kgSQyw/0T95578PTyAOt40SGloy1OGPyOri/Q
Fqq7zY6NYO8kNtk//L38CCiLkbMGshgfJbTg+6BB/Zl96CHao2h+yZAmkNEFEEPdrqyrMG45mUBP
zjtupsEGHTcDMPsoUGJt/vt3xNS9//MA8ywT04ql+4Hlev8aCEnmqFXn89gc0qrghKRY3Xd+Om1M
G81OOd670rVWXQeMqBT9yXVJJWuG+Ic7Ga6nTnZO9DIrTR1wJKTCojzHQXHnO5EL+Yc/pJHRg/OQ
4QL7q7+HUmscbTyU7SDSrWaYn/oov7wk+kB7tiPS6AZz/IdUV9Qe2jNzFi7UxmSHgqosa1wi8Srv
LrX7DxL16u0syPnR3V9C6ThtfOdbbYAZFc/5tvC0l7CLoZ7W/fgQeNO2k91ZE9jVs8Hc+E3pgIAZ
Meshd80yEM8Na5KYL30ZyKgJg4EwDKc0jiE55kkhHlpmdQdryjMKL0iRFDHwgcBe8VyOjBtzvdhy
tGHeqD6UBt8TLsNODjylDFvkbFaHAt2xvpQgtsmpkVSR5jb5Tw77r/M5mxybKnBRUi2/blLIATp/
1IfopyxyYo4s0k3ar6WgjIr66mpsMBsAfVAweTKUcKvxnJsMm4vqi6M6effS5hhU4Qsn5YdqTemi
rfWsZkNx3r2PgfMe6vUmc3okvUOIdSRo9owhL0JScQUaNYIEphfJ6pcSBlHxr20tpkxzsh97mB5F
UZxNPXZpEtHQJ0vsW/A1l9Fr1OSHRanaxZ9V1P8mvYivFdNDBNjVSywRTgFMtLK17ZDxSYHTCdmn
r7ZaRieaCMAZrnfLNBS8StWlKs4WvIsSg+Rk3+UXP4+PfuRA1furb+tV31EOPHR6AeSUZfwhQUMK
z/lGPAijHs56O2btlJGWaJMBtjbbQu7YPaG9J4CiN9Dzi5awOdUKU8luW4SRu7a3Hv2weg/VKeRJ
vrneiddEmO/LAw7LNN445fQYpwMKgDrCACPMa50qgHJDj98yeIjY6CV+8+ZH49XBnklLEMwrZ0z3
Dj25rzWUcgQmI+KmLTI8/WkS1VOdVNdZ+SY6Vskd7XHQcvnrIekRiR3C+1GcTsMgvgEi8NJ2dxqD
k8FgFCAp7w0lf6w0/mA6HYFAXfrok0m/pi0fW6BihtFwe7AzIuvrXLso/NPOSs4NP2Rb1ogkSghF
gAeFj5EtgyV3ZjMO3LMyzj3yNAc06DhmyTU1x+M8++OhMqHo+h7svVEO4U7XPUYWffZUlQP3iR44
eyz2V4fe8kiiEvFFoc4C0B8vICR/OxkhdhnUNdJfL4Rz3WqJiaXzXvxYcBw1MG+9jolTgt5Tj1WW
S90x3ioZyHaJvStjEkJG0xq2dOg+IKQNq/V873Yaxl63B48WEBNlWh2dqs3irlPCHkSa5cFrne0i
DIIBZRN+mfJOQH+JwxOqspOV1WJHMNlJQqraNDis4cvJO5Op+T4e4AhbZXksutk8yUDexaWdbbHA
XLXeAH1EsN26kNle2lJH0PVekxHG5S0iwEftz2Tybx1CvvEKGOSnxZl18rz2f/4Ta0MjIwZCM/VH
abjmDvkaUBnL3MSudXODSp6C7hXbs8t8CSnKOAvSmZZ/7FgG9V1C0nk2oVcU2tn0mjOSh+kgQqmd
ExJiTo38Wf5Pq/7N8k846liCNjYy23KG8ePjiYbMdScRrx9ssORn8uDSvV9ab4kIsssUTTDYJJmP
RgGXjJXKOWqru57+51CN8j7yvPSQp7mBc6RHbp6L4gyORltXgC7WjBGdczyYV0R0zn55lcursLyW
v4bV/lQhGpawKhvEDwkrFX+GH0Qbuq5Gy9kX/rCHLxdDgsrZ74jskoewC5yEb6cTaF3qencADcpD
xfJwaxnoeFsUgme/eBU98jrTiY6Z17jnWhUhBGGip5vaaY/Z7NGOuu4wOv6eXGO2G9SdLFqm1yDV
dxI0w2SaX9aYZtu0N5uzLbrmPMXGH4E4fVdMVX+O66lfoZCJdhX8gmwajCNxqCxzmBKeR9P21mnE
2pCz+DmM/NcsGRJMdjpyFpLvBqLPYJuVzNLT8zg/Ot18X7Y8LoC5rqZGa8HEBP2g1qaH6TkqJb7w
5ET8yp9eRiWDodDYI3Ia9i3xAlE/d3u9cOmShZDtyVExBn1orQbJEmWdElKwxGIhsE+PaRWiPca5
wIxQ5RXQFmaYTIgVgtiBGNPbLF8jQsoLbIjkEdMjlStP4vtEIeZN5VGhGUtWJaVZ2RqnRQGctThR
qqpDmQW6s4Hfjb2V8Agljqy6jglwNvxELnodBGuX5dQqlTcDefVXHrsvdiFfluqiGOZqw55sP5qs
86KufR+I29n5rPtQcucf/swxJTGV68rP4FQM2lO7Y8qzXaTR+TQl+xhD1exUu7HJfs9RdF7k2aUJ
O92jkGZd1/AwYlobXe0efdRueZWLYFqNiGRYXKd4g6jxZMTGvWGT1cdSZS37gPVXe1vqpGbm+hij
Yk9cWEw9GzRrDWSEEjtD8ydqpJSP6vpcNOSYX1D1N5z9/C1SphRPC1m/AD00KmmwjuycMr25SVF8
KD2sUp+7Fgp0jE2sEsEWYglIMEGGFal6amo+RvOGW59S2mWOXI9Ic6r80oZUlx0mRCtjD1eLdQba
KWWuuOp7vk+H9DkTiM60XtBa8W8Wk4yMan31sWj7h5jO3Ut2Xs6MoMjGvdGPN9kRmVcWWbZKrPgO
hkO109vd4tlaBMJTg42g0elFB3T2W48kYyWk/CHiCU1Jy5yzsOhvxST9VeJCK+twvqYKFyoDE56o
uG/04BY5kl2leaW7xRvijjcH5W6RJz9S5DyrrKB67UauKVNsIj53zfwx+ChUOrAf5iyuwrMP5exi
NHEOSwPtKbVx33oPqCUeRmLPdkOLiqvzmmO+TNOUHzDQyFttrnrO/KaIoPF2ZCP1wE9B05GO+Zyr
gSZ8FJwJKfMYXQTnMe4pWqyLY6KbotMfWpwv/G8yMqucvTJcsQhdp7rIdiJkimZOJyu0MhYyWDKi
8HuIR+pi9YmQscUskjJylZr1PUU0+FHlVAP6AgRzyN+8oNunSfOONe0YsV/BV5yNYLFGnES86PZY
9MhV7InqqYyoi6AJbaweHnxeFB+tpu3aXHtbvkHkhAh6OB+scupWqdPelGnH5nzgtBVvqvZc5gch
7NhOOGAsqM9b0TxnrK4xyVD7Fgxt0pS2PtaqCxF89dofvad8tu6F1t0lHg962KB0BrZ006MEUS37
W3eh6eg1xpn03jFdSDy8NL13bqOTx+toetMNZjqmx4+jG3l7IgduUTPzGw2mz2Rpel8Mt9Dzj8oE
VlTqHXK/gcxUkDqS4NIpK2qirEihbvHSbPZ0S4uo8SUCL76DIvylRXcVnnOm1S+6Ff7UCp1BSs++
wr6zmbyKmnyU17HkbQ5n2ME+uQFre6gecvatnD5YXQBeJVr02yj5GaoqlQt7S37yhxzFx6Gag196
UfwYJmYB9dx2Rvzo+sVh6OpvgEVHQw1ACia/+Hr1YzZD6WVyaqnXOFH/1oDUNil537zEAOVQSfdR
AH8/yaY+FpaJXMy1dRqNw6jx6ASh7WxglWziwcLc2At778Soda0p/VkmIj5Kh0gDdeMxCNzYLN2X
f63F8yocjGc/8z/9KbhnBrVV9VI89Ft98EOlteInoKxDVfQBuAmHZJ+RkAHoVLnf/55lEW/0WKUf
wZR9+lH8XQI7Zhpd46Tuy03ohbCwjd0c08kjEuc4bPFNzGxDASxh1trXVU+Dozx3rYakcRDeTplW
VD+uWhJnpr2mJuObgI0X6GfmaqZVUP761PqEW4dhUDk8lv6ojrm1o5jk6arLV94Q3Bbj1OLAMNSH
CojYS2kiTcJOvQzglrm1qapmr8WU0o24bwAqoCuNsPxS+BVqzmyPZba2eFAzBpGE8RrY7LP47wJg
8efo+BxhczLy9waktKrrsAmETtodxN/Gdah7qewHEK54nx/d4L6X3b6oTOA4aE+OSWsgxnJ9tjhJ
TopQXHK1vPS2y5vhnFOSxw3bBLzTevkudV36MYT/mHS1+0G6T11dhmtHucq0bmDqbf2Z1Smb0YOO
HdljQAGRoS9+MrfmISoP9rSrYySteuJ6WxKazY53cXHE6smM+aMMtthpJ5Jd1kZJo18QR7deXoKd
cuKOofhlxzr+dB5ubbIf2qnkduVEAi5oA7PEte8xoNVbigNiQ7YinK/GbCDAwHXRS/JWrFoH2Q2m
K8KscVoMomN0sJ2e1qjbYPXUyodlwbk0uSbkl9ryLr2WsWdn+t4U1S+r03ZRJe/bkQd1cd2GHvtK
B8bazvoNxPwWaJCeOhuD2gIMTvUR36L7BR/U2nWFd6lLBLSzxyC/nuGOVuFvu4qZPejkDkbhYcF0
zL1GuJn9mkeOThAbGKdl4uNAoOIj45cXZtMnL8B7MHGENiDBqkxD/+llPHQQoPL8miaohHyqpkpZ
DBfP8uI8IfLkyIl2C2zxa1m5zTN3nd/Nv8BmXlJdPg6FhBHkU3G0QaZUCuVGBOmvxfGGU5R7Ne5/
wxB+mNBtj5V368T0aufl1svc2xgOd03l7H3Vv/aMKlCN4dlSXIcw0qptoVxeat3sCsyyvPiln9R0
eA2kDaWruMoY+SQVgnPg7S333XLzATC/tj3bY7aZO+VAXJ6uzJp3tmjPfmkiXcpe7Ii/SpWKY9Cj
oQu7FSAoDDMdx/PyyBVqI7MsNdSiqB9+e65RMQHXBclBr7lN797x4bJSElT0r7LnudS0eKewuuw0
oB2oybHvoXXVA2Qf6kr2s+i3llZIlfkp/11JGyC8kUS5yhPVS+0Sas7zsuld3kOkFuzqU4bODcv8
pm6OvcduovVuLJq4WVSNVOmcTL2PXQ799XGaSMJQy3hN174He3jvwvGRcRgLhywCmUe6AI9HzQBj
+TRoTVJvl+dimSFoLFhY+fAFmU/uZ917UjUzos1ss2wulgVW53yGfve8eImI8otIIySSRqbtZvKj
mUGifI0nDUlDSKY59TCzR16rzdAQqh3MvVnpKDJGUCKHaKHH5PgtQ8yOqmAZqk7yEqkPZN3TO6ta
urfgKdCDHrWmvAZg5FAdlhcj5/BtqZmSSEPxgNqbQggwnLrxfCSfWLnzq6rHrGraFKBrlF8QNoSa
falKy6D0XH7KaWy/jdSd/sTAZ7F4GS+edFNepc5estW4xciNpNoxwv4829GP2vUlMfoUKe7rAWi7
+lqO2urKmk1q2ogbjT9IUyzRk+adfN759WIsLtQ5zqnP2G6ft6C01AxoQnWyzJunyEBwyk5CbV3Q
nxGZTrXHBrfepXgPxdjJnVphIjVj5+XzthTNFXvze0tzK0XwgvWBxQWzDBT15l2Wx+/LMyQMY9x5
pEmEhldtAeFu/Q6HiWLUKEucO1V8/P3ouhhpfWXAV25eT/vKGVIA4wv2eEsoM9ST6Q/5B4MjUMDD
X7pBz0LbmKct7MePifwbfhivy4pDFkAJavd5jl/6b9D7Ljw67p7Qu8eX81HSUgPd57FoWfKKMv+x
vPIjKcZrQqCkq0fGsv+2vZ2w0B4v/knN51I1a27Ooi0vEGmR/XtZuaunPRDeorLpG9SHdU6o7Ts1
nVJlCzuyROX17hZXoarnEoVCsArsr8qjuMhGHKvY5XbKyFiw1EY+hVtTO1gemeS4grZlEjI2TvnU
qgeLtc/JmexHM2JfpmvzuLMxOwORPlhR9bMIBpDYszMtCcu2om7z0QBdR1EOcVj2FCiR+4EX5qB+
ZJx073ow71Q7kyhvrd0W19ijOlbLb3XqpXVPxAtdaiYiazVO+ZeaQY49NeTi4Ob+eI0UzrCu+Fz7
AI4dHa+PqtNrRr89PlGSZY6j4pktf4V4mBh7l5LQeqIInPh52WCU6rM5+eFt4Vpk2Ky5I1H/dtGh
ggmQgQ5eZ475Ecy0SznPVUJUAbob+TRpLM4E9CJ+HbYAbUht4leNWs1FDIynxcZtTgsByN4QT3Pu
Cjpemr+etyUgeWrqHRZoGIn5WCzFCk6oawlVr/TjH/UTVd8ttho6MuXoaE3970y6sE3Q3pLwEye7
QHBfS6fMd8uYX6cxNTZlU3z1eXKnKieZUaJR2+7yNMFVXPLZYa3yqhuMYUI8ooUxjgQCvYkeA67H
oMNVhYRj2gb8DnlezoxW+dLTFEFThn9yhY/lDMN1x1h8y8ul0WOZ/tcWT2Uz9R6ts88s14Cw1LiM
SatJzmuqjQxLBd0uEF1FvmBMxHpHORyKpvvWWXhoYEzW5sBBUvwgHWW4G5I+bwTMU+jAbGW4dboB
yjpKchCMEjXG8MdN0736uC9nIllnfLs+3S37EFfH9Z97rJQowZYyU499pPzOH7/qT7IvLqkdx2vf
L8HlOxqgQo28I2bgC7KAsOQdfdT9giowlCk+npnyVg5mqYIacnl+YsvDwMGYF8BjYW0bGV1U7WV7
7EPrSN5PYxau26RBxee9zKIFku2/LMOEZY6htTOEv8F8XuAYTT6jts1a1J74gYaMY9QPYnpoywMH
WT1a8BJnyWXjmn60a2/S5urOMpxZhd9j1/iZbQBImYb1VDjOc8wGnOg4eZg6PgNlycWuB4Oxg5TZ
K8xL4VV34GphkLjzpz9+Ly71UGTISyBdy55ZjU+T6tTJJcap6/sDV4HE1xXAKSWbOvnp6IgYw9fr
fOAhIgXrMsWcQ1YouK7BNpLzEBs9e7Ryo7bvusf0cVCr4LF+7TiS1WSlqJjHGPVB0Bl5AaI/xMM/
SwPdyfbZsvrXYZzstcn7k4EM3S8ktJB1icbWduwJCR6BbTJXXbUjDYbnZt9ZXR3nXKcEdOXK9pTU
Vw3qUZf9Ipvj04w5ItjOQaaUOmcdki3TQ5yhYdJJxNauEXKNuXtOQn1GUmc/FkrxkY/DvWhM8tHN
hHgfNFiNRAdXKPEUCHi9dHgqGc5uCd0izc21CZpl+iaYkm70ABKvklx0rk/n6UQXlyJlDVAcnZL8
9ihs0ebgeiEcoYTQRZ2ky4L0QdwYTgMFqPH4elNKeI5RIuzK3O0iHopdtHRzRHvahhxKdp6/T471
F3BkDJ9p1657yN5rr/mAycpdjSR3rW5ytRNbyDuJywJEOHxRwpp+NFvfLgMU3mpBVfK2wFWSTNxp
1fCs7k2BBp3BfX+GUIWNXLXwKdshz+Axb6P8T9W/LUfocp6V6Ufi0hRYNVpK+y0Pkj3R9iOlFrRQ
cuXvPHavO9r8Dy12tkZRP8bim6zrz1qwV/dT3jOiVhy6NZR6k4cB08oura3ESRw0C62MYrxeQfNj
/vqhursyCoj8GFcDQh2rdBnyRHshL+YQKzxAy7wG/fLOroOzpoX7wsh+L1COQuOEK9RoGg/BqlGi
jyj0b0FHBRZaVGA+x7mafnlAARZNxyjj0+gn7ygOGe5Nq2XMWbPqWeMn3AeDlxwWMNSi9CLLxIq4
BxbhgFr+ZYq46kfZN5InKqOQIB5bZN8LWMhxuVGCytpwA7/1qf2dtvmLAhipa1OvUkwaVfPlV+0d
IsqvZV2H2m8/t/Wb9KmDoO7UsF0Ut4Epp9IMDR1qy5bNbqwePgjdNyyax2UBbHhs7BjQrOwguMIC
fAiR+20xZXDURmjeu/BZtU/TRHkPnRp9qrKbDZ4iWFEdFkri19vFnZsF5JCW2vcyHDZdZSeeBsZT
PZEg4M0q0os2RosSvmxgEdMcIB6J0Mmwn8NU1O8GxG/r5UPKYnSAuuqui9ao1CL+qY9Rz6qfPh9u
dD0sIIuuvjAmvCitEu6Fw1L7Lb1bpd0nRbiVPjtNMuqJcEJsn1UNwkeE2RaAJiS6yX6ys32Xum+G
yZGM2vR3rCS1sdFsg9ZkRUodYjX+EwBYQiqG+q0ziF5lvbMO3O4erRlCeIUSU13apJBI+P1sKPq/
1Mx3KHJzyxBL7tR4vWpvrY3memlvOkUaW9aofW9+OaRfbHrnK3cmHIUKJ6E6GzUdTbgByxYegzV5
2BJp2XJ+2VP2WSUFgbh9TAf/geyju7iSSAUs+jPbESdonRyjpUf2YPqRFkjTTHw1qopeBHBZS6Xl
yeSXeEgbGgriAsF8qQqg6x+0g0vmxDacfCghRvu48LsyyXWd+Dt08z4dIKlmnJFkmiINbysr5lkO
tV05Y5w2WVmt6x7jpqkyOtMfWXlfJJd+KqKV6hlZfLzgaTmIXFwVU6RKnAtxkgeGyNSMk832NHgG
W/qOixAfJic5xx3nyrWQ+m1hH+bq5QfaZdI1fSsyPMStotFBEin2oYVMtz0Hev25TFmMiZMjbkkW
15uXijk/xtMEGWBibdSPkEQ6OLnp8OQrMQ8IbaDpHiIYWi3CYF5zfdmqLxJK1XguT65UdD3Vgy2z
J2YUJ4vqhSCMPySmMvbi7+TX8q6o/ZNXs66T7p9iFNhkkOjqxc+smEee/WUm06N6eyzHzXZQ8snB
U8sAl88h74bGkImdjfCoD3lPbfGEhY8LnTWe+mWTEm3CpbESqrJSP+alIlbj9KW/njwe+oVWpH73
DB0OtTgl89IBduAVcB5n51kdFOoGx3OUdZD3+ilFJEEUVj9ryrfJZNvStk5BP0zX8IEv+ZfTcvBq
jUvBDaeGn4RUpbavxvewLh/cCb+aUnnKHsV1I/yn5SYZUPmAO9Ip5dnvpzWVCB/RXy7AwkIWJzuM
YLZxRPV3Wdn/UmfNcvc7oby3EB5t0Yna806h2HrkOCszSn5COBgqyPJs1LANk7J+76rn2XJuC0FK
Fb2uJT/yMjjjwFP4QcIBZBS9dfd6G/+qNeurfrR3mV05m6bmDVVVxXLZaD5u0HneIYn0Q1WqqumF
ed8CS1jZw3BMy/GITeoBif5rOxLGh7v+Vo5PccEmGUvETZimxSIx5ejKPpb6VittjZyyVdI6L1Uj
xr/TOMNgGOA4OBvNyPqrgvz/ROP/G9HYcg00bv810fgehUf8P9afoBoJx/3fuMZ//+h/cI1tVhwe
Pl8EcqbroNIav9vu3/6h+fY/LdNgho+fwSXrW4VDl+rL/ts/LPefCB4JAXd81v78Mf7U/wIbW//k
txp+YAJE1jEF/D+BjS3IvP+qc2WiaxFi7lDnG7rlEW7+n3WuXjYJLIlsnBPdsffuVL84PlJsPR22
ZW32jyQLxI9ROhKTYeR7vYuMDWNd6wlYMEycQvYnp4BSPpbuU60JAJ6tWe4SnKloPwiNHqXtXCH2
+FE9XN0+2pEXkT5XGpyEPBlxwvR1/WY1d4GRrbNElx9hzz1WBqO4J2qrPmcSnH6UtjOLTMN7FAFb
t5kAn2cvw1UZudF6NkKLXAQN3Z6JJ5aU0uBMDdPz5LnhxsTHzWyDiV41t9OfLtDu0OhrvHKEbnbp
5gc5hbAmjHl815tmE7bJ9CvxqQNR5W3rJmcbV7jV2zwrp1cM/cYiFmsqop6cXWz7ZBzVdz0CtJeW
vmlV1QQI1UxslI0lfikB71JWsBSRxbmdsHvLxzmM7ePgi8/AA9GfZtneEFOOfdzxL6kr4z07zx3c
sbrqjHvLSt6CGjuzB3BOEJ17CQq829l8bkNzE/LDetURvpAyjl8jkLfKpXHUnKHZsED41kZ/S3qx
fdRb2cKA4R7IcqIhxLAp4zo+lHJ8YtkDCM98hhQBndEudhi6251mtxV20AswseAV88EjGp/yGvXT
ezgWnLZkfhKkmo5cCn11ABoxRjjZRvRMAWO0CV3E1Z4GVNyDcY8iE2k7pMo9LmJpuhfNzzHzQUft
KiYyXaOTy9f55qn1qB17u0lfQ2aodiLLK3yvmGrWqA61/cVzJA5ZWtgHb3b1h4RgbZbj1q3NtLDZ
elx+ftw++CYp9iRL1EfyUQMqNBP3oNkxrefN2YG/g2MxDzs30FkKT0JTjnJtVRYzF3Yq+kOXIaHT
agcZ1aj9oAX8XWv6fJgjYT3qKo8pJHLLLIOL0wf1ceKLIgVIrG2nu9GJvR3wqkTkVFGJttNQrkAM
8dnvDYF1tSD1Qnss2nVo5R+NpWdUkfyXJzuigofkEJd9fdaznM89iekwr4m0IerGC54kKZp3Pu7T
OyLnAbTkdBWMtZ+zpIbjq0D/8DVx/MxEHobM0y0NV5jvPk7WPDNPQZtDzlzCPIxqiJeRbwOMgaij
gF7VKGCuyCxxKWoeeaWDzttf9Mg8MYDFUus3XTWDkzW1DfEFCNcT4LRpqN5TlmVpSLi8SajIypoh
NHjIDY067Ve3cSr7MzKB31bY5cdGIGJwmMWX3I6bSm/8tS9IBPOa5jDLJywjZ4aGHhb9gixOQ/31
oU5QGFeNUgtINjx+t+/UhxVcSbIhTdretEaNQ3fI/HMyZm96bDfXoDKfcW2cktCy7kwkOLEWVud8
VLhGNsADUdLvRWVAiWxL/Cy+c8ez8+YQZsvJhX/VyOWjnMz5qAZEc5OkZ3AmMUMUK97GpQL3ovTZ
91AqgNPF3qrXCdPVZ6B/kAV50ECmKpaju4FmZN5bSSLuUitG31yyLBRig98tPemIGKcXLQBhYSf9
Hf2YAZS58dmjoJzVre4U+6iRnEC+llNZP8A8QttcIZFFv3DSZfDuB6jAZOnRCjgFwAaIW64d7oSv
Vb+SFP+a7u16YdV3ETHx92zkJ1SHpKjnXh1f4DTCQsQuuQY2zeKkdGj3taJ/QCdhPoJDIJOnKx9Y
9T9KmWnrhq6AA5zYHYEBpfCF93scYjC2KBTIrAFZCxSBQnVbbiryLo5zGzqr3sgSsjWxS7aFF2zz
JoFYF4NJSEziYtNa+40ZaXwmWPmhwi5mo0y/c3WyrVPSMrbcQ0pBaz2Wc/+mz5z8xrfuxeZDzad/
G+uJTiVFKEzp4xOLJhLgo0CaZOc15SYZ7PCE1nFtC+8Ty2zwaqEsv7dZQTagSzcTWOdDn1LMYnOf
Lm6hkY6pOwHQdKxxKIquMvarj9QZ7QfP0l7YGp6Lxu1fKm/bmqHN7hDWs0ngyU7v+h+cKD1ZGyZ7
YzKxLtjnuDx05Q3J7Pks/Ow9T4xngqi1M+scJnF5dmvmP/UQPvSx6b+kGrkqXn+uay8lscYFfGOy
CDNjVjdI2eS2KDxuWimae7r9UzSTFCPH+YNu52N2+Z1QXHHiNyI4op5APhXN+AyQTh4CPvGbDpnS
I5IXy7a+IpYeryKCbEIU7jXxYTL2mc/sembvOM7J06RnYl82/KdMtTuCuFFlWeHGqIPhbLcmqy9R
vocxeNExK6pTncXof3xZ7CepMTkN637nEo22d2PzwIyquvV5b63BdpINaFTBg28NBx3H0s5rUFs4
g6NfAoHas9I6nxWmO269qZDHCIDNxo8ZGzcIju9H/Kd3WUXajKEz7XXNl9GoplOSGleZIPtH2Og8
2XyGIhoBtzKGUxfCxuwdOAPc1PXGzLUAoJL5Y87zJ7pV43U2zvpQBq+AM54ojD5lGZO7Q5Dd1s6I
DR0Cpn+d3rcXKbQtEVGfCEjHU6WN73V70kjB3LiiZg4S1Bl7Y+P89yLx5vQYI3tdzympQrZo9EPT
cif2fWdSA3TkVTUM9WK1nghyaBTS/DSF7jxmo24cc11YFzMjxIm4FEIeFaQUk7F/aDC0rRojrm7A
e+U28LnW0SciW6hm+LhWW50b00rxJbDw6bP5xITSP/C4Mwcc/7j5Ux7K8MzgP90zegD5ITLjKcsj
0rOH4GyJaj/gmTm1zticPOsh6m39qevYotXR2SaJtpmr6lhnHeDMCnsOC4TdMqHHHtE+tkF4DjiA
wBBbzGeyItu3YCwvQxmfXIFZLYW4tfLy/FtIQVWgoRPvR+TlfLLRVE9PxBw8d63m3BqDDVqHEaA0
hL7zu2iveRVysPQjt/TyyMr8q9GdiizRsMPkB9c88dM7XFjkILWq+YJaVbJxZQY8+DluQrDWQxZh
lcOwQsMuMaeSF+hmpn6fYGUDxNCQmDMDZOWdtrYwthjR4NcQVd9uER5Ex1GmxloSEDZUfv8wuD3F
Yzpewlngih/Z27aNY29sXyBWGsz44jrVd99MIEyRw7gxS7bWtstjO/rN1dK0t7GKlaz0ufO06jnd
L2UE5Fvk6cYTgZvGTheCJVjWl+8D8PiJo02TV8PJ/ngpZYdNfLawa+/Opy4kW7hu4MKgG/CCX6Xz
pMX2+AAw5hMRT78v5EH3BZMzI20fmaKsJjSMZz/P2QW6xgUTTIeG4JwP84/lWLCAwojgtkhyKXgY
nIMErXGKAPDcGfWmT0IydAwYTl2TdteCUmuyR1Iv0/5KzVpcCn6Ka9ejbbftKD8w1MK1rbRHgxUZ
O1rb18JsWfxlDMkLwlCZj2TItwe9OyuS92Ax+AQiHh1mf36x2WrtGd/dPHbrh04wanHS8SGmdmPi
J49l3Ydr2fHMd7wi19RuKcEnod+8M3XgK2zYJ4uH2i63FqFGgZmIY4aus08ryC92iKp51k8OhCFV
YYuU8G4KGQnKGZVkyDz5qWAbGLO9zHqnhtZVcHfW8iljWqIn8XxXJUBno2m6Vgp6ZyXGsZ3wS2tT
sEXENBDTpLY3IxZPxor6Ls7LL1ZsLmZ0K4G1xW49mdFfxJ1n33fARbjtSLun60Jjr1mCNkPzdmy9
qnWqbhQAEW9Fk9rHpRji9WKFnICqdfVzm/S16gLMB/ScGHhlcPEIN1/hQUz2jVmTQMdMJDGSdAfz
7jFTRlt+/ZRjZtu4WYVaIDOBXzmyIYl5QKNlzyg0VVE2euN0wQRb8SMxxQoiA/CFsfhIq65YNVqZ
X6DTieNQ6uXG05Ls4kAOBRcKR8MjlNB3xbwNzMBCSIUO1CXpmERmvtWEXbixGIC6KOgAN3AeOnO4
RfdSjVCcZuOe/YSCuQdbmGoxLwvbVFHP+xLINrmnxVMUoEOsOI5jV++OVQQObB5AlwiKbeyE7GQT
U+RUlcFRI9yWrQU1tabSkZOiOkwFn0oBuWAfW+bBw3hQBs2IPthpN4Y+bP3ZL7dV/zGYVFiAcfBy
O/o2taefBYLdBtypeQfJwERMZFv1AG0fGRU0CW1d2i4Ix9ZSmCA8/2xkgOnDAVgkbXkwQHSbUzYQ
nXlf1UaKfFfEcBY1k49AbIpNHqXvaeZH27BlYbkcA7x1xNO9pq6QD600SQ2WfnNkHESqV5TSQY0j
k1bD3pikwAVjWd6MunwPGipglI6H6N8ZO7PluJFz677KeQFEYEgkgFvWjGKxyCLFQTcISZQwj4nE
9PT/AjvCx7/bYZ8LM6Q21a0qonLY395rc2AEVMJaH81TchbT9FyacjjUvYkCCzKQyxU7HRL+1iwa
WIc6fVlAzUKQIS4ImBugXkBiy3sm9A4Fp2GG1+S6ZAOXcFxk1B08wxgORTa/BVlL1V3PZLBQ0dot
w2PZ2bRj4jEIcRJfmrl5SxPg6oWsNJwQIilNNX+ocqAPR8z1GZu63PsKyNy4RPxA0/xdB5jih0Cm
21wvaj/48uLahDbcseaDEtXEvmUWh2LKz5Ut2pPVup8gZgYwyvjlmK6jf6aFcZziaGRfVc4W8hZw
crX9unCnPgSaqC+f6dLgHR+sPzXnl92QUW6axMOv2aXQuyggv7X0WBBiRdeHI70NytZHa8aMao58
1NISvPo4G/G+az1z2+Qrniwn4FonoPZnG7Jn0vlHpRpseRbU9JTOKnjZ2KhyS14AvjE9FU4oPU4r
glnh3qJtBkOY+yvFjR+Zbb2zoawd5gjOujwElgIJlrPd96zb+0i0P6Q7/1LLqefeeVzUBDhnoBqz
rmDwtJFxaqZcHbspc7bac6abZU+Sn+E8nmci6Fi2WIQbtWrAS3SZouE7N1e+YW0hXvz+zfcos26g
HD+SXgYHdWAX768R+9FBIOUAB1vnHX4AUnHrLCThl3HwMLDyWXRdSj/Mji57M56CbaqW334GRGtq
p4yjOJewbPbvGc1ZLzLGYg2kojik3upj527K7lHdYIWfHNemFKbw67sB3vpBMqsM/FKduuphqm1x
b2M1O6UVxmYiaPBswKowyJwXtbMo9GJwUqaHMsoQ7QUDtlwRwpnJAD6YfbM3AgyEZRK9JpY6aLOh
VSWDqGw5nHbqSjFAW+4XpgJp3uQP3Aj6A2lwXJxFbO78lIl1P0O+kA44aGvdAqfONu+jIPsmu366
byjXGGbQLXP3OJMnOpcFzOgsUi8SipXCzeslgXvh3nHI+sp/7Cfz9leJS0A4n0OXKX15AtlMz21f
sqgmIAIDKHhvNaF4C2As2+VyaCMXZqJiPJB22GKYLYaEfseTsfhPFtOvx9r/jm2dC+tYPzZWSbC+
D3b1QsAH/qR/siCQdZokGIO348wQZlPactrnDSKVJ2AfrkTK2bporsMXSgrfIcaqVxJkCAbVz94w
0mdRpO9RNpTnOEq+f+1YGWaOSFUwCq22ouqDcDNCDKGn7jnJWV+czrnkhKXuEsaBBxY5+8SywpH9
CcdP8ZoAncJej/+HIuu6m/uG2oMDBe32dTTFCAspig+wUKseB27S0jCsjn5gWS8L/QFcRMwj5lAI
1PH0YK+vdmLMz61ZpKcgg6LnwHE7pfPBmzjvxaM1H8eod+9EzHGuzbD651b8Ry7e/FhQeW86hrrh
5YKAditJVX5ka+lAn6EdkU3e+zi180zQJV9lfzLRmReXObRbJoAQkXhPZKegbU02IoYykwfgvoH2
T+00YwmmKCpqD2UyGieVLvk5nZwKeEPQ72NYhJcKmvax9fVzHYz8/bvcPA1ld3Qhgx2GBDtAlmf1
VsxJeilG1z5QB4Y9cJ7mTTAJ8VMPFN4CsHFH9W7RzigsVE0qTZerKKeEHFfEEV95Wx8j+sWsP2lv
PFDBOW86LEfbxAw+kpU56KPPbDjsxdRkLN2jKq2buZoSHApqHznZjI/td18sJHAc5nmdQ4N3FIGF
Yv57S5JkmynzLRl65ztmrSgy9Dl1XDiJMjpJ24vPmV+EvJjxKpU4IeR2B5H55hFrKvPuCsSlYRiI
MaX5ZGTUTzepN9CJyRyFpiiihX7+XDHiChZ6bpTbTDtGiQwsV7HWGdXNTTvETHx3nGkTb7dkIKRq
AemGzPeryp8mOS9IKfKX7SRjOFDFTmUXwQM9vlBZ413FeIrR0O8D9mXbGqOjqwAmKdIAHL7BIS3S
oMq8nEDi+n50QDhHxcKAAaii0OEUGeMmHvNpY4CUOKYGZ+tKz/HKpfI3DWhsZqYqplADdsaXYjEs
IFiwz5YHI2UYDLii3w2xUe7brsPlkNbBweOjvkBBQwRKHmtjvjFBZYAoxYOe9PA6YyI9sT8/jML/
Nbi0EeeZFTxTQkICA23CF49EoehbAxm/Ss7ZXpXyZGgzBiIUtc+Ji42Dw91ljHOafLj2slym2Kva
4Al9BG9/ne/GZSpPE2c9ZH0at+rZOVYkJwwGBOFsYUday7jvUmDO/mjjaI7RC7WED9Snb9Jrjn7e
vbbur2EtVPyrgcQ0/zD+p3JnlT/8mJNzMgUnxrdtWDftw5fJF+mugPZXP8ul9w6cvqZTMYsHjjrx
KTbz5BhQInOXDLW6jwrD2BS1jeLa2vI0GDYtyNoK3bju0IKp0ouGrDsaw13nexXnI/aKzGYWoSr1
c2iY0Y8NbWsDabqpxN7oG9UP3wA9tuTxIbXrkB0HGKDBkmyvSPh+8uZj0YEYLNiPJDUVbeyNhyz2
HjyzVeHQbSZN4EBlyMZ5cTMWKiHzYAqt9Yv5OVEuAuF3Ptre0IRYK59NJJR9H1Gi004G0DiWSY2V
gcP9spEdiqvBNxlVZoa+To5z6ZsbRoO45gbzygnE2Y+i0yHlF8whtdGBDTbqo6vbnezZvoCPJQzB
sQxRssXJX+qrxm54mhKm9FkwIxvBh3LqMdRxPIYT3nKftw3tdoXAdckj14pt17rGwSnFgxkH7soS
elBYOQ7j0j4JgDRnLnYMe8uYBPj698wHufB6yeI6BSWJpsP7H9TfPF0T/4+tzdTKbTH4dNIkBotr
TSbCSt2a6kU6kH/1LNqhVHMbZtS+Hso5P31lF/8KMHJcz2uPRpoWcZAMs8KVsBvoDt+7Q/5Wd8Vn
U1MlkKn4vlQ00VcpV0cH44dX62WnY01aB9cAOg2206THlZ3P3mGc2l+Ty2bN4Kg28vusCz6W6J0Y
YBnaCyG0WgC+XQOY3volzmcCe8lsb4kQN6FpMKdGAtNbsT4iX1+QfHvQCVRH4AEfQkGm8RDp4T63
aUeYJ3sEhTn+7JOg28d2/uxxDtpw3CNMOK9zCVGfhOlv4mptdIoHboSWxU+6ym/VTBYEVqe7VVg0
pZYh6mC9H3jew2U1w/qTc+Co60wxDy8RVi5Zd5Odj7sUQs/eqIKfcVt81mIBJOq9LFnxOzKNvVlD
Om0XBhnskpJnBe5YokLLiZM9FrjXCAdcaIuOlsFh/u4miJRNsOUUWBzUZDyqybdOOE/usNIQbE9K
I5xNkrRRDMO1nflBtBUxLUorsRmBBJFCYyV/5MllC6zdy1fhAfVF5V6o6FyPMLitrFkO6BM8PHH8
igPO/lYvPYbn3Du6LAInIol6Hzd1tBrKv0F2c7ZfM5IFOPyZXgL+Ww/3Flk/gPg6//BrGl4MTh+u
p4ywsdyXhNoqEnyeE5rV/GqPk9yZaW/cTf5a6O7Hh9wYWbN1LN5naSfcHsPYisTWyVG5Uaxm2tAZ
n3CXkf5GJEHPQ9DEO8udStjx2JBbdPoUks+4fsFy1QElNW9/PZf21LOCOivAgKBsSsiDDEkZfLr9
a5cmN4wdNLHr9ocHghzlItB4MuXVL3Hbk9/6M5nzVgT9vJUGNBiDvt078C0nZGGsjaqHf5xHPXMd
4RybyrNDgz+c2BT1CNIuTASwo7AZb5y05lDEQwnCDA1xLzX39l8cUwLpYG7CjZga4n4sxA3FcUP3
URsaIvjh2813MyVDX1XnIecALDF+PS7x9F2sXFfDa7jgjMO7UTVv6pcPidKSemdE96YiiTfo9VJt
f+tM9Sw8GRojssw83DBobCFx02eTcCVCC5Ka2hNL42kug295l8AJ8r8lfGvoJdZudLL86K7lIFPU
QOla8E5MgHVaB+AKLRMlAdxwlmumC+MPJFVOvAsKWYuzukLRZsi8kX1KQc792HMdbK2ZjMZcP4Ew
sXAWS7xMrl0GWy6sWONw3+ALQbtLctT3+JbbLWpEhWMV/8YD9Z/2whY+p88x8hPHl1gQRIW/4RCz
TGBh3tVLYK6Shhl6bgWaV5Y7pafPzGUAWB2bpIds0iEZGBWvHmJ0MzvlqVvEMenc4BBzIbIkjGXa
HQGYxeJorWsPtqs6hCUd6haDv5vZxtEznA1linuZBdVxGNm3setzTXKCzzIx1M6OF87MpT1yyUf6
Qh+gRy/jUhkEF5Jk7xyI4+0UtdevPhY6PHBJT651jLvYPKSAoMIimj+YTHDFyLDLu3PMZyMyszMz
lHin6rU9txxFGDRtuV9m836I8KNynkTD0+YhdupwWSENmPjiPU5NMGzT9FZalHE4/vzarH8sihUb
XstPRxlPnBBwDhfR1WT9+druvr4069ou0qzaZa7/2JrJmfpdXl9E9rMTTRviQXrG28wSS1UWolpi
baEg7ljrWu4qNvdC+mpqJtTr37aNeN+TmGYc0LFXXAstVhwOfbWOH0wqvaIgDhuhr00PFkLmfNDz
enVCN7sYMDc4vI5L87pLr3/zr1+NBf12eKg8BVN4qokwJMz5KM15nZ6cimANb2zTKOjeHHwbjjPI
sz6ki0pRZg9pUQwQLbwb+9W46/rV2pWJPZfSJXRNzRDAsrAqld4lmEArDNnwZnvlDx3LaZPO47Ix
Co6/lPwJbsjOz2A9nbi7wGF5hikKjEAEW4PjaQgVxA8jb6hO3RhQCWk5xFPGV/IC4+qMBCwT5ejx
AfnVDvsaVJ5W7AowaRu3yOJtEURsXQXetoQIZ1hYNs1P7km46JjT4hy+9m0ELH0y1A/HNF5EOl2T
9Unxnegcx/LYWuKm8OEcPEXHVUP6F7WMKYI3zFet6B6Isv1kSoaTjTwIp32dB2DzMuse8n46OyhC
Z5oraJvsxM3pypaJRMRSLKd7fpI9RoDxJR7GKyfbJ25r/tZ3u25XBtLYiLT641osENyVKcFcw4BL
8ebzSWrpLOToOF9G0Rz7t9zU9mlRQFYxiPGTi4dqJ8zfCojHbqpTtWGliw7AILLdGEXPHVdAwoKq
u6KIdlHKlWWl+tork7igJXTU04p4ZxVchTkCNBjrXtqMiFaVJE+sExGyIjKGy2TbR9luoM1j2FMn
Da94pzCUfmXKEW8p9C5Nkw+wceicNjq4uQLeYwGDQLHDCE9eXJeueTJ9RdBMIReU/ge9R/nJtDjE
ePN1YCRy7lIfNQHHjU7Hax9jAuBgUnT6R5RVP01+xDTyzPPGtTTc/I758zi03ytpfzfIRjq9C0LV
geeX/awsLCz1DMrf8Y2R/gpw81zY6aPhZr2hFArW5a0GO8ONx2KXvMsCc9iLFDIB+yMY53wy2Ay8
YcvJ+TWgRvJo6U/TMo7KsiMCp3hhWmx6geU+ZhlvHnyr7kDrOUm0NnvxGNge1ayP+RBZ4ej+juoI
0gvRW5e75KaTBWXZ9Z+ujor3gFR/o8qTrZL8e3CgFS2myg/20SgqyLOO+ztoqGvLFIjXniLuqIzO
aZKRf18mHypCc3LwHO94AfHelAhkAtI94rJNfNjLNz29eHcCMOVdJOQrDwF1pghCiWpWfirGAKKG
7jqZj4Lymo5FfLT7mzlg3cFWupnzlAOeiPlQbSqKMh0OrOs45ZcM8mBr8puRjq4FDNmh6LHgDpFG
ajQ7uTfikQ94SaOQHJkQgbuK5jFGaXru6Ew9YcGiZTMX6kFnw2PsqX2T2+SjrU/ke/fR1x7tke2l
X6x+O8SNcRhT5DoNcpWR2pWaP3IaUm5VHIPsHrKjXzekbQSmC31qCvMz6ojLx6TWD2kQ4Eky6+ZA
ZxK9ZP3EasUpxcy2xXLxIRMDRxx23jKfp6njAEKbmdF1ijpJXFuOwDZm05dYd1G1dX0q1XuXDnfb
8X4Pl2U3peh/XRlRlkT1wqamKnumJ2bamQzQ9lEmvtvdi+M53UmPeBTSKRPr/ArnD+6PHZlmUkiI
XLWDzSWvnjBXgM3Mi46BMhaG0j/mwmA7yneIj9yg3AUsbA0futcMHXvSbDYdLJQpiPNEKdZXJxm1
bZlXxGdp1u/eJLelJFLDKui1BJg4UyfcOrB81g6LhiEYNhGV+hmMHYmT9S9GOwS8+Hm+tysg96lq
202a2J8+enBrng13qnZxkr8UTWud55oceYuv2Rsgw7cGh2S2OXIfmJOTDiJJssmyTm+ruL1xy2OT
Not206TLzhLztkip5hQFPqBOWTvXIF5bQqFNl/KpRCiARk+StyOD0wOkQubfNk12iq7SdwhjOYyN
0B03RaBPZpfsfTF1YQ15Ss5mfux1BdCksPdZNDI9dBv6oR21n3Leu9gab0YXB5uEp6PJ3ZDBKJDH
qDlkwrAOkVWd8NA2G3yWJCo82I6xsn4x+nXWDKqzVVmJEGNPj2aWldvpxg2nC910wYdrp3vhL9/b
lIh5HcG2LLLpXUKoDlTH/EZQ2+O0W3/0zL1O+ZzTwPmB+adcZ3SwPYvgzCDYOBRdufP5I/vCn25d
RZ9fnU7YkNZ/yyhNsW9rQnwCl1NfFx5S0ClzjOZJlhUspJ4YlO3KLSX3f2ozWVO28uL4AW1SmnEE
d1XQRQkbb06VkR0n15ykRxT14qix55XFcB9XPiBcGFd3lFqSfcPJbxo1g2bmFnR1sv8ipNw1Y7mL
jfijs58qIFrf6LJYeKLEyNF6tG1rn2Y1iWqPvcgtTbRej4zeZAb3+MacLTPxaVcu9t1QyfeqmPXG
p5Jrb8IjKjMu966dbCbKwCh4W58G5TGFL+yNG+G0I1q7M83sRUvrzWd8VAoI+hE2Ud+qEz5z3wp8
iHssGjFrQhFgInMUOTQ/OTOmuowYD8kzy3Qf2NbZl9FbAt6O3hBYEfGUnqXowrx0k+Oq4vdKYozR
VMBnnP8XA/YXweK7ch7pBCYsvcOX9dg2xTXyJrW3LB4bn24szH2tsW/LNCy7MXnomvkje5i0+OUU
fFznpvrW9C1T3gGXugjsfRK0d2VSUA2yUL3CsnkuwDHtqqHnM4EbjNIlLm9h7FCo0J57RvGpzb4c
MArjPJ++Rq7MOHjY8YoaOEnT7cOxWj+JE2do1j6CROl6Qm9NPfSQ2r75ntefzPXk7q1th19f/vrt
CraQMwgvN23q0JjbHJGDcvSyjCG8rMLC1xfrH7/6v/4zsFJUY3HxxN8utomPcBvBsg+HDMqbOXHP
nKVey2v8Z5MrYV5HM24jmiS7fAyzrKeib/1V8o9fff323/2zr2/53z/x775FCChMqD16q+hfY6Vp
wUSrLrkCkfV3sbXQMVP3OPPmaNkaCnmGEq1dlXTfxCg+Yx1315QyiV0k4cqI1j8Tf0UdkWa1F9iR
N5LvEgM2U3h4EC4g1FhN6NsDguDM2FX3qIXjkN3z5B1YYu39NHMm0QFhphGUfJ9QmwNfnfi/3TOp
ROZwGdXeCZ2eY/7/OcF3jI9loxeKI7voOzkyK7gIgtnpAN/MZJnTanZ3kipOVwRkZawfcebo7Rwp
KtdGVCQrY5V0PI5QFMiZgRWCS/vwWTpOkdxWk/O9saPHOY68g8cVfh1iG3r8aTfSOhOT3Fo9Q1Dp
oQvBsOftuXZB5qAZOpgfBxxFNgE/ez1Rysh41eUfUwXl82h99Nb8G4JCsl3M6Fvc9hJRHQa+6puw
zolTavBnwH9tQWj+AFdA7KORm/041Z/LnF04u7ANmuoVPzS69MJSMPvFA8cFcvIYLxOLxrzU0rcy
Iv5u3HAROVte1Lexkwdu6SnfYXYb205/KQSKu2xOp/0UwCOD2fhSGRA7+nGct6Qq+w335St4ug9f
j89TycHBdCkIG0sCGnUjEFvgf/mJdg4pmZvQcVo3HLTvhqL2Xwq6xTjzcqObSrBIyEXT1ptmf0+G
8KEgNBW21LttIi1HBsOfcJEixu0rUEzRKllPGULWU4wC23rQ4erpajOrvmPR1N2uYKOBKLq2+9ZB
tUum8mmZ9XMS+Irxuj0AWPWWO8Oij1KWLaVDM92Ryq3EKWPckqfIqWNQHAB4Sf52aOllucIgwHXS
oHvyIRacZyBIfV6OR7He8QYK55kfUKoXd3glgpr3AjCGfRbe8sZFEX5DYO3iYAQwGHVh0+R4vifr
+PX6re4KNxYJZTIfmJajZM6Sm3f55uX5ozs5j9mI7y15FREuIN9sTGwJCMuI0jedcd6xkZ++/kWB
e+9IXpMxIjkn0tj3aAZD0skjvo2Z6CpabOBRINARFQphWdKJFNDCldBQN8zuwXHNmaGVzVS9PufE
7JziIauysC6B+pkDmj7oCgpDN4YbhV5r8OBwHsbjyu0/D/Yc8j66hLuggIZQ+mRtKHcv74p8olcG
Yq311k9gpZwgov/KuicXeegL72OpCLhCvF1ZokdvjD4c2uWYYmf6eXCSO3Oh7VAnZKBdRmbCEVie
SV0qHb3TjWPuPYduxzadP/KmmZn4o0cNmZHvogzWqm8m5nPttiTRvUMHp+mmMTLcma2k8oRit1yk
typhsqWX4tXzveBiFJzXuT7sPCZSjKb97Frm2dE0IIAQG04uWS+D01Sl5iEoQ3Bp4r6eAuOo046J
YxcgCbUuHu/kammL68wPaRcE+pcfEDqB6Xq3CSknZuLYYOrYqzl5KtZbFBDkGmUK34LP5IG5I0yq
YnzxC3SOAqj+hl5xuu2b4GdG+gA3F3xQiy7f0F4fv95Fqg8UbzuwQrVS0c6J3axoEtQtkxPpylkh
p1upB4jmzK2a7C1rGucuGIGok6Zow8Xr2cXKOV5Y/WzWP0sCGIrxAWvJ1AEmRkF4ZbPMAXURmUs2
Gs8Ms53xYyBJFTqaitivL0EDRWe00Q2atLtU1jAcLCYRVCAE+6I9VcWShVFvm4wRmqfBck/9OtD4
+qJXYqhrGuBf/Oh1yid5R+6A+LebQo0Yps8SmPnGD7A6t3o5c2SqobH0Tt5vhR2/VCUHRZITBIUR
rEOpTWSn9Qt8XSTCnsmiVmkVWnb6ujR8b6mGtfzA1me7Wi89HSk+CBxffxAHABerdU2Tpv0n8P0e
lpB4FR2tdjwax6B1mHkO3cXH3/TRNEzwGoxmVTS9desEm+Z52Otj/oldKjkNfmNeB7LsW08LxMDU
oDBxWy5R+ojJuN9MBowJ08sFfGap2DUn5gAmeJ3Gr/QWOS45L8afGb2em4Q4S5XKa9Az0oZN2f32
Ad1vCnegkXkE8mg776NmUGyamLFc8szXXLT36OfFAUdGxblMX0r+9l1Q1bfIc39OynmORbJ80Dt2
Drxx+l066SV4HN0l+ehKZtqL4aZMcBrcyT5wHKZ2r3Yyb7LFHekIRcGfiQwsYMY3gd2k77YOPpzR
7T5n9eYl9aaozMe4F5Lb0gjHtHL+RB5m1KwmSpt1fraLBpu7YYVhyyGLsrUgFaN5R7/zReCj7hco
DdgA4U9VFxBlmPqsJXj2Vgs4sWn/uzWe+kY99qZ7k22qt24X5ycaMPZ+2X5Do2JwVaxpAcKKOON+
uNmjmNLkpeosZPQUcjBDfT4ZrGyU3/2wiy4+k1Wkh7F39J5TdnNyY0wleV0/13jkoOoq/MXK5Drb
3kZsoyJwhl9+D8TcZ9770iQ0BXCyvXOrm5x1fx9Zy66drSrMUivCK4Cxa26bmASMRSiKn6NMvOYU
+2iw9vw7cOhKibNDDc3rj90mJ7/D8s3lXe7TkTcq0I571b5lnVgK9UHgsHgm88U9l0zTbzc+UqPR
HBdOuFsvXvQ5TlwSM9p67Fys2lPHWNGT8t7W9WGux/Yy0Ir8qGmDOeR2ggSM3HbxpfnUY5fGvqyq
S9zmTFczxNShM33WdG19KHtJ92lue6G3jim+vpTcCcP8bUz65kK/YHMpu1Tu/AZ19a/fIuQfVC/m
jcNZZRbL+Oj3yXsyk/EqfSY8FKTcMj9yt04w4KdqQToVRrvGRAJQEUm/ASrlsd5N+c6daE7KI9mf
ek+9e95Cfbq7vucNyo3ILXHf5sY3V1Mugw5Q7frkj+XJdYucXxkHwW6jJAtkA25pl3Gwjhg3cWQF
Z9fkmFyLJVSJGz0M+AGcYgwxnOaP/vMo1/Ynt6LqtAYZbwcT9KLK2qkROybhDY7EtkBLatbKcxbj
o1FW/u6LNvRPOcfHvxow/ofw3iMF6j1VF67598AgjH9q620HRKOwiS3+c2BQJ1GRUj6WHaWtCPEs
VI7S5xamdh888XbtNdpUmAsHDAS6zU6KGWCYyeR/qQilcJTCzF7MaYGjJXsdlM8Bl4x7mOapccS+
UsIclGV+Nzb0EH9FoZwisTd1R6A6btRRTmkWzhzhcQwU8qUvAkX2Q1tnJ8eHX1swZWLLXHboScnR
bqKPgiLoC9CN7GRr59pES3z53y9+WaljEesXqDrMtQTnpAEHHMA2aB+LhvHQmNZNe0H0XxojhPv3
t9F3LOZdwvPpjbDF//82wtqzmDEABupH77MZYutDd9mwyZ0M6lYOOyamA+p9gSyt8PzAZt0i4zs3
3I4udpCiPmlRODfmr+rqCfLoGAj2UpTEXxC7n/ngEsbR3os5K+OUA7/FXxI/TnkmITsVdHBJ+auw
OhViDk6ebGKIWC6S70VX4CmalvLVgqa3FTVEF5Zob4P9M3rwLH3yp7k9Ywl97G1yekK1p565M+cz
Zb36gvn5f37cnL9VS/AeOT5HQFsSk/W8f+lhgYwQ1bD746O2I3pXymEnI3VoxpqXm9kzR0l3Zem3
/XkwsbImA2RJ2zyMjoZ1LOaHqArM+4QJhTcX3fErwJa5fXt0YzeAGZPFm0+3KeOrv4NVO38rp7Ut
qJy2UY6X0YjKD4CVw7NBEykenv/82vjv/v0h4MXJ9X/YhS2x/v//VDJTgSXU1bBgewd2fcJeiny6
H2sn/Z6QP9+KuKYdSPCDYHol9k6rprvGSA3KUyz2rnptuS4geNMYtKvo3TszPx1gPmjzWxcANPC6
Eqmbx+pOLTXmFSa2VyC98J3+8avcTR482+kfZg0q0rDz/tfAEinNuXqTsBn3/gHzzxSSyrUellrB
Ro1N7yNqylMpmMbBT301++wjtQc6KptUHwoSMEfhaftWYAQHPDBgxBxniUXdANvSymeiEgB3M0ik
IHCghNaBtWmZmxzBWp2kQ9Gpb53t5LHzbXgyseU/s+mFWMs1VKUiuW8CmTxwmWVBiMhSUlAQnVVb
vQ1KDr8Hhl2R6L/XegY8KbGC2u6tH/AxQOJq7yy3F88NWv6hKacq9LlQbw0Kj7dli53P04N8b6f6
anWL+5ul9Yj6GZ2lpBFbplF012s/fskiUey05coHYnYkLozySOgyZZ9Ag0z27NsdJSxEVMa9Whr1
QezNJ3544rNLfncM+ns7I+UiBrajsWveK09SPYdJAS+WCLPELY+9080Ht8eKOWQ2DM26h0jBMSOJ
auvjPz+Fzt9XItfzLNdzAhtwv/WvnzAGPKnhkMk9BgimRxPrsoO0efGGt2KwH1Mvoi447uQOMdE+
F4BxkPzy+IiFnhu/P/a7bp05pqb9s4SbtaMCJD54JnNyc4ZJVs7zdgmId9iKpIBeXfULJDOvVyUF
sGiQqvN3Th2g30fJB8Y2TBuooxvg4Bez5zsLfwRHwazyv7zsdZ/6a3s7fbKtsfLipiD1Jh3hOZb5
rwVPhtsai7Y9eOVefQUxa1/tOY03sjDSh9jVdKTY5bGKq5faDrDJD6Z+4UZzNUa9ojCUflRw9fTg
2Ux/3PhiRIVcxUoHmwyZ5WbA/R2XA87B1Qi5TD8s0n93jkECkOKnb3yImm3ATCzv1IN0knCFbiBH
w1abIubTXuvCKyrdPeWkivnXdmGc9V/eAl7wv3kPpHADSd4D9dFaO2T+af3xBrMhEdwmR1p/h+tc
xP5Fdw7zMvtden3/tMQyCds4/eUJvBsibd7GNKKgIZ72a+PMLi6D5qPIr/1gPRdzjou5tJ0XKrcp
0K3gebCJnN22G96C9CPCpvA4jMPPdjLNo93O5NxgRL060OdxpPBJUxl5lbm+9k6EfZ8xdlIXrxWD
t+uSdm8GYNMNCMEsVEannwMvjKhmftEoQtsW3NJR6/qxaMzx2jFCpsNgpnhGDdhMy71qZtzhrnxV
c+Zee1uIK+vlOwRScytti8e0T/sb/iHnHtbAg91ql6thSTxkNC6aVNFmAQW7S8eluSpGNVtqIS5f
3hLW7JMquPIP5uRjD2mXW+NagGCa+qzb7uY4vU+XXYJnmMtgEyw4jvFLHpi1no26IXPSVxBDtEua
YqFLbAnOPcTxcBnNlCXPf3ItnR8M2ZubpI8FldMYUokpxo3Age41/r3tKgPTEvaXCWvZHv3j05sD
kDaNBxDYb6sNBXXRY1FaVxSH4pANRbdrfJzEqoq7Xcr1fWdaJVBsH6TaZBn5PrXztThWH7GcYt9L
uZdHC2K3a8U5BPMxO+Pphr1iIJq7iR/trJbmJUEJPeXWHK44/1E1cGckBJ/Vz//H3nksR46mWfZV
2nqPNGjR1jMLCNeSpJN0bmAkg4TWGk8/BywxmVllVdb73tCCkcmgCzj+T9x7rgZZz63nCSnX3N9F
Q2nWc4gIBWcktV+HwbHMISn0MX1DPYffVSpf0G0eJSRbQNwZjhKetjYR5tgVbRcJO53l6YameOPE
wCUCpMdqPUcLaKC2mCLxCZ95cU3DMXIGnZ8MfZ1afTafUYrZikHfh8JUP2TdxIKnJPnkX99ZJPkf
0sB+EtRUkg1USdUt9U8lcigJDIZ6Q1izTR0Bw8XSOTWIckbRLRODrf7qaaIf8jL23UlqUq8kQ4KU
EOmtz40AegKDOyGGK1FY1nhpBDncdhbHWhZaT5plRpsaZMGqNwZpoyj6S0uM+lhO2VEDjHVuJwHp
XtU3thKm7QkSsGNpJlGP8mUMk/CyrPuuFKR4KyTZ8KIc1a/Pct4UZRJAetKGs7bn5wLGKaORp5xC
SnLUC8QPvTZ07oBV+qipGWvzQgKRbRXvrM2ZVJsEhIRhibqf6zHSJOMkp4TYKjp87HCoY3uSsG5n
U/uSDbJxIV/GU3CbLT69FdGFmdA1n8bUbCML9a0kXGT5g/FFv1nSppBRr2aKiJNBhctJMgwb4CHo
T/TYHbghe0PPbwlkSNRi5s8bRQ8ubR4juaEFYzU3beFeaO6PD14z9orOWC/1y3mTMbEB7TVYz9ho
j8lUQadQr/mM5orCW9mFmoUdsDXA/kdspLPAUjwVG/aSLquck5zSHGHSAR2mI4EMW2SuuzpFGTNg
TdqTAiqukLEvorZFCYG4Gr2L9hTjvGHyZWZu76PFjJNi3lhmUp0i9CAz2ApPDTDjoZKMgzj7tBKE
AQRYk5fly3vZwKv4c8X+L+bn32J+RMv43YfbfW/f/+Mr514/nd6zr//zn6ev4T8270TshlH99UfK
z89P/o3yI/6mSxJHqCrqMmfsXwk/hvybhvIAUI+sM0mHtP13wo+q/aaIuqRZFrWHqmpL2/NXwo8q
/6ZbmkFom0JVZtIX/Of//e/P8b+Cr+Kv7Xnzp+//0K4rfzri2RjyL+mmaoqiaeIV+uMRrwr6GFSm
wQUWNOuE3E4U+biWPOFWHdINoyeEbhVnKZS5yu2e2nf1M3hqn1XUZjlo2TXbvhHoo/DSlvvOX4Ow
l/I1+RBaDXBvY8VAQ1z6v/CWkFOeb0v/IV1nrrzK3xUKScWTYpvsm/Am/aJtdI2t5bIN+N178k9G
EtKf26if52jRR2kat28yu//4HPlUTJKcmTieZ+O5k6SHsMMQZS4bDPWzq7tvvCNwTpLorkXSw7/+
5QRP/JNXWOWdMjSosaKm/Om3ExY2klKnzBvzZg178bt4qM8q/JK3dpV9sz5FR9R9G4/qA9tslRQ9
J3kUVubRejSZa5/xv6pXqT5Kh2onv2eneZtcEVo1J0zGw7VjU+9FJ4SEBE+jTX404vUcu9hYP4vn
8KBcxHVpfgWarnsCtBBwpYOnX9Q7egKk2Gjz+JkjE6LZsG2EwN1bdctuPXo0ZasxiDY8w8KwZ0tE
GbJGr2Dh2M0hOwwrrAhM+zeg87Hq5gZSQNt068fqhDdC2jdrcwcb4q24ER4RfsZPPJ3V+JJ/z2vh
YRnPHf2NDhADGcF7YG5IKDvHnmiu4q9pk7mdO08eqHGged/yHo96C909FrZ40psPnCCdYQtu9oGu
CnEFYS1vlNIZ0MbbMgFUbVCDDLmCJzYX1o1ZQBpfp8tsOMEx0FlOPhXX5IsCdMxs4Vg8aev5wcQE
yqnzRLlSULsxrT9Mr/m7vhowf0a29k1pbRx1/CHSLgm8HMResOlNKEy8IO64FA02ojp9eu0zrunj
zC5+4RWLV1VcTWhPr/UbWfIfxcU/t8UJmNLCTYUbuqGhYHhoPeA7PGW74RTs+nkTXPR9j2nZRd7S
KE75nu5wnGHEIM3TVb5jL1jJ5IDXxN3ZmAAoV/pVmLAxcDXHf5Ub0FCX6Kkl52SPWscYnJy1ktd6
+X5eq6vQI4rIijnZbe0u/fKPJZnqx/m1IavRzc6+k76FRzBCAS9tU7oQmGaOcdL2MECtjQOxF3m8
nvYmfl7s4C7JTOlXfUXVgIkustWzeIeqrD0EW4O4RMNWMJkynmc6/MTCGp1dgqHROFStLW/i925b
O9lZfpAQgdyCD/3UNfuW8uDFv5lXdkxc2qwKyYJg6bfVT9l52IqtlykH49qonkBptMk/hlWO82xT
bRDludxPrE3YOTGLAut5rhDgrkkIGL3WAQoW2+lXD1HXZrcSP7HIqM7FVj836WrWbDy6iLeMZDew
KeBNUxu3620ZHYCL4O6dNQHiQVvCYenMXkOa2cq6agRt2eGxKR1WitqwBeuBwu+zJpaHJ6ivSGHY
It9ifQXqUMLpc5xIDGb+YddOfWKY2W3DYxI7OLTDm9K6mAJ6kuzI/dRpBL2ArJRf6S30ULTdUdCm
awrEzXjBwKevp9DRtvGtfZvczbQJbypCzhIRsBOcjZacB1t7YqX5LTQ7NDBMYfvt9ILa3WNlYV2h
wBJ/Kayneksq4rgeA6eRbfOsdDfr2h/be7hbtGf36UF8Ed3MZQAvPkhnBtn/+v745xYTjp2sqSb7
XUnimNP+1GLK6WxqAwSBTRO0cN0WVpTxYkbNvwk8/Yeb8PJrNEs2LJHDTtb/NEkDIMvUy5eY60nD
0/IrrGncTsH4NTds3PDdAkGuOOL/jvz7J+eOLGv/cLqaTMBFDB+MJlFEi8v08ncNtBKg9hoZpm0k
IXtRJpBazAjiTTkGtZ3rivAmaVBWLWI1y+c4sFRXMt8LZSAzB1IAHYK+VcvpqfD9frNoqbGaF8QT
oP9vyRE+JN14HmnBnMqsUTEpE/hikbGZOcrmqpYliu25YA5eNad25JaRzjiDC3UvKml8JvK7OqgD
OAw67F2is9Vomme57FgTGwt3V+wsNmSF4Cnm/NBmmU+bzEEfYD6DCzCZxQ1FZfcYMNQ5WqBCqpg+
LkvQhtcEf2yttjnQIETrKeAgI2v0bvUFCKJzGmS48rXPDqVplXfpqtaRxuD2EZhBFlW7E7NEWivi
vDU6SKo6+xpSO6nVdZ8BX42y3RLo3IaUz0beX6Kcp8Db3nI7AGhrNXggJZQYIkpuJBEvclkLbm2R
aynV0TfKpOQkDzUmokJ8THRfPUZ9BWF3JrK9kDHcF5qwS8xpw1ziSvIJSrYpW+G7gzOn5RA3C/Nb
fgoln3sqRhOXS86HgdoWbB8lxZaFWV2rVYZeBE0R81JmOgiljm2zhNfOeKXF4SdB6DzV6Gd0Qf0A
7qmerNZTmeeQQ2Gkm74n7U9stWabILAch/iC1fzTknlkuTY/afI7+3RM62b2q8ZattHKhdg9y+e4
b4+hoIF4LXRtJUf6cwe7w1NJ8Rt8BDipTpHAGJROQWV/oeuP2hw8MuShx8DrboYbYdIu0virGrWH
GXrpWg2ml1Evn8sxfQ/PHfmbXjPicw5z0FzBkxw1v2JzhEjKBTyrXeJozcvyZ3XwMISb3hzhHNUy
xQ1GTP0s0XmKico8yRlyTNvarMPCJWNAlbPOy+D+M64NTmGp3WCJH4ks7Vhi8k6D/yviQliTzS1s
6qL24n5oCH1G41F3w3OOflo0F3Ef+XIrYfyauNRFIX0aS/mXb0y7YcprbnwJ2c+MS5JusvWgqzko
9ItoAImeOBnaU887MIHtSXl1EBlLU4l2NVghIypVbPzwKk20pWWXurip17nYLTM4gO/Caky/GBqv
DLVzlFBzBzzt9UzunkkqwIXAJU5Qy0bd4+QFQtoEMSkEPQ119TCycEZlTGxfNkTEUb5pvQBEHQMA
hVeufcXh+zw+zj27x7G/mc1wsBRWr0hR1TJyyC1ieI9JnBKtHyN9nxm1vleCQAU6kZ2nEIqajRhM
9kzkybZedwoBOJ3Z2VhOZ8WNAaVsmXkThVVqvTvBVtrKej5tYlYDTeKrJD8sCZo5syoBdvVaJfXe
ZU9Ug9kOpV3QkEKJaRjFm4KKyexllhV9D02nUfGQkSRWEvQGWTQis4sMQaYVmE35ok+sZNOopmaT
mXasq9a8+CRXObmgNW4sIZlVJ4XknFBM9sCEkp2hv8eJT9H681eR+ZL3Wb4roiwlf4//ScNj8pc/
9fInn4h4zz4USwbrPier1N4LaqDCQJe4fY5W6u+wEH9VgSysZJYT3gW0OlLq8/zQwF8wkC/ZGJDd
5lhcrcyO1gArKBn9u3ybN/Kd4KHGrY/pcTxK72liN/smcXTLtS6zYHPvTu7TI5/9ipACZ/zGYuAR
xZcdlJN5t4triNbnTn6Peg7fm4O6Go8sPf1T8ZHtKdkBDrOVeOU90l/NffPIjp2tHek83OfPRonP
BQEQEEQXsSH8KaLcBtVF+G6cxIvFno7yNHFrfUc5i7UfDalpbKWr6S6579CS79gpJuMgcU9QXYMC
0QHjrX2YF/MXwIGvqL+Hs5vErgrqqeMH++9K8bTngcW8k6Oxt5w8oepxkLekJ3zmz8UThXxwwSf6
jOhwDXmTvTiYDdfHvHFVvtM3wmNZTH/MbzBtjDVuskKm0raZvSQcebrb7tuNVNGqrPo92YhFsEt7
bqCWY8Yno3BrDTzcfki8ABLfsBnNFX4sPLBKs5fULfu9iU9bu2cJKx5rkPWtp5EcotroP8vKA6hc
krNCbqo36BeNGSZP71pxb9pnHnoWc4Wq2hi4IXCesDTHYMyexglwZr2Ady1dVOjmyeSR48Xegq2u
X+VyrUirHMLE5Jiw30k/RYB/lndmtOXLMefpMaPD9MvAFRWFO7zyGid8vqY1KVK1soEvYOoHQsrk
gYwUm7XlJABrsSMvuha8WlSXX5rvKPW+/kAHxtuDtgx3QkJukZ2egeTgPaYL0fOHod+O1l04cQuz
Tpq20+8CwRAbLgvCqniJIW5nwaNxYqxIomji0ZIh2kTZZsNIm6kZzSfjlNd4zk8mMupfmidc52f/
TP/UILOha39on1hw8buDN0rf1/xQbvtf9GR546hfyio66UecY3jTEGG+DLcIBxnw+hMfmwQC0cYc
cIw6xa1cgfWg1Wpt884nQPnIaNZit5ecjmwxBotc4Lcq8FRXOyU3jVJ1dmVpj0TaKj3WCi8kGwXD
puTx73i8YneUmUFSdvNSe2g1DdF+qhOHObBRrasb87gp2PI0+af7/lJIr0WBL5cYXQQZbgRwCqQw
/y+N5CmpHY0EWs/Y+zvGbktqZ8E7BceOUC+XNyh3Rf+5S56DeU1KL+71tNsLHyDEoocAvSTJJViA
KMRO1nnKPJHw+fE4bjFsE3WLO8uj4cRJVK3rPfGf467dJUfMb1Q26a8JpuUr+vr04MOnN2zdZ/dH
es62+KhR+NPNsbUGVWQbr1xX0+yMER5YqJu2sAEU9dF9xB45p4gdDyB7Rxv4JExJsLIOxQAN2OCN
zxHunjOabMIrSHFRcP8zfUdNi5AN6RSXiBPo3nBATd3n7ny0uGpoUZkLeHBoBRoXotid8EpHnu+S
5KmH6mRbTyYqvBdouMq4Nh1lS07gq7SC7nhL1wxz7plozxwf2/QYrZRbzlzBMw5IMLz5EQ/CiOXS
ri7plX7m3q7ibYTF6UiWA9J3Vl/cuH/hkw422Unl3+1f1bX5xnO40umaYPl2/RozQ4As5gD0Herh
tijc8YwPfqodhCQ5gbQn/6FFlO3A3KUFJBOCQNGH5izcq7322PHNq3m1Cvst3DZ7knM8yoSrP3q4
RTGQjz3cS9bbyBr9rbWyPmQve+YIbS852b+HcVWcglP9CaAByAdBYJFjndlaqJRbt/IDsdeRO6z6
pJyiW7IPNqqMDWCnTp4PWB47GOgS6L7tthQv+lU9Go/Fc0ZwjgJjHtsN8gI31jb1L1oDvOz7eiu9
Qg6Yz7R0J04YRiH0iNFHi85Qtq3AC/mwGuynSQhwIPWWhGdteV3U12qfRyB8vfpVUjxF4TIwT1rr
1NKK/UPvb0LYV9KK9wkhKc+lSK7ieChQEMUOTWrPRKFb5UfGKkNBsXCgq5R+NdUHVQU5qeAX1Wv4
RK4z2awr8yqvrUcJEDW5SLodiA57fJWlHDG9dr0N4R109niINhEVAVGjJ/agonpC9Io60PwGSq1s
ueyCl/kzO/3c5lQv2JGJitgd4sdbFmwWrbM3XbJ1sUuuBMoq0gcOt9i8BsMxekPEN6T7ud61IQ7H
vYnOMNWP3PzRogbJ3h/YBnKlC992X61NwyviC/cfa9EgW0/Jrn+cvPBTegEGSkcwHNP74uZ9lc4M
QBi3s6TZzqvqCoYSKUR2Dd44l7gZKMo71uPu2J+LBwzH2ieLrMbJXvBVQoaEV2nxAgwEVcOGWpK+
JM5hXfLS21jeAsQ8upNoa4uzpVhxqEjc7e7xW2s4yZk8uOkKUtt/FCKmYU67VbhiYxkhoduRw2r7
b2yskOYg9Co/qlvxVvgH9bmMHuKLWe4tUo838X0pPIVV9D4WNlZVAsdryU528XlWNjMHxYu0KVfq
unOWbRcDkY24bre0px0UJzes15gcui8TsFxOEK8bVNg07e6O2WM++Y/5xvD8e/cFeamkCnjChJxh
N1mwdja+Zy+7GQQ/XooresmH8pDNTvJOmnL1ray6N2R7wfe0IyRJuZJp3dDUzbzs/X4YuKTt9JEz
L7rCc7/04lqLtu0u8qY3tXOrG3d1JeM26QTMxk7Jvn4Eh8IpomzMZ50xJUbZMwOld2UlfvGNpK2H
YDsyZ2bEuhiC7bjyyIsnt5Lp5V57gDGrhZAYr9kXYk+z97IvDdxlgpl2n0grwSP3SjFOeOH7C6gz
n2NxEt9Uxi2p+tHPIs2JiAriddYzt044oFSvaFYFH72IxnYgUaIagL502E8pgaqoplH3jHLg0MU/
BujTVo8TDforAj7/WCvfTf1Zh2594TmBFTB6x98GX9Qw+bmmSMD/DRvDSakSdgYCC5Jk0Pnf444a
11ZxrdJY7zRMpFz6t4GdLPaJp/7A5vdzePOxbgTO/FF90TXisSxqx/9u9BVIZZskJhNCuK29BBju
llPIQeS4m4+TC8Rzje5OcgfdHk4JZUaNvlddF8JK6t1yT14PCyoPWNckrdRf4pYSEchk5gCJPVYb
Bn7cXiovOKX3fBuvkXA0H8DADcaaTxXuCYw1NifF2VxXJ9Pci+vxq/8yT1yVAoa7p/kYHvNP6yk4
t0do/eqHtY2e60PPVeDb1fM4rab8W5ovaErwxtN6wdqF9RTVq/HTMNclawoofeCTTC50gSDNKFNg
EwdgoMdJ3M8yu0Z7xM5BGFnihJoh7ocglWACLP9BEtsjqmthLTZT7bUpp223/NefLz//38+ffn7M
GAJu5AlsmbBAd2iNEd6wn/9cEF+2IwU3DdrNkMXhtREx5mGlcBVTRN3PfaatGtKBxSUfT+b1KpVg
XGd4d4g1yajlTcj18TkIRz7YyMSdrJQiVzOSa2SFe10zeWxWy+RWzcQVK0VAzoZIUGVeqS5I8sSW
+yRjfiRz89AL9viYCgLBaFf+JHqNYdZ2UosMoyyNpwxEwmvj9i4lOjDvrhkepQXWlJH/V8lM2EWL
grtlseVC1hzphOvHplFgGvomsWcqB9cSOT0proFw2Q1qDByyZdTekNYMzWU/WynRGD5H0Qp4okps
ooH3MEA82yvoyioNvEGVcxQWVdE+VFRHJrQ3rHP4dseAZm1UadeQSagd53qZzAxSzGEfxulV8CuI
kaLkH8NGuevqTJQU94e4A/uST0wyVSF+KLEPmKWxNzicMEfsewV49IzBu6qokIfCv6aR/6YqSbNr
iWjuCyJw9Jj7H+DqVZqshsU+ilNqmwR7+utLW4pAnlS4MQQXgZ2PMjqRiaIia1WS2q1bmBnYaqNu
FfYmWQbBwS8xmSa5vO0HXLNZq1/8+D3t6nrnW9KXWqa0ZXCOoILE8Vr0wRIxAInRdd6JE6EAAHYP
fLgUyAVva/Ao48McXLM81zBTv4JxYu0vtve8mxkvD24U+0+V9s0augabmD6TUsa5WgEdG2rru8qN
vdSMtU1UGZOTnMeQ4bCvRiQlsinQ+s4vQLj7TTvijENu+E3eJWMkuiGTEItwwCjjM8vDAHGrkAcv
AHXQPQI46UAf2DAEA6nz/DIZCnsiTY5sYSscob3a9YxcI2xXgC8FJ4oR6DbgwcWS8XSkWOuZ8Bwn
gSeJS3rfzS8EJ74Ajwb1RU9toUyo++KlbWnGfn4WF+q3aG4TCehqOdC/M0+LjJGWPzXPqQ5cpJ7E
p1ZUX/ORbEI4VyQZqJT3FacOnoln7sqhjYyPR2B8Sn7zUmi4FzHbuGVOiaoU7S2vCGnNVYVae7A+
6hFHIqnROqVx1JNWV1AwlxkbBMBslnq3Uum17pg4JqBKmjYaSEOZDkW/0IdoGTAsUFlVEVqLNF1L
dRZsH0KNpVIx0dElYbUupIhmBiSEXBlXokGfhXigbTJq6mkRf9HwEWP8oSr215PFPChrt1rU7uoF
MmfFPcTC+FbpMLZihVtKinjZC5u0cEP83G2mTFgA5JYku0oHORXpu17iADCCpw6n7NpQ1ovoI257
6JWCeB05pprGah0hevLDGJj04kRf3Htm225lUvMwBZaci7JlOUrP3EIIFBDXFRM9giGWO6unTBV2
YIzhosK+LejKMzbnazTUN6maljHZRGBUA6tJah+sAS50JQ433MIx9lmdToZ4Dxu5YGT74MOHgnWy
iC4Gm5UW4C4rJdIreWm5OuV8U6uUtFqtwsFPupe4SKlHUnYx3MMz4PLPePQb+v74brQW6ysymU5q
vliMzKd+iA+z3ri+TIy5iZajKOilxz6UMb0LE1hFRIEle0ABJMxKtyKdkCYFFQ8MRBVgQmzip5RS
671K6VxBvd5GiBVIkagqLQWb/YiDREXWUTJmaFv/K8SAD+rnpSxikI8T2mo9jbEOkwJJoTzumn5n
NvJbOFLIlu1d1PeBVJ7Ya2xKo1rIa82XNbK4z7ATwoUxhPwIco/ZTBYcnYfC1LZZVT0Sh3caQYP3
g86mrRXJmarrX2W6sybxPQgIkGIqj+AnQuEDHpNhk5HeE2HVkG5t11p4TAv8SewSKHhocab7uz4R
J6xVFPZNWDl5z5xUEeQD2dkh7LulVzWHh8jMKTzi6CrWAegXRKxKxdp3LDowhdZjUEPvSruJgzUp
N4RxbFu93/lxLe6LWgB1LaYPY9/e+xLvdJXNlCcyRHKdmijL+2shCO/jYmULAdT3+R7pxHkYrYB3
o8PmGNNKQkczBWNcpQ2hz6rGt3om1xs/EdehQU+cB0FDHZUabmFlt2Ic+KuSsVo99Ps0DG5QFtym
QILfaNK6GtKU1erA9LeX1w13MxvmLOOOXjlJs/wMN11fE+2IrSHdaUCn32ct2kvBLGxjUbpmJjVo
2pY3ooYXK1v7OCpMcH0iNTquU3IzucHL1lpRG+KGu5S+iV1rgNWGTweKT79cJZXi+lGJxAsdWcmg
T0nRSUdQEBTyYXozehR4/s8Rw/OkSF4TA/mxkYZUixxkEkzSJUVJ3CJc3YsWDENZyRghxwr3KQSS
qxDeEeihmgbT1zn2ha7YwoRwuznKHTGIo5Wf9/05IVqmjyHi6ST88JZYWOEHaaWw13EmBkCIA2kN
yXxV0dQ5w5gtFtxkO4sSnHdzq8Zt55kC3LywAwmfF7oLHsUdUGy4A06uZAbN2EAxcHRSBZSQvkxC
xOL4sXCZ1DbbaqUauzVuNLvLCvgKRr6OB/l7qHrGuGnjDE+9IGqeqetONcW0Dk13JKgiYrMbemTa
biazfWwyk7lmW2/JFdqkBjwe8BXXIePILeduG43WKeElQl1qHEp80aD1OWxYWhGa/EgqBJ+YRnuR
R7AFYpLdE1/Ethwi0NY1FnXWi4G9ZSX3RAwpg+9EFtSYPtBfQU4wdYgFV5OUhCVNbti4QVa83cMK
o8pr2wfQxXVmAuYys9bk9GEWhH1Yzo91wgaCG7sGnankY5ypmDJzqB6BKf3qsq4+qnGzZo6P40Et
q1Xvtw/wf6BOfOgyotYm13dBNn1jdQPBoSPBJxEW4qnqdSPzNQnOBiNnfDV6MzkVTjAcaJ9GRfAt
bF4LCo2fue3Y6G6ykrKkcuQ+l8jWk26+2AWHvqNRUFFHFDALIQlFj0kWdysWNB2K8MWkyCp7gU/a
8ypKfcsd2WjAnCKqpTWOskJlwI3tCPJ4Ai9+9f2mgKE8z8QD9udeWQk48m15MXDPda7ugDWru58/
/enbMS2mbVjQuFbJR8RmCIoZXu/BDH//5efvzHoByovBW7BAG3++VD2fAG5YkpfhWyBiWr6LXaHs
Gj3/1AqxWYHSkd1+8YWKVdAiR+6Z8IFWcyCVIJaAlOCOvQBCUWemmdK5BWW764MAOCNTJy0Fvvhj
5f75glXxSi6AsZotQd818QSjR9YKYyeHiv6XL3mO/qS9I/U0yBj525cIeYE6a9U2XoCV6fIFCh4P
pwKOaMBtyAaTqZhCPpfoD/K6J4PykFaJ+r9ZgH+R+v07kaAkWYgW/i4M+AeR4DH6DKPgPf+DPvAv
P/RXfaAp/6aiEsYtZ9GjLU6fv2sELfE3SJ2ShR9BQ4GPWvj/awTN30Cmi7KFP0gXlR91/t80gtKi
ERQRu6mSYelIz/4nGkFp+SXl77wQMk40BSsEACBTVFUUFH+UMeDxHrFhN9Je8KXHtq6Ko89Cclco
2qqgAsZ5Vu/4bCwHTCuy3Inmc11BIrVm6fTzHUhaCGGpdcVkpYJRy16rYgYuv3ynjakE9CCEB1gG
n3SuX7ncLAe6eghz4D2zVKZukkOhlgfYwLiN90HCnbWpWIwQS8UAVsuQOld59TCO/R28tb43dA6A
ugnOcp0rNzLI2NyPYkPDZo7bYsjOvNaXphXGB9w10UrXF+qfJTKRrDtAXW08brRQbs6q3OonX1xn
chBcJa1bVjgcNpHWEEYzD+G7jlcsG/uBw6kX3WmU8kfSxVk9+KbM6gl2QxtiDELnqV5nsWNj6+sE
HsrCI53Ku6I1lNT4wveRJvCgq0+9CIZHg/s5Or60c+OsIAVCnt4CbNM4bCOsdLGG3yTT65Uqj/t2
YQKlfOy9KRb7R8zQG/Sc1sHslglqmGRbvyeWnbeP0TWS0pM5oaeirwG7JcXhwVR7JNYae6922kqt
0J+KblyVapB/TVJnHLqhQYnIkLKTZYKA+sQAqhCL50IGN8IpR2RHT90TRE1/0Fv9URdDfy2rGcmt
upSfgeA4iZGx6moxnzcRsMxm3OWhQgAxze0K0pF/wuHRC0F9ieRvjOOIO6xY1VxZUBq6I3R/ZItd
SJHx96EWXHEmJMfM6B9mXzQeNAzl0FXbE2lIoycAtXGFQdOuNF3rXovjY9gKb+kEBKZtrWpPCB7r
uuqZ2LNiL/WkVYRi+TBU1uBoRtFCpyUsbsQJ5sijQWMOjXEDktYzSZ511EmULo01Dg4IGHNt5Dif
JuXcSeWw+90N4p8oh6Q/6YZkU+VzZnJLEE1kS/KfP3Bm0w2pX8/1ftANAVY5dREYi4PSMsTF0HJs
xC7cakr02IaBtM2j5g6dqUGkFQ8L4MP3/vXjgZ++fMT/cAvgcy9Jhqoh1tIt7gR/vAUIUaqU1IDB
3gpIDUg50FeaVoLDKZeMyEzdioyW+EyyBjc7/S2TROHql9q+Blle0e28FDGDfh9jYptm4DZTHF2E
ZwekLw0HnRleBiHhbvC+2Y0SB0/WZ2lpQGrhH+/7jlwNFLYMbhhGrXOc2HD1NJtQAAF1ID8Btuyo
Y7CqCoucz44fDHTUSIFl1RSlcAuVUutAxAlM2LRuPpPEdaRKoWecjG21eLGI0ZNSVd+HvRLhdwE8
HdfkAqjiFrtR9iH0s8YKUDDWuhAeUc/ETwEG+kkKmSD5BkZnsW+9JJGUrbokdghScNQlouSxGANc
Bc+K5zx/lCfhbbCC6cGs2anX4jPsXEgdSrMjpki9zLW/Dn0JXR9slZVl9W4bl/IT3p4iyR2VaOOt
FAwPiFriTbjEHQVxqm7VcNxKgpFt+uE7A1W6ruLuJtU6H+6IXX+lCD0MsvA05VTOHdY7sJnxQY9j
y1Oye5a1Ac6lXKNGsWD+ZtI7PBrWlkiM1knXvRiLu5Gg5GQbD5VbQtHZCpSmrNTaRb0aukLWQPMh
wZQ0MgEoOy7BOlH6a250Hmmv2EdYAjPlqD2CSb04bpDUVmDgRvx1no9EzC47gjWZ/4E7YkZtoeMB
QiY4bTg7koSrCcHe5IiCcVjkLPseyKJpNM0+TJjv9FqylTQukK6t7wZKE4RiZEWngQ7tMwRI3Lag
fTUB7nzZ8Y/Gy2ek1gQy7kgmafzppQ8jlBJTvGp7lUVLC0NnX6kWjDji/JypoVOzStz6DWk3aqiq
e1ypTzyn82z4j6pO5GS8EJgbST+lM4DQtBulE94xHhJDF2OpeNsQc1ps0VfJPsk/kvzcV2g4AOSh
35j8JfCOfKy6jR25sNp9iAOuMBXroPnGNdRx88QDgCYzhU5R+daywI7ONfMyuzVvlcY1kFoMiyCi
vmv4dzC8k3pXSuEaDRZNN/ujTkDYC1DlqC6525mVPIC8CfFB0QUSFmCNfenmSs0qvjP79ahWQF2a
p6aVxgcT1awhcAJAIpiOE6lCOZbjLeBputJS+3+Undlu3Ei2Rb+IQJDB8VU5j0oNnvRC2CWb8xQM
jl9/F7NwL7rkRhkXDSSy1K4ylUlGnDhn77Vf5Gjaj3NH32VmBiytv4zGQnC7JBxlSfiKvfIzkei0
8YmjULhCN01aVedJrWs8SyYAmVtuE4AzZeW1TtHqhZYINmGZfLY4pa56FywXWzHz0BTaiwdZ/wGu
Fq1xVW8J6AroZdFrM/qk3IEkQJdIZoz2w2wLkDQmOINFYVQO/QXs3Y2xyHbzJ2oSmCimsNdBguBg
mojm8tuKYL/ph12jC7NldEsVqibdkC6WqOl5TJAyNnb+Fhh2z73GyoOR823xNW362ABx56jPRAZ+
ajtn6f9hSRtLw/476alSzkmkxrjOqnKf5rO1c0gv676qoAeDa0IIIYxiKekfQJTBRZAEawSu3qSu
te9w+p2rGElQnBvMsWr7rzrJ7av8CwxfRc2AXIGsbxoav4ak4F5sQ0R48XsCjGVzt+yWYXiLXQXx
OaXz1A/JrkvwHyxrXJ0BeFE2RUbryXNNg+U0kQx5jyssTKc52oN6q4Yh3RvQruuWgY7Qb3WBF0T5
eECwOfkPKR2QbEoxkk0OMcPLk8vQ5DhZMPjqBSsYDuWWYC4n5HjTCXT78+hcwQJ42/sTCdUFkEpc
XT0PBlVLQaVaDy++6q7VXEHjUfCr7FmdCYgim0tPzYaNAxR7o38WZCeRIEyas9cZIHLra6hM/wZU
Nbj5PlKAOhpazqIAuXrZnSc6AFwbYvZCHt3GfcOHB44plBlAFOOE2LY9LbE9hADEB43neuXBx4eQ
iWCRsvk1zKW7R2wIemNGxF6tmyax1l5K/x4rsHUJpxTZEfZFuhdGfMr89IDvRJxIvXBwAni/hoHn
j+CAeW37iTj1pfzpshrvs9FvNrY5QhkNIm/rDPwJqpJwlUI/hczjA+zsovcsADbaZIn5EFbVNxHa
6VHJ7gkLnD7dw5RV7linpOMobdSaGD8rOOT2CM1I0K1vybgpoyXRaHCvVXnNRII7FZ6ULPJjm1vh
BiJCddK2bW9dmX/HAD1tbVcuHCovunlRcME+SUGWu+2ZY+dAjI5mM3pECAsDsbWQzYiGx6SzHaZ9
JWrHYqo2FU3Kgfydi+/79qqNhu+dRvLZAE/f0FummxrZ0ynxNYmuZrD16btCqMmGlegBpbahJowL
XNs+BYf70EikJ4bBw2gbjYPJQBFSlzb06sKxP9MZf7rnEt//aciYQdgeAVxsNeVas8W+5CBrnJmY
wcbpE3JMmYgXzDq5x+Ai9azlZjQeUmASTwzxHSF20vfDL0VNTunUQxYnfulRCKR1ZMSQZu7438nM
zZnRRN1GTRxL+paubhnZnyb1Vodo0aplgU2WpbaLkA26s4MkgEfpYHbTV1nM8dnyQyDGtbkdWiQ5
OIyztUt63j6mibSK42ds7j+znH07s4jBaukCdAFVU05JS92i3sk6WPm4c6+1NF+5nJSUleTnGAnN
sNo5SIYID92I1TWKmk8wzpbOpO4ZfIZ6NzTtvO6Xrx2GT3Kdh/FzNpAayFIkACVG6FavujEOFVZM
hmG/EiHrfUxzS3Cv2oZQT2MMbaGl04nC96/IzU9O5jeEJ1kb+hlHHkLy8PRIDjMfLpMs0h5L45mt
y3YnE92ZuAmW3b0NVZ40WWN+UAymDk5QfPPAmJ+axCVPBg1arRA6+MA4N3DfGurOmlMY7kvAAi0u
MhYLifH3ATQKNoZIba0gkp9ahK+BYvgF+u5WjAr1M6z6LUbn8nR/6UrxTredP27EHMBUNJ0g6UcZ
KVVphwhp4r+wsub+0GlmNca4CGXh0gX7EYn0Trdlv9Kkep7/PkCqxJufmY8mibNM+9mXYeaioJvn
bp1QDTJYw7yP8tvehHEx7mNIWzSK0MzSoHvMVVxu60HrtVejtLLqMQWB4Or9XJCyEcI8M/p+4I9m
PfM0YtsTT5MmZpEUQs7jt/tdWRDvi4s+PmfCeQzqpr7FS6xiOzr11nLGHzEnpFWqoa9WSljb4U6x
Bn25ZYLwhemwB04sbWFqIr/zk8pcwXm1v3NlXJ4GKBtR069JbynwiU9g6fNpkQ0NR29Z+rXfAhnu
GL2UVnYgjcrlGFqvmVeE7FuyIi0NdYVX1ijRYiSgUYrt0Ch+hESZX2nrd55rXom5hgTcbCTJKoe2
d5+lAYrWN3IImsFfY2eJo62Sn3aC8m2M4Se3jbc3Lc4Nve9v0rpBIqnIEB+ywd0GJI2+YbBG2uuQ
h8KciE2OR5mfuzulmbxhKsDRJLHmNgS2ozA9yL43aWFaP8yJKiciEEmiVd50NdKGpKSzVyYBQ+0k
bNZ9jJXIAMK3cnx6ykBzcJD1Vr5pYv8ptJkW2UNQ7Nq2D8/Om8/Kdh1K81nSiDBM1C15WAL/pg+e
O1X12YEWvApLgdNOefJxHN8snW/kU6Vdn+QePIvVaF0DpIpOYSAjshkhYczfJoryg71CHv/yzFFc
855EBTuAvVcSb0jk/HxIAHvQ4o2+4UxQL5m2XrQ/7bqOsXo0Dd5Z8mFtOOAzok/x8Ecp+kovSk3Y
EvYvvpXk2NRE9BVkSDHJP9izSYu6ozNttW11cOLiqWvA/SQwx6xeO6vUXZ6CAOq2bbIABEXzI8xa
eXY6DAiAMU5mlk5Xve/L0ieUjBg4oqflXiijPZuOdam6MDtxYd/DcfaenNAqQB9oDomWIy6Cmpvx
B7V1ZN/0wtpLQMBuMGww2S4S+zNV7gtabtgbCiSivlIDZGdsRojr2sfJlCh9nGy6CRo5ptfkR4iA
chWXaKm5Nzn/5xenUPVpcIJsXQQLosJGzUci0d/VXGmFYI3T6JKHqPAdl5ODoWgeaGr3TSEk8meS
os+CaPQhBVVzf5kRgdl29hjCMd2QIUmakK5WvlcJNLwcalNreM+w3R+HnsIZcjmhGbHxPJRddRpU
2+/ape2W1EvjCxIvtQLNm0ChU6fgORjV1J/wgvirED4065QbkxKXJqf7u8Ys1mGfMOGztbuuKyQD
JJg3Zyo0fy9N8zEB6vdMf7J8dLqCExoLAc7GCqUiPwN/2n2XYZrdeFay2yhihHodh8fayrZeZNWP
TTaE59DSyJjA61CLGnF+otQnc9Nns4OkhzRUzKSu52awGiwNGEz76V/Y8/EXGGXxTAPU3JtTZ24s
jdynYpjf4BKyy/Ab0F2Id/HyZJUI7O0u9Y+dwzGi9xowMIp43yErv1DpdiQwLiG5RXPAm0CYPZTe
TVMn06NZzGoT5TB4+rkpTkxoV5EcMxwNCLgZWcuVCCAoEgsAF9bCZbg0vYxRXvsxGB868BMw7KPk
NRpL51hqrsVIRPzKKj2fpyp6Pw924r2IxvNe4kaxJJile4gnB4+fR7Q323j6VE3ZKsE5dRJVzklF
sTZOsNIds3mrZoCiieP09Mz6iki3wrp1fvjSc2LfSidI93ncGauJEJBDljE1W37pVGZbwm1h/Svc
mr4yIWRzr2jTRBFfPDFCq291nQPeX5qQteVmJ/gl6N9CHDFunzxQJwNZC/vHOdxMohxunL4wKqJ3
MVOEIMngT9TLHroHcgS8ohWXuPk0e2o+k7SYXZThQmmkSmtQVdmVgVi6CYDbXbT+mc5xdU4GliXP
RofeGxYbL8TGnaL0WjtJ4p0qJ8QkGRw6J4guaG+Y6hfZ2bPScZX5WUgM2oh6yNcWFTy/EqQYuNkV
31Trt68lBQVppZnet2q+ul4L8zcPh0sxk/xsW01yNVqAo3e0mxRpzTh8sSnPA4rzhPHe3IfPRNn6
58y2SUhnQWe3FSNp2ebPEmbNidkhopaEY1LeA3YPYX2VaQDeeyQqzLawUg259k73F7uy9G4ehhen
t7xTP6CCJ+mv298LEN8gVytSBXyn0USuqvnLZ/NAaBl+yxLFEMIM1guLTkxqrud5+Emg5vPoNaeh
RE3Mivo9IsCd6gG1pMUOtQ20j/ci2rc0PcAOSf9gOPR+RDp63N09JHvpNEDQsdJm7ecgbz6pWlw6
EwVSWVwsN144LXisiBM3L46RwG43PEguMWLwiRW0yVr/NuscV0XvP3VeMK+DBWIYzFgc/ESeGlU/
qphskbFpv8ra5PkOhoubEOwbjhF+DHs+Elj2ChYYWFHDgXsJV6Wt/lX7NHSgN9OjJWnZt/WSYsmv
3050Uiu3+p6Q/lrFvtoG7ReDpFQcat6BLPNLGAlybiBFIy8FN5CSM7mbK8NdTTmpdnN1vENv+JKN
FS6pQ20Iea6M/kmXhF46Ufk1ToyByjP47ixHPKbQ90TZsVwEzhilTnQ1lBuuQ3b5Y3ki6p6eQspZ
3W4s+k3AxJ0C9zhHXpp5jGq2LDTtNmcZf6CURuGYEJDrOVaz4xxnbX0CWpEiGxuIJ9OnFJVUajJE
dyspXiMHZRJBvwgL6goMz/L9U7pN69CYg5Vr11+MXpc72GYchfI+3TJxpW6Wn6eCImwq8mtPF/Qc
eD6n+8g6zznjhWnC9lnnrbxMpb81u8HeGQExJHbNIV9lJIu0ZlvDLoEWyl75GE+bIUOdzecoD1SC
460tedANRdqGcnGOuNOvwXKbS8vK1HZ+tTXpdO7g/UQkfg7OETjaxvaLFFQ0jId4YCFUeBcoCZCc
qlKtDacECOD37qpfsrjqRL66y0R/rDEGpaB/VhHgJObVFuGWMfgenCqNKujU4S3bJxMXh9WrE0F/
bMOSTyGii0mlkxw30Lqiw9Cjhc4QISvbfb7nvM0i+kymKtEBFgp+ueQO6wq9NZFw71mKRHVpFtWC
ZFTcnCHUmwYeZkmbixRPlLRZCoqYlgWHDDrDvzyccGcjj4yXjuGOu+SN35spXdh8ZezxTGByv5n7
vN8X8DqhqlorwsII1f3sAoE/RHxK6KAprWy3epcK+9tkoRKXnC5IK/UYz2rSMOJ6H8yC04BXin0c
hcgAK/OGPCpeuwURSVQzu3wkPcVzadu4Nv0d+u84JZsYc3oNPtRw37IBEk1bse4Azimf+oG4zRqa
OfihbU7g7kaQp7W6X31qYlkZGuAK1fdY98NboJ3XipVjLhlEpeFFTn35JOYICwxmOZk1+FK0WX/z
rQEHWlAOmzJHctr3EcWU9aprMzhEtk5OZORiViHL7sh9+hWtrZHQBb137iX3tWc3zVXq5Ll1OWgH
M3xRzTE3qMiLiJMw+NyjSlLZzNkhrFlA1WCcuqqdV/eORCdZw72UastPZ6D4+aD2A/OvKPqSJq27
9wRkRJJE6HjP9fwgvCDZQ1ANj0FP4cfyRY/LjV/KCKOBbEAbRCHOEVd28QsyqwozMdh0OFQ1uiFe
nMS75CLSu3vRElvjk1e1xjbIyaG1uHW06SMp9UNdbMlcTLluvzmlNeJnegKo7AM3Q5gCQyWw0Jgt
L6VrfHaRjz1oFUcrE+HNtVry32KWaq3Np8xc4IDyl29ouS+9/k0CbKebYXN6arx5M2g8I3kbeSfa
pLeQiKHjmNXNubXcBzHViJZT900YEWLBqk7pHozhUzskX9j/sY/p4AURZc68pPHAHHfVHoAxmUrx
mL+6aPIMDVl0TiE4qjwgH5i5KcpjLlR5vfwSz/qvrOXwTVVkHq3UjchwKiAGZN2wCVBWFn7nIzo0
W/ZxUulsNTXIlSs026I4NpZfHLSBoVyPaDmmkBFrVlfOJ0qgfe9BUB36PtzMuQgvZHXQn7HAg3WD
XEFEn19bn6IfJhU5SV6/H+Di3HRavKl62MYgqV4b+71FEARQ2BO3OW3gJyaLPjkptlklq5U90AWT
s/7kOmW4laqm2WEO8mRa1SfhczsHEvYJ1Hb/AYfy17wBcy2dr7LKXLbUAcN7WDhYmYlgKyYKFBIH
dgXDwKPADJ/S15Qgw91KM45kSksMuH2LFqllnosRqWr4K8xmjoN03c4+AiDBUvq1BCYcpfRusrJG
hDSwsfAVLSqupL2RVEmJ4px5OsxLiuxqTcYL4YElVe2c4AnNCb6Nyth/HqMAl11PfNSc+fU2HfGx
pGn8FaYVgEWyHPA75dgCWnIJ+hxH5n2VDDQVplvieiSjr/6Gl9nHOEnQ6P3/Zc9kLioQz9vl2TWq
bF0xfFzVM+cJGyODL6fHDvn8OQXS3DjTDQQ4AH4jBi+RY7pxp+HGc5jseNRXjMXEyvad7lMYf2+M
SRONHNqH0KdpwplIrRlh1RfbmehTB9TyXRm3D17Ypl+c6n2KIU1zBTTBQ6K8Ywz4p6hDiJSmxXga
Ed5VRuM/cXyjCcsIcFZTt3GL2b6Urt7mQ5iiHSKCm6Gf8NajItoUEBwjm4mFayYiRjWqfRwKWCLC
/GUFpDwuY+0MytwxyLrXUCfqxR++QHS6uV3CaJNlBDYuYclgy9Yqmf2HWEmEe24TnGjm3Ixpfh+6
EqEVRiuN9cexm+FBzxYtRjP9NbJQrVUjv5eWeHUjkJ6OCLLterQjRJSB0aymaIpWepSPdptsdR4T
l5hGj6nTvdgWUHcOH5u+CxWor4Z+k/FOyCHUEMPElNFxlGiAnldGe9GcbfksAUIYeyFc7zi2PD6x
ME+cbxI+NgzK1V3RWrQ7b9irsH/yshRPWJlyJX3xDg0zYvawWkYprjkPW7P0ETkXIIuI/FsxfPdX
Y4pIl6h1xgdGDgiz7hDmbqskr9+MOrF4ZChd7GyV1viP3KE5Q3VAjx+7ZIgv7wi6xhw5BMg8x06s
ZS77PfqOr0PkfxoiugSOxOHmoqditM/L/d39xZhJSISQsC9HFV2jsoj3o47fGwkN4KHNm/hah8MB
peaEQGX5Wbf8bGh7RLY2+wTT1nTlLvLxofIQu0kqsOv9RVgSsz96nL9/Fs44WZRmQgLeMiW9GDcy
pf98QCR7y+B4gJv735/f35micqkJlIvjeisSg3ZKV/vp0XGrM9woTmgVppshYYltvGmpIbHoGKWx
TvtRbPnve6uo70C90BDGVCF7eiyZOAYBaWS4RC3TRGonBIAII8PzieBvbc2N2pgBxEeRTPPG8LFX
CiscXjJak2dS5tamCJ5dYtnRlALlJvWB2BL6ffTibwWfLNGDw4aMmmtS0iGTofs2cPIi7TL5VIn6
VzkknyXxIJz8j/STNUMJHKhRQytHT3KnZEL7XdknE134upBYeyt99KqC8fTwXpbfXLf/bjL8I3nH
3A/NzjJhTeTelxxLVqLidqsi9xxMNIs521G1uaBq4jJ6bpmjZuBFHiLI3LgcuM9MTnEekeuVi07D
gLkaO/GqysT3EsLKQ/zWmT885kWcpOxjBVZhUzaCqU0fFZsgza7SKkl+6V3xgDaVuNUUTAbQPBNB
98KwHx9the/Ddr9BbzpOwPceZhMhdex7T7mbM+Kt1dWZ+y3H1q4n0UXQWyP6hHF0YBzCEM1zt3Si
Y6fDQ0p56+uQTMu8u2KwzMf4i3RqD90K9UFK0Whomz6ezs9ezH8QDcM3EoPZysuWZbfZsGmsaB07
D+i9wW/my6mw3WfGlBN4/SOHtPiQOrJa9zM51MbCIvE2XAeMCJNYE2+6jcGPbER/G1X4ZacK3TC8
W3M1BBltmy1TK+rhAmS6hTraYp7HIUe+z0P4iTpvxibkvAS1t07m5B3gk0u+9LZTYrGvIKS2MUbM
CVLcKs/yXYy2O6+zK5yzJ2bHaEE1Fg6Rjc3WVeHJkh5PQRRsWtsnXWBRADQgDslm3QWepsUTYy72
YtISs/es85iattHS0MPhRu84WTsVMTGRnNYyLHeANPRqGtpqIzp95E+/DH0DraxrwDnhHCCVXXHu
sl9iKwGH6LZiU0O3Zo+Gj+KoLxYx2qMDZoO9A4Of2FO2b61s4WhpkhkCUBw+gdVlyTdQmiVBZ82z
pZxmW+D58UMGSdLwngJ03+skAtDb40qJekgBnDPfwa/fOkX30SZxUGJY2QhHI7xKfnq2yRdJAATD
SmICx3TdBcQ56VAQHOCpneWUjy0NHlJyXKb0wGN0Jt4YSn7jc03qRzka3OAuN1WFBWcjNAP6ztgw
tWaPqWij1MA28migqjf4fkIkEZsO+AK53QRC6HbPmbNkyuYwhCErg5OLBW1/2FdGlW+HKb217nIm
zWAj1E0QrOmgseFYFc5B2aoX16JsbvstqXJEFCcVc0PQWCWpyOu5QJiUsx0OkWJAD+SgHtkqIq85
RwqLfYOHIIOu8SByGBzY2NDUQVxou03qw5QzsqfKT+1V6OTzajaCjZcw1pk6Aw1tXzIrK+lvBaa8
Mg5dXCbgvAa3JpkrED801A2cdZT2mcoZCGNVNOr3Ka0krjia9rOLHL4IP1WBtc8LeinKRNTMwP2l
M8lwU9uisv8iHI3pyvQdZdP3jBWNTBc8GzGCmrwlDHMIxVsz0fKhg/HQjPJzN0AE8F6LztTbudyG
FjH0nqcvVcGoNnRpxNkTjkQTGtBSb9qDow+Ji1h5pohH/5zt+vpNIXlZkRkNUn5uX6YhQbtfoqSs
iog8Qr5UV7hbhP8HDnZf0jT7YcbQ+hwW41JNmyAZ4p3wg9dpPDUSHgkrEVrsZtz6o/0saNfHPs1l
GweTnWRfq7mJoQFDRKmizx1PXQpH6CHNCBm3q/mtCIqfXt/WO3jEYe8folp9I3gyWs+yZ9Qwnysl
aZ3GFs0IjE5doR2Mhf3NbIuYY3yYXATfRRGmwEBs5uY1HnH6pe+oA96iqh8OrsbZPQc/ibrDTpYb
20Hhdfx3edqdQ/1PcZrnSf5nBl4QSFJv/ilOa6pC+mmO6R0TwTqZ/C+1W2tMY0iv4iGSO0vCnegI
J2PtDzewXgGPGJeMg/668+jM25kLhosnbBdRHf3h4iCGflDOeZ4D6NNyEfl6xAL+8+KAe8dezCzh
mLa+PKil/YVXCG12bG9o0dPPz4NLIDvA5xW+st6PEYFDA3IZzJL2RsDPHHJEKUwMNShRren5Dxf4
IULB8olNcD0uL0BpaAnxQdrXx5XbtUEUHm2OefjOFNVEGW8z2E34XBwCN9sBvF/IxFHkWOpyPO+W
rK7/fhm/aYy5Ck8Ik+/RJNbyIxTZJBvCiJAeEixPukU9LzHp7roqnLfKpejMly+zjhGTkG7xB3nj
BzgcH4CP6YlvxpfCRCz9Ud4cBV6NOtg9ksFiXlvGhWkCu8ohbA0nMb8xFsYBhUzl/4FKZy3f/T9v
XN90WD+5cwWgdf8Dls70gVqVeeEwgkqaR2RfRz0Y6yBszb2OQKcN5D9jy3wtZ/8X7mG19u3bdK/2
ChgloZH8KsY8g8Pa038jq4AZfHfKU9VfHKf6XrgU8Wgd/iRP/RgJsHxgUvjC9yxpc8t8lKdOBS2f
gMr4KDtFf8WYj8OiIKgYOkAXsfubhCyDNGOPQM+GM7cKrTk/I8DFat700xZVYjpY0CQyZu4G9kLV
tdM+s9RTrWt96kS96RT6PQ9vE3NjROTzOzaGbje0KQMHRhMPRIJ1Z9Js0Mp5LsieNkU9kQIfyYoL
hbf5+v+9O33cOtwlgogRhowfvqiqtBvBJ+0eOyQYDy0P8IOQzabpu6+tpBJMFA1g00u/KDcT23//
u3+X3vJ3Y1gDw8/sE0nwPxcQUgMH1O+tezSFuyGfr90i0uw2tReuvaVt+u9/2+/Lle94gek7jhsA
zP24lrpaWg1qSZfEHuPnUNWf0HgTP0x3PzOLX2Md/omSuCwvH54BJ7ClkGASfSwLHz7arCmIU0oq
55iFISZYQNiUxDuztUvYnUuzYxkRJBVt/8h4rkn5RuYl2W0roo3vI69GefYBx+fzXTRa1BjNSsmp
Cm6nUTn2lhyg1awj5zFqiUsx6OT++ydm/b6A+q6zLKKcxCTvPnxBZdKTkZ27NiGnhreiZ4EJrVU3
ExfxcfSCcU9wx1fJIMwNmNAhqMIGVeDwrRc54uCjEKlLPH1ganJ7ChhnuBffqD9bWJZe5/JT6DTz
32adf2Cg/xP7/Pti6wdWwGiXj539/uNnHlgD6PnasY60GmjwO0w7HKIAAFP2B5MMkXW5GB1ohUeF
OP37p2X+lzWPO9kjV4O11v6NxuzRvOXvLqzjuLgHmhJ6nemj3OlVdsIIB65A9dPF1D7Yx1Qz61o0
tWpJQkfj1//hbjeXu+vD3YdBhsQYW0BBdj7SmXuRlDIOXPOYuw3r1aIemhfNz437L97NC6KFkHNN
fWh4RvWHJ9v7/dEOcOk4COo8Bja/LyvMunxRxuJYC/GNnmCNckROXx1/V0jcfgQuXqWDI7cIlxGO
APdOnc+QJHbfvMTa42Q2fyjT289d5eCMO9K5xwKqaoISUDNEBMpsEwaXj6NtkoNHiVGH9vEeh5X1
DaGGDtmDFnQV7WDO1TEjtxpN7TVKoo2kz/KAYcTZFg34mnZyMchVebBO7eK5l3rfNUF5YiixLA3O
ZEEQYgXb2zWqWXMiKM+NMXHmLWV6oEz2MrN8S0X0bM1+u00DBoWDGe4jvfK5UdYJmSFka1jubhib
Gq6TcTZlP73hwt1DhlgNRpE9K4PCjaL23PbDzFwsYNjZcqJKO4Bbtt/759LLX3SU3bo2NjmdleYf
bpf/smEHAiOUFbDtcYCwPtRKZcLpcTJCsL+D7Z9myD0oDX6kces/9Vqc/AgZRjahGUhNDjKto6El
lzjpQ+cgZsVwOVP4c9AVW12+C8yBPgFaRoYlNQxIPPLOXJLW0c3WHy7c+f2JD4THKkt5HPjSv9+J
/0GijfIe2Qo1IOS03rxCZ9/NxvSriyLnR1GoN9+YjnnueJdsngGKxjkz6bK76WAJ+KrZTpHQFNRf
S76UOBPxtqL7LFEPqnHFsFNCwQB74BKBybRq0zPl29mhwnJUM2toGWuZwVeZDsjrTaOwTzJnku8i
Uz+aY327V1aac/+5uCFWYGEMRmuTW+AWQmbLJ7uQT6PBLCSHihMiel6PecKkkCVz39DBU8MUbI03
X9YLa5QwHHRY/H5U95JP+BEAe/GgcIPtK43Oy7GGb39Y0n636wRAfnHHsaDyEFsftjDRtPHc+2xh
ub8PaPZcW083G+Rs+IuCHKSVLogmXlSjhLdXx7zxoBDGiCKygLRFlf1hdTd/21IJFVjWVyxErG32
x+tpkpbBpZrmI1/vcPDAUfqetxkroa4AGZD9P2W6rFYeQVTWKOotuYPkVnsM3pK4as8dWRbrP3xE
v636XBKuJilcFxL/byudP1tosmkeYmVNJDJTWAn0K8KBeUMWm7RnLOR1niumC/3+6eACYimw1p+k
CVLhD9fyW72/XAtaY1PIpXh1lmv9j2ehwJ1Tt6GYSPU2F6KvA59CN7uEMeDD0PGlhRZ0yYi551q7
hrn2Oq7NGOrHKMsJ322KG3P9kH+ns9cNp10Okwm00XF++8OF/r47uRQUy6EEcxMHhI9Hs1zGyejW
3nA0lBU84JYUhyISZ9SxAee0zN/TgB1YYtrwMQyDvRHsmopHO0iK+Gwkz3LGhDJ4zqc4Uuqg+gQO
m/KLM9nfl3g7IvR9rpuxAMZiXQEH1S+sEMWJiSWGI7JyrI5luMqgwE92pjZgGr6Fpf4pZuSfgCVC
wBdwoZHiltj+SwThTmrTXFyE1XED36f3ibXkaL2TKPXt1nMOTgM0RU0EC2iraeFyRtXCbeUCbAAw
ne/tujZfVGReuadZIJEHucF2BqS1JlN6euSZJsFwJvZydkLkjeALK7DMp1EyFr6/1JogoX6qbEIR
OYBUDPRQv0p9nnFL4g4pCZqbkCCA+Oo865M5Uc6nWfSpsEiqajniRkm+MWxtHnBw/lICPUgvZ39F
7+USxZDz3K4LHu+LaErT8CT8/mVqum+imvFGgBhFaXVOTOO5XaLMohEthWcTPVB/YeCf4jkIgqOr
pv39JJ2E6tdYomBPAwJ5anaCVTlH5tXME/a4Ity3tjP+oeb4/eZ3TE76+I0DR4rfDrsJuOwaNRfJ
jpnktKYAMVOU1gOQXom1vmGAQI76H27k359+x+Sxtz2bIYUHzeqfT5yOhKX7MVZHGBl6S2D1Je/6
4JQaZU5asZusZ1+CQCGTYFFlFZh5/tYrOJ3rn//9WqwPBxybMt3zLXZCzGCO+O2ZKrF+mI1ybEbT
xmvj+eWZh4gt2KFhi+x3h33DPrhxeDHsDgoFfo3Z407Eix98TuGgxGpgVOYDHEzKHxQiNI4tY1Uj
dByNgtopYJQ/x0+S8R8kkWTBm6itAw6sGkfrTyu9b/7267DGS9eV/C6W5Iy67E3/sZjZOZNKG9H2
MR6bZO0bQJnnwhFHsivpa9//Gcuieby/y2CjtfWUHAaPALVU44R+uL8l25a3uV/k20kan8cxm4/3
l4QqHon7SOGpnPX9R45R0TykdQFXQc9Ha8wYKGi9lwjhGILAJckyDBSP3XRQDfiTKXXlMXFS2N9x
Pf7fW4EyxYhoPOMcl8Qa+tPGcdtfRTAZx6QiGMtpW9AxRRsCOx4XzGjYI1vKZbG3nWyfkqd07FM7
PObItUO/5tcefcA+y9sJsxADiWO5vNzfBW3CgVKUglfcyRSrUjyVjsYsQ0yxDm3c0mET7TmL5vvR
tXeWD74Q9MVLAz3SYhVDMde8FrpAaAw/iJHVvPPiT3EROTuvwc7GLAG9uOEmD5aKX+/OzL/tV+gF
sdyBw3NG/EDdgkWpc7u5Gcl3UwPakkVzne2YAlwl41Zi04JrVkE+XcKfRrQkFsON59TszdcyJvoF
LQv5dxmjgpwBqznZ6gRRI9nlrNLA7eDbegDX6T2H29omyHlZR6ehvtlpBCgtyvxtbut4rzGK3a+S
GfilZPZ+ICw+gZ1aOi86s5I1tPR8y/GFyTwSIdJIDH02ZNWdU8RPHC5qJPcAz1ZK02vSZX8Lw0a8
ppEIdhHaYWUH4Que/1XW8AwJo5HsS21trKHtLGo/+xKVUf7YpP/D2Hn1Nq6t2favNPqd5zIHoPs8
KCdLspzKfiHsKhdzXCTXIn/9HVSdPgm4ARvQluSyAk2u8H1zjolgtspQYLmSiJW7XYdpCxaIpHWl
tQNiiq7E3j5il8etRf4ZRUpVxohXLa3cxqplvyDYTgfkf8Om+ol3loBMaTxLG6xP1kQaHlBK8mPl
FCdULrPayTk5GcqzCB/FtkPkSo5RakBDYv8UNESrEuD8jGDMXJOzFm2rAj9kBryp8xON/k/0So3o
gtWKMpRh7/w8NvZmYe8iNvto1CdzTTTqYQT1ResjKxvjR1k4r3ClfvhipqURkrwcccUTOdxuNIg+
OysysPKBBnF1LP51PHMkB/MN4Sxr5zKHwgaUZyfiteRN075VVz7monOxx/+pUOoZskO/vVUNKnWM
ZLe7MXWcZbmqCZ5N9F00YahlOiz9TgR4XipjAuitpcBYJfKqIU/eUMI228HnNLq7i0MUtld7oMOk
JW4CkPJTjyZ3Gwgj38oYfd+o5+ayTOMKWyvbdVwGnK+T+TihjHmWaMQXWZLHiJN4mDf9A0Yeg9FW
h3RHDPTC6yWilthS16Rl1W8NqdgUiZ/uRKOfAkcrd9aA7znNMS8qDH9rWxtjXNihdUMvwNtP7dNo
AmzSHX2darCDbdcHc8bMC5ablme1t0e3foLMEC3rtulpntj50prosJbwCncD1tsVsNhcx3KKgCDf
EakbIBqK5ql3jBDb6kgg2/hEsSSGVsQoJOBAUV/qtU1rZQKsYqoT0+bkD+RdU8zxWD8BXHngVID/
V1ko9HAWHOV2zL7rDKko2r76pCfJrEzBcJIjrDxBP2On0p0o9eZrCpDBsvFSa+NXtgfks4r2/kBo
Q+ZGzTPr2mXll/YjKyYsK4F4KLveOAPCS/FE3DDuFOQJ9IwxMLTy1dAFFFRsJY98//jglibkUV9d
U6ccryioYs6AaTFIr9k4duxftUgYl5qLqWE7u4wQYx4SfPBzAVcehkY7gV/MwogmWa//qGpFTa6U
zxn8K2ZKoly7OrogIPafsuwnEwMdVpCQh65g18NOEto+tk3EvPa2w2QxhANCqGugDPFMWd7Y6M0I
Py0u84PKo2OhDmOWeFhLus+c/AYSDSzwvTXxVy2ypGNV+TehK4dD+hn3EYkjrn/IAkRwI+L3TUJb
G4CaES2cdiheiuylF9ZS4bY6JqjJSdmoD3QZ06PmMMURiBziAanRNXo2y8qaIeWmZdGmJhrMM6rg
UnVgpVWrt1tCRh/tklIfiRBouWvQXARVNIhuJrkHkAn7dCxemPIZqNCocrR1Cn2B6DEkoW9bsiYO
sCCpYZXTDN5GvbtQUSXv3dS0RkVk++JYI51OFn2w1Zqaq1l3zkFq/c4idzVa0NPRBeCSdhSpo6im
yoh+N8LZ6khYyVQ14cot7Y8QsN8CGoK56XyHdTNJrKju+TOkNQgoSA90gCXOL20b5RgFcItNZ1qS
FNr0iSQl3MSbGNvyGldMsQ2nBq9EYADb1R/MXrfObFvQqsGnucjWwsmPrHWOIbTWPjX7reraVeWZ
/gkBXb+unCreIN3SSTbl0Hf5SNRLpvaO1eA5n1+apnCyNGZaC9Idn4tDPUlGoTUx5yhyq/apMSOS
vKNeIZ642o7lPDUMlYUnyus0VuVWDh3BDS3A5XbIsPgA81o2oQ4aWTXkCHsOXspRzJaR5ASFEVXe
pNJPPXh1s7Od9N67C29DOESg4mmyF6mSAwi/dnnX/lYZNOQxdj4Lz0VVmObxPtC6dRNq9kNR2uO6
HdorW8pfZtLs/CGY9oa+sllKsTFSv5Bz4D4sxCNBy2KhV4azs3vvnGfR2aTGfTHF+D7aNTlTUX4y
hR7szLbQl5OF1DaaYYBk5RhblmjrPpncncA8ARNYhwhqs+uIYWy7I2WGTgwxu2Z3D5LLWFWN/XRv
y/Sdle1drYV6l5YfFtxE3J/uqSuboz2LrVWEbgcaeZXa7d7MSJ7qwgij9QDFOAik2lm8i1HURJiV
1TaJYuPkDO5x8vNfTZcG5xBZkEWBZ9tN7bVRkOXyKCS3O5z6Q2IAXZ6O5RjUZ/RlSIrtWtvTeQby
orfBGvgiQbINpA4QafWY3qrAjx8c7BPGaPinpnVX/mQ5qzaUn3dnOeGMC78ho7CdxKnxIRw7AQSZ
oCNWbG6GdDVIUBh6q6YxjJVC2rpWCTWiikI0qZucHCTw7MkUiolgMR5rqiNp/1MnSBkxgt2GYIXR
lCziEFquo2O4t0us926N9V3OFkYcoviEW4tGXfyFtFjt6s66omglDTFtQfi5fXhgk4dOHmv00iCa
6RRiz9wmpvOZhJb14ExiNiqle1PPf4RK2iQ3+cAuSRhfenh9Er3sjq3nPgV5vczsVAPFSqaBW7ED
Bfb5VFpCP/Z2tKKJOsJFs0uKxSRMYfslIai6Udt7LkZTP+YTehUZZvs8AbOaY1tdj54Vn5GTbOSE
vRlACTkgfYfxhIBU+NkO8WUdoy9lwYINs3N1teSVYbw9SIpHl4nJ2ELeurf8mAGEJKV+coILpRM3
QUCZ0BFEYMmuuxHDB9W/+tF9vANOosxT1/s6FNH0Jg+s+MR632IYR9KtNTO9lit/pbXEUZAOjaaw
5+QEpWvbXb9H5CFWkeUPj1pA/puK9AfQkrAaI6I/aocwhjL2Lqlut1utyDHNTAjvYBYgVBHJlzdk
017JHsdqUNxaI2NCK7QnPbLrLbTDgOE+RXziSMzgSbgPVFPfyhn8bmjuPHNG5LXxXmrI3gZLPDWF
enUNGd6oFqGHqjPzMmCypjwEYGZMBWK+zC92ROfMhKMAa94wHROhTxezBzzQFlL7GK38ghOpdzXv
NwxVvm2rf7IfJqfK7E4JzMm0gSFad5mxbzPSFXWbcyOfTVU4wESN82hwCQKy8Ifu3Mb/gg5g4hw7
Nh1dsikci0NWzcGRTmBh3IDu9EcELIATIB6lnYq5aOE2ozzA8Xlp4EHHQV0+osau9knsK1oB/aNv
Fd6n5AILJmxBfS5KUl9s/Va7aG4YTfZJRCiKUn2KQT2c5wy2Woqo3tT+4UL+JStCIEmuRW2sOiRr
B1E3yT4uxmvUTNXGtqfwhxujtlEAxat0uEaDzTWXCuvsTczKLdLvMYkJe7bsS+AoPCDSyk8jXuog
AdjvW3gckfc99I1N/WJsHx1Ri8dhQBE51JO9nPcP9/NWoglfyhaGi+hR/vaepW5KtsY57a3gldkn
WDsjeniMPpuxBkgwoI8lxhxceyDH/aSxz2OH/WoH0j5qhY7BUjfLLX+ZN9WWDj06Rtsw1Zd1gDq0
BOH7OCNl6hZx/JgpG0CTpZ6KOclbZsPOzTF2Uzb0n3L/PZwcAChG8CTBr/zhinBZt0sxJUzrc7ug
N7E9cbZhXqxC2ogg4mNh1+u0hKJI4QzNVan2hd4xT7Y2iJphUOAAhnXVsx7IGwvARZ5N2yCX0A3y
yj4x1YzwIUwESHX5m1JGQGphZi5FWwBDNtW41w1cEaFyrE2KSO/BqqwNYp7sWNBsIiu7O5kwIQ+K
JovvtFdeDvFvOiJhzrJ62wVINUBPa9t2HLttFepPJT2A40hB+l7emkT8s4TyvQxwvi6KPkxPWKwZ
mk33mRb8syzHc6vh6rJZwY2lSHE8EsKjiZiCXovX0yAHTCcXdGYZidSBIY4Hp4FVuw5nVxNWfXGp
ybjellGAz8ogCJMpb4u/2t+YFL9WSS8+za63QJINE90ElDtkJc1jWDlqLzry5chhZ+CO+ir3zTPN
MvWeO1hQxk2R5y5LW7V2Q4m8PapL9lulOMuuyw5GFx6KLq+OPsTJqGu0bR4pHB02XbDKoh92RyR1
6GfXyLZI4MmCZUIJ6gwTZ1M6on20UhaSYG+/xjgYWWqjy/KTYQFwE++nSd/FTVS+ApDSHYeosw5F
4lAwq5z+wHI4OTnFkYD16EE1sdxgAoCzTKsECTiYE5cmqxNzDEtUVEvqFtjNlNz3Xku0ZajOEYLL
nTLN3147Og+F7p9GH1+EsPGkAE+VuxhZJqlq1oeN4njtsqNg0zSAWuf47bz2VfoMDabFtN5LebuD
oFgb6Vz4ARxk/w9mAqm5cQ7HhAyOuH3QnP65QbW4FF1brGvfJfa1Sfr1EBn5AyXkUFbqJB118NlD
HGoQYD3KujWK3wyqltsevdS8GNIXN/bnnJ6zQbZIzoNfHPwssC/4co9VTzopoKzoSv1+NaQBOT9R
pK86D1nlqMXNqW1qklPa5mLU/fhG4AnMl1qP2gu0f5BPUGCGSZy93jlGQ8xfHjzEJnSqD9nORPyI
lbgjyfZTfXnJsAqtjAj1ZYOrYpH53WvTW88DNmRsRiOwE3vppSGYMBhES0b+r0KL8aDlZvMgec99
IJ1XrQo+WKssGtsHCd4ELHMpamzztsRAk6cPjSDgYt5ltuX4p1Ca1661LyHoC4PW6+Qwd+lz1TIY
8nNjxix4+/wptL4NYFzYw5uRZZWz05vKfPPDTyiKX5HCM2N7MlzHZo4/0mDbr0zLX2OzNFah6KIN
zrZdhDsmmyyxtgfYMXFA9mmZ/rJ7FnIehQGSTRqyYjscQQimcauZzxkR7wvD6N1f09ItP7TJih6q
mJihwjeeg9xdiMh9twZnuJhJvm91Lz+mTXGLWjZetmXDfQnVoxxtDQWWBmE5c32yQmp/n3TmUfTR
uBbScj4HIyG5anT2IPWtC3vRE6d85Qq1Rw9grjQCMxf3FVzF6GokdC8SVMd8pQBBGxBGj+y5EL/g
dtK937FBPQpXJkbvHlmAHLlWBYrV2GP/WkmGnUBYPwTn+iKOxm5vTYPCWaWV60Af1wwTZBx38miO
tEAHg1wM2pqMmwjIgD+pVRpi1qMAGWGjsOFIO1Tew5Fzc+jRGZcVdpaMYmWRPgXubK8UCAdR+279
xtZW6N/qpaWFhHklZHl4YfqAa0yS8jeVoHewCE2T+vZc4HyTnhKfUqh49grOA7r4VacJzOv5Vbly
vwi0iBscP8FZmr08QOon6cmKh9Ud3wVVAHaSQrYfmUSGSZNi7V00SaOYABCKl4vMAejiRGpre4Rx
hGzr/LIWW1uy7A5ytlNMQe6AnrfEWL7ohmxtRlV5GLrss+/c5IGlPER+l0wBn3UTsN7uUXaBtbeE
x5QyEv9I0ZRK3vyc3o6k1hnRCpbtsInk8C7ttttIUO7LLHOpfXrESxACwUZPzRaVbuYNx0InVYsZ
v+8gSVSQ2lt2W42FL4xzEhsqUDuVF/KHK8x9YuN69vQzJlrdUfW+VLTMSGbTgK4sgZuqKxJPb+G1
dEr1dq1609qHDLK974rjpOuPk0+QJoEK1qpvNRzbUnLtsBH1581O3oVfrYSa4Lc9Z3MDZMN3REWS
hkwPNuiv5eS723xuJup489hGkcdiVs2W/om1r7EHkWNRon+aMFYZYfPBzzC/mP26SxLjJGRDtKly
99qIAZxa+jU4VJclxBaXalFNdQqnyz7NdLEiLtJfma54qnNT3AjksPfw9SklasW1PbvSsR+dLDq1
fvVT93N/XQ82iUmIEyhU+P2Giq/x3DBV7Uu6HlVbXXMHlptMcPOFTAgYzPdImscb9PGdm42EjGlF
8pDe8sZ3jm6fGyuGj6vnjuACZBMtzZQheopH98RKdBgv1JBXVgvDI4V2+ohmlSZd444Lx5WCqzEb
LxYuN4zDdb7AB2k9aj6DrW0KfxcCmVnWPY5G9soOrYj5zG2gwmD17bfATwF0OWVEI1zYZFgKGA0k
PqwLZXqbzOiZ1zRi5XRo/u9y/OXHuLO0OmSLaar8rLfFZxiUH71D0WTMn0Vhmi8mmd13ghJYj/po
OsMv9vzxCtMUaeCofy/MVivbNcuTAFSyIZzTJLQCvzgyylvrOOuJgfOpYjAaY//gsGjaxMr+qpsx
eUVv8MM36jWY3/bbod4ZZS9+6VunnizWB5sB2UBTRjQj7QOfcssO1Py3TKoYawP5Iai47dcwfGdH
9FxQMbpVUWatkpggtT7X6WQk42aKYwymMslIIwfPWlJO14hBeGprncunGx083g0ZKaF0QN5Rk4rd
SDzi8Xo1WQI9WPVJMxN9a5SAcQ9jnPV0g5rXzOnFCs538+7PVoRQ1urSNJX+KI3yB366+jpW4nfZ
QyMzZZpvM6l5b9OcdMC4pJ2rEe9HJid7Y7L12ok+SFlAaeIcqWsPBanaenm4srwUUTAltiUEEsYq
dwYVOF2TnVrU04cwmSgAjuZhwiKDnweZ7B4lJ4WuOVI2Nssnmaq3sNIU0U+5OIWGPFpzacQdh4HV
Npu5omrHMzq68WwylK00pajq9uNL1kf2dRh54YXNR2sayWo372hC983wFGPZ3LkDCWD3h2Md9k96
sLfdXL/kVbytvMp4iWK59ky9eG/prmxzMBWbtjK6F68p9iz8V4OL232xDvEqcz5CqAEVqX0a9fgu
4X+8xsTnFn7gr4di5eRdRrgWMrKgcPZeB32KXbzvdscqJug74L1xgBD/Q0s6xe8Avq5319sb/31/
X4cFaYBLwhCXzNdrtJZbeCFH52xe/ef8zf1FNdgkZ08upIXBH5LLnHrfsYJIVkT2YdFZB4zC0AHG
HXjj9iT9SyKf0LHXsIpJvIJuY6/W6/P6/H7GWbb4JBFgSfz4Wq3NjXNo9sk1uQ6v/g/rN9gbVr21
C1iQcs4SjygP01vTrXuH1sea9CL/S9Gu2un7/Dhe5dV8JqQS0To+EzxRHuynJYXrUKxwgmndppdb
avm4V1GC4CDRz/FYkFVRx89xX28EQDTcUjQq+9qvyQopBsLBehsrfksqozVqe1+WZ2x31dnv43dZ
FYoL1V3Tt7a+MhYCxMVTIMWs6+2isjrl2SA/qxoYQK+06mFEcnftpf46ReVGyCF/406KMolMyLJI
8jcqyUunRYKQOUQQmY1tv1mDS8UsZbmZlkcLw0fJh3h6a9ck6sFh3Vw7ucKRebhmgKvCp6v3iJuy
qaW7csTYHO43jV03hwbc55+HXpxSR6xx/aRm2h48qG0H0r7bw/3h/V5GMM22L4qTQTvtQOfrpMWn
gsrtpjGJeAhqt6Jfzr1/e9jSHdlNJAen4O4PVeFB8oijhluDfhmxyP7t/pMpdAknd1oqxAapvWFq
nTwahJv7D8NqKA/NEFWH+RNISSTvP56vSwIvbDw4pTSKw/3mjucPE0D9/3jufg+szTzsM2fnuJbJ
6HaArDBfh9OcCHX/6E5Ss6+kpwuln/xkUHeHUETVduzyVhz12uy3FXi3yXH+9upCJOWf9/m359IG
gJPR5u2SPunLVDbxpvXIs1+KOOlWTGgQoTRy2Nj5lAeBrTMv02mLjtFk6DFjHEI0qs1c/+eb+3OR
1+aU9KqjNh/1+w39WGqnSZBxq1wF7kZDImHpjPqDk0DZajsSEec3krT3/2gH/9e/qIXFX/+Lxz+r
emyp4Hb/9vCvz9j1q+K/5t/5+7/519/4K5z7thLV7+7/+q+239X5s/gW//6P/uWVefe/fbqZpv8v
D9YlFd7xsf9ux9s3R627f4rou5r/5f/vD//j+/4q/y+yv+XO+s7/M9n/XLVd/B+rz6zqPv+F7v/n
F/9G9w/cvzgIzhzPNEDv/EH4y2/R/fd/ahBm/wKtbKb4O77H/9AHl/OL/vd/2sFf2F+4qE1d9ISO
7qHj+R+6v/MXpNs03vk1H8MOcQH/cxCuf6TNf/56HJS/Pf5nKTjym3+VkNhUqWe2v2XyCdGZGf+u
gcaaXAtXeeYJntvfz8e8S6xp2VmkbuieuTWDpP5zLg73c/Efj/+coDrrpEEr3ZWYr+OxnemfTnsY
CpsOGZkWYNfbMGSexn/v2L0iWbbKgbF783DQZggfVKxd+vliu99I6evFLrGGYI+dHWoh1ceWJfMu
cbLqcH/smOHRotCx7Qk42kNLXfTL4lYSQb6c4uI1r/yPeLRuesQitBzIPDIm6qLJGpOPAxX/kmml
Aus0tZRC6xcRTc+FLnvGn2KvSbiRWaIv3DEDrRD7iAAjH1yR7T9SCTzaYUy+10Rpjco//cexY4dc
9cgy7B0EroLcu6ZaVvjjcTM3Py0ArQvT9a615f5o/Owmmuhx1Lu33IHIYToNG7o8XQ8+8gOvMAQI
MPp5rhOemhLOBBkyv12FwIRsTQUBmydoGIBRfAj6lDaGfLA7R1trk/PWFOPFgRFrWMmHU7vsIWTx
WGLlRf2L1VG/uYTpEDHzMaCWoBljypWi3l4ohqb5BbtYvAGeO1APJJ+KpFunIJY2kySxoM+l+pXU
wdZzEIo31UBIannDRMpsXhmUiOFRMa7HXUm0J0dVeZAnMzcPqaVPxzhp32vffw7H5slo2qsvvJcg
Nl6F75FkDWE4KNyHwAg57qlJgvOjqZFGJ9hiwlueFDg+iRaCuYWmEyJCOuu/qAax+SgJYgjXuVvu
Oyl/Ain5CQc7p6xIDmu2jdE3gBZlkHdoayQbpdUbWmAKkxWlJs+l4GCrhTCoFQ+lE64ru/ltIv1e
jDqBMzFxE4sIxYd5AYPz7aA1MPP6uRgk0uZypGsTO78xkQJsd48pdb1F73UK3kE928enIxGMK5D2
HEuv58Rr449ENrhMvWrcUOu3Nh6BYE2Ovp0YjdoBOtbK9lKWP6CIUeKpE0oVnA+LyamejLfM5FAx
f+KVsN2NDlTSUsFmPp9qvdpVuv8YGayCKY2S7UzLkXJKKbULsJfVULgHzXMv5kCh22LCRkevbWU1
hvh+x1+Toc4YICqUyuml98HedpkV08DgN43iscXdTwhb9toa4ZtVQoSld7HsKXVEieYsgGWpuZ78
y+70q9YTSUqQepMZ0xL6wQ7PBdkJPgnFivqUX9cvjnR/AfchJbYAOjaEEpIGaa+6PaGTS/fBpC6W
z+apgpewMq3koA24vhoXvpSwr6UX1osmD89OTvRGlL3hQ5DLPtu1Fjs6HSqBYSYPrd/BBZQZLWvE
asibFqREwO5081e49VQ1MVhqLE4rDGUdrbMWKzkBgR2rBRsAtKQC6kC3XvUZ8UqS3AnAHEcoNceY
kgQHVQfjgciEhXFej795g3dYTVeKid0ia5Mvu1AkIhTrULRPoZt+cT9hCe3ufE0LFnP9P9vXyZBt
ACueYJDfSKYd8LcN1bSo5u8jHBp0gCCgSJElB1C7aOB+WqtiZFmdlelF0H0njvd32mm7KDiXQfvc
tfotQB8BoIhrmiwvdMoPeeuxcsjFI0WWV2kPG02EAejsfi/BQNOMZg1djjev3+bMEpxe6QdQuXRR
CPe38DvCY0kOJSVUHdm9PAUpJ7NJ137ldfIbUUIYkN8d+ReRJ9+hASygzuWtQzLDh+yejQqvkw3M
C+RTGYNqd9e0c+frCrphPPwUVnXT6+FD1XxIayrPaOUg6qJj5puvsA9d46DcS/RDa68vPjXVvtAE
WiE7e6ny5iBslLkZeXAGUa9Drt9CJgFvGH8bJvoj6lYgL36rqDymatpoZs02ImI26TobLFm18JKA
xJqeSGvg+ikNM7M6awCH+YLDUvTli87Lm/Dv13pIxmhmEdpduGuSC7csJ4OfbspY0cfX1Hd+TqPN
hib2eZEkeQj8fFxTZSiW0wQhvZvsczLYxygvd1lqv4WJ/u2FJiV7W1vHk92vY9uDoDlsSBc5eqMR
LodiuiZhf1SUmWybjrTp1Eu9UEvwsp/U9nWsNPosECy6k2XtVVZc7SKsOGaUTfvaIXM7QEZpL8Fy
bvO8fMyH/DtKrQcSDeHrDerTt5S+8lV1HZBgJPPVpaZmY2kWWdtx/D05+DikAyu9CyH7BIAVqFBa
2ocrZg2QCHYNBNuOMhw1lrJfsl45E0H5cyincjnXlxbl9NWZEVrS5BbBfqgG8DJd31i7xCWMRnj6
jzLs/I0DE40c+nGvaFUtPW/Ym017Ulp2HWOWExjrHY9BvtRQErhyqzvTzSh69AnpsKvCZtm62Du6
zH7QS+Wv0i7bytTd1dJAiU6DDpfZcj7bA7MGZwvqfRXRxYmU+R7JBDmRsL4Kq4WaFi2iJN0GxQ/8
WDtvVN+B6kBYgwKT1kttOE+lQksEDPU99QBnT748iAlMVY/9E+7OrYlGkgqkBjd+ZwifBHlFEGVl
3uwpPvoBMjPSEjFXZpugdakjQrUHfoZk9TkABSbq7NOW7FFdGo31xImop4QcIMcXaIsoEdeMd4o+
c+UB+SorWgIYexelw3kzVMmyDSF69xOQRj9vfiDmbRY6QOFlrXPmluEYnlhSLGWlM7txhlg0y6OS
7nFtH1zdPgwuHxjiyEugimMrwbKmwTvdVeqFk/srzsytC2pphYPnK7DZmdfOxUnjYC8z6wFUEUX8
Jv/opENIZp1ufUFqaCZ9Sui4YWWEpsYOSsD0DiyQ3qzAAZbPbs0l7hbNp2Wnz6jS6YO3zbc1Cuqj
zQvgHrIM5izWMs9Pdcd6iEINl4P1Ug1crnHtv3pgFmr/JRko41pe+EYROF47cftu+vlldCsAolV6
c4vwG/W+vtbo7ykvnVbt+OZ2PuUhmzQ+PWG8kR3kYPVl1XW+NCMdkPrXRBXelvmzEWCL8d4LsIuw
ECNjGGipMSIWNqI12wYtXehvmkbkCDt3Cl3wuAbBr+iV/0aktsvix1sQDkMxpJMH22Zb2PdyoDVR
LAtreDL8+qcTXK1A/5CO/0uQV7cUNPdR0ZkLursUEQg4raqXEMXYoo917FK1vkhnUKEV0wGecbS6
RIKWKXOhfCKv4l1v5/tex+uDVvYdwO1X2kSfTTadY4tuvZmejVB/8EZkaCUGT4u+TSdQnOLw2AjT
IHc0Vq9jGXScZM3T5FsfpeaCbAXlBFPsqc/dU2XwHYVim51oG7pTV1lFcLsU9YosPjqNxbiblrQi
kHWU9rNmxlhoXHvdBuQUlYn64aSkHxZdfQ1ZWPNVejKz3LZbSYo4QRxdKnxaC1VsA2qaefYLWims
FRxNCLAWuj/+BDG91CPCAMBp5Bt/nGa73ZEVuWYXPjTdajNf540MnxOapeB4dByK0EB1lEaUmh2L
pt5jZRHXh3uG947zWwhJlYpnxBtQRiWhMPyM7PjZxbwEpTi0lg4lzoUtqrfMoILjNj9LYd9S8k4W
eR5/Kl/+8OLh19h33+bk0imtvpKgRMihc6ziML0BNkFs2hcHgj+2g92lOyPsbwZ069GRJwNcjmsi
Qxyj9qOPhM+6o90k1Raicy3SdJcm3g8zLY5h0/yOIQmC/84/JKkLCBh3nWJBP5nZo9HXAZUz/yfR
V7jUS/kAef4SGAN9i9iFm0KSyxzNM2XzhKeWzONVr0NHl61YJG6x96mAbwlyYPrvn+zK/7LSMGbd
628ZcAmCJqWHSBggMKz/e9I8Rl/9ZMC5WbGzCMJHHDDwaeWyRHoVgh9aV0marbyseZRpCUw9IB8o
NjKWzC/KLp/HKGL6X6ISzJdBgewlk4BbYp1YRfiHRxYEm5aeL1pXtU98ZB1Vb15AalxokF7Muhar
sRH7rlFsgoS7THx8R2ZPNod8MlskOhDtdvgpCVUPftokLwkrd3Zt31xHabzqNQqMOj1pKb7fkKYL
UkPwHCV6OAS3E8BgOhfkgCVcUzQef40CVqPmb1vVsx6YEhLqGKGa4BWyXbSphJ+urYSyL1bMC66S
ZdYZr5kXr13f2YJaJmdCFgQdFUcVPqeSlAxCq1jVzmg9N2UCRDUCkvehF228QTPSEzeN/G5kjArg
/i6gYUuj22MmIOUrLtfxs6bTnC09EAqCZv3BLU6WJCQoLLwXy45fCZZYVtI71xzXiB53V+XfEPTp
KQ+n0nyDK/edxOGvaJI/As/5oovwGtmstwP/wP4bYYf3u8nqx9AH6gObZ6vimshSVkhxUDlLw/mZ
4nkwDHVqkwspgN06CqutXyF9zsOtYWHPNFkskPqKsUcSBZK4mBuiqn4WTX3oUupzWcmmNtAhQ0xe
/kmjgaZFrGhdqvg9bi8gSQg1rZnmAwqSXZLhH6b5DDHsOwVv2kfPDvOe6a5/guYpDop+/64M8TjO
MZ73m+xeZrjfTdE1Llxo9uv7w6JotnHNua4oic8IO7lEtzjt+rlqN8yViCC6AB6Ue8wNzTqo61/3
38sVDRzED9CEOpMSxv3J6l6dDAOUpi716H88Rz5KvyX7BxXBQLHx/gN/LnoQM6DBwx1ztdbN9jO8
10XnG8mVBkNXDBjc0goYkwTFNzXYrOkPibU2Fz6jIKGkEBNYOqAaWAcipuTq2mQod5kAHD6VBzfz
L7IHOjn9KcbQ4dmTK0MTlgJN7o2UJ+dCpfj7ty3n7+U4kKn0ufrZzUfgfq/GyJ8xJvIk3IKCpFMz
RBRKd2gu3AaOjUBBu9+dbyotKlcZ6BhDIwgiB920vH+3XGj2tP6nu/ffJuub+mUyV4//3J3yYe2W
brK7v5+Cmz1X81nWvU3KPNyP3P01ZKLVi8rJCZ6Z/9b3o5J1zPmEVlF1mZ+7/03uv3G/d3/uz+lw
f3y/sXIgLwKIdGMHKxrGt/sfPvE6/rD3Q/OPs+H+k1ZJdp9BDhV7PhT3D2kOLceniyqiQjrKHaPT
fHVKrH2RQ3Wdj68N0/V/s3dmO44jW5b9IiZIGsdXiZSoyafw8IjwFyJG4zzPX9+L9Lzlkdl5b6Ee
6qGBBhJKUpJLCo5m5+y9NnQ+QxxyNzQ56iiBFN1JEkVQLOVCNM38xAWWN64PeWLZx0UuB9oT7FaV
OVAgF+TjO0o75f/1xb/9hm3RzoCnaXqkv73zbe/FETk/iK50b1oPDgIQqLY3ShlYaHqmJ0ih8dvG
nSj3pfiU1+Lc28Gq26h5t8W/b0EBWBE4hwMqgPzLQlvAekWvSp9DglrPh+2BU+RM7GbBPe5fB1Cp
Dg95Mw6H7bcMYX2fWYt6qFST5jFkqWu39gC2Dbx9xPaX29K/fc6F3L2LuN2g9GDXD0lGLaEkTm89
EPTJsgPA97v3w2d9g1UvvMFgWExvPdiO4Kk3x2AuzP3S4xGxKUuFznqm/dvvBfZ6goxENmchJD5+
vm37yu3XLsnNYejG0LC08PdvZ9q69bcjaVt9f660DX+9Ipn6YsODJtIrsjMylxT2w/b+7eH9bP3t
EH1b3F5HyzgG7loHWTf22590kXlUXsiqAYm77tWilu1RJ8bj/Qx/P5a357ZVuR6F6jAcEPqymWyY
pOsVwdgO9u0d73//90NwW9/22rb09jfb+tvi317fVv/23NthW9WW9eelp8wZRZlk6siqpcGjBxrF
8L06WPRA1h+muyhwCXvc6bN+SEAYo61gNrRdUS3d9i37vli6RzuBgFk6V51Q9UXF0jWmjzTUg7Hp
L+ZgYCOcqsciv5TtRDyIqwM2AzLZBEJRvapW+kCZSVfeHkh26s6NtloOtnUbrSAOO1WOnl3aHaOx
UNtDu42ogta8sr3/nxcL6IKH0dE/pFm1nDLreTaS6DKuD2GMlHm3rWPPJmFlW+x1dNZxox5HMY0Y
lUxLXrYXpORGYSHSsHKu0Pl6Gm4P7npovq++PzcJPIa77eW3xe0lZzvs39//H15//+R4ssvAaAhx
uJpTsxze//y3j3tbJD8Hid77l7x99W9PvP/A90/5p+fev317dbLM1yJsHHkULY3p//yP1teD428f
vzRk8lRx9/Ht4943zt/e99tPff+YjhLYbtSZS23v3r6eVmagZeoXbE01g0ZotOffFhEY1Wc9B/vT
hyYOvX+1A7c+7PawPbctbc2ZbbXFcwsMDvkW3U7GT39tz87bkyg9KDlOUvpvDVkE98V566v+tp7m
lbWnUMUgdLvuvzdU3W3fbK1WtwEUUQrtcevMmDkU0bfWpsoNzjdbJjXNdm1bEmoa0EKp03JCOmOd
nKe3nk69DSG6dIBKmDo+82U6QkUbRaq/NXRwmpVnFVVUGRfw3JeQIQqRtmwvqZfnbR3hc3XeVme3
AVwYaahi8HDp60m7LTGSwJeIi8fKYolAa4kPpMIwM2+w/e6SapBegZfg7ADsOFf/tfS35xokiMxC
Rxx0NR2sThv/fBhJNj2/PZcQFpLm5V5djN32hsFwDaAHjCXX/RlT5jlvSxob5m1pe46MNY4BEwzz
PCdQJ5qW0e/W9J0Wl8VtD2/rVqO/kPEX+lt7beu2vbV/ty72e/dtJhcNzXZExXgd121d9G1p29N/
ew7jWEthsP6ebDeCtw7c2/K2o3HDDQHo6v22O7fu9XtHztpuRW/r2/hyYehVkNa4NeNitYy4z63D
lzmnI8I1eW1Jx/VPIMSVv+1BQxnS3/fo9mRSlNRmGav2isoWWKKmPVpc5ZUEhbmx7ttwEMT0bety
DZCrabdvModswMB+qcqkO83WF1LEmrO7ahveH/7pOSowgRK32jHSyN2dlf7Ph66gDNDaIvXfn5tr
2Z0TlB1MUULDa2TVnZf4m5BudaIGiSalHT6b2sI5uO0nzP8cs9tizyUk1GUE7K7lWH/fE9uOed87
UUPer2LPCBLWocr7g71enN5XtzMTi2Ppp1hJt92w7aB/2lX9un/GUq8CItZga7NTKjgaRpVbx+1M
e9tF25nnJIO5L2aQeu0qGBnWivpsQ+MLi0zdbwqRdXR+MpVkJxiF0kxIq+9EEAz+uG47qbHZM8fC
p72tvy0SYjns1Yj587YJ1XU7vm3vdWlb1YyBuSM+2LczI8GO0KbOp+0CuZ07LpLXZb8tvp1LpRWf
YO1T3nZoTROQMe0Fe38PsJeJlaLpezWzQ2ZFehpMYK1Xkzjn1Prqsl4pwmJSyF+sXrZjaRPJlKtS
5n11W9qeM8mYPI0MILYjLVp1M8r6GZte4P9LK/47aYVmrFy4fy+tuMVF8bP9u67i7a/+1FU47h/w
AgGQMb8UGnAcxBN/6ipc+w+U6cgpHEslQQvC5u+6CuGgwyDJXF/Rd7/rKsQfBvhYTFkCmpPLJ/9P
dBV8DeSN39ByqqsBM2Rmg18buYa+wX1+I3OIKHXzzihIf6USGNX9vrIxDl5KLmrCn+mtUe6rOvET
XPhC+I7D8FHsaC5F9nOd6Ln8ZWtiNH8g8imVj0aI0etlrJqu/SVnIyu/LrYYlB8DYegN1WDUXDTW
SIqZqoHefe04KPF3KAuJpi0RArQfGtOedab2bfsS6wVK7KStop4gS/SSq+BNKw+0rYbwuxn1k9xn
li71SxUNGUIJR1ReOCqQaYdS6fKdoZK9eO2JbUD9UCA+piQbzQCSerD1XL4dE8UImPS1S6PL2FP7
rHhVHZqfu86WKUEIGVD8vWtBhtyRjmEgIAUvof3U5wkbP1fMeYKQJfNqF9VTt4YIwYfF+9K31nXO
+nSI7vsCog/AnS5zW+YzfTKr0K6lCW0+TzIz1r7aUZMiDLFw0ELUyFTCs8eUBvMY5SMu7sh4MkZK
9olY6HyTzqJ1a9RjhbO/DNNvxMb30KEMN4tunaR/Cx+Fpl0TUPjMSAGhTDXtBHyi8EsBT4cgrbBd
0EmaIicrNtbmM95ZkXgDmswVLG/P7kNP4XL8KEanFh94o1v9oNIefZTumH1XAUi1xzatycVJmqZi
vmVic97PpuheLXS1oS9IebzLXXRnuh6K50KDgB9rDN/8OoFjjKmMrgNRkBRKUkM3Hul2ixlnXl3W
+0ori3Tf1qH9sbdJSDgUQ9VNj25PdCZysiRJPF2fVe3cNPxT5a4XUFw8rdWxmhlLZ1UPy9SaMSW8
mS5VU7fV6kTXewJ7WqICD0AtlnbexcpQPJA6pji/THsU7U5xl5F2yYTViaiYkokjfdcGachuiFEP
XMjVgu6e6xZuCKOqFocgcmugYg8jfbQhjNiGc0wYS5q0lknA9kO1zcl9wKmjUxFHgX2wULLTs6kG
7QOYfj3BZWeO9S0DKSdvyiQn+6UwCeMJ5hou2DnkiiIMPNVWv6R+rFbsFXqmpFGgfO8Rpc74xS2o
5ed0kcrnysjnD4MtxJNGMI4P8xpVYWqMD6o9yytnACbUzjTxDqm4gaYui39khp4+K007HseCcCs6
GfG3eiBFcFJ084KzqsJ4ZiB1cfLiqFfUTW3wdj7q/7JiUlo0fpR14mI0Wn2LwQUCLMHToqQLbOBY
mZ6zxtKPY+yUl9yu7esUqenRDUdkR5ptIe008lNjyvGDVcvQQ6w/70mXSwLZC/2khtJ8UeeawU7k
xia4Y/HTyMf5K+St5o4hmvFY9iNl/GFBRaxpxWNVDJLtgahkjIb20Sll/23ItGrtMIkPEX4CICe9
Hd0cKqO+RYbOsZ1G7XNetHEg6gTz+cypQlIbcgc3Jn3ISRAV5XSLgzaWKdgyZK7kCcqrLMPYQVqk
YRXgCnkPxrJ4LSYj8evelQ+W1UAIa5LQt027A20JpXmZpyZoG73FUo+H1RVcXSiINDfBoXgcCAI8
GHAaHwYjVL7qMRnydV9WL4xKuwenTzAzFMpMNFxCECKAnJOVqBnXBqtDboGiQzU7nUFAZOR3KahG
io2J+itXk+JD0+ftnTY5Efkm0EUtiBi5fjLaRfkENYwclsHO8FzMM/x3NUpJ4hWZ/egOuNrmeZII
W3IbW7MLiWzAmpqUsHRQw1DdFrQLdzp0pj2c+elpsWpm8yFMZQuVO+xIYtCDUOpoE7B0Mg9xQC60
JqnzOZ6MHSgD9ER4Nb73mp5whMCHb1SiroAoWHfNZLZkT0WlH7J/AhizaOFySAyoIxQCWxLlUEVC
nOtYm4I0G030Zfp0UxI94241E0zXkXQd5i6SstC0v9MrVoirqOOrKlZ3ZFPBi9BFdRyd0vJE7NZ7
YJTNndN0mLLnKvoYttl8i3pwT7quMppfpunYJUriu2Dcz6aTd/sEVyNReJbugTjSjz3qiFuWz84L
kIiEiL3EvAArxTuSwi7Vl3F6DHPYhmwDm0tykSTYCcry6KorIqHSLCwjMHnc0KGv1WDXKfWlOmCv
ir2iMaKDIrXiVOsljEYr7O7suQKHm839OUphr0YZwTod101/kjb+x3LQgsUawluvyQFaFrBYbgjO
ceKMJpKMkmJdVZitDDW9dYRz/sDGQ3RI0uIPtk1a9k6ZHyGv0JtHC+IpOUmVjjNOJyUlxC9ZesRB
CWxpYffs8XkeThHm8qDIe9KmhECZrdpgAKHrfLJhCH1MG0e/V0K797hh2sfRpbKZI3E5hwo0fE5v
LqLdjEKu425RmRFNUUM4vyJDlRctVtODsijNEwF8a9uTBNZkJFYI2BRQhnyB5bU4co2hxqhL1N8Z
iQFJD0M/3hPJXPnUeoc7jSvHcSEh1s9sK6R1M8hjYojML2KbEA116Q+mQmAuor14wmUihn1cyITy
ZNXeKjeLwYOKfs3bzLzJRaEhyoXDoYcIvINutFxkaaGIXigW1BCWSCcc1rg2azn1CX5FC/Xa3iax
0gOfgClL48zIjWI+kMrXelPhcgzHTXPokoQ8owJNWJWo/ZHJyXoDGWGmcL/Ds6mapBNqHKV5Ir1s
ot+bJgugb0IcEj8ZVO6hjZpd47nvnxQlAUCaL0WwaKV16maA/oo5sdupKe9lw2WmFa4S4Ik0fQgV
k09doz8uqTW4CKLS9mvZVMSkqYNxLMpJkN8x9SPw6LqKHgcrq06Z40QAMp22+VT1TJHFuFR3RpaM
2YHUUt32EjmO+qFN2za8TbEBxUGNZdYfIo1uY0A3blyuDhsJL3a9WN3zZCwVEvWwp8lu4Hm6cVPP
yr3QVgegZcy4rfJa7+NDYrgaLW0Yh7OJ1K6RvTKr1952jG9yGQydlv7/yizo/yXp+Erj+8/zG0aE
/FdV8V+U429/968ZjvMHCnFNc4Rha5aN1/N9hqP9YRmM/jSdWcefknFhrpJxAYfc5Nvhe6Pz/lMy
LtQ/cIjZGuhOYg4s23T+J1MbnYCXv85tAEiarrv+MksIF/gQ/9jfqYOxHddmWpFRkiE+Ctyxe+0N
6475DvSsYgppJdF9An1xzCcopUlcnOREALLZoa1qdF3sjIpBuT0/pGSoQRxd7t2wg36mVF+zqYQu
p/U/pxyhYinhAKR5CqdQjr+GcnXRMdHgfo1WTKbLAfsxGV6k1cr5ONsNUjpluBPJZ3UuDymR5h7D
VsdTUUFSGzSQ7YpfDS6NA3KJizHm2cV8wENMOkvVvuY1ukksW/ZhToj8xVIY9d9lhBK2c4wPVjEN
+yYGDSEkfaZwITxHDZcgJ1ls6iuGYCqaDFz4SmCtwKgkBcSwKEWBgJysKSXM7lLFTB+4A/d7YwFP
EIOm4QoHiVbL5Xel0VyQB5147joRB9xyvkQiie/ok0Z3dsg0qtO4odlTOF8Z7o8whwaVDLb8BCCZ
QGyk4rrfJIrit6tmCUydGqRTCy2LDtbRBVLso7ULHLK8dvGcdTedrITZJZLYTIfbzEU8KME35DQc
HrJo+eBYqGv0JE2R5n6bhvIEUHv42YAjWtoQ720PrAWt7l5BxHKc4Yp49ejVsBgOY4ksBNhC7qWW
/lKEjuHp2vysVcV8dNuGDyoRbSqzDSRoCL3EHC7OOE4Pi80OrUQ0H8spLU8rFspclOzK9QjcLR8s
HEVAIW++iqhEMMC75y66MzEYXFAZ5mF2cUKDgk6lOGiiAG/ltYn3lhz3kQQFcjLopIhKcYO5Sc+h
qzdHEgmUHRaL85zhErMdKTEUx9+HyEwYY/BAEevPB3w98F7/a3V7dXvf9tw/rW4vhEaikjplXLc1
BQj9Ph+4UzRJvxIF//od2+dV2yvb4pJjkqql9fT+vdvPMBKnK3dL/6kWLX2+v37I9pkmRzXaTWic
//nnbX+7/YWRCs13VAIBtr94f2FblYlEMrst/vb73t6pLC+mhcZDoq7d/fbG3xa3N25fs5D5CUG9
gi5ABZ0gevW6PbTa2mtbHBC7I/ebUaaI1Afs+cOcdmfTNZk9SKJQ8iv8hfS3BwXuJcnhEKws8LV7
mRmrbZDnYCtpCKyPNFO/bH+zPds7JA4I8pWBTBhnc2w/cVcv/VqnJeqJpG6DebhGCjOvqURi43Io
aWquXEOiWa7bkohy5h2h2uw6feouQNzOozsuJ/y/o99Bdy/SMt+pWkAepbgy5RRXZX1wzVi/YoWX
jI89vE2fiCADirm+pHc6bY92uIa2Ml8KxWRTU4A5DNVoXKW0jOu2hNUdwf48P6GwgUDADlY4sBbC
7K6yUIZ9CGeXWJh/PWcTFSx6KuLT+o65Cb83bgSDIEWDO47WpcoL60J4c4biNwXJs253hDcEyyUV
3KpI7Ao3OUAjCcH4mKCFMke9bu/aHlToem+rAKGSYzWmn2HVllw8s69jWOdHkdMpQiFeUH8lEN1x
zUvLBLhFXBbkEephTQI+MIrvRH+QNVYjXylUrSImL33BjWIR0jnmhxaBPxl2uU7qG5JXsYAEIdBo
us4YcxDsls95MU/Xcn2YEhrAlYbZnkiV6ao3D8xjxSXnSn8ezegueohHwyIyj8hQdSjN0xSXp2gu
AFKtD8OUEKWcRnt1goWVgW9DyoqKxeYDh5jhqBWn5U0Ur0C7sytDfYSXErY8Oj2QSstVmbXlqobk
ZrVJnp4WIqkifCBvz5P0Wu9Uw0kO29uS9cjflr7VJOm4TkllC1E+CXTM+blOreiwwh3Rp6eVfg9I
ZThVXW7tVQLStZiu8jA02TV0+SVyUZIAfydA2w+DgWeG68Z1nkian/MxMErKN57ppsJH5MTBr8Cs
rYT5sh1YjcD/bEUZjHwnzG61Uea3pYVHDQGzYa7AqqG07WEG6L8b1Dm/kf1TeqNd9uBZKcq1qKpI
Kn0kmeKhwbHnlzb5lWWKUjaVLTW1pEKNmmI8IcduDXCU2r1tghAXIvsUY6UNMEHck0yvBZsGZgIV
jPZk7Qhu+pBNEzOHGDXkqhlZVsETHiB6TMn6nnFtNG1Lb0++r29/mGyNqe31v719W9XZPQfSt+63
r7b1zkacHBOouH70+x/89tFvi8jWPrahHh3K91+yfd/29cvWAmvGsNpLKya09v1H/PZ+NF4acuMC
FbqqdfSNaqq424OztrHeV3HcNQCc//Lc9mo/GNHRMGhzOEd9bYA0IdlxtHPvBPoV4iInHzAVJ5z1
jSrrN/Rvtafm9TdrsV9pKQ+3PiG5LR3iDF/4Z5MEt4ntesomwj5Mg8SHNTPMA1JyBOw9EBWb2l41
WfyFDgSrMzJ/WmJ81Fk2n/JK+0Ql52RRL4nJLjMWzYHQoEn0+9UT2uggwmdCt5TY9XHg36xE9wpk
gz41vNQUsVeVGgmgA7wF8rZ8S+YatqEy5iqxJKc8A9kbh12wWQcwOmjaGSkx0EyKqSeYGZ5q4Jxu
Oz6+hMeGXL0i8lD/PBYJvv0osQ9Q57HQoXvWawCrXftM7AAZcZ+iYbUvWVYXWCWlyNGoJyoazl0C
tztN6axGufKaV/lAjxxmkpycoEYRD0ETox8Z5VC3Ietfe6DLhBxx91SJyNZKbWC3n8CY9eiuWhfy
wNDuCRGO92YZnlLy/xiiUFAN6+lEJgIQjDgikLNmBi1IQmEgKU6ROcwU29XJ1+qW5vhC99hpcZjV
cOq8uB0JUmUEFq74jVTYjwr7oYlbVEtkDO7yVCIUN1swaFHERhizr9XQ4qc0sUxCDU3FD3TS0SFX
P1gaqZQg8W6zIiip5O1nIA9QREPafPGMHmyGWx9meXOi35x5MS4mlLXpc6VDw50W2AXdYr0yPZQE
cjXtYeTwZCxmPcxmT/x52rwWLza6cW/JKA0pJfYrleisLQx+sr+NNjYXfaq8FAb2sbKo4rj0MjDf
j54+KgwqJjKtVaw+Tlu9UjaKPPdmO+NDRSnbD3s3O2mzvqfSHIApq/ZZAmbJ6T4RZvIz6t0AKBOO
JWb0wCYtDGYiYIsJ8Ely2qkXbRmyW8fhiNFShRzoMmmglMnco9xlZnU2SrX5SFZt5FIX78pfNoVZ
guh69QKOeByLryX5XF6LB6/BOARhoLu6iXWlsBzdCqqJlDe5u1lIrYtNaTN4A5Csi4gHKFAgs2pN
vE7LPGPRandNlDa3GJOTCgyL+oFG9GPHAepU6n2jDB9y/HUDDRcUPwyfF5Ok5BD6rmWs12QXS6XS
+7UxmQRlh2TUi+wYAwIRgjeqplOi6csVr+Ci46VyuqYjao3Eco+Ryf9d56Dp8qNW2y9G0nBKhTIY
GlUE/agHUW/FRPtS9ijsm5yL2nPVMybGzC+18h6KwrQzIXUUyNA1jBGHXCZ90Isx0EgjFSGj7Mxw
PDxUA3SRF9fsPloi/jpZCq4MSKhUdXRxJC+3Foa1UzouKyYRBZTLIkmgS6YQSGXavqq4H6dWQOJv
O2+oMteXTZ0e8cRZCSqmpSBfWB+PZiEAQebMAekBGJckvbe01NrVUeRg+cCbXBXKfoJtzeQo4bSU
n0OAKDR8p88j3RKQ2N1dBJntShjyF6cr7k3y8Pwu6+C6jJ0eWJOrfJ2wLR4KgKThkug48/jdCaTF
vVnnsZ+7I1X3SD2YMn3BOKr4eoQfR68iZQ+1D+3yPPuzSBTAfA3NIzWqvNiRul+E7W0d4lA23FtY
Qo+EGnW7EnH7OcboUkrsppM6LzCdlBuEmzjksp8qw0HrSkjno3wC7+RAPRv8KqMLT5yis6eUQ069
ht20kFCeGckXk53ucYHJAs+R4riByTWEMm/MQMrFq6QylC90WBBh454cbEOhHQaxncOgkBKGflrz
b++Tew2YL5NwNq2uHYs2o7ptw8RT2BuJOcq9iKsf0rwm3TdHoIQ0EJut/o9XZqx0ggaNsLaFaxX+
UG0d2oXBUrlgRUL05YkYbo1Nf592gacYFp/aquKm9TnCPGvAaLXA9ErHp2ixv0BvhDBhOEQDrle8
TW/R1clnrWg6PwvBoTB+WmSdMv42IrS4Xc6FPduHLuVzsyGxG0zVD9mfnSUMP4CNyHbyIbeK8BLO
0tnN0vgVUcLAbxP3AegjmiEWqooJ/b/7RazxKlnENF0xXjEuJ+cZlCqIHi7N9Zem4KZkdN2vKiYF
IGdDAxYddC9ap6ORThaLAnJryeLnBt2xz+DhQQwjlXw1/x5q3AFd2GVag/ekNvOE0DtE/Y4DZsx8
lIRPC5A+BqlqwI16r1wz3vu5KfZ5CxpSK2iMZfZVOPm9GjtPVD9vUn2SY39TwV4RhKuA4JRNdylw
IZeq8UXq2QvRAZS48QG5EwX0TL4QfG0dC2ukoVI8Vcw8azOMGW1WpVeBsVszBRJAo2TNhIk/F9ar
gf0ax58bJBpiTTf6ridl6fXG2MHXjy/oW3HvtG7sDSVOYQGHw3poWxxsCiarJnFw4c5adXionJLm
Rm19KBz1EUdpxK08Gr20aH9khQwAe4ISn8zvFsXhJ0P56eRD0ONUf5pqM0aASebeZJI/owWVOXxu
EgYWzvww6pKRfy6/Fj2Hl5LWwy6PJEPkhYTlCtoNTN4S7/6sN7m3VPHPsTa+WB11Ey4iE9TXMPVp
2ZscKZespK6VSZ2dqNiB60AE4sZYeAhiIHOuyQirToWIVVKnk+iLHRNjAGh2JyYKW7oonvFxNIn8
WOXLj2ipUj815v7QW87nhYSFoIwU8g6X+7Jkv0aSUDemDZBUptcOSBBNtBlc/irln57iuttrsvhu
FVjcMOHVFZ+qBLNavHbQjT2zIwUZs+A5ThoIiUkMvw/6ZZ4aNMaNebkbwgbDUFq+EqMN2St9mkd4
fSbu6LgjA2iYmyMNDfzeUn6khYf4dh1y6SlWbaPhBq0lzE6zde67mG59iHGR2LU8GpoDvMW80eqi
y1/DH3DN4YCwtz64OPLdlHzlQm32LpBtv2mXT2VBH32wmAJNUD6zrnLvZwcAQWaKy2DDqaLHB6Tf
DXd14y7HaQhdr21C2s7T/Tz+MkXXHKZcKQhZTo2Ds9DOzfPoUw+zicq38aHo1Zc5asTRwT/XJf0N
Kqq4SHEGyTeeXtN0gZlkNWzmBnau4Vz0aSRjSDdzZLg1Thluqrlp/1S68qfUuWyS/Ozuqiimkd6W
iR/lennAoF66xng/55Q6FDeEI24w+4yc+GQ4JwMUQuBIAPGhkyzkUIzdtXlM2kX14jjRvMwpF9QC
xl1Xj5AVa2dGxbFYF9oDHwOhlq+V5cslE5AqkofYkJqv5u60zwHTFTh5jiWlDhAIK0G67ULG12FA
I13ej4KOToW7OW+sD3Fv/NJJ2dpNsTS5sJFbx6V42LuJ2l4Z15Wp9i1i0NQTBEHcaGMektp2dhmT
0sMuNqbl1ksB1D91ztDUqDvwT5+T6Tj29qc0RNmR6vng9UvLeFpcNYJqc2JHz+XSTH6Rj/HJ0cRN
VeTHoqyRdi9Os2tQW3i2lX9RzPlDh66bO20NqMxtvlAMt06kOSUkRaX6957KjIdYPj51Qn8Z5/rS
APjytEY4exPMFloi/HEFd93+4iY9N0VFouOo7oZ2AOhJPNrOMEvDF1V91WmY9EkI/gDu/TxZEiAx
xANgBByH9cOgR0+qa+SegxxuX0zdsyqvllYMZ7q9/b4FZpLr9KByXTFBePcqnTM8bAZ25FAhEYRS
6ac2bH2tI5I0NZnhQOe7s1sqgcQL3Vs5ypSFXnEqzQfEThcz725axM9hUHVjOxlAHnF1kq2FbfXT
jAzDm8r2pXLHp7QyXmrRM+LtXPxCSvqU4f/DHYs2MfO1mIy16DWjbw9mNsOpnWAeRrFCaeM4TyOJ
qaETVEp0U53avix9Ynk79A7JuXWOM4kiqmgLALH6eBAa8xirMU+1NiR3fV/cZS0Q3PVqUVUzszkR
iqClyh8dxkH/TApDskeREPmV0O+mgvTOIUoFQ2np+K6i/6iAX1+YBO2MkOJ/BfHIBXJBdPsJ2AQU
lKi60L50CMGBBgaq9mWgdv3JirrqPAlngfKEI7wofgjsqHU6U5KXzhHTzlOsV7E/N7bj59wcvEr+
zKt+vNayp/Xa01qtJk+1c9N3KofJF3hcf9QKPLdTkR8IGgumnJuilcSMitYSVhc41Ml9Zj3WHrKD
Z+TY9mrLhSUwlUHYonq1uHSQa5zuh0gfGLrcS9u4pYkzHDiSaa9P47MO37pxWmcfzgTcZq7ybLuy
9SyVJnnankrkMO6Ct3TqoB3kASjEi1Pii0e1kHNr1a/LahRUWqPfz20D+GvUTYb5lEiBcNtHppUn
o5O/QnXIghhiOFfymE44liEVWsvOWNxz3cNkIRVGPQ7cC2mvgpWoXZgYfdk9J22rn9uISU+e6Nol
HxoCDMiuMlT0YxKSLM79AxDgZ80SZHPV3dNkExIqh5Fo0N6iFkdAALbDw4DTx2tDbu+9fR56TCd2
PDMILhyJZ+NA/ncVEC0J8sU1IaXGRu6TTcQtsErAR2N+JTsBehp3yzoD0keE109b1WMA3/JLnAQO
MiJudkaC3sh8hbTM9SMbmGKEMLJt++sscXA7Wc842B6DHnifS70Zl38C2ROljmoQSMQWY2ojrN28
jMEwWc9NSFyw1mOcqDoVJh2XfsQ8XyRM3EtYOC8ybHq2cUG1xlXqveiZPAMAOad9BRu1jR5BCwHP
xL05qbSJl/pVULLW2pcmqwFy9215W2JlZhd9TueI2WyjfGsoUmjqJK6tVmM1WvZ2JQ9OXttPSkbY
K9X3c1dMFWXAOaQMYfx0F/kytx3Wgoj4Jc4hgqbESptr8zWm42Wp70iQlbcmKkrQL2l9WBib+0Xz
UgiqBiUeWNSA2aEzyHrJiJKWE/moAOAdr17U8Ig19VnIEIhRx7BUV4tPraAGvBDFuaTLD6aCi6mr
2LvzWzVnjxF7jBp3wn3+QYwMoTuVGsQ0RWSWWI9GnfyCfH4/5MMzIF/bty1aHlpXLcSQYJp35eCL
ry3JnOSbQFixEAR4i7CavTHHzxkzs5NmuE8Yd8+FPR1jR781apgc6f9VjOSZq8YgJkV+oDkJ0AVO
OITvp249SalHejPzRRCIxnkkRv2CjCz9tgwApufRgEU8AvUpRegeYkDHSa8gnIsMtFlLAG6rx9pg
zyT/cGS6tFSPqj0exsR4GS1pcoS2zMqi5deCts3vFFQWNTDW+nsoh6OIxg/OgJRMTj/MpZ+OEVFm
jVOT8oBmBv6ou48EEAIALL9IH5wOVW2+LiLTAm6b0Amzdt7TZbnnsOj8fIZUifCaWKUcpHO73h2d
WUGQRKKPW3/L2pXPWj0LckAOcUhqS08gV9Omj6pqPI8rKwLlOQCSzP5U6ylNSCQRu1zzbVUyB16+
aQZRf1PdXKLGBThsMlWUjbHaoAs/M6zkCr0QPBcm5HEs7ysOEc5rl0CikcysSmSfGyEqP6o0ASza
aHEcUrWlxqLs68J1g7yHUqASvybt+SQam6G1imbB+IFI57nJ+vsMLRzBX9PXwqnwK85O7VuY8pOu
vVGe9EgiygIl/zC03xJg5hfimV5B6PvVRO9Vi8EFCLVVT9b0gzFm8sG26Daa/XBZnPKEcoQqYOUy
KR/9IUr81DSZtMUIaiRVsB1xBO3aFf25DMvOtgxYl+jGRd22VF7+D3tnth2nsmXtV6kXYA8I+ttM
yD7VS5Z0w7AsG4Iegv7p60P7P/8+3uNUnar7uvGwbDmdSiBixVpzfrO8I83I3ySETQVJO/LWWLFr
fOGELFXGwU758XPd/MxiBDnw/z47oGIH9L3EsQPdDeY+YnBFeblxWTw3k9bjhmZBC7QOVpKDORbO
QrFDW3jVnbk9IgRhhDp6+xrTEg/QxkjH/oQqRh6Jjtp5kuCvLAcfnjbz89yR2sa8npi+1jt2EocN
JF2MnhYzqMrD0Nzzjit7scFZGfJiaVdFCDTldXFrpeoylzQPcavCT6V1fEJBzO1ofquAuyKXt5k/
oNWSlK82AUwWvIIVjkFSneEeeGLoGnQZktGUPXNs27AfO/LoCm3XpMYK6/ah/Rv+XYfbybH1YWuQ
DDYMlX8xnedcgvLEA8zxKPWmTQnUhPVpX+jld05W10U/ikXDsdz4NxPA1MCftPeuphc20CnYzx6i
WjNXV43IiO1EikU4286wqxLQwHZ5M5Sfcq7lxh6PCBVxw5s+fAfS4wff+iGdvgiS6tHM78Z+JmcA
ZVRYR3EX1hq5uPApom0D22Gr0WXQtIfVDfhlakLYRBFYBDSB6Jvrdx7d0n2p+SU31EhRn5tXaTlP
rtvuba/r9+2ct0E9LO62WcnHpMRygr44Ee1OyN5VYNYGXsP5bKeIbWqQ40eZT1dB8npQW7QebYml
SK/pRsOfVZMEJlDeL5n4zmwKJtoRidqExA5KqpFJutAj0TRS/2gTP35gbf7lJhFNFMzgYZoCE8o5
KIWtATYBJ6ksSA8xxIYMMvLf+vikIq04GgsJE8Ic7pj8Q39IEU+nqUHVEDk0cnIa1UODpTYu/as+
Dd8S3BshQCg+4KwHPdtNDp305IVKxAwENzWo5m3S5PKIUQT1m/YekZ4eKWt4hTay1/RhvJOKDDbL
QW046xUG+CEm5rmFP1V5yXIaNYgcjAf6Pbv4Kp+avrvcCQwkDp2eDNwfCr2DlcdbR1xsUv428Vw9
fxle/vIr/ZNF7b82yqweGe9vnqa/vvsvn5Nkir1dbKnzKGDlLhEGL9tiQWWneeLx63/+82X+/F//
5Ut6qyVbn5UI/vymr1dnN2QI/dd/9Oe/XLGv2JpSqjQiRJIoOgyZF1Pwru/3r/f35+uUgFp18L7E
Xq+mvK+/bjGycmaS+7+/8tfXf37j10+iPBuSVDSEXy+dfFne//pf/vqvvhxGX18mRZlsXWhC268v
v/7i66V02yj30jTOstWeo8Gm2eDTq5Rp/U7OHiFYulMFiGtamndDAqpL4+QysGNOQnCSzNh0BXFN
xcChmJr5/obI0xVOJfxjaqZ7RyciPu7ohJH+8pyzwqWoSS0j/sGRH9hClTaAyfsxTJ2ZZR4b2egz
vieOVIsgJE4zCmWnLJ/9vjnMJnoWG33xgIgZfLm9IDi1++xG19eRyYzZe9ZciDTxBaT1eWjSH+sI
o521tVaor7W5fM8UhrS+sS+jsPY+WhJCVDeuvdNK7QaOEOv9YrA/odADh9mluBcIli6iO91kQU1d
FAKmvYabw5zyltqFGEsB6N8SiE7PdVgTYwm1S/0TkX1FKE2r20pn3zOLh6eQIPZbhq3jIKGuC3Ee
u+Jjafl4K0ZcZu2GsU7sjG+q564kYTzOGNe43LR486YjG9tBq709jTTYhc783aSXN4/aKzodbRuL
6YI0Z2vSs90Mng7WULb7GmF8mCTmDifUG7IcTg7dDl0i+AsyB61JRaEcgWzpVv1S5M5nhSM5GJr5
c3QLInUzi4XbrIZNGrMHkjZVhMPymsTiqcopb2tWMnIP6iyovvU6XdAJhJVjrNpgoFaatA/j6nwo
DcIkvZYBeiqXGt2Rt290EOHE0UWRNEA60Rmw8AkSocNqOuQcN3rXMGBCWv5m0frXZhTQmq3saQSE
qTl1umXY87aQNk0jzWUcReRKEPf5x8ymRmhj4e06UpIM6YygikUgLQLnaHE2UxsTIsNUHvXnDctY
6BPGyoxG09At27z5xj+RhXRPxLjNjAwO9aSclxG2Gawvh7zFvNl1846/Zczktws88eq2W/wX3CMn
0jm/F5Mk0Y6ppZWQKz1B6raN3ELL47q7L82TU7tq80/qw39BgRWrYO+fzErMcUELmaaFN4pSCV3f
74K+JEIAKnuaU/PM0KUYNP/kZkwWpJHf5TrqDmBZTzaofZBoJTikLol2XkxXuOjhf2omXlaxZ4ZC
ml8c92ej0Px7C2rolLjFbcaNULkKII8W/5s3/uWi+vsbB5ErGK3apkPf//c3vsiydWZ6tEcGwdlR
c+wVOlKZkL6YnPVpR2sw9Zjp58lKLJOnGQDRv3sP/+LDo//hmMYqhfSo8n5/D7KRqTMlBbHKfTff
kqlwzIw0OVL5GVuf9OhDRfIqWTaPHim4V9nrJ1LIk7J+++8vovk3x9l6EZGKYjU2hI6011lVm//k
OMuqebbazI3BmUc4coiDOvYA9pXOIjiq9HVYIF1X0AUML26uRFWgxqbZMtQA3yOlXQe/ay4U9Bim
ybeOEcywX+ECTQxY9VbMMo0i1LhGbnyOLPvkdSP6bU0JhO3Mw1tyZYIS8jbEJ+O74w3DYSK8IvMr
9/L1i1x/1+XL63//Y/+Le3e12FkG6Yme7pGP+vuP3eudl3RDEh8dQwBsIsUsTP1sDo3Y3dWw8BNr
IZykGTlbEtVgC7y7U8l8P18o26dLWcTDAfSvdTDsYjhGVkI4UYyto62jYU/smiCDa3zsI1Kwvt75
/9k//539k8QExMn/tf3z5uf4H6efrfo5/6aO/vOf/T91tGv+4etomZmVMr3+smv+w//p2n+gT7Ys
TyBL4Xn8/xJpy/iDNcIl/932heuaFnzvf0ikvT9WZbTO+VlQTuiG87+RSBP7wkv9vqKu1G7bI/fe
4y+5M3+/K0XTloXZ25iTpmnb0gpAcM+cNPYncgNbQuRVTGe3RP8ckmf5pLVOBLumKE6q6II+i5qn
2O8e+rjh2Nyl2aVUY72VxIwBmM0VpD9FRAH82p3CtbDx+nXoNjGtlPpNW032zpgX2pK2QyMPnXbj
O/XefAVrQFq4Ip67KqyIX9Y9uSPOyiIyOCChjJmfNOfHBh5V+kH+S3qvLJGFlnJvymIZL1WbvRA7
U8FF85tzrpDvKuTGKC40bZeMmrVn6HDnlV134w35k1cv19lG6sx8iO4wu62m6wz/BdzTjDkvI9Vf
rOABeqC+6degCaynDm2VzlJIhPtI7eOpuB2kHz1h+PzBuOO9YQXfQzse7vCWBTUY/iMHem9DjMJC
rDT7Vgl+Uch0e21pDFXCTK8ppQQKDfwgngKxm02cwOcq1o6tVT6li+EidKPLa5vEE1sNcKc4LfZt
PD7PfQsabNx70YhVj5A+mJw5YUuFJPBTAqutKv00aPFrXC8QI1r/CW8ehH/3qWpS+i2jvBSJIhK0
ASGYyL0DSqPoyXXGYOVv62rpsJawsxps6dqIZqnsGXwbqBi1Vu+YpxgcYX3+mA8xaAeiXvO4HIJG
iXdLrknxtGN7ZoDUOfyGPNaN6rqeFqhi3EgcqjsVO3etF/IoO+em89b5fblHHFGNXfVQMRPeaMVg
kv1Hr3CIs41V6PPmq8IY0X+HaUSUmJcaNcmRvErB4CHobHXXdfOBEES2Cp+2lppoog1kki7ti65N
XJTkOENNC6j8PDw91mHpl5dyjeuxlzz0UlQnC2r9x44p7Sijq7G4zsXLOujr+JAhBo8BzWAI5cZA
gHw2nkQ2hdrkQpEa+HjJc0Z49OC3rbMjoZ00puw0e7TWzMHggDryaKB02kvDvDBD4hwdHfCoeUHP
9ClZiDTlVmutfM89PO1ELiLySPRuWZOqUyB2S3Okl7dNJ8rMGCjhjjiSuQSkik9DAuPEUOD2JAOP
pnY7y+y1ZD5reS5hi/LLiXRj2qiybETw4wS9O/MbImJGyT0/jB+O81qnxvDYa98gR6TrRV1OtFq4
qI62Txl+X6aODylbktdepdoJ5w+Jm3PsHC2T6SLDRahWonpp3GznxsqBOTKWbLVcAqcp7SMs9keM
2N3Fi3SYwSB2DSS894LwW/Ibh71TdPdV21OuCTpVk6UwYhTdcoUB5nEo0IO21ep91GqcIkh1kllG
hmOFULlxmFdx8wDUHrA2aMJYDm1B/g/C0GRAWZPDIydvrJUhgHD0fP7BJIPc8cS70dn3LSDwULb5
40z67GWNktzGd3OhYYz3SvXowc9yZ3JXYLnkaLrQ7nhc0kBX/U+nYsSbok3HjMW3dWK0d5mGbCly
a/xm4xPByagOJySnUZ6g55GATJEJbVDhlfvaqsl3GwGQl6O/HYr8A/Wsg6kt/SQPKSXEsXnKFMz4
yM677aJzedOWbBeuAuRdldnUQ2Tm4sUeNKM/WL+YwUvKufwGCMFymCcDfTNDGZsU3AsdOvKnXLyu
njs85mv+eG7WiM1bywQl5b1ozHqx+hoLegbaaNrPTM+e42X2AkMbjiZukk2iFI12d48M+KdXlYc6
Ku2z0LXQS+SHtg6o0Ose4HILBqKUuaLKPlqlcQ7DvTBItGOuhukUEN7WrnmAWpERX94gq0kintOp
AJzbeztSF87gwYvQWb8JinfBJ7Si5gqTjOUca6lNwGfpzIFNAzxEYUwk6bswCbqPk54Se27wrcXF
k9eXmD7M+eKb3AolyTvHMvI71jjLo9vY9NeMiDmGGwxWxygNrKqOdn3pSnA/I+OwSqkAGPPPVKsP
fb8uqvIzToZrXDfDFlbQEGhGFSpvZpyhFUg0AQGANkL6Mazu0xhhhgWgdVtW8U2mm6Q+lba9c6T3
S7qauDiVGPZL6bypWncuDZ72XV7EeNLNSL+ZZLM3rQIuTgFWmMGBQV7zAvveHPBRiq65E7MkRiYH
s97W95lr1bfuoMlLmcf7RBVIcwRSNMr8+4kD7HHkLy+U16fCaLP7VtUugIEWPqIGjjzWonvMmHSS
0+ZsuzJDPuZ9Tpp5ijURXTGzTET4iV+LQK8PEtXelQIZCaHi6tqoEsZDxtLU8XiWwiq54aQZNl5/
VtX0pq/5DNlCEIQcUdeTgjShACwGXP/Wum/1XrlDMXtjwS9bDRhaOJOrFLsnTUOKmlTOTeJA3zQZ
YQHK/WC3R8C6vtxUDI9T+32gh7whTJmexTDp2NQhWfftZGzdSj74NAWJB772sGv3lGb8wDJ5Vg0c
06IregTO2rj9ehgXOveQBzguYN2cqmQKbC8O68xaDtYwIRojwtiZjLdcxD4kCR/n08Q4pn0RSsPX
7OtkdsJVr1qWGp2X5S7GJSqnG+AHywED7w/Eh1gw4EpuAS1Em3IkLdOw0ObweW4KN9UP5iAfOg3Q
q9k/uoRvWU4u4ODKbtU7f1+EBzzeYJy+xirO3iiBVjPr9qySZGRk7UEGBy5oSkJCPGX8YmPGxDeT
JjyDjnD6G8z2h1kxdJNdJ3Blt2+myVzXZbUl0JWBXzbvLK8l1mI2Pooo+1Zh2rtElIXrVgZIsTsJ
xHHaKoSzRxJCJnZzF/JywCh0X5pOdDISmsBjVwYRyeobLGc7mb4pqTNJTCdj1/XJk2+pG5MA5d1I
PMkWhjzjuWjGNFQx2Mhr61utDSnMnsreSGQZx2m12+Obrwx7NyfipCdMnVjkqE20delcvTBEDWJN
xduH3JSu3qyDyeNzTp0Y2TwQMvwMBJXY/ThtdYdeAdkz45FNsd3klaxuWyUQCCHTeJi97gcw30eH
I9adQYhkyyn9oSgfK5rGG0dIdc5QL5zHmhZ6b18q9uaCvZFobpOPKIOxjmvH3MdQAAi53BQ4Eu9q
cp1OcbawosZbD49rsCbUPbWe6V+yxvxMo3J5zLBZTEp/7KcTkMCByTe/IMN4nqc5vRnx4DxZE30a
NtwBl32Th3QfQHHi99nXLa5DiVDTRmP12FnwBjSNjb6yRIDo3GANlHwQTUkqJEwITCs6m7YdPbEl
VjdWFOk7AmSbMLEnFw2JcI9or5hXpyjtYRO6RzMS9rVrljdUa35I/xEvH2DbB2plEJSF/aTbs/0U
ZdlOLw11/+cf+USIl6NeErBcQyrorCeUvdRkJLQgHytJah8Bk82aNofkvoldn3TTM3DWbGfkUUrr
mB+BwMEfNuF9QTJycUWn8VP8ILfXDsQkSlTMdQRA2MGMWIgTErB0cBcQ5SeJ5JrHNSNJS8+Cngmp
ZGDAdOfouRXEU67b5tJ4ifdgGNgpkR8853nuMn5tSfWpjd0EpoSe660Lc2KLE/1UE/OCRNOID8p2
ZiTd3RPhSkgO4NY4k3TRuh6dEmrC2NNVXeh0BFEpX/J4bg+WGJHEaWsoZsEOPY65sZGV8W3EqmUl
5EHQjEan1FevThblobaq/ZNBHDqxRzxEFihjw7RHIuOfS1CcE7vW0fDLZ2Jg4b0hC4rr5GD3NL3o
+20MyoVD2Yr+hgPHfRn3u8KAW9Igcwt6NjvGjBvsPgMY+97dJRJecWpNTB8H94kGBO5ROCjbpaNH
YhfxrmVARrya8QFlZggKDN2bwiQdNHesc89z05WMzWKkcTsGVRaYl8ZgHr0s6avskZC1VY/Gpu4a
Mll0bTMh+p2nniCyEdEqs5vP9F05S3FPLQIQgJvZy1oGKE+O7auz69pE+q0VyqDVl1a42Oz85rYh
UdZO7A+K8w4IjK9zqftT5o8fKqvNe5abc9vQ58/EaMKc7Og7G3F74TQ1GY5O3SPMw6CJjqwVzpVu
9qtIRlxADo+A02SPegolyJ6PHrXJBnMYh2PT+4mu/UnXOU0WasJk0dRkpng7rRjvQdMWxJ3y6NLh
lgn2N+s1tq2rGUu1hwNaBR3CRQM3LyNWUk7tMn20E+PVq7kiBekA4QAb2/RimqnkxpeACvgNucjV
cNHa6B38ihfIST0OECQDNXefMfvuMrretivKeju44tVrOKBmtROHcELRJCYJesTBfZ/rgVMsWazH
bogXzDPQSjSmoz7RsjgRECxKh1OEnuOgw2hY89PFagMeu7/Qzg9i4i+PytvlcWySJEH8wrQIOvPe
qk2Xv+q42gm1DPtGfoXfILtNPl13tPdIYKot3NHpkDrWcHB5xwGmf6yAOFc2DMz1zXbKOaaRFRra
FeNOrIq4kfvoOYs9dztk7XFi+M8JavTPLck0fp8ggWWTeIIFt490Mw9IEDMOEUGTY+3XZz+uUb8V
3e1YWW+eMBFvJOLGAqB0yKr4dobSc1Squ0Z6v84pZjeAV0CKlU8neFyc22bi0Iev4TvlwY/MJbCd
8KjEx/84VQvsx/qsu+opziRKC0kE5GhBes4zBMWxbfDIW9qLDc9nP/JwbRAw0MkXCTt+wSDHah2q
lgaKRWawSKo1+TkmK7ysZbY3sqIPHQMzdup27nUR4op7h8TQ9sOhoX+m3341G8SMKaGZJYa0m1Iw
VKI6bI6+ZH3om8U79mM/BbSWxq0bUVJ7De1dQZWXdVcUY9eE/ejIHRlxh9Iq1UCGYO4/9gZR6qVB
8MOs1Tyjvf9sWMToUGD9LNP6Y9Gm7MgC7KB2HxEeDFRhGJGRQqWQ9Qpff7KbHzR0U8wGfXkomiZw
FgSpWs2bA425r5TT7oe+3zocZCxs54gZ9TdR4imf/AoTyWiKXZawlTOHYWeOLPNcWuouFqgimjZ/
A+RcE5qx1dqq2uFgEt7DDG7rYOluFearjalOJuB6CXPGKjI3RKKjO7aos5cYhylug8aaCWE454Sx
bqnCDJ02YZxsRBvIYeyCBqukmyt/v5DvQJ1CMkKljCtGAuP+Rs0T2oH2hZ3r10DI+cbP/PvGdDD5
6f0mVTzcUcwY3xzpUzFIOajKN8NuLGDv6tZj0UaIBhkL7xc9QaY1fcsTXd/33bQ3DDpobVdSMCw/
LYHvQzryPaIAR0Do09+dv8ORxARvsrHfp1X0bg8MuD3Se5iZcZiwFXJ0c7F+DJzDIQa1oemQpqwn
H5ZRGBvhTVrQa5RoXjXloQkJbIFfHXL0C6siRhLX39pu/9itUdj5ROYDpVCQWgqNj2FD1UJxnmZW
zNw8fZGKs0xPaUDSahYxDkLjXbnvC/6ot2z1gNrAi9uEyHKGcIv2I+loS6n43TB5AeTGJfIEvHEA
rUPfXO7ckjiDAQ7sgnySibnD4QAkJAErJccS2llhO/thOdnW6gBVW2OhaDIh1YwTGIE4Tz9AY/lb
gRGIYiY9lw6Ah6KPcDcLwnWzOnqabTIZIKh8+zrFpQSQB5p5E7GZgTCfe1TnQW7xOX8dJTyGhXFO
xZg0z12rE/pXuX44xhM22fuRgOKtVvXaVuUYLkamsWrBhZEiJqSaaPdW58Ddp7Sp4bLslyY6czyz
d1HH44uAmKAVZHlLy/iKVk3hllC29FxusHuMoWqQCjiQY46qsz5SDXJCN+onK+GMXAok615xdPNH
zbBf25kZqO5yJC4bdBpQiOK1VTkPDDknPUYHVziPfpdpBBTjuY1z3AWx1TzNHnORPi3uiLhj20YG
wf1d4Oqpo9ucg9N1qOAnEef7Y4SFRSJd/mj1c34WaXpPiMuFybi4gBgjpoGDN1o1brdyouniZ8n8
UJjyW49RgR75jPa2PisAC2d8BQnCRmjhvdGfogj1Y1Iwe7bq6VEuXjhyj6jULy8YtjYtasrz/00w
/kfZoIb97wCWisFC+3e6y/qP/kF38f/QfY7CrnDW2etfaBf7D9eF3uL8NrjQ/3AMg6JJuH9GfvI6
/xhcOGBfLKG7fIPOUcaz/jeDC8Hk9PfBhe4zQQNYBmYY+IWJse33wUVrODzFTZycxNpItmLUrWW3
/yIv54noTnOW23sbJvzXV1+/4N0OW11PDzp5mcfB+LTXmN2vX7xqVkSBrl/r6BXpRy43mSwCxmxI
dkmjOaRe9d7pHH/9uKR4xNKWmMVPR4FyYDRw1RuESQOWg3l1OLSU8vzz9IKmMiDFKxic3riNCnZi
dPvNRSfpr2yZlJTI1EKS1IhJ6pfHYTYwCS7Lue/R/zmZ4x8jTUfITXomXl366eAIlGPYAQ4EnPBi
ym6zLHRG97R6TL7p06lsZmIG6fBVGf+4jD4gIDokTEWXxUdvJmG0KY5pVHm4gnEukhw3lwEgHCKg
+okOth3h+4rqIaTfkxIX4ZuH5DgQqbgZCZ2jkBh3QpM+usZsK1XU7XIfcOIQs4WJ6HaKk+/0Yplp
t2Csplr/aYonguPBXM2lCCFmZqFyEgKhbFPbLB77SGU1cZivcvJ6eK6hE267yG5Dj0idvjrXJsia
NE5/Oan7kIG/OHa4MImpy8LOdCHAxHdePR87I0Uw79QcrJn6WNh6DdEPe2+hH0e2fYx+XoaUCKsB
8gsGWgfOPEbXMUKRkYg4CjGN3LmaS2JpBzrUzxQ+VkyA0kBAPGS8Y3fh88ii7Gkp034jKZJO7FKn
onpIjX75TrtuasafEzT1YxGB7DccYqLmNg9gemJzqPJHe/QBqAJKrEhkChraHxs/piZk7DyFC3Ft
aEfSiFZUO2ykBmst0XJA//ezVyaHvMZfSV/vyS9agrE77WgN3nUl2QEDdM8uOMJzbJs/h6VA2ws5
IhgNLq9ma3dy4G2ifcJpsp90fro2R43utsrZ+b2LOD8b8GJbbkn8NlYm0r/nI9YSGWatcb8wdmJI
I5InT3PDci7VVjREmza5jrik6wiZFHyYGQxTxJRvRFNgc4B5S7mPftJw6B7PgRjJiUHUQbmn5dV+
aKbkVCrUkPk9kVY+70CfbxccKPhA7We0mLx7YZ90BoHbytRjzizdkU7+tjPN9sEhIZCL1mxpHyI3
pkV3pGk2P9TgEHvP+syJXnlP1FE19rm3ipM1UxYa0Fgsg+OK6z3FS/lmlL0RRFISoy4jAE3VQ1zP
cldZ6uCbnEdons1H4VjI1+c9koxiZ2MN2UND9L2Rq5dotNn0AYt3UqEWJc3BSPrzIKHJyry+qQoe
HhqLcBAVh4BqO7T7fonvzMnZCdvZOVaPPg91Kyfm1arB2WDPWOdQuwLDw0oqrdc2mZPhD0PKU+cF
4kxr2QrTP9p5kl2FIW/xolehtaW/Ot4U83OntGVv122x1byDKLT4kaOtf029FNmY9+YO3hFabEMH
370wWL2bCm5keHnDuRb2h45TSS5VvXcU1/gi64EjC7/feLbuH2P5LEdMkn1GszQu1H1kYF9wlm0c
U7dgie22ejmU25wacw+qkXvDvkPIsNwOSr1qQ/IttTKoMFY1hwtNn2MbeTtQCgHmww8cj7gMnHwH
uiUUTBnCGA4dUFb9e4xkFzNDVEjotEjRQtUVv5J8OPVgaaNsjm4EVtjNSFWCCBZhUzu5zraeF7LA
dKA4EX5nDg6dtaFJMfRlQ48Rs0gHOWabuyOGenmwF0RpVm6cF859JmdX3EfQ4LNefVgFRsDK93/K
xnrtm7Q9ihL0EPadW2MmOiuZliZIhM7UemxXeX9KhjEBqLN0jgmifSCa8/fZmpGM1wuHU1cd9KIa
QvhFNATMMxpSk50ILoxEBkyzttt5GVEwLR71XIq7FlYWY8HU1as9ibCAe2d0XQTB3KAx65YXd0J2
FykdJNLifY7rUEKwRcC6utBJums4aR9A5382g/yRll56jgb08pVWDrtk/uZ2pBy0hBrS3Z74TRfh
Nlu+t7LleWkJYVEG06ua0camFuuASebjIdPHX/NUVaGRWVdmmPNOdnqQp1OzJVVTo05vmyNbyz0H
nqaq7E93fHFk/tq5MLpG6RO/ZrNrWvgzt7k+/uz8YrgH6f+ACsDjEI8cqzT9s1rQ+nE6e5ftBc3U
FdfmSa+mYEIL2JLvFvSRcTKceNvVOQfvKPY5wTLm8Gs+pW4YfhT2NxK340c9KeHYKlaV4mb2ce/r
NLQRZ+svprrvzZbWKfkbxNb3NexMEvr8D8Nb8G4D/oo9zMQz/Fi9KrIbkSQszHCoO1TRO1rdOKFi
xePHST6umndthtBm5oJaGATyTkcvuEVoZIaJMz1jx3iVoIPpFiBmIDMPxkH/XtGZCCu9e+uQu20X
h1S/znAJ+81RTDBjds2p5OF3FHEMxG4bjHI2swRXg4H61XQhp9qO9omsG0eurTMeAhMdMORlpOY3
zY3Ex4URNpLX0c9DexyOgEvNu8ogPTwuuaxuw9m9dPADpG4WOKDZnEwNJ9sCbekO2D2y2qaRSLGR
N6uNS2HBYa+9tZvk5NUtCXQwY066yJGRmWtKt19f8GA2RBuqQ9PG5RZSvkOAtP7C2OnVlEwMZ1WG
9Gt0Yh+J5Kwy80cyDwGuvRtN1bhJREbIt0HEJbATCAju0e21B4RadwzUEHuqMwIJHmOptB9+uqXF
oT35enoLsDMGCdTd6JzluqU7+VLOIQ3NlUW1vGY1D68lMHvHRC5u6lK9suswugI4xVGdzcy14TZx
/Ib+TWxlb9LvYdkk4zEmoaTuN5GrypPWYlnRK+NUdjn5tlqpdoOz2gHVe7SsCaezK2k9Gz9lR50R
gd5MtSbd2268IzjWwBfn6UcbZmloF8RuNl4JIZDBzJ2hc4rU7Px5wqO2KigZWXGivcHbsYSdD97U
dZfsAvoWgyq1wjZ51QzzlXc5b5W/sFYbWvyibCDFrs8MzzX3PT0ZpyWps3b1JMwKOz3xeK1i/LHY
gKM76oC66CiA3lUFJsLRMy/E84I5yCS7YB2Tnr3O1etRZPdVLTjo0zvVyWjICmNXLEZMHepgucdl
qAz7oAbTQJ1m3KS+FGd9ivJgtK3P1vPXAK+OLhIVS28/cX8Korf0lEEm/XjYTSdtKMChjr1xZPPm
zjBpxAhU/J7vlZRmzML05EyvAGp631DAaOInyTGK3gSCIrxiwfQFUc2Y48RTgPaE5v9ozbsaYBh7
ThJM0KRCE0QDiNMlnCuF/2ldOnPXR+yjbs3aep8E94q02jMpJymtWDJ6PEBR8zptQdavBwImM/hG
vmzwrZBdzdMISY0dxPfv0p7ilPSoY8fDEdCBKVfh06OOdgeoj1wuo76u37lPLq1VD3uXBD5Wweqh
MW20AhnE1GFoXopYnSaHaGS76dA/oXs4o/m+ph0Fu22jGpiboGnuNX2sg7x0k52dLShLOKYop0nP
TuneGZwxtpGGwMHkkhcpK3dRy4ibsHoZmsK5LpG8NYuF2Zql2IQ162yMQSyCBtnRwRvhw7mOreFy
yvYqgmPhg2eC35Z9TGscap5AzXAmQN65L86W0TkXCpFbPxkwD/uFEzg+U5OeuFNSZq6OhAugmks8
OU2YKXOPMJTzhwsJRDjqGwgbqmoAlzPM7WOrV49wZqPQSEzadvjZO8C1lzFbINVm9FZcXhzfofDE
A11sZon+USTu21xVSLuzBBd4ZaOnEPE2HVlGJ9RLsZ+au6FOMO7JhHd6bbUFHT3p1bm3FFs7Rtzk
KRUu8XtSz/OphewccYLh4PDaela6V2vat+iQpGTqh2wL6z43iB+GM7yhXmLQPRXbti6dk2UTZXJK
lEsQWTz8sF3Pu9JG67cRs68UMtmjlg6fBAE0cD0JNZTawwDU4iWxnWIvk0+lTfqub9rpwrzkjPPs
LObTYk0N4PI3H9UnctxbHdjvFVYg3AoSkqld6Zi0g7dtlteBq/Z9JpC5mbLyVxzq6XDlms9bRzdw
hjY4mDuXZzohElsgUNrlcLFQd+9oH3Mr2UdXR36StyI+tkQb1l4fQ3qO8NnE3g+6cpRZmmAq4bAy
NoN6JuIsPdjkFxs8pEnZ+oGYuY8W/8FN+ksZE+yakl90aP6TvfNYjlzJsu2/vDnKALhDDd4ktGAI
ajGBMUkmtAYc4uvfQuStut1lr8265z2BBYKZZAiI4+fsvbbj7gtpjFvpNg8kRhOpgNjqM4utdRET
txlr+bcZowtSZE/XZVVR4dJMmzLOZNbA66BPcFsNEAajS92a6VML4G7RWbz/0tDqgxhUis7HB7Al
iBTPdWplPpelydm9mhDg41s3CKh1lhbulktpI5ONMJuz3A+2ug7OMBmwhWfcVseivYAkfhdldh10
s7tTIFA2kYmeEVIJGpB8LqyaHHB2zulIlmCgMwQPm/HeVII4WT19yZyaRiWL+0Ga9qa2Zj0IJqpB
lfYGff6wJRkVcphtvgJQTdah3/d7LTV7pg1fjeumnKfZ7xhnbFjH0clQ6mKy2KbKTDQau2azV756
8hLDPtaynVZhMvv3BJR26gLyUnuKsaxKsTP4lJZFcCrL5gcju73Gqr2G8QNRgQ87FhrqLdfQV4Da
85WXl9Wpiukd9vULwQfR2uM6sBmkLTaGroyTC/agxTelKq8AEQWXKCULEKn5Imqi19quIyiyNP41
3XwMWwhSjXLILXJgnzkOtY5GieVoDZpEOo6loX6ayHhuhkDuHQR0dXAkuoiQ65IljL4OSLWkfay4
mJQM1redmTzIUR5NOVYMJJtsTQ8CBKePR9YY8uKoM+V1xg4vZ0IjnmlqBTAFrxwSjoVt5c9mEf1M
Jr8uEyPLY8HJP2CicONP07RiOg7tXYBNBlUQZxuQClK161KePShRXI52jIfsRU7xVjk3szpvISdE
lvGz/srQUIVlQHE/lkCV6ovmPkVkOyBKdPHBG901R2t5qHTNPHCdcrLFbX/qCnG4PbptSnALXd4d
XLuZhy/3VV1gmNRC+HHzprIq41DMm9suF29jqZt9SjJ2ah7KeROmveR2VIdn27bjrSlDBi+pd4Ve
5u9vf62ZX8JtU+IiPSjGuv96EXqrB+DkzWY9OP7Ez9jcHv3/dpu+XhS51uyd+bXpJIccGuezYNq/
v+3cnh5M1CiJqn/02sA5iCgE4dxE4TS/2NsjBC6XlDJ/04Exz/78VMO2xmEfkC7Ih5YFHdbq+ZGI
c7k0TBKZZRe7B8yYavYPObDeQ2SeSHmc1pSrUdNbDPX5upqD04p5c3vk0Z/78wheOPIt/kVLAWCu
CbiPVnaPo5hqtj3QM2kPgu42DMmiX+GNAGYzzVZXMf+/gbzUpuVrggcBIpqotiKv1GFiPv9nM+D8
p6H+rycVdxSOEtRvrHWvWo1G1KdpTxnJI2/e/P1cTrW+y7Gd24PfH1rb+GuTagrEnxs9DXD/yYAw
HgLSYoCaDQVMXQYGZafQew51efh7Q5ZfeaDILg/QE3pypZnj9nM0leFVpIdrSbkb5xC4dE76c6jR
OaCRyCKYqfiGIE1QeAFWmHe1RDdWmNJmRgAdwjiz+0PCmbg37HdsNP1Bh+ezrcLobhBFf1Dz5va8
WyRMp5JIwQR0JwtqUT5XwGOnDh6cjwPiPSzEWtKiIs3ejfjUy5rB/WClza5kvEmWlRvj6+6JWw3I
NPt7k0K0PSQEdmyKIb+/Pc/fjw8eYnN96nXI3KI5YKhqDmWuh3TxekGYnVFug8I5CKDg4JFCKFeN
3R7+3uTzH21kiyjq9uRVzL/BmMPAEOlyAM2vgmEIYX23/VobOwz8To01tHgqLI4qsPSMOwFSBQ6X
SYfxkNBZJuU50RtuMBSbsH3xEPLg6yL3IDTkhxqqltFaT19ksr/Miu6sE4t9n2gnHw6iWzshBsER
6k2CdMEiX2XZFxVeXct/Z+B0H4RMVHVlbbrYeER1/jpmpIr52UaL4nCLvvuKAHxgKV21J2Q3yGtt
+zvWHlFzVajmQm9pW+7LaAV3IpbppqNaB4XVe5ts/M6iId26nMeZoktHusY51ZilEpKgz4AvGGks
GnYxobXoZw+amcXrQqQvgYv0QbZ0UQGttZ03268D7OZ1+liUrgA80/6mpOv2nUVVqiUvUSKrhR1z
vYT7kY7WSlocgvbcLmcygBjMV8Q+Od0lLvi1KC3gagcgbgfwSSRPJ5u4zu1FytxaZ/o2dOJ7FsVB
m2E9YWM5jU3tXeocF8VoO5xa+VL4g79SPQM527M/tfSlyZxpZdU2euKUBZfplovOTrQNweT7xovx
EcWIZxNCbU5OXu+TWL14uTqpukAPU7A8A5YkFmlTddeGaVejiecK+FTRUSxnvfZaANHSiEggmmRe
ZeZqayBvhB3NqNzK18U7CUztAm7+Jj1kef0aWWkHuc2mt0G2u2MY753grurMIbFFPpj7oH+J275+
opPF9K/HwQTlx0tJiqj89H4ILGcFdX5jIZpB7WMMa8fo3pTlUu5VNKBa+5OBTfrLVt078ArQbU74
q52caFFOmjeLOrqlFqDW0fr8Fx/4KxLPtZs6MCfMcuGIYhso8xtyxiN6XqzgTOwD/zr5zrgaOvqe
noHsw6MBQlsCnc8QbWvoBUmGJkgy3qCSKZip+vYl73e+Dq3VmuU+onCAwEvktnVQQzAYgh8wWhZa
OsR9QTh319T9VAHBMMwEhEnHyk5H1kDK7h3BshVjYe+ZFcKwINsC8wA1QtTgQWg++oEYk8CC7wFX
jcWS4FYSRsUV1gDBQGWD3tJlGjKGz6rGOtgAksIWT0RKk4fHzLjWDygxADhiOaMEf5+E226ImkH+
1CkaoQgdhqI/CZHEa8vEHVufOLU4uix5jseMzF/Lepdg8Hd591Bk8DTJkn3RjUwitms/fK1LV5ql
p6ztOcyaOKRzEVP4FPhVwvw94IthHW6tiiBEoAX/ZdmxYmzceF/nFZShkQQNEC0MoTL/aRp5pT4c
zY3hEGBgWOGJk2sxjzJSJCQIHscUhTlKPpGWGPAx6TpEtTzIawmOaCWILJhbW+QSm4IYRPcTKbl+
hwApZ3luXUqzRKkR+4DwaPWNIKvwAX+M0tUOfmmVUDKI44gwVodoJgxffwN6+UFjO1/4ATPsvtyX
rhEcubaCG2m3FHHrsG5tnBMs7UJ4cqsQukDHvXdrAY+YAXdPIYMVlibfIF0jhL+oqtQAqIK7F4YZ
YW/cVPuyZAYoQ+m/a/Rb/TQYLwi3p01ozmR9mT3ZPRhEEOvErfhJt3akZ28yf9AZmtN/BhfENWuG
qtHoRrqelZdBAyM2HsrQfu6T1rzqu6ZaNwVHnl9WWBiKBpWVZn/mTfGcD+kqcVo4xRXAl8CtdpWF
2SVPLLWKxnxHipdHcmoQr2FbrkXA7RTu1bvbhWrjtuOdKawzFyxzEUcsbkzR8bdpTbK4PIfpi6Xm
rKG6ejFJrz1oAjKdF8A3MKLppVcumjIfJuc4WfvatM/FKGjRmoQU1OMunQEbkfeSlFE9J0SYWwP0
BP2QbDuO0UklAUAWyk9JUI4Tjr8Cwqi2MTC1RarsJwrPVz0UGm2sYUusTY81pQap0GIfz4JTFNXN
WvdeO3+Myc1Aycg/eQn9km6yc9B7wWKk9IytMzqPvTTIwdK30hwh4zCPYcFnlSyVi88iVa8Vk4OZ
8I5LXX1GRW+yrjUewJbldEc0Ul/8epkVQX+n9O5CIu0PzUCpbEi2c1a5nGncPn3chnCufTw/d/vB
bRPNSIRsDhglO+uFviZgpokq5bZBo1RSAB0yNwtpi40AGyNbnvsRmYZXP2RZ0xNHugTyfkgVhCW7
oGa4bWDrd38ejX6LbyU0IiCBvrEqkWFX3iIqTUYrnaaOoy+DLcyAJYaKfRfpwTqiJ8mYTvorxp+k
0zHyC2QxHRzZDDtcUKcs5caDp+oSDtzGvdhwjWXe18OhJHY20fWRCj8aUE31UAVo3OLaoH7lJtlQ
oVDE2qBBzbgp9rfnKyzkW/IEWdS79xXt+/WE6rKPkofeb20Iapl3EABZDwjTBuxOh9Ls6BTipaP5
k8V7x6UQshusEQQ09fgbinxhAgFZj3qaHcXkpscJ4ulRBj0dEZZXwRhho+pR4oDeg5JKiCLnntnE
OHQpO+15c3t02/TxnDp9ewj0ozgAZCEt7pgDSTgOc+BDGhs/ZSdL/FOc26mkgBvB66zpln0HOtzx
VrOrg1WAJr/tstQrF0gbd/XY0/+YvzLHj/76thw19VvQwXfV4FQrF1rWcqox6WHaHWnYR3CrWPwt
o/lPobKmdx7ki4mPA1TCvZ5FGlYMO9vFvgX/iLLw743IKRUbREd4vOaHt5+MICR9k/UCmO7sGLZg
MlQenfGZvSfzMTnqRB8tk6g+aXnvbP7Dc63dnBTuK05UVn721AYokdEUz0e3Mf/X2yPm0e2+y1/6
2BYHrpzikKmAMyFZaLOeQXoRcOh5Y8xLhGmSxBuHPmYQkdGbmVcR/5bMbcUDhoC+IP6hb6KjqTB8
5fSpoxjVkqCfd9CaLQDg4BB5Nb08MTgQgyuXbvNc1ksA7gvTqTnG5lL/tnGiztuYEN/hJ5uHNnJ/
ipEuKbf1vcNovhMhZTglXB5x7BRzGY5nzGHZMtA2mMO1GdgRXzw0UPS7kug4wyYJ7Baa+/fGAwax
MwKWsLdIXT7XbA3R7Lec85lvobm3jTdnNt8eiQrNtnA4Ron8cTdDhEha+O3hj1oENn2a2OVuNULu
RWyG7GXX2nKp5jViNq8WPWiPRPrQx719EcFM40eph5qjqR0bECN99pAijSE+JXlZgB1za0xSFQyS
lhEQDcps0LaTZc2RyhP9VK/c/UGcBGWhtt0odzeGSVb6D77n5Zvb3+lv3P7+FkBArpbc+KK/b92J
cY5DMmSGt11YsuXFKrlzTdBYt4WQBphaJcVbM0dwA89A6hJZ1K1g+Za3pOf5Bn+4ZXPfdiVM4i20
pH07L/IUlK+VL2bB54RKdyHmtaAXVgSOyo4VSEPORBsyeHIVTWHR/bLN8SGe4gbnIqtQPMjlAYA2
cOXb/kBW6TaqIz4LVXRHB1PiHlE9ZiFe15APIR7M+WExH581jLcd0wM4Jbz0sHrDAFXvb68UZgEL
ImG2J6fhK1SEEPwVbV0R0zZV3ibgjxT6CKbe3t1+5Z/g+dvD20ZPgFjNf5tRVQUtj43ZDLzQv/eV
Es0yl9O91iUfYUB4bE+oR6NQEdNJ5ejiCDGmZTiBwR3mi8v8XC3tauEwhVjd3rF0Ongst88h1pq3
CTP2Kh4gu88fT3iXI8Y5OGlnH9oGV2xP+snt3Ly9RDVWcC1HVNNoQagtM/cXJpnndG6PNNUYbO25
lTLv+WP0jXVO/cky9xkfznY6NJOOoj0wv6zb+XLbvW2m+Qd9F3ZEwNJzv73yYdSqjRDmHblw50Cm
qEv4dmPHmr8VFMalwM/EIlD13V5lWXKwBac8Lu0lHfQ37mDaIrazFChLDex/k1blo+jgVXlJdzZy
XLpOgHSZNc1qoNeyIKnjpCL9SgVBM5Irl5m2KY5TfNhRRT4QZvluWxkh56B2MAs+VbNUXyV9zQVJ
rQ9uab7Frf1OoO+5Kg1vxYoS4E0Jmc6xrLs0nqYtOV7czvX2AAz62Djlu0XK6Kqy9AdiaDAMQ7tZ
joiiF032EXgmICNlZriIomVOvh2dEn2hhJugbJfP3XgUlX8qQE4UptWvIrwVBN59FE3KdVaeuh7r
I/CyL9rxzYOiV6lScGYD8sjU13ct9RjOO2g5Y753Kq1dEdBMAGpqn2jTX90Y1bJzb2AoW5cSvPlg
R5dhhi1GJWA5dwQGa7IwpkilUGl7og6KL87IiZQdijIzQsFt6oD2mtisl26D/IFpAbabyrIXPRHp
MPG7X4V+tRxffoU+hFnWJ9zlcXB2iohBt9dfAqldPBoX69hIMLL07W8DA5dRhep+qHCONoWGdXU+
GWk6d7s5lnfIa33b22jx56uIV5vxhAiYh8kQmPtq3CNDQFEwtsbFSCdt44U5mu+MkMj/1Xr+d7Se
QhgSeeZ/Tat4+hk+m/8Iqvjrf/wl9PTEPxBRuq6OfNAUUsw8ir+CypHe/MMWpumAazFnUARay7yo
2/D//h9h/4NVkvSYExDyoBszVOYvxadp/cMVliVdyZTccZkL/08Un4RGG/9Z8WmQIihNTBwmqg8I
Mqb3nxWfOuwihaBE31O6KQbK6pEhFFePOX+7cOyTja93YfrlQwYJFVDtCEDOQ9JkrdXIPzHT8k4w
o0cZ4W4st34QVvaJkBmOru7sYBzAJ2WuIg1SMDxgqZb72AMuqwvUliHdy5tyJp/kMyu+YpnoZoMx
qf6cEYEa3auKuewQmRfbQIYfIU2JSY/D97Wr3XTjdEw6WQri78rvktLFH1FZGAeas1UPLnpAvAgd
GPsF5J0r9wAWxizCkL1srKE9ml2LinSiMa59xZ4XbOzExLRfO/DgTSqtOQ0U6hhSfuodh2gVNIUO
wsW1m0xbFNcvGZb0yUh63li+1bToqZm5Z70jF30Xh4up6lv4BoO51YNxWXbZxvWbj8o1cM5KIjXJ
YxjMcG87fB64VWlfG/WhUM54iNIqOxZMBZHrIecpFYT5LMNw6cRMuec9ppfm6fbIqG2xT3X95KJ3
OKPBwYBXRN6WJrHgXcjmDj7bcKRxRmQ3oVDYIj3tkltFcPUFyrmi0gghJS50Io9iXaftsPKsSr8G
kzWtXQBPf3ZxfVTXEaq3jrseVEi4jkhIfnIU6ODCUXLBHDVE5O6/BvB0Lzo+oU0XRArYtutfbpva
HTWaHMWjEr9Q8zo7f2K4sHBTezpnAdVKnpnY9TOe02sCjHy+5TjSgPeKrLTp0zZAFK1CBBsoxeER
CQvyLw5v0HyJe9fnjgOozVqgICyPlhqcO68v6lXK7wE7q8LrUDvROWK4k40dHoM2xC9T6+awhSl3
9WxdO9nJ2D022Ga3IxfgVedY7WNeW/Le0M/K24fSqJ91rWCjfwRi8h9vOyYBYAgO1JUbOfV9bD+j
uljEuRa96amTHoWuWIfYIJimUgelr1v2Om7EGzSN8ckX7Yvigv6LopYV5yTlvbKRYBVVPjDD1Kll
O707sh4iXiLQfmZMRO8OkMzhkS1AnRVrXQ+4M4AOeSKA7ezZcXu2dXzLuBMfB60Yv90KWVJfgr0g
qwaiqR2+F9zmmGJt60QSa+MO9kPYJ/GH4RvaAgiH+zjGVskQFiFE09vQ13I17VMIw7uK7/l+8omh
iBLX+nCnYF+qxP+lcPr52nDxhrZ/bvB/7sIQboLbiOYtgYOWwsm/oILuFnoPfZ8uE5jPsQ9eAH3L
TZlBY3cHL3jJEgFb0gr0ze2njEu3RieTZSwdd5eUHfK6xngdE624NhIcBAqVZO/6VNwWGRLf2adm
UNUnE7fTwQVSkynv3AwZTpBZdJcOkXsXGiY0BBIznzC9by2a3+u0MbR1FU/qyfVrluTKfCZN9STL
NPjMNJpldSCna2Ho4ylMwnZpZgOSKk62Y1UK5zC4Ey7n1BseCwTGj7kJNcry0iUjbbWJ5+cZZdH+
jkgGuf0Lp6kxMSswNwpHmnKy8T6pneGe9UV/yqOISeE/n+K7TLaMw4+Rja2yGfLyVS9Ftp3cAoPw
vDuO5jDTInlVWXCse0W4oJFc/CJp7kERJ88jyB876T/syp1OfRXmTyANzlHeBCA12RuCHstXmAa7
hHMCTYD7xBWIsjMj5B7Gif6aIRZ2a8t6Goe+u9Yg2S2mV6SLpw9wRdP7tsB8BDd1KW3g83qckhtX
D+lJS5BOii7euIFJm51VNFBt80kCrz4UEbkrheNbj6W068WY+tVP6G2RgyqAXQ6zD0zwIIwTLMhV
U1/4/rRFoFRI28vPd7pXzAVV86jl6EY6bpcrRFYlwJsSkYUtLoGuom/XNS5uqmtfAyYZe586wfiq
ydxC6EqhedtdFSqUq7qrzH3dSOct5ahKQyN5lZ7nHR0WSGBNMvethya+1Dm86DCWAi1PULx1a275
9RvDMcJAoqpaGmX7W2mcT6ZtXMo+Uy+2JrSNHhnZvla+tfE8kCs3FkRuEPToNbABZ7ofOWKVvNao
+JZK5xSuiAqHpp3BM+xqRuUyLF+cgi8lc9roOET52QdyjKeyI8omcAJW10b87FioNsN0fDN9j6BA
GUSPmV509y65A5HUw8eql1yrfdbfVkFz34xb3PGIAGn9MJ5w4+61trRNHBX5wda6iLglltNo2Jt9
Sbrrs0ne0jrSeUe3nwLNdBKNiiCb9kGg45y0nXq6WnZ3bwRTd/zz3LybKyQpZaa/+OXUniBDYRGd
N33O6+mVFa7bIVHHwaG3d3uUMKRYJhNd6yykZid1F/1azuUJmSI9gOgmF0Yij30e9ZqXVdfU6HdO
0vw2dN3YeqqDSwUzBw8FjBQgD4co94ON4QIInfgQOH7cnSCrYcmBT2Bu9c56qN8nUbALU73bzx5y
ZJ7c2Ht67yZTlrsSZyJumPiMNCCpr5nWZvcaV1k0b4mx0ewfY6IgktwUthlqWBIwmuqoEmxZdqQ/
EkIbL43YJ0Be+Dark9rbAN6lrVe9wxnaEihvrgeV9Durr39xEZ4WY6V5l2BkJWUXpL06SXxScviU
RNjJruyWs7SSgQVZYOX4GKm03pjKlwvRtvxZ7OyOlIzdnS8Hdv8ErN0jraZHW0AfZbg3LGgeTV39
BqEJc7/WQRAh12xa46q1iDCEqb7FMO5TRJis5IxoA8K6QjqHbhCGk1yywntD0rfQY6hVABnMDZz3
WUcCLiBkpoRd+Av7bbrgbH3RWmtacNbQ28EwEWRrKD0vojK/gEWeWkc/a7o/LDs8xWW47Q33vito
XcZp/+N0TGqrCo4I0YzPQde8JI61bWzf3lZdAqx//GHOZKOyQIPVDq/Eln+pgoYrzPwjpYYjetLR
R33VDvWCLLx7QqWJ99gwt1RrEog/Cg/9TP7dRTYHM64nupSAxwB5L5FYbJE/bGh2hksrtZgOR8GX
mdSgtzLrviSNoEq/6N/RdrDIcFJbZK8dNV925xvpoerp/0+W8Vq0+qPvJA9F5zH/Jb7G0X/3LBv7
8cUfxRoROFEVFlE/2oGp1cWHhECff8XRhHwO/rC6DqRHuDWDTzNE3Sa0z6Rv7iGg7EExr2LN3o1O
sUu4EjNbGp6YLwXLQmMhn3R0lMOuoUkMg53Au0SlD7nTP9FMJd3INWgWMt7j7B8Wnmt/2T3MEBfF
DiCGfWVazULEsGTg19KPBJ8D6Rm343PhICP0uNeLQ1SCCgiYt9Zhc0f9lGy5qsGiZoVtDGcT6BIW
0H7Gly1D3zIRuvqAyj3nAjgOgZJY5jCFjwDzxHIuu8EKJLSf36zOJ2XEU+9OVh2LKf/KW9wAGJ2e
dM5HcAXMMqUjdpmJArSs/AUSofmXG0sWYg4GsPFqjGCcRIzVowXgtij5euqwexyT7JjpzO9IlaqX
o4A/79dEBQ+InjrXRtAY6C96IYAJQQIePBGtKyt+nyrhIDPlfTdMpb0oXk+eOVDIKWbc4r2Zf49h
WO9BDRmq8/vliNx3MYY/1SxdEFr1pUoyIhqoXkv72cm8D8c1fsXuN3eAq1/XvNQywrFCUEnj/naz
8ZcEcm22qOf0PKsZqnbXpLFg0hCkSJ7EJ42Tl9GQP8ruf8aoupPlT9PMOoQiu5N5uLcgPnDQhl+h
Fd23fYIlzCo/0X0Wd8yjuH0BDNG5F6mo/LBjjmXuA1vXGsCGhCcK5jesWK9BZz00tn12S+8+Ncdr
UaAoGjOAQ253Qi5xkJV2pDQisbIOv0NDwHLgAMzkCOulQMTdxfViKu1LndjHbnagQMHXUKI56apw
m6tPOiTHWs5BMlkEgAJL6mfmvBFfY6TDlh5dA+6/Nvi8RUFo1kY13V3QyF2lRLiG7rbU41VcZ1el
8Jd0wNexWaWLOssugd1xyQo3dZ2g9OgIEqz6cFW6H3LWElXT9NMxiVjUSXVs7LOGxiKMfX9J0eAu
kIwkO9FHlyY1261tqKs74u9I6w/f6/aF5sA+VojhUqJx8yE6dZUa1m1rGFs7Iv5TVvqOxhC+PGZw
WG720hlwwOmadWa9v5FBWVNvFCbVEutjw+Uz8IhePkmYTSME96tT+09RUf8mNxd2k8KHLlKykqX7
FTzEj24nHm0vj56SQrz6oBkwEJTg633ayRaBIFRZzd7yOKTwQQ67ycwvsmpfwQald31tIo0g1XOT
9OuhRg4+hjtP609NFdO1S58igUvDtEq5SkUoadhdWPkx4h+5mgRqGFeVF2H9Cr2NYbug8xXjdG1w
4SNI+yVso2JtufnFScZ4o7yuIWuFqB++taPGO23acD8KBfJJTy+aBm6mssD+Q7rYBXq2sWMSpw2J
4rXEKcrgqHOWQhs+bAjxe9aJeysM/fXkutmuthIiYQp4NBmr+LzRv422rjnJITuR4Zlxr0HyZWbj
JjXa6q3J6k1bu+QGDO1jkhHvhgD30xRoS4OCa9+HhQR36YaAqFo8uFzskBhVQp+AlDn3ISksLGtR
A9fugw3WkRAX8aKbNrfLesZa1vYiaN1LY+X3o88F3kn1U8OEEtCB7x497dhze3Uzrz1AcWCBXo4a
AcIjhGhS8GoveiPqMUXT2lMP6b/DUcwo6wj2W5IFa6OSLKwDOoPzpK62aSzHKam/XEv+uX97Unj2
a2JODtQgnqdbWjJanFvp//bvbruxHh1YjVXb238lkoM3SjPi3/7p7Yc6uLCNHEhln3/l7am+Uquh
ciasptxofRHkYDuY7MYZMTuy3zbC2mPcQqJBIynvfwBqk3Y/6m80PE7RvsEasDC1dl807UW2NRGT
MC8j+qyEFr1ZkfqVlNOPE48/FUaiRTfCGfXEXvT9z5T4XAmK8Imb2BFTKzI8olVn8atlIpqdpPkz
jkAj3XBVl8YJuyUewe9pKhAApdwFlGXcVaW9gp+ZoyIS+pI5FboitzS4cjJ8SubNLXX+9mhKafwi
aGIU1xFj3iEDvv3wtgnxtG6m3nqukkFbKzP6zMLUPuhtulO9rFiuOot06AjJNRmGoczpYQIF+srI
M1Rvt1GwO0+Ab/vlPPMsu13SpveFZejbJs6wKjZFv/DpJo1eGKLNS3OGUFRnqG5fUzmFWFoE06UJ
G2oexh+TO+dGiQCfCK6RPxvzX49s+n+UUgEn8ZAlR0ZKYEf6EtxJ/Ii4GXG+OGuO9W3a9OD0x9YM
Xgh8OTakYLSRcfKs+guc6bMTDbg7+cAH5o6rPsnuECQgHc4PkomCiqeTYMy5sKV5F2jVWlrawiQX
LWL0FkGJJqgyBbJAsibx8CT/8WL9ghzsBptUJlnqO9G9KoU6jN26tZ1162kfFWghFAz5ORq873J0
93ikmfPnZ7wb6CxIX/HS+w7CASKyQ1uh0+pOZV6dtSjYYB3GBkmgiN+v6P1R4lfAcBSA2fDDmHSo
L7CamilQ9Oh8uimzU0HqVzf38CA+5Inp70TXnz1YWAtNUkhhqGzkEX2JXYSLRCvvpB5vswFCXlcx
uHTNi0mmORyuCgofwuYahKxiQc3gOOFtOhzBwCWeio7GZZEerDkBNX0C383C0PRfDU1tidNjfTEc
PPMinRpHVNr+8l20GDiZSX0t06sJaAbI40KK8ndSjkjUtIM7ug1YjO4Ac4DQ4JzFD/iXc8mFfzFQ
tSBdwmiJEzAtVblvrGw9uOUaUtFdlfnPRQn+U5fJBc92sSzKyyhzd1vL95FMVC0NEa824aGIr50V
Ih4BbrgMrRA5lwsCs2u3GUylRdLEm77IXn0SQgZDWMsUDw0E5OiphA6cOVAEQcPRpAJc52J8LevH
iXJ/4aJ/W9Z2IPCyjs+hxcVbqjpYadV7SNsBx7nPimmR1c2XRGvayqRax1H8FRcZKD90s6RUz3HR
J8bwH4PfYV9oODjzoF7LvmRmC9AuK2fqsR9+j6PozpGkehSAIBNuY6nrvWLoAQDcdU9xNIe3YSSW
ef9GnskybtOfHleNIfEsJ9NX6yFD6TRMUJbJ0Nz0+302PcIXM4lFBmEC+x5PhPbsOokHyJ/Z6tih
u+msI8kcaRo9MJ+5BDid83a8VwFec6N9k1iktfa1w+gmwnLdd6B9UvkQ5+MMJDHOvcEgkHkuqBll
/a41cdIMf40Q9VJU45wwcUr9BgqyGLGoVecmVT/VFL0H8VUYFYAWWa7yMsuoJvEe9DZXNMtqN6oP
7zzlB+9dWXwZdrIXjXY3yO7iBy8uJ6JQVCGuqJal698bGExWAaWIbTSPVaO/Sgun5JA/BmaGH7/n
Hp0ciSlfMqd/hNhH5lnxmVQzgywinKYgnQaGYvceSo8UqUn+8pln4hwf8WxbxRM4rcdsKn+HXCjM
qfpd4lDW/fY+1bnmOMbd0PjA4/JfAB9/+VwUDCP77XrGqe0QsDhguOLyo5s81pgAvCTKCqQB0NwN
cM8I0JdOgv+QZDzzvZaQeLxpempc4zHF9OjLNWfXc6H396nrfhDxCvUzAijbd3gWHLpmqHV33vjc
ZRB1CZ05EDHNwVLmv1ut3eJoIXrHF881t4AuMC7Sm4qF3kErGPNNMTkbZDuE65D6xK1vQ7cNrxMS
UOvL5BZW+nCbEvNdGOeO6s0e83Mx9ft2CO5jNT3YkqJsolMMVde1EET2yVUWRO9FkXYZWpDhFgQF
BqQR0WGLSDiPVWwj9Bz3FtZROr4u3Wnjvde9hxC4V+BG5tqhNoQzNAGfICbESXm7RToTypKYfshI
BY1G7v8xdl67rQPblv0iAszhVSKVJef4Qjht5lwshq+/g9ro64ON0+h+MWTZVjJZXLXWnGNGFDxk
Ud8tH3Ff1I9eDuqbSSSlfLzRRfwF4A8ONooKYqtBDLyls0ZPuSt9MaFVhDzzpI/aebD5psTS084t
q2eBmM7Ki1s3+ZKdNZ3NBNi+ZSmveZK/GQlouyT1fHfOntsIzcHwNKBu58+Sm+uJJHIO/foPxccT
2McqiNAHottkj+beNja642Hy6LYrur52VI39R6usUKy8ODZvSg8XAwtaRDpSXCah8uB8wHSXnRiP
8ViI7wyOGK7ozRp4RbuNe/UzhAylZaS3Dhp0PpdF3mtuI01w3pONMlUMs3OdD7CFkusu2+1qQi9d
RdrJrskD1DLvwn9/L8sSXlhEOwQ7WowqjbZRxhuMiB+duHasbcdu/dB6shr7fbQaujvaUxjT4JDD
H2rc5z5/sHpZbRJgweEAEotjC2qxMUzk1cZcVxIXFNUYAxO0pkPYwuNi0/fHQmATNCRQZOMEi4Hn
z3vZb1B9cUHV9c/CZfDf4T8AuX22+v5pyAkz7dTmgsoj34kO2WSnHvUcIFFus9H2YKgU/bQwIKhL
O5pPKgRZqTF0m9dz0qDFz9HJckXHyKdrb7P2UQzp88QIZlVkYFC8ZYVsujdllB820/+VO8SBXUjt
5ObUoblb6CsOlXY1VhbpPPiOx3Chz44lfXfdBB4+WxPXHzDqjgYcCldYTz5ya+GrlnmvBbS08XSn
ZMLVItawAEYgSGI7SCYI6SRZQPpG0zJg+UAVGj+1PaTrrm03rfBeZhSAxiC++sY1wWPPE+dcdOPk
3l2n0yUVxoNoxpfa8C6wWXixjfJKx9ZSyeceY2b9hUKL0o4TrrNc0LBKfybxtEvmJluzzfsz2+gu
W0LbUuZ8MBrJccQ7SEqshwqctvo+TD5p2zucQpC1cNKWhv7WLd0ULhvf+KkDEyUzbSz4NEThYKNx
7leYgOEOAAWPzT6oBC8AmR+cx5au8uz1gYa+86RYENBJXkTTvUw3ZYTftTC2jYnFQWjeF+XNAqIG
rTwrftSjenLz6c8Yiy8yxzYicahd8R+vQs1mA4kNvzSqiyb6ZyQMqIq7G1Rh/HuPDsguf6qGG6WK
DR+xMdmGvYfGOHvCaE0zyqdY6s2LYzfjUQI5gWlfaacYQShCwDB+Vms9og0SeeAvEK143Yc52806
kojXQnkuR5McVnfmg4tRsc3dhuV58q2BfTozqAPJCFBexkc1q89OxJrnVWzQgGjtHa/+MPVFpxvt
RTHSxJI/bq1umau8ENmirwateBoH+LxJo9KFj1H540EvM3UOKrhbuJt/SgXmmNIZG5M+v1Y/a4K5
tJ1gYxuS5LM+jl0hDy4xq1CaYyu9sYuM1LXJ/ek7l/4/cz1IhSuo1qwABcY7LKK8tGJTNEW7khjz
VhmQlLSO0J7r3gv6fuqGSJJVPqHPFoGnwSETRo9GplKDrnPu2NA+4nX8IInbQQaCBrp0xVaoxltb
ONM2xI8F9Lt97/LF1IdH0Qf3mgVaT2jjpN1YDAqtBRUfu6x8hpKdlTrZyDE2aaqTncg0JdBDLumU
7PWuc3B91K1NCZqTHYwNbOqtkegupdtgfxlMlR2Mg+mhN0Ctqprtp4CrfNml3w0js/VQpo9OzrYZ
ana8bktSGwAktTyzzjCAIAg1wVLevVthnKDkpzBWEWB7DtA4rZ2fIwWzbNHrKJYAM69t4vT8Xh2/
CCkmy6vQb5F9p2t3PERMXnwaY9w73gurn5FgA+iIq6P0MEG1HrIekKVrTWv9qQCZVOsKiYXVfD91
HgmiQCGIMcCAr7s24MtEXUQFFJPWS+gYd+YY5WuiNp5VF7EZ0bBvsAxAZz73uNPJGvRQh8tQOxrt
ViudZmPqQEjaR6fWHV+ywByKOb+wPGCAPRf2Jcw5k5k8GfBI0N6TgaciPZQG/j0uMrXdTlx/IB+w
+QOMwoXWszZgGlmyMZEU+T6bpsU8O+yKnOQA0jv3Szo6q2G7p5a+q3qGPekQnxWDaQOZg/sk85jR
5SqRHED8Z5cyxDZNuAgz/I4u3KLG863USDZlR4lgtuPGlT2OjUS00J7ZkM+d8lq1ziFpwmxTo2dt
sIpGNdzniIaKAWouMKdUP8hcilWYLczZyus2k5g+dcQT5xyoO9Mz8P7FfRLB/G4U5xySScyQlhMj
UoOqWkJPwuQh7AcKDzKfac/StTMtF3W+sktA7KdMJzFm9vfsYze9qsJMTpnUytLJD7KstnOCZri8
tUoGCzX77JXi5veQYbwXtKj0cKraUr7pzpFpaG9zqa+1icuM6XU3oe5CnU9lsuX5PmJZs2pKYuoc
cK6jWVcbQ5afahr7VZdG/hw7rLEKUS4THREzSi8W8cBcQu9rx95Lp4QwIIBSjVBSEfBRb4Y28jH+
imab84X+p9yRModCP07dQOMaZVcdJAcdKpq1dHKYR0aO9lkCMz32tXLTZOS2Os6TO6nM3MM8uyGk
1GrzTc1b2kV4WfZsS46KmZvMD2iHII3YA/lCLQ7qKFWL26mfT4aDJ4XhDt6u7rZoM0Yd8KfIukHt
JlHCOVKQywJciP/0TApw/GC4pbFuorLf5kmt3rkhLF1LMZ6wLt/LmAjMvonZckrjKQkJIDbnbmUy
dATEg9+n9QYIRV4Nl5WIG2Dct7lyMRVRbjnuzkamXBAVoPwY24s+S/oS7OEQ7yTIz2flo4nTJ/eV
hj7+/We0n3ujYrs3RBbIVI9LD0C0QUKO6vLnrCSQjV4QE4f+Q2XzZdcohJA33JFGSpJJxn9yRsCJ
5rOwA9MGiso0+kUCP0DhbGzIE2sQt8w7gOx3corIc4m80ifGbFwZlQ2mF0Fk7Jly06mLXL+MwYXl
zkXJnGOUWoigjIzWWv+WoB7aTrULQa0IaVSQVh2/0R1kJyLQNts66OTeXbGjQEzaxgGTD/OS43Ea
SCrvXJC4RaGvC4bLpOra2GugWbCEA+GVDOnWdSc/7cpUVpZJ6J0hFxI0YsJS+9Y6t4FyS4o5AQVE
oXsEyZNhI/2hjXchbBX2vNS/GSQ3L68aqsMA8S5bKpryjVGC1ctqoGU6s1EvM6FGZKzYVk9bXdL4
tmzs200YThcS9wCJRsVxrDW5yXrEnkhNdqbT/Ym0lDZX9sesWtev+Y+40jYCu0kOPZIYrgMbJzY/
p2S48SzEp1oahEv4opvIJ1GlDzgmEdMP6SGcSeHh3eiYuabkQ1iihq1KTEus6n5sO+XGLMs8qCaV
Q10Oy78pvRdGAVwH/Y+G8BN9t1/yX2O7Xzxk5igw4sX5VlYOjKMq+4ZzQTqnXT2G4bhDNvHWM34n
4ZSFyGu6jzmNd1TSqjM7uzySzLurCpK1/jzLDUs5z0/XFgNW/+xo47mb3HCDZydmpA2ctqwKUC/5
hz0ZOiunfiR96ju0Sypaan/qW/dR2ttYYrQir+cWO8LF83BaokDaIazpsZtCnh4qvdu6WfedaVgy
GQfjh1Sd5q5vzGPigIovRLZpHCU85Jr+IMROMlVhUKgSrhGHLwym2g3NCv43AjZopad+1tWYfrh4
mnQ01slYvMOjJKVvuSy58ci67x1SruPrPk+3dQGAROGKaY3sJ7FOpquq6H4YxVXsPhBeRSQRSfp0
5eTlh0gzDvbIZHtg2EVH01zbkgOOh2ZlSDtz2x7htdLpML0HJc5x3snuG2kXm6gcx6BuT2I7GcjC
GV/FnMfKtsL9o2ra86wq3200mgci3iCaeNm9e3IftTEuj13k4sJObfqd0YNt/Nh52t1W6XwX9QiC
q8QPx3i8jCAn+2XHBfIEvR3S38mep7XanMO5kOdKdO3WNWp1nbgRoDpblOumq14sV8Vq11n3rWF9
Vlb2GhVaiM+FYHtWNenc40s0EPRn6RFpFC7wmYKzKoV1tgsWyAxnJm2m1lcdCdTScvdj/ZJ180hK
AHZz1Wo+q06SGFJDWQn7W1EbgoWBErMiN3pdt0obtAIaSGRtY4FEcurg+zYNUAUlv4STku01OU03
WBJPeSRgGCaturdn9YbGAd3sdN62EIex7K/UmAhUYWoLW2tQ4Se3XNQz4geiAfITX8ClpeF3XDBi
G0mjSm1vq0CU3obMl3yV2K6+GQef5sh2tMKLouBnJPil4uROL9NkP2igoe/NvNp7Q2tux0h7SJhF
7UYV2jMUNEgLtrbFBn+QDPYPmuudFUcPfXXUnjQ6hJYp500Wqso6KwftoBvuB3bycj2R1rSZCovh
YQbZihSjBkdhoJl4rbKiLkmgopvtqcmzNnexH7rio8tNbxuz0pS2UvhTS4csjOGYGiOa/dxEs5bl
kuxor9ujA1FZSt5zJBWwkkpiPAinWtcJYyBuwZlP1NuuKTJ23UAL+vxDWg1q6x7HUPEZqlb2nOMM
TnLj08rtQNSFQjMW424bBhlGiT4e7nMOBRS1ovWV6+5X8UPH/hateFGa3gsSu9yEDu6PHOU7YngK
o7r9tqOCwtRzcEuJ+mYQOldKeRiqJU+oIeZRquymyvhlSBVWXwNpX+GF23HZcX4n8PgvZpK81RXX
ZRgrx0QpS3zU2aHgoMaUax5UlEl7kOfEN1Rj77eBYyyu0Gh+N9gMj3hO7DrNArViipGI11CHfORl
4q0D7gCohakJFfLP0Nb5lkxcCK5CdL6HKZD7KZB7sgcCfNeFwvE6D32H6JYkMrXlxeolACFMjrz+
lDGEc4RjQZSMOdMdVl9UqnvfkZKUDDz+0JN6lq2k9vtKPBaJJzaisyd6TgABrbifVg6Lk0whZk8W
gRdpFz8BCyzWegUWu9YNuW4hom/UmJUPLQn8dWP6aOEdimysEUo5t1Wrmlvbm61NztxhjXDlmYht
rpdz+UykOqZ7o8dG5FQXqTb0eHUCvtx6eFQlkZKNX2j+lBvc04SdhX0aMAih3CNv1IyPXjEWnOVY
ka636Kcg1vx/36eze8+I/fg/fwwB6z8fpqYUwsgfi/KopdAXr794/Z26sRHaXb+nj+9O699nDIku
yKiReAUA7fnR9Q/+4+bvy/z7EyImOt3d/19fxd8X+fcZud51M56M5WX/vScySXtyGrPPj3ZrcHws
b+b67H9fyPXZ9Niuit3vE9dKRglx/dUms+f27+f398Gv9/4+yvWW6owt5wMH6d6T7xH8z4NbYM8s
C7z8QsPlpLl49K63QrQPf2/93ufOMwa43+9TRFZ01f73N6+3omWl/r2PtLD1GKbm7nr/30e4/vTv
H/8+1+/f/fMwlrLIejQgKJpNHx2nnqZRN0Q3vy+k0RUmENfH+o+bVcexGvw+WtmWgCtH6ykrlgxw
CfB14/bqzdWae/3y69n9577fb6+3SuGcCE/0Nv/cf/37631Xz+/vtzNVKHufUtBuwQf8+4Nfb/Dv
fddfyWlk0YFffvufx7re98/DXL/1BIZurbPiNR2Q7e/j/X271++vD1X2YOHX/zzM31/6bw97/Zts
9g5e10NmXXysXUlZpplEp12/vdparV9v63Lr+q06LhyTf348qJt0djept3Rc/te+fH2g65d/7lMr
Ga6M0bTWv8/w3571//c+zQt5Tb+Phb6wOZAXdr37+iBmPTADvN78fdD/+Pk/7+f67b8/VrwCuk3a
B//1I/h92N/X8V8f5vqL//zO9b4YBVkwOMZPn/TYQSUOsZiAV+QSg2D0oRVGK24jkro2f5eLwXhW
rC4P53Os10/X1aCihXeI06ram0bmxFzB6T7gFMsyhZYiWzbbUJaLWBZwwn0IXAdbpr/tcUKGdIQM
2B7p1rW4tBq7DjCkWlve80XPaJ2pbvGohq2688jDzkZYhX1Cy1GhpemUJWPEDvVfb8MUDuUNjNGz
NXPhCHtq5q6YbqdafpMB5WcxegIjFew9mMPSA2wWue7kqy4xkSVkym2hqd8k2z9qtZdt4gZRBLmb
iIsAZ0A0TwK9oEqKcLJXDVjeBCQ2sUDxyUYFdY6WOUxlwCSaigtRABByvMbyPbtEEEApzBS9DsxM
hHd10+9HdSK5fpjVO9O19R0Z2ngC2a6OzgulCVsbAS0TOrGkDdZF8GiXSowZuCzY6vOZ+hV7FXZ6
NwTx2hjHCazCLMcsl34MphaE/vOTYeb7sq7PqHQJsO3Mt2ZoDlU15RsKqCSwuLZToZziiIlUGtN2
Y8deQVghDqUnJhI+SZjSBlRUokejVFsReUrPQ5gEPDV8dpYwdqEbx48RM8S51oe1Qjq9X7MxJzHw
JpPjH5AjxdmV3hszdcaj0iMOgdzHhLTHsEzVg1bXI2GhJPMAw0T0lLJvaeOXRv5JQwpIVaUiGGcL
Bx4UDKXG/6sz/lZad5uYAGQHk3Z63Q1mQG38TC05brpGrda56L6JJSsihvboAvlbm1by1oBme68r
EaqWQaEyz2eSZLL3TnoxJkSETTV4dIQIcbtxZw3LqwD4iEYj0E3eeISucZe5hCF57Y74OfU0zmg+
4YgoB7XkH11vjNjxiGHXSHGMXJWxAeeS0NnZx8ofEQL4bcfzcgTpqS3OeTz/MMKmTO4YDzTmu1Cc
8FLp/VdTAMzWOf3WyAAJCp2QysUxgZumCvAlxF3DmGLwW7whZteNfo58yzAzXNeZit5ZAImjIcsM
RxcvWP8R85PmgmYNChuxKXA8TNwIiJ9KQVxRP0oAkb2Fjo7kp6gL7yZNrObG/axz7KaRGn1MUtkI
V1HWA9l8g2ac6SfEx7jEyuXF38qifMUHTl97nF+9ZlJRn+w05cfxSsQniZHsDQ1+oZeqd7MI3bUx
5X4Yy8dJc/GneafepfquFDqvoNVWjZJ9ZY3Wb+aGwpjGY71R3Od4qaCttAhxSZW9b8qSXohSnWZO
6fWA8dxPNO0mGulOFExfe/XDakzKnsmRQd8+dFnzhJg+X3t0Km2vftOEvDBDK9auAX9MyOdKDY01
ZFI646FKHGdGgvysjcCXCRpAPsW4I3XinWUq2GYb7d5OzWcghY2JbS3P2SN1BWk3BAodDEAwAbbX
nWYguMzz6SXy5AeBdi1T4+o7nV/BjpJhhDoUZDaze/3JbeInifsAOoTQNsPR0zaqLb0PMRLqQrtq
nBDjpdgXV3ao/ylz9NSq/ZYO1gVd5gscq5Op82uFBq1HRX8nZjMN4IesRN2diC0StKambRbDJk5m
wPvTpy23Mswfs7J/1/qSuZCYbuGN+EOPZ9CmkxgpIWu3ySAMLiwiqZ4GawsJk2NiTeIZ6rj0Q/Ih
wVlBCIPNYl+PWLCwaTVrwR4RtGxOHPgp7qqjUW/awgrvUKMI+EgQjpcRsj0SKoTzG8saHYc8fx0i
gEGaly/KeNoRXVe81JZmwGAhNnHM4I9lwwxUeUlQG5mIobIPOjBXdqrfyXFpTr9Im6lvk2RYKRFE
JPp3pWQQv/SvroFsTsN13atWtOqdAsdMT7lGCOQ60RDSuDlTrXiKXjVUCpjNYfpM1YOaNpemm9ZF
OZ3qnkZnR8NKH3jBsb7xOqx3qtBbciVAu0PlvGFuBanRNhfeEPvWaNxDh4v5j5RQFzboRWiPCki2
qbZvmao7nYN5KK8uRUZjy3D2TWN/dEkdVKN5G7t54ZvgH2LNaVZRCIeHqD70H+5wEEzWI7uE2c9V
N+iNFF37ALvMVpjdIO6b0DeUI2wD5cttGPCFctwaS/jUNKBRcuwtU+9HogO2jijMbQVAx5qHcxaX
MH/UjanlCNFj5CFTk78lFoeZUr16apUeJAG07sqqm3s0wI+FlT9PM8Z2s+0e43b+qkb7Ra/Q1dAa
LmCE2NF4nslszmi4ah1SVs22zxUZTi5YE9pGDGVss9tnIQqVxN6S1Iy7BKXaG1P7dy/KH+26P43A
slJ1QOCa7zozf4NsurZSAYWhpzYw5CleCL4TPje1palFOO9torS+0XJ+gh2y8h27btSHObO+ZICr
xCtcc26+T2J8jzpmgk6OJNStaBMkTHyL7GtwkiejGd9kM/+kDGlB2m9nmex7kEvMV5nIqdV9jau0
T4CAygzIK5/HgzkjSKnmRAaZZvQ+KUpb04s+OpcE9h5bDt3NoHQhOg3C+enMboZxxOC8F0gYSpPx
k4rcQjGHVVOqkCkWj5Ao77IIOJ+GMCLAFLUdbW//VnREkTSMNcmbR6M+IG1TJoJJ44RrM5DdJu/Z
L4cI2k1H3y066oYo41XtZEdhfakFxiN1eO15UXu1fknqDELolD97rQKbBvxZS9hd3zt89NFFgxNe
WfpWpMNurKAB7TpayB0fC4sEUokEy9WKqL7kPSY6at079SUhPnpHRyJQu8n2R0JAq+oh74n5ZSiE
SYWzl4DYnzwfD1U2WGv4+i+oQk66J257N187/XBXi+jdKhAT9NjqQR/nb44HfGzG7LnuZppahklv
eObYyExAhCxiL01LskIlIBUZ6olTckvK07yHaRzCyccbgNoGMxCeGU6X/sUWtOVIZwArEFU3wP5J
BcSDslZN9JxGET1Wdv5TL8aVAi460uv+KaERv2tjpioIehxcC3gM0J2XkTwi3YqhVobv2GB8llx9
YxfNxunk2Wi9s6jqzG9CtPR5gueL0boB/5DJ/QuxEli/Ikch6Iw0AmnwIYNYhIyOg6BAZeX3Ojzv
Dg87fRYmq8UDemrSaTLETGioV1bXkqkrAxHa4pELHJXknfetjn1/0oifhS5j7dxQPCpwZhlg9LDF
8ftNgIy1oX9vO2gi0mWqkUz8FMkc8VlBy1SEeMPGRzbPyUMR1qAJbAjcYv1UEaQW2Y6UYnfvzvkL
sBuv5greyxodOLUxaT34OknxTaF04ceS0XAzeimHS5Pcayw/ftdzroVhxpgQinZS/XG6hPa4xrg8
M57Czr0gOPnURlQpc0vssIZJKEzcDePecx81R5tiMaLJJr3oQgmySlvrrCfZM7X2s2sbMGsjDX20
Pn7RlWLYQm7yxfW41JConbn9RwQ/OXXsOyUCoQF8A+l2w9lB7GFL79aSBdMmOwcY51KD2Tl0OqIg
wTWa4miRlbdi7k4K6Tg8WdUQaLoFmq9QuLY67INtmKjDyLBXyW4NeuPMXD9piZHenrG1aWammHMs
QUSujI75tuaW5ChEn+yUm7WVQe6KNSb+DgeN8kcPdbBh2T60mQ4msTjC7y1q1Vx7MWLivKAQna0I
wV3mrj1MOelsndveeyTa/YfRjuGZp2QMAyTv/oRTeoXVKBAyuk2laSIiad7GFthsOd/PBs0ZWb83
JsCy0UM0RgbCU20iGR3r8MkdENA2akTdiSkfrSwGcBctxxKKhziF8cq8kzYpMaX1kfYFOdMQqszI
1jemMT3qS/Z3yhkY8wlnZgKUl+xFWB2SUANnxR4x1myUIOP7PB6Y+zzlDmdpUQwNLHw+J3MwL9FY
nCeszMsmSacc685dZr0oMAZMbGTIVeWr3h0VbWNDniKNAxZoZW6kyXaMRYoUE9XFBzo9u4t3l/zr
OstY2BTjaMTdm4yNT91WJpBW8kGdwmASWgoEKc/XSUtFSJZYiqWLwD4Kk4gzhCgYanxBIPGS9fDH
YFwBPb7/Yah9XTdhvFj6etLVuwR1/SpuHD/zmN0rHkeJY+kfJID9JMyXsArCFtOHnZx0j8mDdt9Y
xCxCfEFUbGCdywiJ5g+CJLGEjwBrN0JsMS19WmuIIh1NutQBab0GUk9/1xavqdaQQyOOCgLFpkL0
1+X1U5qX51i1D7Il9xLetz8IkIOYhyGU5ovlL/VXVTdfaAW81ub3hCSpLuYlLh4xmdH1d045vDnd
8JUUYjcz1LZ17R19p+XXBjHE5QztbWyx9c0DAwEOntp8kJlz1zMMXU1pcZY4lhRmlKsq9d5SyFRr
9E+PobjvTZVBKFt3ssOAbakOwRVxec4tk2QjJp8ZgQn2DHu2VZ2bml2HBCzhQ7W5haj5pEvlSfX6
chPF0z0ON+mDNrgriCeWMiVBSc6vrnfv0mtHZFI4JJUuhgWRUmBTYNoOvqRUr/xpsA7IxlYLCk84
MfohXM/5U4MDlLymcMcxuW7r2AjGVGMnJhG84TcoA0W36TwvDF9E7h0+vyiZA6/He1qS9tqor0qe
H9y217ckqW+rMdxUMsf0AnEbSZX4ihf4kWXsqS/whFNgDM7Koqpk9zXcqNmeStraK4vyRCYeChkJ
0rEjSzeH7hYa3msJdGvtuun35MSvsYgDOMQEJcneWKeejuhqeqnMJA9CfZuDIVkRZgRMEFeLnTLa
M/vXrGTCHjLt9EPyQ1TPbtHCeMTmtoQzeg6AxG26iK/s7GkcuXpbFYLWeqDkkOSYeG63xF73JSIh
72BW33UI9zyL64uI4o2RWQmm1/FYZ/onIIgdiQE9mzb0yI34SobpifDmaqOQRETw1nIRAY28hs1V
4s3sLiXR8zlu1SmJ0HqKhskXFDSlIm20CQMzl2R3YrLz4QqSaJZ8V2F+Uh00TWzBLLb1Vk02fbeL
xwq4LnU2Mc3692Bg6sifNGbXUJO1dwc1izOP9E+8Yp8Z9XfFDGjjEC6U5lh9BzlsSLG6zBFC1YYv
gFOZ36vzTRt7O+d25GrKqXjBqfyR6OFGt+QfkCyX0MPnlbBGaU4bFNJ5BlV7nMhoCOaGXTwR3Dey
NdGVMf1zmF5lnr5VllZ4XE8n4LIiyJOy3yQIGG2Gzau6Hp45R1GDaDUil8G0gzaatvwdNMM+8rM0
3gPHfsKDSt4V079nU0c7MjThnYi/vfGlcY0X9DOPEFGpNqGuWOgsyJgnFwVRB4oktJQOuwUKXs5N
NLskYzetvTHeVFvH/2E8j0VPtl3S3ld8eDQFDSBY2eQL03iVcD+0aJD+jFaL/4wXnbAQEEhm77RF
92ZGcUcpvKICABbJHhaTIv6u3ijow+F6lPotsbR39Q8Lbxgh5muM0wiVKTfZqdmtjm5naJAQqK8x
MfaQU6uLlQ+P40J2hm91mzryZHjoyFxmsiZjWJ9N4AkMrz9OxoP2gZT6w8G53KkcmJn17MT2g26X
Pv78c+zN20xgQcmnQ9dytkRYp91x1xnqay+sT8VBEsL72mOq2uDGpRmTcv135sQgiFXuG+h6jX3u
WAA8MyEzQ2hv4bJ5dZXoNLdoNbTqlOmgcRXZfdXNuGgFnvMevC0d0oHhH4W3SipzEXK0UMX0ZeXt
ZhU3lcUEuSJhtTTlHVzvGT6AxZ6mf3By84jIgsw6BRNLhNTeZWLJC1MU3yzSHwoAjaGMDvgsrb7i
It6lVnZo8RarmfUdu0RgM2OsfdLBIviAW32qL5mdkfDY5PtajvhJgGA2lfWRaR1IdiaxnpWQ64z/
NhXGZxyWd20CJ9JGERXfONAQunk4lQr0m4yQZwKtb8LBuA+Fgjsj/DOXyqO+eNZw7DwqGXDwTWnN
OiRmtabm0tF2ktVqCO3L6cVe95IHiDjRviqzbxEuH3acv0+afMlKrCqlgdO4I3nbTYbLlA3nKk0e
sFB8UEJ8qIvM2ankxqqn976OhpWrciFXCpjNcFHN9aw7yJv7a6dy3I4smb4x0ZpVEx3S95LlGL+T
hp4sM9VTkUdHVND3hTtAXVOVtzkaTmrjHWKvPOss4UBRtqKqlpAfHVWNCJIheU3y1lz/aaz6yzLy
z7CuQwr46q5QSKV3ChYXG3dMiPnDbo7zAjXH9mrT0cszrT4aefGAGHJVOmhIStQv04CFKdbClzRF
FWv1kF/mwTkmM4Hxao2YXqkA5ZGxtlbXYiZ2xnGSbDNHzpFYjw/bbN6Rjt/IInSDhOOUM+QFt4MT
KOSjl9U56d1oq5Pj7QzkojiQx410vihheShzOW8bywisHtIPlzwlsPK1S37RoqKUO0uiMF/01KOL
xW55U7Xh3Y8OzRswTezKqeg4isuzkT9DkPHjvLptY/EaS7SvyyE4T40OGtPFkWFzoNDLv2D329IR
fw0dcaFzexN2ocouQR9YnbTASutjbhYPItbfitE22ejFlLVDvXW9OYhNYMsgSB9QL3AdVmnK0Dwm
FUGMD2IqXmuRfrH7fRxcIfYOfhCjnEMfgsCrVZ/aOnyjPOj3cUyJEtKoPymuGbToqNaI7TNQTPqu
VcwlfmYyKBma6FRMyqlyauXCXvNlLOjtzr2zaeuk9FFawAIXCHEw1NAZN/NsR5xqWSkMCHgAGFbK
F/ve1dTLRxO43W6clUvNrnwfFRlNTDc6yGRg06i0G4OsRWKXEd3Xk7WdukI7KDla5mZuIiYRDhs1
N1a3RahBVPWImVFc5PgTiUw4wIp7ZSJTOoHMsb1++/e+cAG9/pkZ3/hODhq2LWuda5Ww2MYXFemy
LnFT46trEtVSGMSrOniqGm/aV06R4Thw3m36yBoG6pVj9MqO97OZNQrV3gzp9GnFmq3N85y33VZS
obcD1zDZ0oBMxEM9Vh+9AAGV2Fx9ZmXYm5r0tk74x3HIJJpyRkMNfeO5a8iTx7GJ9DV/U/pJYGGi
tLcH7Qc3MCcNFXYRhp9GSsQmLSLXh6pkAoBdxSoSrNZmWXKbA86RpXmuINp0d07ofMWejvnFhBDI
Ihz24d6Yk5Nq0rGCVP3iZZceKQIe4XOzPF2yTGAMW2sQiL4PnvvsmhAxSEEHbIxMfSJDSrXv4WrX
KRgGlDUPZYTDHSPTHt4uLU3nBg/jqnXcb1LWHC6GkLys/C5dRgeeAkR9HtujqUYDLgiDM8Irp6AH
6thLdI9glMdVNSFZQ+jGaW3sS2n+eCqp4bDdwaavmiymE2qHhBs6dceRZTgrHXxrAELqpk3l6/g/
lJ3XjutMlqVfZdDXwxqaoBt01YW8S+/zhkhL712QTz8fmX+XTh2cGnQDCYGSKJMUTcTea30rrRkO
yQhbo5F+9+FYXzRxA+iesBWTmbLhk43ATkl/wMAbGKjP4WBfuP43KihiuqrJi8CEswjJQ6qV6C7t
Hz0DW0rnMEcDGwrXCus3CYaohHOUGW7E3NlGlgdDZhuFqvZEFCz2iwZIXUyJBRqUudXCI1mhkFU6
cckc+95S06c6dZK1UmEw6DQQFISqopLTt+EkhYtQZPIj+kza1Z2gckiRCp0mZU+Mv1DidX5jvSDX
Y1SsS4jr8RZlEK/Sjwa9sI3qWG8jhsS0p1TpdTRXOp9X1RPjrZHM4RQDwlKWOMvYsrS1N3b3WpIz
UDVKnMWQfhYkL0C++Iyj8rpyofsnw+QuSvCM6GLfpE2LdIfGVD1SfLLt+K2lyMfVJlcwm1IxS/Jg
70fdNIDWX0wL/yvVSn/L2tW1mqJZ6nXkbVPryXstqbBgXFIYuzYnjAOYBjFU+gk0PQYjNx6YFyBz
FDtbVXG33WWnTAiatC3WbmZWjPlpe1hd7+zbkopfOLaEjYJR27iGH8PgqFaI54DfVXF7U6Y0geop
udIkYoG6/IVvwlUgSukkwXtqPWVNxlLFPuqw0DCb2galADsA7fuioe2Oo5STmK3beGzCi0yoV24h
SENT23LTDfl+LCMMGjFBWiT3LEafi4Pvi/rYU2+PHSwNUSwfrQwfqNo80DXj989GYHNUZL2wjg4J
IesczVaK8ZVkKAjxmWpUy77MwlMDfn1RVhTtCyIzjhV7MQwwYIENck8mEM+ghdeZOY0/88Y8jt3e
jDmTJmH+mFmjscNzRooA0a0HUU89oUoliUpL8W3ZccW4NjEXeUtZTQTsFkov9CP9xrThQGOaZZmP
aYJtzNYIG3TEMtOhRJg9ESiCQ7QunOmQvEokHxEPHMJGUplLIYSBiq484a99aiy2rac1FpS9GA0N
h/0qlY+VxX9cmnykHmMwkz7xoTUtGaIin0yXbPoRw7dDUfLo5zcqJRT2KBrd/CrrIK6hPIJEWHt8
tlYMG6PkFKpNoyybXs/aclCCR363E0zcF6qSKmu9FdmWZrERmNnGRYZJGiifV76plmhuU91bd9Hw
BI7hVHR2BzWBnLMU8yWoHVpEIwABGY6sBI86VdgCpv9eGFa7Aq1+8OmhUjh0dbcCYEHZ3Co+dTJA
l7gTrrvJqet4zmMSdM4On1K39suCkFM0qCu9LHdtdqwy9mTTwzXFgQSZpbgQQ8PpRmZkh+g4OxlW
mOxzotA+iQZ5U/XvTo6f5OHeuAWJFWZ5PdYWMU4hxvLae0O7x6sF+WVqcu9BllpJcLtrWLqXltJ3
lz09ZgLYV1HQretAeXEr4SBVqNQl5zskBYKs6GR0PoJY0NOh7bVEGctYY2QsMjBiZV671XPOlakc
4hWX7X1keMPBwoqzCJn6iKxlMOvncqMUyhYO712jJOqmcq51oTAwVIfHTgKoqlWqwrJ6aDo6IlaP
784nvFj2LngdmYx8e/8iqJsX8o3q2vjWu/DaYbbPJJirYtfJJ6EzHWjxqy0CV2HMvqtyk7zwHFcC
iS1UXsZVX6PnzbsX4BFour2LuCUJVbSfvUNBv4gowXe+ct9QFMj1KctazyyKH8ZD5zE9jJImXaMF
eVOYuleBPUAOC8U+jaIbRRRAaEzoNvZIoAah11Q4O+Z8UOMo/hfZl2r0702nMmKxeoI1azLsshzW
Z/KOo9zjtZhLFIeZsW5Xt/xHEXsVvqKqMJNtQAqFM5Yr0uF2qQpbqPKM65Ikm0OOLnlplPCR8AIO
hXtkP8qWGiz0ddD0/WWBNUtUCFkk6KygfRuG/IorLHFkmbHAVBLCRM3QgRSbIcrrE84yqv5uVFyr
Y/EZ1WhBmiC601XXWwYlpdcgNyH0lRROMNC1V5m1DFPlg1p7/6r4O7qvyNgVcdnVtNkApX/YNnxQ
WzA1qurLcnLmRISjbn2odlfhdGNSfUsV1z7MD+FT+ehMKg9FbPHf1s494AK5SxGILwjtmPCm8cZR
XMiCVTesipLzsFdo91EbRuwH6lNdBP1K03Xifo2dY+EZE6P7RIAJUJmKmnZep/268pjIpKDPFxEo
57zcl7K+7wh13uoYkNYdMCUZC+LiMrpzsEDKLQcPLmIHi1Lj4P3V6MQxhOMca6GyZ+YVQ2mv6vay
K5zbJGODZiN+1UKrLhu3IWgmBEnJ6xHAK1POdtlHV5U3UOSnzIij8J2wVJikNm35qNUeDau0UXe8
FmVG+qTEYJ2DLqvsq5SO2AoL+4QAb9ZeoWw6WqxaotQr2OlfEaYtz+qwhueHuGrlJk3JcQ69S6Bk
F77FXIVpGTrYAl4soWFLooMPODsKBjnyi1MuMDbbudaM6qZsY8owFiSOgf6n4LrkJ+QvKHgzve4a
qrV2GZoGWTlZ6m+UBPxbqTnfttnhPWweZYPSTJBptrQHFLb1wPnZGD+FdHaVAZ01+rZJ/lyPafJB
eDzyGrth7Keg+s8G/9gbxUMVI6Zo2Ln0+l7G9dGtUPjg01yjM3/QYrgGtis+REe8jm1ooOXIgl56
un3SiWVN6L+sO9/aw8Em8CWSD9qIhc8vFLrtORvAFp9wA7ZtoCxxiiQb6ZGaTWzFPYQI+qY2Tn5k
5KSBDFedQffAFN5LcI0ChbPK0uvHdas3K6WrLgCPJVtkGfuh864KmPVodZRVrJGYNcWdcfofntLM
/KpGeSHAGzBKXQVecMSQTBS7ZSkIgupNLPBpxdPojD7KlRUFWLrjGsNmBzbebPYaxKQ2lXcKiXsX
LVogvTC5DIQ7uBQmg3fjS4+NliTC+knJG5JIxpiLAdtNLwnUQvRUOcGxoZdGze1NF01zQv/J2d4Z
NkrTuKsajrIrAvaW8CbJ4fKREBrk1bYW2t7qEi7lAJLXiVa8JlaItU5iV9KVL99s32IRvzcQldn7
9W1f8ruIsF/ig4o31liDq6UIGUXpWlEiOmgGfj59jtfCxUaFgY6tyWbu0CwjfOIMe4ia6IHf/9Z+
r/BLrnzqBZRpKfrXrorvkGmV6X/JWt7Wuv1VJM2TM9R3dCGgkEYKyVV2Q98Zd1npMR0Q2qTeoY+q
4Lm2BHgjNXCdRZuOJVN+la6z7RnHotTeNa8Hs5ShE5u6WVkD0Z6ZGrCwrNh30jp21WEwhq3NEZSh
3ks5cXuW8my04Xel48SGZS23OaDm3sM9X31ldv1E5DLV6Cy/KsVG87hyck5P4NftUtFdSIASeGd7
mifr1gmR1Kmi2PgMVMvCJtx7srlw8vm09S8ams46GN0LiSRtlWnig6yeG8zCwQGG0EGa42wovygA
hDFwT08WoMA4K9NtM5jqGtnclEgMsTGztlov/VPdFOXGr8tbfGBr1cw5/GNxIDoRmlRJYloLeiB1
S4K3fYxk0VcAcQ3TQrM3SIpZeeAUhUUVh+EtkzDLXytDjwUicI9UNpayzqbrYKgRPZndB0V1bbQG
PHlnydcIVz0+2pVDtXxZUfOzAOYuStrly3CAoWcb8Smyyhsf1u1ClwUdK0kTQ5LfjHJqWzYKgJLi
qhlVDWpzt8E1AV4tZlBW1LucDGe8K/4qzCDvNBK6fjBehPCrSewtCSkvmoNPwpbnqwjVURxpABjX
8GueQiaLicTv0tUMARofDhyDfgAQnz4NvTICrOASf7tSBv3NasoroTa71E2GdaMx3k0a3CGMqxWy
A3NY2/114xvvhTj6BmdNGfY27bBvF41DLkyIlZ37ZQ/NG8UvUTqPdFC2MvPplcRHg0lp4DOMgLF/
ZUfyKuiRVPctag9tX/ik72mUB6zUupY6ZjjKU9WWzNIDXBnQZpX+VEt4NyUFUzMFs9J00dLNrMts
NO48I7oVnFM2jt1u42rcuoV28LiSCzIZ25wGmQUyKYqoRmKBi7BI6KU0Vsgouef4DHYKdDE1PGO1
SfdhDqq60zZ20zAqodjoEvGxKJTkJGT16RGLHNf0KqKRkIHbpGxbDpoBK0z+jO7+M5TmV9vlaw/S
uaEmxVZVJP2yAZBhyazdCt4pydKwx0BG8Uy5MvLxPjDtx8iWO1U39pgyy5XS6KewVya8LBqdlgui
WeO1PX2jpV6XasEFo66WnSs2ZskVVu3fkaxfJ/G7MCbAQbynqHuDJUzn98ufRs9dVaAPsDppD25O
GknpvgQt0nY6nScFTALx1YAC/VSezNS5w2tFgTt1HtSqO7VefjWj/P/Ph/y//ld+nSeDn2f1P/6T
+x95MVShHzS/3f3HfZ7y95/Ta/65zr++4h8X4UeF8v67+f+utf3KL9/Sr/r3lf7lnfn0v77d6q15
+5c76zmv4Kb9qobbr7pNmvlb8H9Ma/53n/xfX/+d1ANdI1lg3lQ/W2r6hL9eOf0Lf/+PCwxsb9nb
r7kHf73mr9wDTRV/Yx+wbMEMRDdUYZ9zDzTrb6qpabZqCJdsWZVP+iv3QLh/UzFqq6DzHNMUlkMk
wl+5B0L8zbCE6dqGjrzbsoT2P8k90A2NL1D8/OD7z7//h6maFpkMlM0MwyR6gTwFnv94uw0zv/77
f2j/uxhzqmKE5F1ZQ31DkZ9uSgzAIytHuUgVdT9mMOOixDimrROtky58dWoHnK60OL3FTAvL4NgS
OLkBFoCxKPt2phzAojFfdKe5FcVU0u44HAZG0RuNUhKgObJASvuxNinG9ybR7uy8ZBs56n08NO8j
7v0c+cZaCwPgwZXxEsTyI9OzrSXS5opel3rDbArYIa5CkPeLBMgWKBtCGxMh1x2NMEIANdKfrqFb
oo1Pnww0Ntv8m/SwdT9UWwj8GIiZcJOBTYZBCZtu6ePvAw5PLTWYNG6h/5xMHuTQHj6lQErI1qNj
JphR0OdXRQ3O1x3A1L7JUY1v0oYikEuTqR6r6EQZ5qgA0yaVz+N4bgfM8T2SsNANP8vWOWYdJ2bX
RNvaMTOo1a3q5PSkiZcNwZSkoo6XrCG3Or2sEq/fQQUoCSwWDTxO1ZXp8J+LSVWEtRlgrrWZtExr
vwAB1vbxWjfzgMr4cB0kmyyR5lWJ9V7H/U0txXeWoYHlNAzJHKvU66aj7dUqaKpxtsOqK+5ImKvW
yqTU1kXyrFW1XJd68qa1lEOIuEf/7lJSDAomDZ7j0ImrX9wI+CNXnHydtepBd/P+VJQBQE9Bwgt9
aAo08HosWvo+WyAJF+A+pP2qJd2tBekfDfZkEhZk8dCBRF0/jsEyR7YOqLQ6hk7yHcWKQrnSESss
70Hjit3Q8R5jXD3aBY10ql8up2b9jSw4uTPMjhly0O0TVJQrNcm9XQKxmR9WXirGVMse+5UMmQUb
mWoCLnWA49gpDXH1Ih3dd82PyOGL7ddsxPuaB0iHuwGllnoZlD6JwUbxljYi4pSP7gB07GWpVeg9
i9HaSONk6NZBAbyxcCsk9A6kMrhI364aFPsgbZ/VkPzXShJ159DSoSwV0kmkQYgU9UgJqs4/Ynja
hyjTATJB0tkKwxxOqmpPgZf6jZvHoDWqLrsNgkcvcJMjCCFt2YQkBSn00JSIdkBbQ9Wi1hXJ8Baj
p2oF0boUH2a5zcATrNSKIAp0g/40WsBBH6Qc37a2MpkgLGLkBgFwzv1AKCslfC6jZryiUkzzwM1i
wkjst7TyPhtOYEt11BQIWxA8mFzWA71kMZhfdibRPme8d9STTsvldhp1sKt31Am6WiM3PUR/oDGS
7pjr7RAFQcpBvk9Hv8I3DcD9GR6qpDlkjNcVYEbZYkqqcHuuReqsqxAYmcd8YD1mabtCB8ivBulU
2v5WLRGpEUPzGobNKkchPDgG9RymYvAc2eJ4PxtdO8YMihrs05rDb9vY3YYO6HLIxF5OzSZ/h3OI
BoCa68c47N8IC9/kdYsvnkk9OscaSpUKUr0N6cFgce33kR48F25wqeYOYwQHz2iXs8uFcaHS3GW8
6WTjys2poiXw34cGG4kqMrktXEQiUJI3rgITLk+ekUKwh2USIlHrXdECC5QI1Xw97CHnGgl4Ek3t
mg1lqjeHnlKcBG80Sa+y1DCvFLvCiOxhRwNteRO1ZDQ8hCGcAA1ySkRYrZyk/z4C1L7OUbWHzlZn
rtsMLTEyGOD7Qq6UKTU5qa6CSI9JMkYQmbUdyAPSwzt6KWNfHUKSqA+JG9SHHtjG1vXV4/mheQ0U
gqpO0Pf8mp/nphf+cl8PqH5DmGAfdZTugJoMjMu0pPXGNZ2DTyMmESwwtK0+5Zcx3ywOpukQLzbd
nW/iykrXpi++m24kwru0a0lPzr3S0GlD12PuU0uTY8Hp/at6rPeWTl2t83p3WQbiNHKiXlmBrdNI
tZXLgPG9SjMVRzjVK0pl2cFpYLSQM8zifFMXFZ5W/qXlOHlQ5xvs2XDnJiPp+TGtkdoqC/piqcjR
vtG4jPakDaIl5EwYjdWtEeaHIiVy2tfH+9xB4BrnziUxM7uA/tpuYFauKgbB99NNYfo6SZbBHiSe
tc0qLT6U5pH9Kj4EpnVt+f4TbpabWtIN9jWkkLl/4TSOuzdsFUBZVfgwgmOdmcH0y5laCd3Lv6P/
n9Glnh6ry+nXJMdy3zcPKWEDBydbMTAfdn4a7iwdX6WUzluDJKaJDIJEevM7HwZzrThWRGgb9bLR
I1OPgtsh9olSVO1LfGAjzjMly3dzHJytf7ikuezsIafF7I8rCAzIJTSXZsp04ypqdWhJQp36cCxq
DafHys+bdWkM9k6hkF42hH7YUDzXcFYpRYmcM66v8Au10+ZvJjOlEcfxQdzYprwTatodUoCT9Etp
bwK68DAJ+bHV7Tk4X1VNzTdpY+1D1JRUcTXqeYBv0r4mZkFgSuq8WFv/7AGGSle9ER3opSkTc/6k
881vj+l+iwS011tCuZsUQ+u0RVCIS0xZIIHnrVSFsKTSsPyat835Zo7KO9/9WYoANtumetsJwmDn
mxHF5WoIK1qcI0JIJm0+FQ3KToXoLVlsU+i6WFJzfm3GVPON4aERsTX9OYsloml2h1Hh8PVhpjI1
0b/1QafdC+pfpbrXO2A33gMsMYqczNHltH3ltMs7oZceznfTGA3bbn5Gzu7j+al09l2P3eR/tocY
U/O8xvwcffuN6GpqyDXRk+d36rIuXVk6wtp5XWM65ualn7f5+YjpG5zf6udj5vtt2k6qWPbTf64y
L81v87Pe+aPO68yP5YSsikFBepFG9utvT/7bu/MTv73nz1f95Wv9PDBvs1/+jV8W53fxHFpKmZSx
PCWVkv+yseanf1n9j//Jn5//46p/+tJ2KtoFHaKNSBiYl0YdHKWIgmM+aNLflOSHeNAqd/MT3qAV
1s86qU8XBg0Aq89PmekDBwmHfGDe2XVCLWeUEOgSZ/Lk/XGxBj6zVMpIX2aah4KXYPmV8eMonkzI
ip7Qap5fak/35xstyLpdRf6x1Dqt2hWJ06yKWgJFKI9ZP/0TYkTFVOvQe7mMrhEiuyVCXFCiU9Tn
MKd+Ci5EKz8sruy0xCHLDj17ZXHVYsae7spQZc89358fVKY9f1767SX4T+DMNAyLpizC+aaacgvn
JT2O5EpEjANmU+78JnkKFm05L3YePMPl/PHp/Oi8+MujvWM8ZyYDEqseysOA5WLt5OWLpc36RCQW
baQke7TiSN0jx1XW1Fcfwi54I2OIedB03M43M2sgYjCMNRqWnT4k79mgH9yIHo46ymMsCoRcbrsL
pjOGJnX05y6osKIB4uZTFmHbGM1nSnVjP78hE9P05609aEzIMPZW2H+OvXsNP9lZzP+HF1t3mF7i
TTafEObHfkgFmmrved35++nTFZMmdY6E6r+2YpFiB6UzDdSb5GwTICi1K+r3pAkr7nOnqcSFjC6e
0nkVMf3AlZE8F1ID6VYl9QiygXMglZxyOzg2GC3jFoU9wBZNAvG2limy0p2coo71tszwzGvk4yS2
rq3mbwng47IyYpJIp68wfy/PCuW+0a9GrLeM3oybnxUnmsP8e853s7b9iAwghTJHtTCAb5uQbXxK
O12humlJme3/8/14TvPVcLvmMegM+KPqWkstUC9mk/UXrWqLXTIlxjrT2KcP2/LAvvCNxSP9+X3n
X6Ke33r6uc8/TOgYX0kHtGWg50sjD3tqiXoswktANgp2pBVAyHXBJpt/mXm3JigKNxfTCy8XP7vs
/Nx8M4Mwznfn//Vnh56GQH+6O6983jDn1/72Vk3WScYeF/MhN+9r85eZ76ZzqOf5/rz08+AYEl6q
TvkZ84f7SmvtVGw78yrzxzLX5EieF+V8qP0szsf3/G0Y+f3XARjPH3T+yj6miiXwxxOcmnsxR7tP
x0ageCiH58OEsgk6GyhUr3mVFVs36OJdXgfBJLtlmPCz6E0HSrj0zJYxBW4P4rKnPXVeOt+cHxvG
lJQdTV8XGpDcf56T5v9pvmlQ/w0o1zgdAQpn9DMv/nz7YpRXZkQhH6t0x3KdD6gVpIv8pUxAgVji
3Zm/iKgOQN7U/byx3emQm5fO2/78mJ2D2IT3qCCQmAbC08rzR57vnl87L51/xvMT5/f77bVh9tDS
U+UcxqaZT5yAaapsN9+fjzy2eNwc5/s/X54kLAopCvkD83vNv+l533LHN+CYuObnDa+rE1x2Wgza
lqHMvKf8eXF+i59TlcyHeucUQAGnwVs03cznkvnuvDQ/dr47P2ZNo+D/0Xrzyr330WtVtp8/f/5+
3byDzovzg54z7cY/O/P8qKtngDzPL/hlrXnx9/u/vOvPe/37l/7yvKJV4bKx7kkGiJCnsQ3ny8i8
NL/jnx47rzI/q8+jwHnxfDP/Hue789L8un/7rgX2exRg03eYb+YVf/uoPz3227v+9kn+dMKX6rpq
Caeej9mGSoKBzXSLSJsf/p83IzS0cdlP15Pzg/PS+TGEUhzi8/2yMVj8WXM+3c5vfl71l2fmRU9M
NGJSl3/2aJS8lPnPB8ov938W5+Pql0fn+/P6vx6err2UIfSpeNQo6TE4Lj/Uem3pqrhORqQMlt9s
zKxwt01J8c3tH2Kgj0u1bvEu5CjOXFnYN9SF0ZWObflQxPVeEARD0Ks1vGQi2wEZVx50zXOvOx17
ou51d3EEMzevpIs4Nw72pBJJ1TJvMwlUWDPAeJJhXRCwijDX9pton4r0NNoh5UbqJMtgqH2Y/mm5
nUSqGl1OmsHTOe73f/jndDJmmDanSdWYSjJlZuzPPy+089V1vnHPV9tfLrnz4nw1Pq/5p8fmS/e8
3s8n/Gmdn0/oY/dk1VsVonE6XRLnG2c+ds/3ieBghEnpnLLYfN2c7vfTjv3z4B+f/+3llokH37bs
YqE000ltfnnq2Fl0Na/ZxSV2bFnezE8M8yH458UQFeCkP/jQwsrC0xRiv8UwmvRoKJUQuS+03A87
O7VKwQ+dP/Zkj+7C7DlOsWGGdbWjYGcfepU2NvOoQ+c04rEuwmutsk5kmMLF7N5ChzACRzHWep2a
L2Zr3npS/Sh0z0RJodrrkKH/juALCHwjal7iaPrFmI2EzmJpXJH0Wq/KuqV5Z6bJKo1gj8IAkNtG
aY/Vq+UH5kb3GRmWigOkuL72E9XfeX0Tr5GJAHkYcer3AeFSqBp2rocAWzPjo8Z1FmgV/4mlj+Sx
2OYKovKj1bYvPmGtSzqb+sokwV1SZ6PK11EFoxC+KJ2pAu8NxFTZk+AaIxaVguGyI3hyp1i4sjI1
zTfYowgzoGgxFCwRBY/UuEdhVE+Jl0Cz1hkGLUVzr4QikFiijrEK5ZuYk2GdKnq4LgK+eWI+Jhau
apvCXFnk9jU8g7dg6HxcUgaOBCTAhAy3NKcdutEOxN9lYrFVO3I69HfDzZpLhNrj0i3VjRmhaas8
a52k2efgFCjT8WzlgZQbJsngJOLsusxV94p534ftBkBUchuJNt6OcQqD1/pE7DF0FJAyqPNmxabE
FVOPVrTRvQznlJPgKVKSNdM2Kue470rivnbYLw7Qg61NKtWKNBRkwCpNBBeYwkYr6Onjscs6R9nG
9JxT8q5wnlDxVDLjDjOOczQHKAVAhVYVRlR39IyVbYNDF457F8mGdCO1Dm8is30mZXEbp1K5z10w
WaT53Ss5ZD1bd8WCE1R0bDXvIhurjChmaJoYJZe4ldQjmcbjOus0E0ifwLtQvkFXzJEzwWkppHAA
Y6b1ydbqHsBR9tI6WOEgUOgwbRa0JCiUa/ZDOmhvzD6ZVeLiARna7cD0e/y7oBG8jDJTq6DU1IDU
9mhJXZEfukTBhWv0G8MuYry53QI1HWc96k3oEpaod6jJJtmpav0tEI923/QotmAUqrSSwZK/COnL
TUyBtWyrXXolGjreGE4JptGql9GoP1PXRE2pWfcC3fFYZ592oQXvg6G+RwUxJVUXRweir7Fn5dqK
XU67bAZq5fRblqKCeTKGpJMn2gn1CKdfdCB5759kldW73uS6ktNhw0mDGKP98jEdXcd9/OkQOxrW
5OhEVU5zrrEuwQctdau/I/TofQS9dMGZIqaCgAyayxDsCCj7esHpvyrL5yQyxRqcj71UKnTndbQ3
p8yuuA3e4FLDKzYShp9JhFROPOcbZKg1EvH61eppJUTDs9+DqBxpwlu9/opq0SVgGG282yE4vR2K
j6w0g5tIBS9fFJlEbYJy3URu1RlVdSJSByiU1b/o5GNsWmrEQ4g3Ghvkh+YF1qZTMINYZkIp0YAP
ifdvaaj2/eALNJU1kRm5JxOwD6Cla84YOsSIKkJr2k29xKRA81YU7mdKqS2V/bbwhvFEjtCNXcZH
yrGTTn0fk0YTa8mTG3I1ROiPB3cxKJVy5/h8Bu7yXJ9cs6a5Bel1oztITqvwksufZRKbhzxv7/M7
rofyLlcr/cPHQ9/lT30WeCuBK4WYB29ZJ2xIRUuOfdThMePj0IM9YpV8cvtU2cDfWsMp4kfJ2uvU
TI+95ERqKFi9RYF3zcHYgySCo7YVGBRs23zszFw9lN7TSKC6mdhrI60fBeOdhe7a6CBH/ehUSkwR
xLvRYXbllUcEcgsfsx+LY5VMRXJVYSPk2oXThjtRFfJSSMVbhQIhWThwXUr9csRhXQ0nxjOLkhwe
kQuL4MMAnWK4HL3C2XYG9NZQg/AkxmzfVBUuvr7N9qVgRmjpxEEoGke5n2skMOhDv234UYey7wnf
bVAH0WTeFDRtQreodiHhIQus89RXwo4jsO3pZ1PYBTYfcXaxCU8qpWhWjvtCrgbU7IpWEGymb8Vv
Pvyxg1Zo3HQ9CBkj71IOKH1D0gC2N7hFmRn4F8aoP5gqsppsiONjqxgHQJwl0YWXCZz5pAiSi17B
oISDEKm8TUHFxBIjI7ElZmNLoQDUWorTnpwE0h+q+gizwly01PufOD8eLTf1lz7qfEjEYtEanKx0
DaGSQfIqlflVQ6TvVmWLrWLDjWAhBK+RRkadA/AElhUSk4rMXWr5F/jfrsfJol1xems9650Z8xYz
UAre9IKmuA5cAtQAbT0aoZ5/oVt6sSQx5BJ2bQj/fiRJtNPoVlnyxgxNso6Ayy6x6+yMLHOPIMfo
BUsOx6OqPCQaW9enTL9wPYus+/BJrXtnnSBMoquvAJzdyIiBdei3O+gBnWqR+6HclIT2HHTTusFh
uqUxF2OEwQ3hwf3Sh5Pbc4iXDrSAYereyPaV7jYHqMcb5Qjld16iAejSHkDbNTdE3aAzyvWtE/T7
NmELZZxcKldGRw234UIBeVWcelm7t37o93ss/XmYQvu0pgBoSUxSCrTNc/tdRLpBTEc5AeUe+eb1
YIUdp3EjXnGFOugkIC77hPF4h6Mt08nmK5pUIiXVOPWN4V2rAwgZUovRdKnQwwR3Rl597a91xWKQ
VpYPnnZtg6mOezRV9qvhjjERrh2lLb1cG8Eo16qFRtMMTJNeVIQ3PCSJtJRA3qEKHs2OoIgiPgrl
eehje0tcAUd9oiBQCuuXsQf7XBnjvRyU67Au2QwZFjl2EpDoibLNdEx7vWO+DCg1ZFoceyXR1gmB
FQtDpsku7PpHpw52mp2V+yaC9GSROcVFbu/ZJQJXJ2j3LuYC0/UZMIeBvZDKNd71BaB9zpP+ysBb
fRsZGyrDSaAI7CrqJVxveenhPnZjmk96xBypGt6otHlkGQafRTaepGGDGkbtORihtgmwyPlTbmV3
NaZolI07VBKAqUJTWcmGC2piVQsfEfiqLMYDVyU6weSFJXqIMCytnzvUFyvfLF4cs9u7LYJNtSbl
wg2+0yF+QWkCvYa6xKnKmlt9MNxNYHbmTvrOe5DG9yY0K0IHIjTDttNs6kQyTNLMu8B+Spn/0I52
8lWVFNZaK8JTal7YyqvtByUmK+YOg3JUeoy8/dSrGhRrU+eMW/yGoRhnU+y4wW3Y1UebSK297WH/
RJ9IrA8n5VIvE3I7sEckPY4TAAhkTOmGEe37vn2ErPddlRbQ/NQylm6HFzAYLpCII7Mp8So5zbDF
HtMHI/KFuJ3IKdeubpXLweJa7OgVgQotweoRDnRfWnu9ds0TkwvmDCkYae8g+al2iQPvQ3nOep2B
eu7mR530lix19lwNxV3I2cF2JgnxQwqPyqJMhbftOpaqu0nS/mNsxbeXebj2kQCRKR0tU3HRJARp
j0UHBqFzN2WUr6wWPEpu4oTsPe9SrTsdps3ennqFYPbWY9j22ywq4Y0HCGj9kGis1JjOQJz8jLq/
biWAE8ZBjKrAPdQY+9iQ7PfEM6RKTHCNbDsSxNWdjFJxg08D0QuN0GDnkl5AvPVlDe3lssmIX5BB
pVwlvoblNNtYQYG3fbJsOWp2GYcSfOQ0NemJIhicV6IMaBAasI0KyynZ+52HAOkzsW176RW3EeDU
XBNb0WGPI4+poBhbR6vE6k9JNq592pJEyeiPQ4kSFxfXqjAjJgs2LLLCNNJlkkZbpg3PZY7xHZoM
PELc6UqM5pOkmAldVe7crNpKgHtQJQh6GPqDPrYPPaKFQ0amoYpumwTsYOlk6VtGegAAGFI1XASo
LmgGjFlmd6QOby06f0+EFhYyvRkvXezSyII/TMfsn3NSBMuJ8VQbyWcYKdbKa3GkM9zdSYP9KxGX
VWzqj0llP9Uoe2iQauvGJ5t+JHUhyHDGKE1N2uMUdfX/2DuT7caRNEu/Sr0AogAYDMOWJDhKJDVL
vsGRu+QwzINhfvr+GJ0ZHZmnT1X3vja+iNBAkYDhH+79btTEe6tMX+sOx7G+4QWLvADcg9gpTYyX
Mp2TrTYRZVdzEZo+U3RC1t5c1TahOeVb5fNZujLlyrmhMxFVhtHUq61LPdCSWrbxEaaRInScyQAf
DHEexQj0SyADrWeIjyWWAQNi/Wjn1i724E66S7rqc+Tyrdvf5J4UOvY0wRKRJni1NsWnGD/YPG+2
hjeyh8l55GZovnDlmow3EauA31zseFuRjsHjrItWU6MxE+iBkkN5WTgyDcVfnR7bcd6PWd1x64NJ
mjuGz7kPLwziaQIT4Q3OIY8XVvkVqrS1bFvyeJCwLQP6aB9h7F4k0ly1rMWmlqQXN9XDBq4kqLyi
vXTpBhMTzQcnWZ7po/RmuVVFHtEmkjTbLiMJNwoToOvQJQ++3hUJp2ZRzPtZpw+FS+ycCqYDN3UV
puQAgSTwLmVURFt/Qn3sujgt6nZ4IA2XswHxlvIcNict6jQzkLhjlo4bjitwSx5TifwH6b0KhIIA
nb+aqeCY56E1KtfYBSAaVtpX0bGtHqdRv/rJo3K617SrSiifWbXO/O1Qpu6BT6ONtQsudW0AH197
ZGQR9EAmits33NCeWIkKNKevgleFQSJk7/1g2bG7Q1FGCMsNpmql2aZv8UlaCyRLi3DCTRpRzFit
jU01Br+ofhOtAIoLENGuTrJvWHY/2d/vbi/xkLr9D8mUi2yl/KWdRqZhc7eXXQxFNy1WfoSOeOwh
rpML7gV3CdgvCaIuazBH/oZ0kx2jG3yDR8SjTQuyEnFaE5aN4yUiF1QufKS1HLb0FXg4tTr3FXk7
ciJNjcEwGry25zHQvyx2/15YsX2uePfQqLdnE4sgG4EKmKksdZj1OVbDVjylQMlWwETijYXtpTDm
Sw+vaKstQVptgyu3FHA0PUIjTr7Vrf5HW/z/oi0WlmOZ/5W2+AlTq/qP9Sfw2+RfJcb/+NZ/SIw9
/w/Jj/JcbihLurb8S2Hsiz8E/QFGEg8mne1b9l8KYyH/QD9sIfkVyIltvuovhbGw/zAdH8cq8mJL
2rD7/v8UxjY65r8rjJ0AgYpE+cwPdQXXDH/13xXGfYKBtk2TCvMj94AVDd5d0vTPhWP7a296a8dB
Pw4Utet2GoYNEw95l86nYSmINpauv2NXH1Rbx4+Ks9c8RFSCm2CBFlMZ1lFUMTt2FcGrAY6ERWcP
D/BXip5xZSzZ7YS7dSJoGgC+asgBXP2b+OwXefoUZCar4lK8zFHubwqOLCTMPdArtwvlnIldh4xg
I2PfX+etH29pTkmGtoYlND2aQ1mW6d6u8mBbg5fwWJKdAokMlgMEeJgVWrzQVUuDiE+uZsETJUd/
miboWZQCoo0DTCJJmM1OQJ2LvSce3bO+pSnpOn/yLJ6eBYE4+yZb9gkPoE2TQCUxaTIEKZaHIgFB
YavpJVAYEcs8hZMhdzhNk1M92TeK0kiypJjoFlqxi9M0wBSXOOeo4wTCihQc3bH8wtRGXnbFQHmo
bGunM4pgg7AADgNAZ06i3ymX7mAOq9cuL/cpMZFogBuxCxrs9lxVJ84e65iP4meroVf4uikPVnyA
OyKfQXU5YZU0h9ImObEsVEGcSrTvIzs+Ws4Qr6OwAP79uQz6rhAveKqDkzAQbqTR+CjMtNwvOWew
a+b+vTes4sFLIHgXwGwSuWZr6FzG2SkOGjYp9W/krKPYM0+yN06ZO+dHyHDJOR0CWqGgfhlc1W1F
PwNdS5S8y+tqhmIQUsBEd5Fu8ZpHiHWFGrdt6bQPS2W9IWJr7szWe+XA7NZCZiCQKV0fxwwj0sBQ
L2r6+QCnbSTzbkjDebyV0MAVliSSr1GPpteOxAEa8KMzJ2LbYLj2m1qFTVFeTZzhJ1yVrEigJcJW
dpcTUD0e1J18aPEdPfKGkpLigiPX43NtBEASAnBUBFAzIxhSl3IYUHmWVbC+M3reuP2y+HMxC7re
1SHAFoHOR11Y9SeEVTJxoqF8QJROshvF8rq1B/dNJXI/Eni6L2smVpWXXzwXFxFxIDHXvcsUqpnv
C+UZVz08u7jXT8wwHv0SBl7fPTnkfxyZ8WFritWpttw7QvPEkd2s3KM1YHuECQrWW3ywynjfO00L
ARHcqECgf1CLdUhx4oQdYt2bLg4/tuz1iRLnoanYpS9BBpXni6ptOVKCai6g4smdurOdJ/NDFUdf
+BGQtXumyeeK2FjHwOdUE0SrlMaZiEexShuKHt+xkbXWkCIMC5uWHZ0sWq05eG6StrlkEVuFRkLk
OKgRwvOc+uz8CbStLA3GqicBKiOy0yyctSGD4I7hy8VkinL0RX+Z7Cm/gC87Qwg9VS5jgkn4OChj
ExUAuX890T6w1PSAPKAet5IqM5pq/E5DqkI92e1lJEGFbAeIEKV6bu3X8jbw8mHPl6aVnGPi7m74
OPgxhncl7eKZI8i70sn9Vlpg7C4jjGpIikK3mN27W7xQQWI83DsSk5TpuDsaoBLiB0USBsvzFCfw
yjvScXLfoE1OcFL2XW/cO34POKVBg4tWcuOPGLYhQIsQj6Qg2ThIeH/sH5ZH05A3WbAzVf+lXUK4
WILvgLhn+1Ro+nen/fb6maHASJ/SkfMWjqlfXDfzkPmnsWXIk0aIxW/tT4HTm0Ay+H3VzLhJxcZ1
gcgTLhOefyX8304QvbZCFevawhieGC5w5LfZ6JPz7McoaYle43VPuEcwqSVz8diU30Xe9S9tjzFl
cjapE8i96RDU4GARsJgQTv647oB/oPu2cYBGSOxHaU6bYaBfYzqPcpu2y5u/CbROGHShHW0ttZCz
07ylZKKtkwHjusnXBGX53tIz45COK4is00vpmajYSapcaRndKabC69Esfy1wb/rKwpxbjr+oxjDT
Z92hBwcTejNCyCrPQzw78CxoLyycRAzskOJRdd2QFLewpHlrzwk3pTJf6xk1fyUYDye4NVYxO+Mt
L30/BerQ+Jl35zjGdPUtZazG5TC1EBd6r+LxsHBw0Hi14RSPBcc81vvFKeZQG28wQF9mfHqhrANx
mAO9JlPnp5xIKSWUeNoFqN3h8jQfdrz89FUePbTtwZ2c4VEzvp8z+QCTJrnGMN83GFSIOnSBo80V
f4R2kgcS7zniZm7NtoDs0i9GWGbOvYgmxi2lF2wtlj/rFngisZwByW0d0iOyJ8MlJx7RNEkskMul
82Ass7Az936ZYhCSMex7RCmLw7A8DTC6Ylz1Gvw4WpbnwnHANcKBoqXA6Vu4tn30SkTsskxlOKu5
O7oYbiNWa3uC/ZgLivZNdK7a212CAaiEJ5mO5ScjwfXUBelhWTIcq+4iN7acuEq4wPLG5oD1dHCo
6itZcPHLxDSxmJpwUfGy1wvoTs9T9+TmEVMnJIdP93suWE2xRIEL/255Y/1YDPFb1Sy/ShGRDdVx
zTAc2shK6guowZxcqjTZBZFhHK2+/fDdrNk3eTySb4CdIpIpsz/tuXRHS/EEzRd4NzO4hPN728jI
vhL1RaXhWw+B64ZpaSTvMz5D4uP3vm3jE/IsAOPlFB0laoC3bHCe/GR60KWlmH5Z61LiRqzTXj77
kfHCsQT3SnVvnhV/KWfQazfL9NlL+jYMqGDWcVeZexB81SZDSfGE7bra+HmLG8HkzDMbxhOp0hGG
yvmHPXfd2UqgpgfpnRvbzudgxj4LwTHCBWOd/Yb1nMJuutJu531K5b9HdfSpzGU8mE7hPBN0A0Ek
zr07WOcOqIT2bQDdhJ0lHra+38SP0kUI3SpVQEllPNklBugkb8qOPVm4TjFAgx7acmMvRr134328
ROq7MZoRJ1mbPmVR3u8G37IORJfISzryftDnuvRLttqLRpGcNjq/qzjlaMzvRnv+ZtJw5xENcYAg
QBNJ6vrS1PGOjGpWlQlZee1sof4jAd6bAWy75WNWtIwaVH1kstI+Bx0XsQzE8IvpCuOhBuYGC+sm
MvWhBsgIBfqJtwqfClj6Q9/daGAk9t1BtIlPfpN+JrHnrtPG7/lQCBRsrWYjp0Q9u+n1VmcNBWkX
eeTuPFVKtFDNC8/erdvG2cFrEnw0pnzsa321x0MEhOCHH7Hm09YSPC2eFiFb9PI+oVzlrGavnBNH
ADDt2+bhj3+VlV9digUGAW9U1uIUzKrYwM/O0kqW4neqGdyojsVNUZpXX1El6TcHA8mX6IkkYQ34
bt7yI4a55gEH2CBbwGwJBd82rl4nP73FDtf22jTgH+qCASA2c2JEr6VI7iPmLN9xXZ2Uo5aPWYsn
w5M/NVi9x1IMBxwV95xHnCC+AI7gNOwI/eRicVniLBpZv4/vEg3CqpBUpdg/gP4vVvuN/b9ZgcN2
L/7gnBYFpcc0fouoR/bsQ+6FLFKtGchjZtOuDi0vQ7x3Q8bnNqgYoHbJ1XWYtyTGq987R+o4tRn9
2rxUkaEOhFh+1T7EVD1a854F4ltT6bCp0fcF8xJ8ZNAcooaXn3qQtiQIgSlxXrHcdWuPReIIP5cJ
Hxporzf7I1ycckub8CXKCfSj3Z/YRBMjWyfFyraT1z/VtrQeCzRp9jfy9j1/fuN4MxYoB2pJVfC1
VOhPNaEKsInRjNJjpfly0qZ6xQzlwXaeMFElfZjaRMjmmDLYAyCcMG9JHETGHfs4Hv/3P5zPB2XW
D0h4TFAgS3okDN73uOJIXDkTXkh6YdLeTza0w6hmpOb003j8858xSKYjS4QP6xbt46DMZdsqA+4N
B+t6Gw4ubqEsdgO8V3axXmKm1WA6lg3UjgbPi/KaYzSmhKDWtVg1dfqG4CPb9l1zNrSX7CzJll1l
sYMEpb6JtvpT7KExkcrRdJyNiwu8n9FIQiIdqS3Zao63stn9Sea9ERZ96pFsCO4KBM9zM83pRvvI
L8QCBdAm37OYPTgks3popOduZdz7B8qTpfEeq6EPvZudfMjuui8FM53+Ad0OuhgsfKydI0ufqimP
D5EBdnkaUK0nJlhUNzjEtaPuLSNS2zJLYY376cX3iD5MMffFuBdwvXnB/bDkr5XC0wkuJnnMxnxn
Ne566KFMaJWlj1bh7WrZAK5T5pORRtWK2ETUMiX7hQzyMEO54cNA6Q2XtiQFJvbf2U81EB5RSACn
7UduSU22IA5FFrCj6J6WFOOqEfsf6VTt53ZQe7PM38m3/XBSd9fVNxkBhhIZlOuscN6M9l45yHg6
hslRg9sQTobmrVwufTd/dFmwXUwyOkcIZX5jiE3sRkcWnARFm/MqMIcDjckpK9Ojk59z6FlRUZGx
YG8cac67ka64VcOwLye2cL1h725RtMeIZxZ8Xkm5Sw+4arPU3fdNTS6sa2zjybw4cD/BD9wNxegc
BdStIV2g2iXy0dCsfwOzNkMZka6ZqNds9D/dSVy5d69ln71FonZR4xYo582z43r9hsL+zx9ULUCk
mjrbN1EL26zmwVELoHYmABdveUO5ZJ8iQhJWCh5K2AxAQ4i1zNbydvn1xLbRBTE+uLk8ie+1D8Ru
cZcW846s9n3e5C4D4oDUSWj2w4hJSWJgDOYClkgBZz22+Zv0wGzQyu1hk8CI3phz/8TB85D0ghqn
oIgsIpudY0s7EooRiulYXBKHFLA4rVbzpYaxe6i1MI59E8enVsbRwei+EFuP2EG9fl30vUET2J79
aSZcOPMmguQnjJ23N7IwyA6SpPvSWcmjIxp5TCnejoHqxU7y8+qaVFgnBmdqWqAT5tuZFvQj4R0F
TK3uYpMthjZnnDeVQR1FLfNsNViKStQFW5LWmfqr+BfVUEtdH+M+VXJn2vJlnBALBYPxCBMutfpH
y7eyMOvYbQ8eXDo/P5sLyanxAiaOx+ur6WIIN1x1j578C/ihhUS+ZIfF6sCkVrazvKc/wAXuge0/
Zv20c4baXZlm9EJAhEKsNn+P5YduJqCx9re7BK/FlJBIiDt9xLaKjAVxmJiBKObqQirDTMKvx+bI
qNgzayKYJuuUet1Pq7H2eHQ3DXjcHeLHaxpbP3qLILBeHpze/MAGZx0rnxzqefFWXd+n+wrFXKRj
1KMMkYX1GTCRWBHitus0m9IY+COb0mZax/Y3XMbgHl1YEPywmZT56OpwT21HJmOxH59cDfc90OBF
GrtjPQHxiBgeh3wHPOKZGC/dpLAhm6m9ZZ6/m5IivbMp9deIEACy5j2ntq6PlRNKlAnOjBdkltbX
OOX4XttbD8BkhOvSPUVGTJhq6g9hJazmMvJVqaxeQKKk4YJIpSnkstEAedYj2WXr3GJXZWCDJKan
AEsF6X4z9HZ/y+BNQAdUAkvNjAaNDph4g2zf5hP+kPwKdebQTdV3Q6+7mlS8TzwWJUY+XeoXBZpn
nAASqfY1MJyWXXN+1UGuQ538sBWrclMSPFEs2Q58yYvqONAqRiGLfea+RnNUH/F+fNcdl4ONM9KJ
mpkdzHivjAF0QpQhH5w3yzDnyGfKT5NUqKZxnxozhSKfE9kbIacFTDRBcwKDVk570E4BQid9hmHI
eUUb57kYLbvlHq0Nz4WKmgW6YUX/kThffqq+mBuSw/c0xaj4MiH4gFpEjdnH6I7fujs4LZ+c1bA9
QJcnI/mgCDRet0P+WSnrfmANzn6LuN1oJJDPOHhdtI/N8stvmwME0TLMO3mMIN6ZqSpDEnXqVWG6
eJs78+B0UX1HU3UyU+Nak8vFtOcSt+lzMtRPvmJdxQm/TalvKI4euUe6uH4g9+zbtQtyxS33LR6m
M7kuYLmgx6X1IwOmY2IbP5NIuCsHiSm5VkeTFE9KAK6aDmGnGWoLwyaHGpEdjri2HdvNYOLEHRxF
1fq2BO0vUAvf6aJfCtjsC+Kq1B9fdeSy95x+YfpvNlY73xuJ+Ik36GkZi/WQJl+DaT16YAHMYDgs
Wfkx5EAhU9K7VxLDfU/a8WTUSFPG6cvqCOOzsX35fA40KmfHZmxKm3AIElSh5J28CFceEH8eyFPh
fsK4VHcfVSOfR7oAArq3OYc5VNO9HhC6sNNZlLErCo8FWcXUVe7VjYPKB0oQQlbfsNmm+GJhhcuM
LJXOS1Bgdfkr9FJeY6QfPboQE+H6imS4ZpPb+EP9+idj4Ks6OMVX1Qi4oy3pN4TXmdA9Vss4c1M5
M2Hfzc/Odk6RhCg8AnlPp/J1kijjOwtDekZd1pnMPav8e3YOJUE5CIZv3Q0JfTPR1hYs3Wj8cAa0
calF/ViVfujW5aVB32WIa+6EeGVfEd89V1l3DbimIFAUDVHkDZHGy8gHm8HIkBELLsRPnWCOaw89
UTpEZLmeh0TfydGTtho2QE9trcgTKRVdEMGzryTUZJl/DCTzj4pvxxS07qCfMwydftdORhuVBS/Y
TudV4S8fyv9TpSCWgwAnnWZMWxAI/dalOHcSqwiQnUPv9yEaOABPqjTvm+p7Zg7mgmZMhBIkW/rG
3u0fG4w6B/gdihkH+qFsDh2Atq+yf9QBSsAch9UBFtZ9lGlFV55v8yVCI5UkF4RbFKYMc8omqQmZ
5ei1pOWCohh37WCKg6WGFlXb9BPo1I8SVlCbqJOnINrThedrqyATYm6PBsPTE4LSXO2duiFCzozg
SUakaBQ62Rm4p9dOzV1n9PbaNlPgxgFPPNAtt6a4x0JDjt1KszS/M7it7LzxN0nRMJNlL6692oEF
DQN5KnoKz0Ijyk0/ycYZCcu88WeDZG1w6bN1zMy170HNt+Fq3k0EO04+kFACCgUSmLDwjkXiUwP1
yBEGCVmWd3k8u9L6LEHtRYN48RUbglajP4rM9KRni7A/oMWHtIrLbU7eFsd1u7V68gijxKbGsJhL
CidUJZVWOSAT0nbyuKR9xbjcgdsNE5fcOSKC2tgIYduBMpP1viVR5CwvS//LrCEujUvl85SbKRuV
tbWhm23GYXiebROZl/G41IJQBo+RhIkeOlTpDWAW3BY7N5oyiUnkdE07novO3p56YP9dRua39NCF
RuXrzBSujePnOgBdq9LkLetInJGjcxk4tAKrgaXsBlezcZ4tNcP381Vy77YEaCLJF+tukI+1Tluy
Px3almz42ar4uXMjmiEdc+7EzFWrG1Zd6yc/h0PYd4G38TY5yUk0kwdSJ3FSMAFapTVPiJpB/RY8
L6tnSLwrDQsP+qEKrk5JGLlFtTbHDVdKZN61wQL+tbP3GcoWXpf/u0xBVJScVe5ileHQuHvVVDPC
nLd2Nuqrw6LaarkMuzIO+zwhZ6zoQoVgIgnMVwrcFg2Alx1tZiJUIPmvvjJsSKYv8NKbQxbQhJGy
Iy4mcetaFqBTckFcGrGfRd68FJGnt0KSM40YmCZvrDdGEX3W/ZIzAAS+OYhgYCqVg4ngx2YD/XYz
vDLt79mwf6d6xlhRfI0dKF0bPyZkiQ/HLS9LTPBKVe+aAelmSjRNqTPkEUH5NKHEDcwHH+37amKq
D+ybeviH7Y1PfskII7CwaNaSgUJMUByM5AZ1PaEpDWzNyd04/chbTQwQJRewXzPZpk6Z761J7y2v
58ZH7eJ0s7WaUeO2TxEjnWTi4PZSGjjT7rCNRA9G5D1pEV0oCxj9L0HIGBP/U4r+nXs80KDzxAI3
JsgYKLCHeJzhtWwCj1m6NvNPxRfDCkWm9iXn9t4zI3tj1az9RFI/Yi+wEH3CzdgVc3qui/ZHO3Zc
sfmHpNx1p+kOxs+a+e+6NuqZYZiHxlQM1+zWGwjwyHN+3xVv7sTmUCHApjdqvpd8oE0p6FIYd4ld
ZvYP9jS+sV0MCy02re0dMVL+JpYRsZ7zDbAUXVbNTxnjPfreTSI+RaTJJy6+CJGf4uChmt1pbSEn
9YLxzjZdtq8ReaKD+9CCMVogJAVxFnpufN8k+odGNAOZ7JUqD2cKOv1+8u4NF9wlCSzByrTy56Hv
3msUaref1cqMCADnRMW668R7E7QwfW8rp+lo8WxNnHEXJeUpLi6NV74D9L2OkOWDHrNztHMX8q3g
evJJBmO+sedyJ9NooyV4x4TTR4RzCbaEIxK9WL9pKxnmHFLovCmJzaVdVQutTj3fi5qjMimsJ39e
nhNdvk8MOjqRbiZSVAqXCIqxesmdZ961DXfpITHbsGcfgr/qIsf+cvu8eoOBbpFe+JVnkzyAyn2I
Ov1jrJlqLSnyJben157GVVE5BJ+Q/DOOe0STKWpPkuvagiejw2y9Fi2kxLl5cPP+rfFb3m7NE8B+
BFCGzwgglrtciVYO0TrfZG4ERwl4NWnzoIOH0nLPzawOYLWQv+U7MufRhzbyNblF70nzGPXlfdPi
g6kz43kqYRAH40OaMqkyPFA+lcKYnefp62RMX2wVUbFp9HFwD0WfPZp+6TILx1bRQecHZ7XSBlKi
DMJrPTiXBiFV2quvKmfhqhqkjFPyyuxZcRLCyPDszgbWY1/cc+T8YLB1yufB3pByGAZDujeDeIdO
cX9T0NxYzByPTn+Nsc93XCOGNd8nDnAoQn36VD3bKYW3IbYgOIglqfdRZGxR35Nlx9alxkZbI1QG
UBD5UbzKZf8Eb3rbGfS0QbmbHFjzHIp3doUUMSmfbhd+Z6SfVc7Ug2daBfd6rjAkNJtWeO/49U+t
EZzzTIa6819YtL+PWbVJ5XSiw+a4asw3Cxnuypx/l8KPeVjrh5lbfmW5MR/OMN5SgssTpcddMzgH
22x3hUaH50TPNtMHUi6YJtjnKUnOJDV9sr7+0ABxQQWxG7eLnTf+wui3KVl7OgaByRQuBieq3xk/
F0t/9YXzMtv+i1bM3RlGfOH5eJ4zF7SqfQBL+coe88dCrQhJ3yRy1ln076xRL4iJt5nMHtg5H0bM
ydnMohV9RYCDjQQyo2qeXYUcauJWDvKftske2BWEOSQhoY+/GMPsl24D6PazNcxHvP4fNz+aUdZ3
vUrf7Xr8GDsD2jK5LEPm7UncBj4+7ETF7ju2222T8QAqCEIoyI/x0g3PmIPvxi+2sK4Vn4nw/S9e
659uGKXbXQXdgk2ay/OzsYprOj2zX/qOZv/cIK7SefYDyT4k23Sfq/guWcg3dNGcGOX9IpxTK+rv
ZCAEIxtO0ujfBTeVC9LCneFxJ+xMM/Mh18lHWdhgeGzmeTS4PYcJN9ibNOSdTJKNeWPre0SkJ/VZ
ecFeDCxTzG68iKW+jHZ77BZxNgqL8TPPSzJLdJTd9db4zHDpqeWZAqU6fqwscBzoH7uKS5vTU6K1
n31uz8K+9jX902MpR2NFvDZuSsITu5OL/Zv+rA3zo7l4FznbKIYl4hcY+Wp9u1giu7hG8dWK2q2q
ye9MmF9xzhD36sG/xwDF0Ap6flQIAmIijERti9Lv4gz5nnixZwuu+yDmtVdJQvyqJuxI7s1v7GXv
SaQjHiCBOIEJf2y/y7kUu2JiBOTNTx5Ms5U3gnGX7WUZnPt0tq+B0fwUk9qT7r5TxXIXsUXVCzTv
TP8o+uQRwmWgVIQQ1XtDixshHp7k9KsyajYpln3udPZIiMAyvYxW8wnndGj13aj1u3LmD6+3wiJD
NOhzy5HGnTu6+zXbGCGYgrMW2dUkxq4Nm3JKtNVhwsyVACDPPA/ld8dmA10M3M3TGDCLK1hGA7In
6X0XZdRInBihK/iYRkR93kSuF5obG+R9uW0os4DjPWH8jzeDZ72w3boP8BWgDjjS4+wTJ391Bm57
wPf89OVkMn6ohd7jWeTyu2XFOVdq3u+Z/x9ZfhgE83ayLm4D8DNvEf8/TEvypsf2yZVyG1BGsB1g
XI5fFy8KNeTWMBQDakk2g+X8vv3ebHYfTBGcVKPulcVcuL3FStx+YeFYT4QrJZtEBXdT3D8SGXuk
7SBzLnmxC3sLcfDVW7fWci8tYkSiyaEPUcMul/7JUOyfb180Fc1b78W0e8m3rRXQ+sJ9JgHxAeUu
JDwxbghVevKRlBBessmK4KetI+SdQj6ay8KTPNgsNHCIglMmw2SdkE/3KpYea7fe1obe6cRfuw5D
EXJ9MrbyNZRqmwGzzox7nLnVKpt5HEzjvvWGC4YUxoTOIRr1ZTa8+5n0Fwiqu3QRB+d96Bliz8/4
NoAKznvf7y9O8hHfRplj9Z2O/k+mrQe3ZAeqyGOPvZ9N8MKKZg9y8jty/HvgFERcus3BN/XnErmP
UZGGY68OfskEhwRBfoG9MjTC/oUjsi6yHSO8dT97P0q2aRvJhjzPIbcg8+YP6B3U79CdvdIzNh5r
1XXa4Y4akA2wgSrJxWACMBX2x+3IjPX07hYNmMMCKIqhL3gAcAakZnPMqn1gczyimriXs9p31BNH
eL9/ahr/By37PNcAYj+JNC83Cfql5Ff3d0yskKaNHPM//w6v/Re07Ot3W0CX/b98zz91n9YfjidE
4ArTst1ACusv4acn/gAb7KEJJZnzT1HoX8JPR/5hWvxn35GeycMGteg/ybL2HzhirYD/I33LlKBq
//ni/oUQ/H+Iwf9BLOK1SsoOUqz7r6JPO5DSCgKPF4j61HHMf8PK+tbQL0nlyz17ul8+swaRPCzW
CPAvZhz1tzfmH7/7779L3H7Y3xi2jg++lr/UCXwRoDE1EbP+XWEa9UNjowSNWD9Z2db2bzT+Af+t
RdR8iH2wNb+0Ng99Bu5s5vD03xtjOuQFpMBkKH6ADz1WOfGuDMjGzdgxDZ04bJ0sJg+6TF4SyLRY
1ySSdnHCmR1sarsZkYiTReqQ9ztNmPRSmdxVsb8fNWh6A5xROBjt9b/+Q71/g/X++YdK1/RNslos
VGX/9q4qbDiEf/rBnrE8BTERDiL1EasnEuENpZRFTq5M7F8wEH/nidjXt1SjBIt2F91GWHW3jSmf
lFn8vrEXINyOsP5or91WhlnJMhWjWhOiasUGp5kUFWRG9ao62jvE4pSQvjjQY2t2ro4dVp249+Ls
Pk9ZswJksvpKgO4CrRd46WvC8XrMF8VKQZUMrQhtNdfM8jY5Z/+t8OeVOrzsbiDiZETGh+MIrxtg
iPe5oa9UcbNXvvUCNdJEyEPjQ6DVPvXhXgWc83xL8ttKZ8qD8Tq4fABI4rINoIl5+aYfv2Y4MgnY
I1c8S57qniybcWLZWGHimp2Mcewt9zoYPodGYjFyAZD9N5/V7aL794vSc/icJClg3KH/dlGarVOL
oluCPZFnPlP46DkV2Y+A6fFQYrkos5IwMnhRVKqp3AxYObKqHTeLK/faYPCJgnRnMd6LM4FOmpEh
zyI3jEY8CHYyHmtFEIxs/Hfm68RukQeyMgE+sQ4uaEjiXVsjGWjzjvCf+cF6G8wc+RLZ2TK9abzA
O6wQaWJ0rbjum8EI23EMwsUJfuasZ4/0g+9YlO8cQhWBQeDW8BPyloAnFHb9ilPiWlRceOhpeFIO
d4mVMb4pr5GeGSkd6T0Os+1ubCs/p5Fx6e3uDuM4JrijMFGfdgMVM1+AgoFP8X+xdybLjRvttn2X
O4cj0QODO2HfqZeqpJogVGUJfd/j6c/KVNmy63f8jjM/EwQIihRJdJnft/faFhTeVeT5d4LiygrO
HDs/SW4YpmxcK3uc2vTda9ITO+peGtv/5eLxT6eU5zq+7nmQygCg/P3a0Vpmz5109A+xWY2osyHZ
eqE973SAzZ3x0Fnp838/MH4lbquTGFWraVtgu2yU+X//j/agtwSx8B/NibAHx7ldPKq7ljwZGCV8
Jbfw2tRozcYescAzR3BMm4QhMpItBB/HJg7fW52QJkqB/ct//2z/dMz62O84Wpho+yZ3qL9eSA29
LYpcy0jUNVDzQtVXhWfuZAgUMQxA5qf9Uyz5v+yDf/i3ltAhGbueiSPB+mUfoKlCbDFq3iG3s/fJ
9h7pt4uVVybvLRjcbUhdOSV5579/V13It/3lDLXhrnOblLep/7hH0Vs1/JET9yA6hnBxeBOOU7OK
xuwSVGKgcMmEyRoQq1pPQes+psTc4qGFlVm64l3X/TM5bMRqcVvitMuvnAQlQsJFJhApkcC8DX3L
/ezDfcWlRqK2cLN1lTkpfr781mpRRmZz/LVotLvCck7FwFEwu5j6UqdEDZCSPTxFDhMNZ5dQ0OHY
vHXMcgT+0vZrfJ2YaLkBhOYZbY6zKr+FM7xFjAhkPka0+VwqdnVpZivHa350YH1QrGHEGxnO1oSV
QSxgVuh+69A3pDafDCNwigkJSEngpz5BDNb71NtnHZksTrtuwDQ6bT3ZCidY3aGfOssLTzYtF1o3
W9K2BipI7DayPDSHckQ8OfbazOZHcyifel3+LbfWlT/P9zQawU1qg1j1sf9oQcvGNc2Pa9fmszNj
Pq/l3WF2W8pINRo9fye8iK5ujuWzZ0o6WXSoZOrbvxwRBvT8Xw4JTwDq50A08M34VOz/fgIEBrq/
aGmmQ+gTHD2au6QYbnqI5HstIJxv8JG7TpRH9OrKNAMaQJ17BX5YQwwVHufJ8jcDjHzPXJF8ScPC
EwfdG3tccxjJc/JxK8YqRPwRN9znTJRFH15wXjz1CRBvI0+BuOx6LugbOlCA+Cz0/EA+0NHZP2I3
w4dLvWSmBb62wRpjhMRAB70GRKO7bs0FO0BJ3HeUz+9d4ZxcI4Y+bfvfS3FsovEeLjvhzYMO+qXt
9kZqNVckt/2OlcJeQ3p6nKqA6rRnb0sOp5Yo72p5MEV0yezi3kPxtsJSTg2vRAxbAZP1+2wERO3u
7LxwVxnhFNsu0aDTL8F66RlihXp+7BadtESdXJ+CGO1o0L46IDGmJpr3HqYPgn5eghL1E7lBNBTa
AB10/JAkRPTWtMudQMN55168jGwop9Wu66U/TnmAYqVz7/i/LUZq/wB0l+RHb0ZLOVI2qA4EsW09
kccbJx2vmjnpNx6/kJvxU1lfujEjw60e7ulKvpM8SnoOIbhF1RDcWZFD5rh87iCJ7iLcVmvXRpHs
pPou9RMEQ4vBa5FATQG9I3eZNvxWG1hD1F41BMkWIY9b8uCPGmFfFR3gaco5knktJJT5laEZ3TGf
ri2AFzk61XeWHlAYSUjW08l6pRmGfM4ZbnABxVD8cIqnSbOpE5OKAp0ojgYOCRiCEYe/Fe9GdPfM
evNqnaZJRS/VIKvPFsdK3pxN2fHJcIZ7shOY6vnzjHUwmeroC9bhB8Ck5zghUdKJjHWdzjR/Y9yp
fY20yKTSXe1G1wZAw8EwI9QVsAAZ5E7A4LNDTeGUo7vs18bs3/khLIZcGx7CtgYcquPs5nRdDbp5
F42udhxamEutsRCzfnJS3oZbiQMGxfpi1/a1Q0eRvj5qh9Smwyq4u9QTLvbUwFwgItqdNqyAMn6C
XnxOdITHYylMYOnV02SQlb5IyYY/leYq7/W9S8vpYKXcS6M0d9b4J6ddRO4m7RrG8mhExhkNy0A1
q4wrRJ3mDVEC20rTXjEj3TFoRQKZ0gMwDUZPlCEACA0vg1Hch4L9nzdCnNFinlpXHI2BEarNaKW0
q3xX9NoDTQwyygsusVZYHNo4AvcOokhWsGm83reajErtNfp4mkEmOaAkR+es7vTkMKcxnMbVRA4g
yoMppUUQzMz6x+QqTWT7Md/XdflC/Z1iRmyQ+AwlYFWiil5Nmfnqd6cAU0bN1ebYjJzH/kSRww6u
s7p+KDz7eLcb6UdXM01dj9KkmJqdkwDQdRG05cNbjQR4RQ/5wJXtup3OgKVeOkx6dJu+kcWU1iAS
KHZRwC6R9s4uuoCmgL3mjl8zGBN9FzDo7vZ2WiOOQR68FG5DZw0uxkyzGWDpU5MN5OFm/muKOhtV
xfSQEQK3yqGSOmbuyLBwPK1c6gvNM25omC7YRqiBoQ9APzXpe82gG4qdnaDk7DIUwaNUKY5TuZDt
BwKhMrIXwq3Y79aXSoz5JW9QX2gOZDmGtl99g7uJlpDVUWnkj7gljXc6sXc0MLVdyewgJeNbm7p8
0884u8x4hRefpFsDNVJmdby/GMFMtzS8zOG+pleb4F/kaogPoLa6J9fHXtVVN6mJr7rwhk0y9j6C
DG9bt7KXvLhPLvObI5EFNC5In1gvS4ueBp0QruH+6HVRRmvOKqSg5zWIH5tWQkJmLpqReVdgKWLS
1a8cbInkkez1KHl0a66kSeOcUp8SZFwFHRxZnxQojI3dQKiC7VruduhN7DMeDehxfKr8mf6J0dNG
XHr8SQDQJetl1vbxxL5K/fm7Fn/jLG+3QTImGyxPX3paPCCXmYT56RMU/L016VIWQtX/TjTYu3CI
7NM6hv4T0UaPqrpZV0O/E7m4CLB5a8aRJDD2RHYtJikJ1otnrUCI9AzwuG/GAzwSpzhVZvgD5NqQ
hT9yCxR4XqN2YDT11FU5JMqsSjaVDawgaL8Kzf8RSDp9RZtnDrQvqYME2NUxSS7rod6WU3roBZW5
Zn7Mubys5sy7Ia2JartL3XnwN+nINDLNTr3vvieJIRC0NHxQSUzyTSm70regk65LM3oOwufWOGeo
8lYitYhtNf29XmGsJP0cRySvHedYhnz1u5Ze7TzR8zd9hgYooEG12msCIrGhh+PXCDTVqtEI2RiQ
vK4b1yJ9sF+eNNA25GNEyBqzbIPWfVUIrrld+m4PONncLCWec9a/llhLMFNgi68tfSus9rRwjaMW
gZ409rzz1Pjvk/xni1dyqoUZBnd8dZgQVnMdPkUG0zUzWevJ+NJpJQoa99kIdftZa+5Ih74nfhIS
o9uBx9EWfz1aXOKLJs9f0lLDtUtU2pwke2fwJrxCOMc0X3+LEnD9/fxK6+d2HLVk41JFOGrV9Ny5
4aXDrw/bnc6ORi3Z1p7mWSdiAzMSWfHDamLAs9WthUQbcnY3vWvdptXZ6GTVkwBpjZlra+0COoh7
rGStnAA2Hws88B1hwjkya8e+Y7i67ErTJPI6nfN1v2jUdchoo6FOCjtftz9NY0S2hFz7XISyQJEn
2DpFPwD3cIPlhLZiP5M+vXckcNmUYRNOzfi7W8rreUqXU1R3yynJY5LMskWXv2UvkyLcfU/Gdm2H
B+h059DLSSXKumtK4w3XzuJL4+XxjsZnd4oDyLvGiHYhchFSpYm+703jqrLFlSjMDc1I+CqdcZVg
rOCi/8Qhzm3XSmmPSHZdHzIasQe0UyDJNigGzotHVqFs64Va+tY38e245FgfveLN1rMrN7qrYuYe
yxzeBsFE697DcehGt2PZPqF6eKjTmGSn8q0Zp3NsWBvdM1693vlmnShkP6eD3xFPWL4ZWXhrdOAT
DQRzpev66Gqx7nnp1dA73Nf7p6nP3hhDnYdaDlMskAli4dZHMcyj7d/MHsD3OeViit4ME25ubwk/
+aZE9krvPEql/YDdYlUSyJyTNcvpaqBoHrRsOFWk0v1J93SMKdjafflFgd0VHDhlR6etTc+eU1SL
8RYq4bdaFGMG0TBOrxl3B7tAJkwsPZcxoiz2FGnqUyNSHwJ43jgIzcrHJO3Ij2WsovauWlPHSrzY
+gaOEuNsM+wjIiX+gMarNc/qTco8pJJEkY+6w390jMbb2Pny3ShzXDFOdIwb8RImVH/GocDLEewL
WdCAlvqeDMEjE6aDlZWQWQr7YnThk2/28X52fD6vsA/xxN0NwiSshp6Yjpn6TthB+YmHrl9zEqAE
YBBHFl6HxorJumV2KAcLe2sbRJ2S8KFqmF2CkQt9DvAlcp9LeoBVbO+Wpn9m1sbwCC/H1lmuHKwB
CU+YXDe3o8P0JODnabrkfbAoyNm29gZxghy+hi/QGdrKhr0O7Z/AIIsh5slletnApVlN82xsa+c9
lbd1WfpTk8QA5XXlYKi38u4AL4hAHznlRi0rsO4CFcuH7oh52NtM8t+hCX3S9Xnre+h9ZQlPlbm0
HBevyL4R88W4Ns0R3GTJD3qf79aEy6rLMCry/ZLmOhKaiaUVKbQBoXUbd+I+MTxqbKj2yGm/0YYB
pWbJ3dWJyCcidl1s+2AFbBFW0hQuu76ANtbpy0Z3/IisitugIxFknBnCJXH16nXBgw24OpmxqMCN
P7hZ/5o7c0J9GaknJfKLEV9AuQMaQJY14KFeR44xHlzqqd1rWzKDkkfMtETOppZ1TGcxtnm0G3Sq
B02XV1vbBnTQzDFoN8+mjEA5mmxHwqwKkdHG5BzvZVlxLCOfrzXddS7Jhw4VgWKccWdjmQ0GChVO
0n4NvGpPDi4TUVF+0fulJUQErXaSjufGMoINodJMUBvc+yaDJmruxSZviMpJNT6Uo3W303AsW6ia
nNxq90RcaeIIrb4TJN86dsR2WIovhuBWllAZHO3yJvGTYpXi39to2PsXC01KsFScHimda9MjQZ3C
SVwzmvZ8716LifOefKoSHb+Km1DFIOn1Je5jqY7yPo66dIq2uS4GeoiMTsZJgNkU78vC+CFC+SEL
ISkyrNVCtDaHF1HNsr6Iy+wxS3D6JPI5Zm01B9TRA90gd4AZySm1rMTQxMTqSrZpRW3ID6oVhaS3
WBPX9GLRtyWrOYLcIH/SGJ/51sTmSqGSoEUZTYqNVL5bmb4ytkUTvAzRxc1lHRcqxcppkV5wgG8B
1T7k03SdEOu6HQjUWOWxhZxP4GfJlgXuT65fZRhICooNCClMwFYc8KupY7+q4nZBMY7K9ghcLl6L
lAqP5uTFtiSQGNBQznhhJPFhojBcVlZ80Luso+iUUjbKbTyEY30q5+RbaFGF0bXLoFOUaBLoQ7l1
H3gkW1O+53Ycued61KMtcavNOhm8nZ/H7aa1ig6o7kNEAtI+ChZOWnphTL+KvsRilpTpLhuZKaCr
OurxfGw0+zmk9cCsgNyZIjh1Yfp9DNPhmPY1jEVvec/FUycPYDuisKb56bd4DPDrQANbCv5JSt1M
b8TdWLn73KQ6JxLKSouNnolZZSsPPOoX9rpIz6onk2nJO+UVdvPoPcaZcZ0t9l1LONWWAVSLw3jr
4gE0tJ6sGnmMLVaBKQO1lo6Wn1O3Mbair+/a1mImUKbvuEaYwKGk5lKJuA9KcDDbVMN042yACt5Q
sBeQXDHc+etpAFgsWupqWnWccXytaP9iryjbHwHWdVnFRaTR1fN9hAtY5JzUk2Nom8yvILO1so7G
KDgcvCNY32gzcz7zDds3/EQN1v3obBNIyqzE1A+JRYHUTyAccE1ZR5KtoFHKXOXhgGrar4LtiBfM
mV6bejhxi90E1nxkwg8esSxWYAPylXAZJU5Mc1psG3uj025C/wAo8ljWh4YwL8KRSYUe92FVlaDk
/K+x1d0BaDyUVKR0IwlXFLFp0zPt2OsQB1fcnLFgw2YiH3x0Xho9o9GRzU/O4h4wob0Onvaj6coY
JQDGXIMRXE2TXGdYGCcxpSjbXDfMbyoj+VplEdb7efqGLFhbtUN6HLDcprnOvKbQycIFTbwanPY6
8A0wS8ajgh4s8bWos2vEbnfkyRKDlseXxU/gKmXNwW9EeK5L57veZ89dyGQx9jIUYSLZJhnHI8a6
TSAWuOyx/awHOPvwyFyjL673lGyTc47pbaPB+rY6MHEcqOV5mhmmON1dbFHPBM91ADI9bw3bfAOD
WntrEdRIb3Q+akCA7EktQlH3Esfyx+PGp6xZ427U2tI7N+QK7k0tvG/4BCc9z9DJWFxDhkmbzy1k
U64lyJW4Lq0IoRSnMjJnTFROI+Dw8diPghtE3GgZIGVQXTSLS0BDdhm9gl6duxUUCxBYGOG2GJF+
jqDTZpk51qWpyRHxZ/yYWlMLnGZ0TLl34wwhQUYtgj7Du9aSvdxFqfmxTT2xRPGFmv+0DRPqhE3p
7ZLQfAArEV+qTViPNc5ULS2NtUVZ5FAE9CcpmTI1bo89tyP7DLclIecAvEtQJMiU/lzYPvYSE68o
puS6OOPdOalC8P+JEv5NlKAjDPhLzfw/8m4/mFSb17Ts/hZ6K4lUvPCnMsF3frMsD0aQ55t/xNdK
v9H//3+aysN1LM+k7my5hmOjG/gj9Nb+zacJ48GqIkMX5QDN7U9pAtdtLHGO6X8IGv430gTddH/p
/BCtC9lKVvod3ZccrF/K/L5oiy4Iau2cECCyqSIOvoL5zro3MBRxHz+2IToxDekXMvp5LebgBDfh
ecm122wOXFz2YgaP39AectydMUg4HCW87Zwx/fDC8TbsN5kbL1xpq1PQeNgvRLCaTYiMGhHWO0JF
t8Rc4qHzbWIMmDFVZX7fOugDl3YfMkzC7VJcR1NB1c+71aVkR5SLfTQbBuJOH0hL3Ito3AffL58w
VV6P1vQDDSq6UwvtVj6frQKpZjBBuCgudgoJFJDPFQUeQh6M9B4+5HczWcL1QgMdQGYt2nu6QIig
ZCGn6iNYynaJLyvbZsZkX7jMVjSsZNBCgTateI+ybC8s5owlpfNhu7T9bT9B3TKyloB6UjCD8n2M
+OM4gxrYWdYTjHVE+ekXzQ1hNJp8ZztwV1RioC3RzmEMQLk2NH4sukVC5sjcuDbuwfuePMd+6EZ8
cqaENSe9vwEq/a2zh8eqLl478C1U7do5YarfNGvDlMFR5bLVIIzqwoEiMqIYZ7Zq98BySaripuRc
aa7LPGqCMzhckYFL4sGYXxEysM1SfoUWCwEgkOEWCAdwXij3tMyjQyqODk61Dq+et0Av0/v0slAt
A67JTAeQ+is6aO4Hc4wXyUsRJd+moX2DBfzB6sOdw3vswKripoxjGIA44w2TtORwCNNVomnXQSo5
1vb0vcnTixYhh6izLN75y30W31fODzE5V2OVjaeOH2Guyul+nuSkY0i3/nePmbxWNYB9++DRnpbb
iH0Ndbvcj8CHbQaHK2+CE65bKTrFFJK6PmM5y6Kn3hy9Q9R0V2llVOfKHYiltNptlPUHfbFTKIXI
je223ZFPSZW4TTmUE/0raZHmxjGVeTS9OGWd7HRKfxYIkQjTgw2a0JTdJrC8uLeH4jn3qucUHAaT
2C+Wm36t0ipbp4M1rAxX/wJF+sc8XAm/uKIwtPNSlCMAvFF0OC6kmWlXdeVDOTr3oD+PZWRRWq7G
U8P4onXyHh9dcOvYeCcLWMFhvOHOfb+45bSuy4O9gAu2TcCIAp2fWabnbhr1tdmZ6dXnonViC7gu
XzH3UP60aVpwQo/zM87pdgXSLfC6N3ywABa8AsqmjPada0o0tGroFjogTMO1vlgvtXSldBGDrwLW
xqYC2F0M5l3WDRb+So0hDn4+SOYUiudh4zdIb8n72jWiEIAcoGqNshal1j63abWObJmyEulSatFb
pNSotVauyYsxszGP3Gr+orew9XP0yFSav65rSwVAtW/osajn/vJ25DliVBX0BAwKY9PY6QcOzI9H
acPPtNVjAAEMKDqAp7Atcem67qqwO5rFKDhPENx/uALtfNWLujm0TJvJmqOlVERrNw4QwiRSgsw0
uztVftmdVMCfWhvN6nae6bJ9blLbk8a4jqfY3X3+PQLrn6+cuZdsFptakVY6aJS8uKKKvOzzxTX2
DT0SVExym5AL9SdqUYSBfQyxdssXfb5S/RVRS7wqLjF1CIsIVvnKj3fq1PupDUOc3If+0Oy8hqPb
HsqHtsfAmBax9QhH/zzP+2pMk1e8CC5mTC43nvmClyNYMIz6NbG7denWt7pUrI5U85ERDPu+BrQ+
DuXjOGPa6Q2Ky45eXKtYKcgVFAFgUh2Tdk1Q6Yra4PIKKOsedBzmLlpbmHV2hEhgyKuTa8iJ1mWa
h8c81uCBDnTwAnfRYN1k3omJfH0wwvKplQww1xQXrargsCUV0Og42XZRd+4XzCh4ITw6sqdgeW5o
IfS2RraEx3Raa5b9NCXddUkoUGoI4myXFoC9TghKge44n8vv1kQHpbPriFDbwXuK/QCNlZsewPA4
20rz8iOhmy81ARJF1Lf3jgjKW2Nw1yaWcFfr+sel6OPTUha3fTBpdJ67Es9Rus3n6D5PomCntU6z
rSIn2dKKex46lNRpWHv0Qrjhtnq/iX7vUb9dG9Fdw9G1G3Mf5/Rctye9gNgxF329CUKSG/E3cRqT
1z2E9DIsuqN7B0gcIQbFR9xT1EA1pC7HY49yizn4x2mku3z4TDCE+HczDDAJ/hIx10EwxnApi4LV
QHq21backa476McsOX3ksqmIs6WPHUA9PvUyuMontQgqjs3Elwfj5+O5EsYeJds+mjC7ro2pIQpZ
LqgTeEOFeTppTuQD1qdJdhZlDloly5sYSalx/rmmtn0+dJfqi1bANREu7wGYvwI6wt2dpu+4jRkr
HPTMDfC96MZaPWvJ0KXYoNyed7G5rB1qNlUxx9CgSSpUC1s3PRBBfyYXeqZN33/wtrOMMLQZFRjW
ACmS6NoTzgSq4rrJjvnzoR5RZQbnOADDc8idnrS+JQdSrqqSunqsjdawTdLqhxUuLeUQPAeJZxYc
kfwMWVBkgkqHC0B58dZdBBOmnAEm+gm4Z5W79RHZpcL86N86+9rxyUFlL0fJwnTXqA4q+OlzL/cy
Z1GFLao19QS1lDc4CVA6ZA6kSlZTi19y6dS2paa12FVTBKz4j1BJlSxJWGNxUtsqFXtJpTXc5U79
pPa9pfI+1arOuAEPh9Y+48on0tcV1VHE39uwov0rAqhJYYG7W/2O8idb5KKDJolwDPeoeqgW6vcO
EZ3s7ak7qJL450ITdC0+H6o1tW1xXuoy6ehVjrQT1W+qDje1BszKASEDLVUdb5+Lz2Pw80B0EZMK
Tqz9oAlEPSH9ubQgpgntSHlSCxWvZ2tDihxPbhxlanIW128qSO1j332co58ZayiVubSl8+Zzx7mh
RoLYP+1Ds6eHMbo9/Aziuj5S9z7CXz/W7aT64SYGmGS5dz53kdpjv2xzCx8YdFZg85GnsDp7VW/i
I6tVPVbPGFoUbGvc37rKMVcnb9PyC6jHbUJrm7KTmx8Z9lHcgPGyUqeMOpUieH8f59fnNj1E8tAa
WPHDkjDvwGQcXaxtlzD0VsZ7q06aeu7jD+S2MuxybDy9u8G72ZKRSm/N/XPtl21aU4cbjbE7yiAP
bWTMzGHnZjHVInRSZz9e9oa6cAzMdNRa4Uf6FhDDN7ULdQXLlHtQPcytgGua2qPoHJ1Dm2hSVfoz
We8jNTMMSTlAIeBt8T6Hh0aX8X9qF8KZH+vkI3rWRNSH5SXBSCvPS6eVvO6WWoQ6OR0sTD9fVJn6
HRzAhhAjdvRHxqM6W9XiI/KwqQMO3h5ggAqX822LV6s9/ZfHrefg9M4EA0+VJfyxh2WgZyX3ulAb
KeuS0dIlwOv/uDzbvhyEyIdqTS3UdVttC9DfBkXt/yXoNaMyzo8kW5Afq7z/S+GH8CJTOqK+TI3L
5ZdxZhmw/ZEyN6lYuY/njLBZtuovJp3x0UGtqqcYh/18rXoYqohMw9G+D1UVRd8Divd74pEJqQID
fFJrn4t/2lZo8D/JV+AlH4t8in4+/uXPJ+Yq23yJ3tX2TL2OyIWzbZvxPvx8mXqbX177y7Y0WuDf
tlRs4z//scjcV3e0x63623KiGdGC99eb7nd9lLejQuf0sUJuQGoxtNytPreN0GgZLwoNQD3t3GnM
zrnW53vTkftCvSKcY1bVS9SL/+lt1BN/eY0/u1s7MS+F/PJRY37VIwPLm/zfH2/38bdDNaG59/g1
dHNI9+p5tXDk5/14dlgkt58DRbMqLhPtyAFVUfwjbyiqx2PrVDNij7JoDoOeYjDU3PYURx7DgqLY
A6evTrpcTOrmXpkJV52u1NPT8lDKsYGWMEqo1SghcvgwGAWeG2EhLpShr4AfwfpXI05SwgkCOnOr
Jo+D4jJrQYOogTMQ0MfPhXroqSuv2ghCQOdygWX9M5M+Vpdt9bhSgZne3N1BEO92NIJ/z62q2fK5
OW/kAikr43u5Rq2QO0JSPHkuNUoYSOXGklce8JEFP1sAfIjvojapL6QWYaKD98+zfefbU3Vo5WAg
kqOEWN4aPZ/WkC+7wqFs12vcGCSji1VIPem6JyNjHXkx175IjlJA0LYntdZ2eXTqORDlBdTOxIs9
AiTtpUqhlQu1RlzGxorb/tDJS+8k/1StNWQcybruoZcXbuRmGK5Gg0OQfKL64/FIoNwBIsXa6mjU
kUvFQePKi0JukJUWhsFzN6A9XWtysLjI68vHmrBDkooheZkLMG35Pb26bU5qDZokVJ6lv0rIQzO2
hnRWcubKL64WjkxDLQIbka8cVGAv43sLOaAomctDo4y0BSxykG+Slmkc8Urk3ljOfsnGEESaPBtn
Lbyt7XLaqQPHl01yWHJcT9Vq0MlITwtLsh8ux8Um+1JQz5rp4rDayxTrAiPevoBsZcrR2Cjb/mqN
fcR94XOjGCINEw6tI8KqSoiAfyxyL3HJdHFx9v2xyZZHUBfCxejo/1CksJvdpGl36t0GGe2q1j4X
obwpdXr7lSAwb6veKFP3LrXqTKhl1laSrs2G1J/OYjJ2DgaiqSLs27Ycg6tFrQ412jemjBsXqcYO
Vk9oJSwFr6tfA7lr1NHm+TmMWvUYkBurUWf27Fzz1RiMc5GHtHjVwacWMTVCGp5F+E6xD8sOZU7e
GjHaAljmWBOqdfLpAZ2EsNASfj7GdT4eUhqvQZPCe0668VR6A9ZovYYxs1Jb4zjmw9nFjwK56Qmb
7HAKAxbq4X9sSxo6daTx5eMFnWR5Qz7YeN0HhGO1xpZxDYWiIcbcYwW7JadL2Tnaw+ABhIxF4O4Q
2Dk4e0qiNwqAMdWS17sZv/O2Ed5yq+f3syjcg+VXm6yqH6p28c5wBh8XKwgQWEIs6kznxdDn6CLx
6ySXidu+18tLFh6qwLtiuJ1c9bMwz5OOljNxOSEkPkWfCUwiMC7zALJQzf3iQb07pkNVbKBL3aNg
kFWYjnxPQcRpSqFyQqFxaILlLg3m+FC3bneuxuEymE5wGGs5WhjtHejvCQePdtW7TD/mNqkPjgtP
QxtN/E1Ti1+0za6LQCfI0W+LvTVzRDu1Q8Zj3x/8kL5zWNv2degulyTuNUrB89fR9BEvuOO8LtwR
iYlGL86whX7sjPGGylZ9bhL4Y2qtT+u31syHnU2g3MWM1CA3N2ndT9EmpM65JkAbBk/f4OOwa/1U
hChFNDLWADtZ8XVGROhKZzaOWn0Nfx94hmmVhwRr+6EA87cMLu7WdnxEmeLtMBzka931oXcWguYg
MVA3GGfXkdHIMkjY0gUWAMfQ4M5IZi6GR1bNUPXDxrQMBCBlDLTH867MgmxOF3c93Xk4dwkECK+6
syvtMfPNbu+5UEs6Cqm5if8/Ls+mb4xbSq2orjDqYwFuV8Ba841J9LAVDL+TZFeQZYqVG2JMHZiP
NkwKsv7i5GDZ89MkDFpWSdGBfwVMWEWLt036/ltpYf/oCz1bN1TW50R8d1qKuMXwOxgdfVUtggq/
f1iIUVmbTn9VtBYoC3M0do0pqARnyX3tyJ5dTdhAIAnthT2Ju9biZjkW2WYRxBvlc1vvPO4U6xR7
+tCFxirzbQQTZYgqHX6lrdGe1oDbuTaNxFLMBEPm5XIJSapZOQz9d7T5EPMsxrzOJxqvI/iy7NAh
CjMZwl4WLXkTeohWjGHfWuhSWhJVq9bNSzwLWkKpiX9MgxXxJaFH14DN5pUTE4KLh9LDeUAzI/bq
t86W400EEaQC8kFA4mz6lNjMBtEgrWLRUYHI97HZdQQB6/sArejGLFEuEGO3NevW3yBTGNdF690E
Ij/7mpNeaq87CIJrjmlaf69AYqxL3ew+nHf/1737t+6dCdvyv3XvHt+K4q1t397+Zir+eNXP1p2n
/+bY1A1cg9as7N0R5vKzdeeL30zdNrHIYZbApuXhnfnZujOd3xyPXgq+Mcqi0nD8Z+vOtH7DlYuV
hraejVTI+9+lySDR/NWhY/g+XTv8YqYj/P9wz7lzY2rRaBfHSHe1tRr2kCVXnUbkbsdOfFGjrtI0
0H0vYOHXWl2Cov9zPKae1vKZUpIah6nHalim1tTic6hW9KA7UDYGFO5gbsrhDSldzPXCkFmOevyx
6pnNEXF7ty8cUIOMFJBdMUFz5ehHralFHwumskA78cPU5o0sV510VRdUq2NQ+gu8QraqYXZqJVJd
YVYASySogLgQWM2jRq6pE3L2wfCwvPQLKZPYZeBPrWwUot1yJmdyO+VwnXUcZ0hngP4gti10eEnF
OV64EeZtDerXp5uGDXBHZuYrGDCCJqfqqdHNESqJ+0O7waj3QrBEdD0byckmGRsJyIJFgAkI4FcL
kkKV3XRiuB2tSCZuj+V61sk0I7d2AxYeT1Bo0vhhYNhD+BG4Tw82vfo4nOJz17k7fyRuRxTRc9WY
53kKE0J+TB1hL8DLMKObZfZ3U9bu0ZqgZtxzT6ajQFJ9NES7XOpuxokp0VjtjNz6KpzssR1h3DmB
z7Qwg6VfTCRd5fkdwPQUmhuhdpZW2TvPf/BCfWAYbHA71L3ngiZTVTXomgMgW7Mg5mNAVKHnwP7E
jOEhxo6zLpkX7EYE7yutpkwO/qEUiLej+7FLXsiD2xbxsgCuhBwD92eTMl6mc9fj1/MtyPeQcEZP
03G8ArQK7Yfc1a2DiAkchUWeBr21I/RHYyZNuowOE9bwKMAnkXdltdV0sCz9XStI0itiwz/VWXVr
pk19Z6Qne2hc2lRah3cbB5BwrR1NWqItZ3S2ha73gLyWe9dvIbS0MAhnArfjDJFyR1V3ahjz9eb0
YsRVuE5LcjNhOtbMAJzvo3wXZ8Z+Mj0X4BoPVQxQipn0NzTM8U5nSq1OlOWhzdB7zcZ0KwrapgzK
4DPFo7m2IutH2CHmHEyshZnLYRNgOCJfwQBh3OzbHhtgZzjEAaV7zH1gpAU2NYGwdapJRxvr/2Hv
vJYbB7It+0XogE/glQb08qZKLwiVS3iT8Pj6uwB1T/XtuTET8z4vDIqUKIkEEifP2Xttj0uonPZA
xIIxan38XF7KVMqidHbZn/Vx4KjhNEMjrpQLuozBwi589M305GDBwIbRL9b2ZzPuf2Qd8vRpLh/b
VicOZQY+1XGhZVkLKmVOpwh6vYFzwggrWN7McplZNU+FGsBfjvEWT4HChufskO5zIrbHwi3QEHZE
C4xgatOqNi6YjF6UDlmZZvlFn4+1bf+KzQ7EbJo7R7fUr1QxK4APcWOMJs+zyh8cHRBxuiHe67GL
AkcSj1fUKEc1snysCQPgKHaMi7/RsZOMJQ7rJs9A7BqmhU0w7QD+b8nQa5kuleVI32jutsXCY2Gn
tW80eYgxoWfMY0hAVAdXJ7KKA+ixJPWomqZvzeBTn9hoCycbRVMNGW3bWbLdYTdoTmQt5Ib7kQr8
YEZAnOAO4c6H2/jkQ9CmJ6y3Rw4dDJQW4jfcovboeu7MxwEtyjZtQk7T5j3jMDsKC+uWHIB8kuUL
UFIHFxcNwPyZXvk3w9b5eHICuxdwilMcEh1AX+T7zQ6mTnLw1YC5dTB+1dNJ5lBuJa5BgzYGtPEI
qD+nBlkPOACLe3f5JWWdH2YQWIdIIAEIUddDmN5ao3IesIb8yhzWVDKdu3hEzRq3dyg3pm2vlCRQ
6jkcffnWCAd24hSPR8iHJ8UxpneTG8zZhELf1HCVxHI69InYkCwPnD71QUjqP82Ur3Jdfkptq7DZ
A/qBdrrE8OQZoR3R0yRDjeguVk4yjLeVQ6xVm+1lU3E0ouBi9YjxFLtv1ojkYYwRAYxSZtsRzTA8
u6VL1OVbrRCS0DF4sfNQQ9tCjECMGT3jmgQNzEl9AQvGGSZ33w/eb3tkeelJxTpOPud5deqQDHxk
LgOikCuVp/Jvjv1Hy2tS0DUHf34WQ9ONCUOo/nhlYZ7TsD9qyuiOcsCQn4cJIxmlDkWKyJG9gfvg
wGdICjShqRaeZoN1s/tV1SShhLP1RhOs342pgcOvGQiaKnxzz1HdowrbyAoppsymk2DXhUdAaWG3
9QwDlx/kXQ5hbTgVE9CE3Mh7xBY/5orCFZeVc4Gak7vmR9/XHxY7oI1tQOirO3BSOjRjJj3FDyjw
n+MU4CBCiqiN98QjwcjW/TPNroZtxL2Oa4h2booK3Ay/q1IfTsQTc5WJSP7Io4PjmORctAXwAmvO
jhrqn4Nipj04to5aZc4fNKaZkKLtDbLSBXiKmDiaXOaPrTr746UxOCVpzRKoGSWPE7vIbfOmCH4J
NGqQXTW3i814QghEIG3oIIprHMgAS2ZmWW9TomnuiyUHpUyjlzrnWjSbA/lNet5s04JFY8AlJHsa
q4OVseGc0CbpnXlqiEOpsDpNt6qjvPeYSbtz9k5WD9rxGnGSLZb6pfhT+K629R1FWngEA7bgoiKb
6Z4sshflNm2Qusl07TXQVAYJfcyN7CdpxPtEm50LbdgL6/Rd7FYycKz6Da2pe5h0905LAtqX40Fr
9HsyfCOID6gfQbRo22YR8rq2+6RpztF32DkXpRks5QsDunDnyvySGOQ9F84zZ843fUlhqKtqPKg0
OqMI779ucC+f0ybx9sJ8qhwPWRVaSCcaKB96h3iBiLTXhPyavB7KUz77yCOXGysyP5hPJzudbefY
FXRnUxb1Oc0eI8bgWyjLH3RD8n0F/miUGFJpUY+sdXaN0Dt3XvS+AHwZTt91j8w3TFJsYCPox5We
41X0ik82mTjrllSNPtXoUKOCfdLTpA/oBmxl4kIBq5wjG6ENzcs6CP1fITtCYGwhoAfgW1uGy7iH
0PUMmvaDNb8J4Jrdy7Z3Akm6Do1dG8skbk4cJTbXLD9DIV178H4ngikQiXZEWC+gK3Db6S4E53Bq
N0p3CKbXl/U7Gcju+JpGFX2Nd0g9WcuEYmBwmiFLZx8Z0hjdDRZVdWo9kefEBGiZtqxDY2Ja5Kng
dzaLXCVvS7IxNM48LFOgUnXsmRZty3VARu/2xaL3Cvw9vq2pHsIy+8PYJGe8TE4wjNH9CNHgPNkw
0GjJ1NsoyaAxEs2wzhTpgtVk1nhPRdMCbY6fp+gNxjhAvA4Hy/rnuLgkOU6ik0CTHmQ9mgqjHnfR
GKZn1CPbYkl/glYXY1Bmgp37ZhZobfXyNVyfFnNXN2o3mifOKe/W7BtS3ZfaXTIQga24eNQS43ft
aO0eRzGkaRfQsqgxitdGCDsd+lkb9/VOjxvkVGFXfY3s1mldHn7YTYhAj2KZNgDR5vWbbnlPeWup
48Ac0DLdJiDnC6crM84mC7GfIglOhd0eSS7Yzygbgla53zzZ6OeGBtAu8hFMqUzO51LX3b3wABjF
jFLnrPga+GLO0lpSIBxZfNT9c554v4eY9SLSS0CPhnYozezs19bryLY+rdOXuNZM2jJLfgsMnY2V
uJ9+TJ93djDw+XTaeRtCKK1DRW3O6WRgLZz9DrYl+F6Z+9+oAyMkUMm1LMisT0sdI2//uyeOak/z
NpQpYXN69Kcds8sKCargKcEBOcnWms5MM+5byPpB5AIiyLxKgRmZeqpRXWwLv6w3HEawcJEp69Rg
elWJXTGmj1rt1JD5+73j6fXxa2idlc2Woq/aVkUznXL/SU0ulLzlZpA/M+FNp5nMpMDEk2dZxiJz
nmF0RCnJAJqFc0xGauvVTnOw2LjZwGyZdVbfqSjwJOQsNsLetS1ZAXWlz0xACDCXY/Fas9gGroX3
deovcVw/9wMc1LIT/UXDbzfNnnGauqOYMaI1cftJ9fCGzpuAR7e5OD6OvC6xA0RvOvEqZ2BfsID8
qt519NaxVzqHuKZ93DgonqFe40XOM/OMdlqcRPmOombcZ6zlXye1PeSPZm3i8F0kJckyWKAbV59d
u0wPKDRJt5elEYj+Q+BbOYUV3cFc19RWdgBLRtCmiav5LCsIx5nKcXZ7RIexI4S/Tz8HfgdAb+VD
n+hyQvLi9BaHQ3yeHmC3dNuh5eWEJV/KSWKbTNro0uWzCwdiKfkWFbeb5IEfiTcpCH2LxMyCt3T4
gRG4BU1hUHQo8PjdXWVv2g5VpwzZM5eN/0YCKvXCMoNZNQwTiI0NCw/aR/e7iM2PKK0gdEzVNTGN
i2tZ3d5S8yWTDoWQA7m1mtVuzR9ROiW1cGj2LQOtFMF/ZH/kBcB7jHr9rvb+rLEm6w12MSqw0LEe
YZVyjC57V+gj/7zJqu6tL5sxGMil+nq8djH3WFFfYYfmJnSFIp+V5qeum2uRvp8ZSP8VvNCzM8h4
qD8dayb9IQbDBwe358B02l2+NOBjFz3eF0kLMsxxoCXh5iRpRxmpHplW90H7HrMYodTS7XNMdsbX
vXRw0WLAJSm4DmG+choFSprxdaHhyQeUiWFFDt2xqaH0D4ptpV0/EKERHXS3FseZICRR+/65X577
e7M+liWMIKU2VnuiYPnJMg/PbpI8wQIWwQgPA/nio7lkDMoinH7a9FW209JsxRXEBbR0/btak/IQ
uTpXZl+Eu7ZmprhaZG2Fax5J47dhmWOC1kwWV1u6NWL9d0VXn1jTjl5BnnoQHjMFv51YqUe2YvV5
nZmvN+FylTQiqt1ktewuN2h9kTt35s5CMcqygYlrdf2uN0vwKL6e03pZ+/uwCYnY4RyackDG+nIz
d9VL0do+whA0ZFNsf4ZNKrEMmcNlFhxUCTOM/cwxepR5uYQHDpfC7fMSE2FS7Ktx4bi4Ga5osowA
5YcwD1gDdK4u0H6sKLcf1ptc03/oXfnstKLZtr7xWmMH5cIZ7mPlk7yYxJdSOSg5zLY6qMZEsunY
hybJDkKr51vEkbe1DVnsrNSwr3qClQ/Gckoj/vtYPKGWKrrWXaovuYtgh3/afUfcXuY0l3AOH6NC
ieeqojTQPdhtFac6Y8GH0MfIlUfZr1ZpB/BpjJerDo2tPZc7AlCnPaGAJeGLsPS7yLo4Av58Cmee
LJSS/CDzY9bzk5f63feiAXoCErmsEuu9qRJzg/UQJ4tFfz/Va94smW6HpEGuDXLnBCvud9tlL7Dr
/CPxZSBMLXGIBrZnYYQQeo5j2ArFZ5jnxs+iZiDqDu+TmVtPKnOJs01AmAAUic6D1yPLleNdFde/
dJ90+HhJui9bnJs0dvrLUPonXETi1ustKLt8wkjlDeS0Vz8MPDKX6n5c7HHsQEzo3jmJwbFPBDUr
YjnN4FQQi+9kZSzBZB0wfVnaeHIKZgSIjQ7sbneqLupjGip1HcIxvIJ/e3KGz2mM0g/Thiugt6Q1
jtaL67uf3nsmDSDQHpG8qnWMF/IvNnlLfsiIHhSwRjFdW4Ygwaz5DqbOxr9iVLM3SdMaW5WTgiRJ
/OqjEQc17uW+gkwlrD8qKuaT6yTDYaYcYQPiafusCV/KGbOuBOUE/cIeb3XTTHurdUnl9oYfmRY3
9wTHv0fIw7erEG/VhnW+FDu6ltSBy9RcWyaaU5zmaJ2bILQ6HAtg8zE1s/yD6J/PnuqIF9KSl/Uh
aqHp/FBnfkdfi5tp6vpzMlg1OXqzvgNjrL5c/+3SxNUYUfho34Aggjom140JAgdgZoAdTGz5msJX
Oaue9C9pRcFfCc9kqgd29Ug0FzmDuTZdK9N9bcdaBqtuab1ZRZCeWwckoxDDulxx6uihQRF8Wp+3
FrFBs4oniohaIddHyERmQ3G9SnVXkdN6Y47EsIQcvrqOELxzIzTXDh2E81r0MB36573MSDK0w8bb
utMp2daIPDIQ2BrFceRAcQ3jl1F70aGK8xMAfPQfbuVfTEkUbNnTMMQsSG6cSbtlIpG8knx4/Zi5
VLk+qoORHWXdHThh4DeFEeuH9jAaqbUlvM7Ah0/gpT26v/uJBKrJ9i6elxi0/xbRy9CROfkUSaL7
jGGJoiNFJAnTF3e2MHUKusfxkuVjhUa6q8r6Pqn5XX2NlxtSw4M0ZbjvQ5dcvWkIbxytjHCnkiWy
NHcRua2MeL05uvfafTUU/aFkhCm9DPsMTXbaR0vK6bLUyIfOEg9JbyNiTCUZF6Z5Eol4SmXyh6YW
LFztnI64AyL4+KTyRYh5+9c0ISXMruV+8jB3MtbQNoqPYKNgEOzjiQhrr4FKpZJXMJm/u6ko2Bxh
shlk9Mk+/r6T4yH1Uzo9TdgGauE30VxkeeyDseYSjcAu3PAppYZ1RJdAsJxGpC9RFSPjSIIMfcNk
Lfcm1P8xb7aY63wnGiIVW2sZ4Dkbe/CuKZmCu24WP4rUJy4mu+b1NDDS4N/353dnEOck3dfmmN7D
Q6NH5xrOrmqgRhA1XNHk3fGbKW5Sl5/uljVsni/dZKQH0c3Po4EPhuIVR2NM97qxsAbVVnU1U3Aq
QkuMeyaku9zUOEC9mFExzV7DZinHlh4wzgAm5dc3l14pLtrfo05Pd/BrZOW00S2V48wlXtnMsefq
UEuIU7szGoa+FuyzutWeafQ/7+uQ+UtlfOsb2r5LGVsMnzq76w3YlOYpn2P8wLr51FT8202d0D1v
cxrOlINxJp/ZCCTWrWXYSVc8em7mStvaIVc8pCLbospfXFPeBDUx+o3oNi4fdD3Z9VUk27Ekl8R2
zZ+i9uZAtG+gVSDpEePF6OfNseEnRp1tH2AE3AZBK8R3yeui3QzT3QsZLGiLgdlI2M+JUxMZJv5E
nNgJV7NCSyGa6Yj/x3c4AeJESsCL52WB4U6AYVmzuKopdFLOjtxjtBbW2NLMN6qgM6JtRObiMXPc
J9NkIBD3frjX5bCfDRfiQriBUsvYJK/UOQe/WuTELach+gUNA5mpgL4wNdFx/e8mFzL/pNU0AgYi
wpy0Z9ILqFAy6sl9y2eW+1vz21+WGeGIKaut1MqMwvi7jB6ijhS/SWJRMcH06ZQH+K0ReIYOIZKO
y1S5Ga5GbplbgyB0gWYDovlc82bpLCqkMWrqw1HQAX8WTAk3mSxu2qQ711xG70Xyk51qRPOuBQcH
mXYmLVt3TbZsODxifASzT9fK1oIxb6qXxuYAEfNz7ege+yVrZ0u7uHTxR9m1nGmDCybJ/ZYYAPMM
5uBtM4E2SaXadYQfVilh3FU5Bf1AS8AG3MClyyJ+gTbLEs3t5AnRI9/KJIHGRFSU3Zo/YgunfT2g
lYnm8q3IaZUjqk438AYuqlNl0I5gglK6icVkvDAJr9UEM5dzrurslzD21TEUxHOU6Utqd5A6krnY
uT3FT+57QZSAxTfj4lMajPYrB10/8cRbi8nJ1qifBI2Rgaqnaa0hcAuiQgnfTm3GQ3F1nIuy33lC
eyJVsH2ObPO9nPzvRVqNdN0i/9CypDeRe4ej649M0EhMg7Q2XkW2uZckzIwKrkYRFVQiUcM3S9SV
gCWyaabojCx2VxCvop26gb6xj3trD0qSAJvSgRtvQPrhwoYFP9Z+NNDRnRBTpNGQrLGorsWII88D
N7cR/YH64ycn+y5SeKrtYlxyOU0215G2Fea9lV96gzOtTl6RZ0A7V1VJOjfDikYabyJrY9w53mn2
II8XKD3icWngkWphl+oKhIVEviygprlvUEmqTLlb3YrAoqobqKOKNwJgTWX9MRWMd0YmHDukPQhC
18PI7055nd2iF3xurIYX1ymYANUub4PPS/RRVd9Cbdg0WvaBF45iJW7fGSI429oy7xOag0ROaZfa
wetmz6QEWjYVSNbek3lY4jqfoUnkpQhm4n8Ai1U2Xn3OeqUid9uKAu8VMfUajDYi2f2fbUiGczRX
7k0mMwA8TqiGHlGoqWrjK7LKK7YDTsUpwnWiwTvHxIbFxVm0Fc3IHnTqGvZAuth7LrnYRUjmrsvM
oQJOkokPups/a6SegY25chxOwvD1l7gUjIPwYFpLkSitn/HUXtIJ+iNrzW4e85OrLw4kIffeL4FN
P8chUWDh0pKlZQQBJR8SwJX6fWYmIE2oguKWLBC6987O1pJnVaYu7L70qZ84xPSRgV3BKY27kqCf
rCrwXRbglNyGiAxRnvNcJYFXj+MOqfiTiCp9R7CL4uyKWFSFVwZ4X2OiEWbmRmepRIDRBEvttAji
KNfrMT9S/X6rMyKWMpNQpbo3bjEDziErPu2fiZNZd2ZFXi3YI0K+SvuE4Wg7D2CSkSSAbCiack9i
u7vpvOYPa4zY1rrwtsXYX2BPMFhhzTgYPZ3XCG4jgSA/SlpUAv7nHnMv3R4yPkICg4yldVj2dgkZ
qiVq8BCuqr3/dSMW9eiqr/z7xPrY3y+1GfbGhu0YWMsCms6qfC1W5euXKHbVw9JFqIH3hBWkz8W6
x5Xtn8rEf/t+FZrMv/PstVp/fP2ef7v79XKLfLFcmgmuyelhrO4lq7s3ZmNmiseT6836s3+//BLl
riLIv09/vfTfr9d7Xw+C8dL30phZqsHFAXv9l15zVU8OToK6bf3VBlgdeCQ6LmRpvuozim9B0iSh
f+1PmmLTsWurFFucVx4Lqut9lbg/Ebcf+/49rtHH5uBVoikq74TA21OTPzQP00cEsaCIBHxQs3OO
mjnTsVqUrP5AMtP/dreo8+Zce2xw0Np9rJLLVfW73iSruWi9+yUAXu9GAMQY8yyfbqOL5Jw79HuJ
0ikXORMP/tvz6+uJVbe5PpUtv229t964JiLDr1f6etCeqS3dksqZa/Df7/v7Z3291t+v/6fv+Z8e
s7XWO4nmsEpPnUWJOtBqJLl2sr6EqavyedVAr8/+VUP//XJ9bH2B9d7fb/6Pn/2PL9fvAyY2ULfx
WahlOPIfqvK/oux/k5qvD1qVYs/x9/lyEXLHqxR9fXD9er3n1ux+Ou80LKMD1XFIM6/mblgKNH/r
3fWp9YYkElpk2unvj//Hr1i/tHSElau06v+r0P5vKjTHWmIJ/g/BFrGScRH/d37E1w/9K9nC+Ydp
uzyEjt1bhGZgyP8pQvOsf7g02YXtC2eBp1tQJ/4lQvP/QXIF8jNdZ3E3DR3l2D/5EejTeDXMqcIV
nmkiKf5/4UeY62/57+Rwfj8pQbwmfwb7I/7hf+eke0TQl3S4jWM714+w5euNnRbJXlypHsChSSLV
/A5Jcw0vZhaXdtimdm8c3NyBcp1bIW3NhRyIDNmir3BX4rM2zBHM46JkKyvFypeae59uxDmvtNdG
xfup115nA1WV03U7H3pCZmUjG5EJmji6AmN8EpQlnBdnWA7Prvk6ew2lJrpx0Kq3zHCX6Pm7FD6W
eq/C8VsoKj0At4GoXI4fQ/MQv4FyM1CqXuaYvoIwq4+kkT/GxbKZQ7STlfsUm+4VM7yx81yLfIvT
9Cdu1A6sfhjIhik6Mrl+OgrP38apycxFJ4ZUmlApwsK9B3JmnpvSto6eIN/LWSzkNqqyDSlQp9mG
sUTYIEla1TztfOJ3QEb/EbnuIORy72vlo36lj0TyV/2ZjEjyevLslf6W+b/ITX6x4v6WxP7raFj+
JjcxiWeLQ4GP7ykOMWvLZRKy+ixYxXONCh/kWL5XeSX3ZYe01m41b1tGsLxNvZh0mETE72qLq3L0
mZ6IaEd2lf0t0QYZEL94aGdE02nM329alrtXHPavbBS+leBw7ay4gC//A8Ksulaxe8lq/u11oGDC
9qBUiR/MrlFbJyzKS08w2IbcVxlg8jpakyQmVm9/VUPf4fXFjRrhnn+b7Ml4m2A7VezbzRqpjjnk
GESGECLvLPMdebfG0UserVQw9/aHgK4RkaOTCk9eDPMa/gHzfP9hWmCYnQZtbLaAb1bFKwOyFrvA
2Gy5TvOn2PLSx6NpbGsfEMnI9EqNGj/XM9Raep0khHPwf3Qhc4TVMZA35hsTqChwFx9hDIn0NLqE
bfPxe5nOrGjhaibZb2fwX5BWHAZZ/po97UeELSMYzHTY6wSqccUAv7RoLKl/igUG7RVXtfT/TKMo
g8XM5MFbjecGhgH/FioXSCaGgUBa9u5Gy2mJWLSr9cEGlz1Fl1TBeetVZmxLN3+u5qQJSmP6MY7I
x9dyze/6K7htOibLqeaM9rArzAQh9VLJrDcqHzscPh6zocV/pCGrA16EaGQ1WbXLhMLuaMkOCWqG
Re05Zt/pz3+39fwaKurw1t/Yefsz9TzyYlMUl6pod40NuiBXI4QIEiegRGV/YIoy5VkO2bgBCl8y
HbSj8lcm8neV63Ar0Qh1dbMfySshtQP+9BA6uJ5xea03hAOf4mkeDn8v45gSSMHaotcpd0KDxp9E
pFamEFyPPkNUa3ljEP3cMEfSMGPgrMgu1pkT7ZOlTRuu87pclrBw0R2hB2oupd48qs5NSZd0yblL
mPGlzl3NdPzg+tlOq5IHUasUEUuEgoetFEyM4bxeiU0bCBe96lNb+kyO9faETOY+Svx6W5k2kiWc
0ZtpyPV9Ru2tGq08io65JM7OetsvggrIcwRp9vp9XbNRiV1JyFUXHb/+zth5Jl5tCPqyw+unk95h
lT2FOs72aIg+vagB0Ms3rSY4+CoYw6m151+wP8ezudwgVdp4w1M6tICXOxDjNFSKem7OFvuASgre
Wkb/aZnkp5GY3mbEXL5Wt7VmwHoj+wRpb0X1qSQjGCKItOITE1Ye0JN7kAM7tY6lYKuK5scEmz+o
qFd2TWc6HEv1IwIQe6cJPqU6TsUZZ1q5Nc1keso87+oiyt85uTYf2hOtLfVgE8VzB4SAHaqYL0ay
dzl4A29U4jxX8kUt5KAM7yooyEGwIkDMHCaDCZ8N4bIBo+ykv0w6CHvXZUKEUKy8tE0W75heBtGU
ntYL0ajsG2jtajfJYriOY/pcpGF4YNz1SFSNuhtpuj8p3z9IQ6m3SZWsW3Xzff1KRk0SCAsEktW+
D4Vp3Eyjse9g9Smc0ogSsR4axw4+3LYIJe966GJQ8XUoFcu4yqjN320fnXNVqsfUuw42Qdu9186f
JruASNGZzfPFUzMocHZMxt55azGmseOd9Gq8FjmyEDNtb10UWwEC326DOKkCP2vFI41wQzJvGhIy
iXEtsCeoDh4t5k2athx1IzHaha0NgZ4RmYqdxt3OJRICDnzEOA3dXnIL5IOMftghMqiytrNgUhU9
xbF7UPPsseTXMYfdNG2AxWe3cpQ/qjDxtoD66Aga3slxSnE28USc3Si+Uil7B6GGchE2vDetrV8d
fMHkaBTWtSR4bYPFJd0RYINkoNTsfZjhV25kS2Zuk7wh7APebzXjbnDCjt5zVu+Y0RGMXkfvLjEJ
V9lpLZxXInTTanCP4+SZ57Zsvc0I4PcZvr4dZs09GVH3kV+Wpw6MCyZmkk6QeDG+MZAH5dmvwuIq
0mL53tWpdxliuzsZIFjjwdCPAxUZ60RHg98znGO2tBOMQmY3ndeigcETvIXFXlTdgUUJcHecPgCf
e8CM2D8XVuEeykY+dVrYQgBspzvXL4pbRVZsHOvJU9aRpcxm6EVK66Rp1htO5fCjcTCYkGxX3ZSx
7fskfe4tSHnCBkYzzt3OGI32jHuo/VQTmrlBO0dzk+8tdDaHBOk8oiAigMepDgNdJRe29hp8o8od
nwarQZGoPSCW8h/p1YNf7mt1aS6+JZNtB3Ge0TGsE+iZS/9CUcYZ/nHwWtBJXb7vc/og3pR9ap3/
xFQZW5SLrMXp66v0xHRdwkr9hV9ISPe5E+NNtD0CVuXbQSnt+1k0QxCn991oyZNn93Kver5pdqnL
qnD43s0emZttcSjM2t87tFAK5oMFcerPfERgwd0r1Wn7pE3VHLiG9g2gaY6ko8hfc2nTx04OklyJ
azikKC7HhsxI9YydX8O5NWR3dhjpaHGN8mI29rOju1CFc6XdR/oUEavM0up9EDHOZEYj0ytNoYx1
NEWIKUBRnMLyqjTRvfb2IrpcaKJGE3evnZeSLD8OJuB7Eq+x6BI+WtavufFt7gyFspSPh35lHilx
M0oHvKE38XGYDCJ3GZqkY+LMzy0juWubMvZp9dJ8j82DZ3XuhWx7NN0CUFnV4hvwTS6+XZtfk2S+
hUWvnauGLOk+8iH5zikdgpo/AR9JdYCKal2BrztHRL9XfZlzWE5rvdYcX1sCYqZ95MpPxWYEIeNQ
7H2Fei+RMJAaaygOAxY2+L659zj26t5Ppsce9AGNY3Pck6/V3VJgVOcoSJSWXapkSgKzSsSrsswP
lr4NneH2NR7bwJJonyG0aQ9UYfl+HiUmjSjOrqLOfyY0JpGkwxMi5t75lhI6LD/MlGSaiBJxPzV6
RDKF3e4MrpD3U2c9+ROWMhZ8Qaxws4DzIzfArdIiAAoVqkyBepkMt7McHRjRdquOAIJTZJA0/c1m
Mp6hxba7tGjCx7Fs39uGFqguRfWqmyN/GC2wXw4qq7ivvFc1C3eTp1ttFOoVfRlt6HFkVa/n6jtz
H9hXhiYvqIMQ42Eu2oU9ovdc4SmdLAKqy8IJiqYm3YPJnxH9oPF27+AniJd2j12SIhZOVQbOq2OK
6qFpQLsORLplo5O43VuUA2ULLdx1jlOVx3SGZMlqxzKlTCS5zXyLu99N7uLGHATFU8TlvE0piHuX
o4P3lWxTMidyiuRQvU+hQaSolGzlOq0Pes21Tk4+2UetJSIiiQiE9+d0J/MiY4MnvG9RHpIICIR+
mnrk5R5dbPDUGxzv2YGE+/Gu9JNPXiW80IoG/0vQ7WcP5e4ecVCzj/1BHtj37edwNL617A3rWT7J
kcb+jM4UuGqEs1HXm5Nh8L4n0t5XrZgesqIg0qRoJDEO2B51pHtBhojj4GTtHxSV0XOajvbWEgPp
UmT85RbFoR4yXuH0R5Fi3TwDi2Je419EbrxYCMOHnmETgjOHM0f7U6CsP7nMC8C9yqTz90WeqiPd
SOLtbbKg4hbJYC4H++hNiyan0W6mNl0TLp9IvLt7kUBMRs897YqSIz+K83pH/EkQ65hjqb7uYcGw
MyKEaKO85sRFAgJBB2+2cJwf0TAbQZO4YgMCFH6ZbMQh7pd2Pyj6G7Ptx7hrXwYfMDLlr7cf+8pn
FyyvVY2xuTXNkleeOSVg2DYzryxq6w+wwe5Qm7raYbhIiPoaqDcYcjypZESyGUXAhpLW37NKtps2
TMJzYYlqJ2QOiZgKY+eG8m7Mve4u/E4LYkCh16hjThODhj0ZE+R6WKd2Eo9xo7VHpkgCrh+iPOEu
Y0uoBVczu80OMStcmcx905XRKYzEt8mKDtC1s9ci1O81u+dYjPJrBCyIzyc92DMteZ9PLakS/jco
2btyKBB3pst4FzQvRJMS50nPqT5wyR8gB/qzjewunXmTMS5rRBw8aoIDk6lPXAA/hqP4e+7s+tKb
ZGE3hfupJODBwWZCIYpWP2sw1nArDf7JAJkokxBtIXDKx3SsvgOwmLZZFUuqPsJkjHKxpCTMMHvi
Wo456RcJ47PjhGRu51X9eGS0FzOYzR/iCAJUVaL2NlwPBNzs/Wwnv7w4jDe3XWFeQmcJFqnT4SrC
4R669H4QM/FCWdLdeiZuWv7kWF30TLpYfENn8KBrqGCrvnzSVElUJ0h7EPWafRuxCpC2NZIFI65l
5Pr3kUMPdImiyGuI+uAoL5r4pZftdDFTCbc4AViXIyDTy+cBESw6FZ4KQeN2biZPaKjjk2cObLtN
eWmk5qLmtsIXG7BnJPxyP87VR4vENk+MB4RTEYlBG7o4Na4lIsJ7VAFGqYo7s9STrUVoSuA7qdp5
yxVXhAikgUeNxxaO1Bal4OMoGo7eIdGP0kN3ZaOhiJARYqohR7WwzUtfeu0lia2dgX32WnrNy4RJ
fy9bdPpuhmUGNAJwB92J9wVQ7KC1smMj/E3SOskHl2rQ8lDQzi7mND2S3Slq7F3CLvBk2O6rjIgq
ZmwEdc0sclLntP9i78yWI0fOLP0qMl0PZNjcAYyN+iICsTE2Mrgmb2BkJhP75tjx9POBNbJWl9pa
LzA3aVWVSiXJAHz5zznfMe/kc6ZRc1pycoFIuR09C2Anibq1l0YvUmUcazLeJ5Of95YtYFV9Dmk4
PozQ+dZz3/8yxv4pKjt7l6Ribw21gARmf9Ei9SWy0dyR7fgpZKoO0dxuof7KM5dh4JcSq2CtpPli
2cQ9Pe/Z9IqPdAhcGp5pYRgNcgdud2fOsj63BZ4FO2+Qj42iQjnpqo/IaB75SbzZDYFpPJscBaOH
Yt6Tg+KECDHhLWoveGWn1yAErso7R/yvtvMbqPaDV4bTQXOSU993LxhgqOexPbaDqLwKXvGjpg3U
uShU57nFf1hS69TgywpF0/7kF3+u0nVaV85jRKiQ3MJWo30ZTUnxxPfwEpQZ+SPHpWscN5RU91O8
DRk7SfTX1OYnOtGWB+tV/ZAOjokotUHGWtRTOcl8K7T4kfoFQj/kZXbd24SZjut7tx1AEvr8N7B4
JT2tVDxvQdrAzh+2YSqYD7YVq1sL3wH78D4y+3adM1whJjCDFwAN7fMxUU4uGfj1xkc95+Xm3nTG
134oWW/Gkq2wA/HezTo472G6dINr37P0i/ssR2s1QD/7sqseaMtzj1J3aAjTKPYGvOLXqop/mFF/
4EKVkcIIN7azBCJjSsTxLMSc1Btymhiy6MyJiBsoJjHN2DVXQ2f+AvSVeEgU/EK9AvquJJ2ZamKS
quXJoU/ah8KdrftGs6x17eLfGC3GHroHemVO+KZlrOk+PQkNxxoj2iseOZSlFXlJ7G/VVx5y6zfC
2jfsBvmVAes9fJ8BPVq17P5kYnUvFmeiyQjiE/TslqKUDMcufKxzVpB1mdjQ4UBCWS1o5zLz8mKm
wSnO9PKYuMWusbr8iSIA3n888l1nP8YDDRR1ax5V3G16TzyV9Rz4+d1I5FjW0a1ffokkJn6nzR8E
wH7KwVcyrMDqgzdye/zdXWNcPWq+u7smwQNCbHJahXhl+yk8U4m+yqeUNK8Egd+UVgH2lZdUevla
qcpZlxpPWFnFn1o/rIVXvxqdfQFS9zHiplZht1OBaMiIFlc1WB1ZJVYsrwUZ21vP/JR7xZjkKszq
xxjY+3Rk1p1T8sw+yDkHc2LhWmdBKwCjjE+sJeydz0p495Ub4dxBb6FnkulzKJvfdkzPUVlGG1cn
kpBx4sF+YV7h4a9TU+y6oTsytlYrlycReGwLtDF6DofpDCHtOcpsrJex9lxkPYJ03WHBwDWxmiP8
f0P3w8Lx6vfi7OA+YoiFmyWzpNj2HraPMclfadxxGTqXr7hnpcZ5Qwx0rVFq2xURvb0jf6oqZxKy
91HESaHK3ngm322cf8wfrXBbyeZHC452ZxrBixckP9MxtXepph+rCf8Pe/wanyfEQwOgdMoh25zo
v0qMG744UD4pj6YcqZxGuHeWh5cs9UOq3RyjBi46WM6R4dtLOEnQ8FFRMSGwO1/l5s6eKg/wY/Js
EzkzM3LHDLSX7IQ2+4CUUBS0cdMBR1uXzCxLxcenF8mPjvkgllxJoqu31u3AN9vm8+9Mw48Wzj4k
Mw7s4waHhnQ3Rir4YOyK7EKTKUIA9Wfnjp+OVjE2ZnyQViy100Q1ca5RFUqpghHiGm8bb10zTVZj
/SXj4H2WzeyrEftemV26xHU2IdhTzgwmai1Gwr1hiyNu8WRtz+mpC03wbxOokNxw7suUKU2vbPSG
dti7AzCduWzeg9R9cAyQtfrM7d3wmuOEHGKAGLWxo+OR35SMWbhME6ZMgMw38VFV1c/Q4SCHV3ir
6r44G87RG+ZPPcs1n2kKNaNJdxRD/BnaA2hT6AHM7+4TfTJgVbrOqo4T3+5Yo8jEnCS/ZUkjJNNZ
Alipmq+gJgI1q4SsYvhzMO3+jZMKNVROcRaxsxuC4cXhzE0KHQSNHnCyKy1+tKoaxWqouvo9pXMA
J6GTXttp8dFps7t1+d5WHhGhVjDxpk2WJ7u3et+s1GGcS3MlEowqQ+gC9rbNS0iL66lA70DGfnEJ
Bcj+4NAy8K6D/vBz7beWmOTTZp448M3hQWDJoriLSBXWOxaqEUoPNBZMHyC/Rd89RwQTd3XV3FP2
ztDGzE6tpbl3ZkYYvOw5mWUtDwLyRv0kONKOhsbOUXCbLfkzdl9SfNRQexjTRbbDkfnKlUz9SCTI
2WnstX1AKZwvIK1TqQnJKWfkteLU2O21FN6Zl7dn1xInr6geON2h7t5rc4C7TRvqneEwhaFKBZOW
54IwiWqselw8x764FNV0AxqLMmDitufu6QNreZBDyDKTP+kzZlwMW5TpZDY6PMH8jakxYa9L7d4q
cTKy8Jq0E3VdecUdfpv1tsISkqbr5JKrHM4uLcZ+JN3o2CTRlS5mggP9/E6512dnVgNPPpck7jGf
LDcGZqAdnWTDymo+w8HItn10pvZu2dT7aeuEgNabZgBv2WBYBVejtp6MHGoBEdKzMDvR8FMQgo05
6zQwSmmSm7DHZk0I721ODtZAK1BbKB73ApS2Cn4H8fx7Sm37QejIOV4yPtDiTrwwZVNYpla2nHAE
xKwB+ozRRijtyanfRwq51mIO3yIRMnXHWFSPD8bk1pvGND+kCsURoPB9kTaHdiyTO9BOrW+TDaIt
xbp4ZvXJE5FDg+2Dqjrb2owzTTfSc+FxokBYok5ubp+HHoTp1M3tycqqw0Cof2hdDbx6Pft5qV4S
r71JqjmIYSHK5S2hEGFxQpfZR5HRis1k/mUqJSOAuTb8Lp7MbU/K6+RUJNZb57mpdQMOadlupF42
exWbR0tPdux1xc7SvE8Py/5bpr+XEX2TkHqa/VTT3VdPmrGf6elhaWqCfX3oCHxnFc0VqfNq1fmT
w8x5E3jN+DoMGExpyIuDeDfn5vtQBoRq5+jZ6GvqoIBX7pXjNNuYao13Q7kbOeb51cnDPbLkig+C
BnpF21/81nOsPNOMtJ40ZrCzzI7M4CHfMkaYc1pcaQhY44Je5bjoN6RTOi5lAX+DedNYI7kfGk9J
ELAfVQWELgmlrzbQdOn2JGXCO8nfVJFZp8Kq/CoExQCl/DVUuPHyioK2MtVKRqQc/ev82tX8xDB7
WaGJfjdxLERL2nelGa7F2K31HmBCHlQa6k13a039feKLo/8I76ztDL8IRuLNz/XpQbbOQ9+wbtVj
vbUVmA4hu0UMGdQlo4XXnY56ZHYPk1kyqsLqBWtrq9KDRHrd2/SbM1KffTmYuxDtjdKufDqIptpW
SZ/fGUP36qnEJSvy0jQQFNrReQKd9Gy23aOE7hVXzT5MJcmbIT+EvZ7eV72W3iccC++E7j2GVa8f
gTKf00j2F8GyWlpSu6J9yeqcU0hz6ls2Wd2JD060ZPxNrtL4EYq3ghhYBTHMThv3nmLYe47atU9C
8OBqoXHRUj3dxRV7VR6/UGRrnnKmJkoE+j3vMAfgmn2LjWbd2BWnCwCLlhyXC/2E60/hEKYQ0x8I
dPqiurhUyA4zt2421qkaDzKrH3oQU+vRrt+6n3Gu9/tilu/CEzGNuTmJ9y57nEzBzy3W8SKQy6LS
zPU7xpBuyYjCkMjY84ZI2OIt9Lj9zIC+8oQWSDGZD8qIabqmxtLrU1SKvN+5Gh9PswemgtF17M4e
EgNIGX07YFN2VFbdualmbDqLPSHxsJg6yP5JDaUNeaSO7OfQox+t6lgzUuuYOBy99Ak2FYpondCR
xUkOg78Dk9FgqYvEcunwUnWetjnLOpCOZW2PoXrrY00611S+MVF7PaMCIB9whufBjNrPpDIMH8j+
thwJyc8GK3RpNMNl8D77KkTInKcnWfKghNYA4ptLpZ2aX9nEMTadkScjTb6I5HeXWF/UX54qR9qb
kcaKjYtTj2+GoZ4bUzQ+J2TKB8N5cEIH7zQmjpkJrVe/MF/L71qrfXEqo78bhbjG3ErRWnLr6uVk
3ofgV+qY1FUWAnCPRrB6HNIP2r/peBc3w2AdbYbg2Z3d2xiA5JhC3TxV7ngw5WBzMwYSYKjy59xB
DrBmUpi945JHN1sg83A3Ao67jbd02nXjR29I3+grOkGdj9HpmLdnH54x7Ue39lZDhIXVKQHU9R2N
tF2MA83pDGttWbHwieNc+jxae2YzozZcXT144Ce4xZUO3MGsd/TR73t4PWqYCYiHtOTx/EJ1mdp7
yqZQroSLE5vyKorATeSw4WDM1mWaSmfnuN2Xlr7WhPEKx622SlqXOR3jTbekxhwq/WhHYPb7ZlCU
GzhcLhsIL6AvfFz7/K3ivqAe922c1bCRPY1dbaYQqrnV7wDKhetcjNs2ri7JOP/SSnrm9Gn4xTck
MLd3EEDUrdSLm/cwz+HwjOC1FdKtzrIVF4GEOKUQL1ybCy2251uaOy7DzhKO3CxWUVIz9EnrHY/P
WdbqilqLi7eNbkYcnt1aoxfCIgFkYWBtI5wweULdWuxlhy5eevbIMfa0ZsUdH9DMmQSlFSd3zwA7
KgB+RgCDyoDGAokr2wXVBCkj5OI/ylWSs7qWNFsbsnY3SwFZ4lA61tZq2GvwTWhVrK99Gb0h+clN
jGM+9TRsNs41C8RDbZgnTbduXZ1yyLSzswixMRgmsyB4lk/e+BN7abyuJhNfBhAeI+MGKPW+9S1P
klkxeN8KtiMNmkBrLa0dkzgu3ibOrtjWu2boN2UPBkSb1LbjidgpXYesUXcVYcKBYIybca+JwF44
zrCUYVBBQGvelqGJ63PbS09BBHrGbc8l9ZzHOqdxIsQgm7USjjCVZgbXLpsQFOP+8mjItgHVogZa
OOxLl1OvIdGf1mPilWtcvu9dxOUpWjg2GeJKIA9jgC8pndhZ3I5dc4RjWBUfy+/Gw3i2lXOtNe/I
xWvDaA+r6EvCVy6p9qgkE4lBbm0bc040PIxt86Ijbc6R9lS2/XDKKvNJ39M1x06uzoaFVEGupzh0
dDMkjbx5cT4+BZm2MaI08TE/Jdu6jrZ0wvarMCxrvwp75gN9yGS2NTSfVFW3cqbqPJMbgkqId8n5
1vJin6v5dO1lhCgWftDXEa+tqYPsj6WxEy5RhZ6UD4ek0LP1ja1noA+gYO2yRkBTSBNvU9lYmgin
qtWUN8vHptsbY4i1DUOV+R6EztkherUN6G70TfNRYPvYMBOv/TIozkHUROhFJiXRHLtyw13hhqV+
AoPUkJaQUwDejFzvKeiaT2YwHlM+k7VwSQ+FTLAtsj7DhOwsbIYxjTuWh94lDkv8NrXcjWV51dbW
akoFCLo1dBz7jJWAtQM78uZqE/4IUgI2QZZurMQmJetSMwLzKYs6yS53DAv3HE3eyO0qCnbLW7u2
nRZL0KgXmyQJrm0hPvSGj0HE2mpeLg1TzTBbiW1JHGlF/aU8qE2aqu4ijRNxhvxAS/YH2Ti6JIMx
26R2qo6mHl67hMmuG2Rf9jSDKNPHX1HFe81VzUp6b0fAnIAMjdcPUttXmKT2pTkFm8TI9gkiTF+q
bt2WxTp2sgAOp0WkRuq4jqgZL0CNQmTZxZy4/KijVbgvqx42CRiQWbRXzIzxgcAHh2938ltQMBZz
Md78R9NaRjdRsbda6josd9dkiAr9GPGemNV3jQ3Br5KvzKFk7Y7x3mMSNPVO1s/dXEy+Pjkrdt6E
QW9z1pvp2cvFc2IyLpySdoehwO8dhkZZP9WQIz+80oz2/Wc7ybcJ9WEV29h3hti4ZXkiNwJu3MqL
5WfkZjTk4tjedGX9GzPRqC3ibUFPEJmneVVzG3HK/LkZ2WSTMxmP2jXQ6sJG33fefMhiuSmQlzlp
FbP4gDw2bTQ2ibsExWsT0ZXC+Ks4UyjD9ZL3KSDX/pYSDKmK5FcBP1gNoXO0JKqTxyFwZLtqmINu
uBMfSo6LL1N9btTUv4tIEMxMdWyWB85iHv9MgnMU5bkG5Gkzk2fC/Ah84sHqzIYuXpjXim+A5H8K
9sfi8gnNlUuy4+7LjseJY5daWVNVfigtrlelMgkejPQwxh79zr8TN7GP+s+C+6mvd5o4iArjpszN
aB1jQWARwMuVmvM2jIQ6RUBxZsP4HY+0biN8PgFkZXwgnbfO7nZxLo17Q+uMe6ZzZC1DBsMWsjDS
3kxpBocG5utqA8EcC0wv3vSYgmjkWz3kyk2s27cH8SM34oGYx8PoXeK2MF/ZJ/i+EzmuYoKCEwgx
ZiouWWCihJgcy2Fj072VAWZOiUisKzBPvtF03JYI/67wnc2Ey62Xtn8HgIIHRFfZbhq7B56inNBz
TPgxOGWa4nBK5W3SIjQ11X3cz0Q1VNuvau53q1TFr04FgqrNn9WYX1vmxNuCzuaCbWYTIeetQwm3
d0rOfAT1I86o+ymYarq4KcvOs9sk3XNPOqB13GwtPbVOBf07bQqcT9YciU2JHDXhiG2rBWBDdIVq
BvylECZ8R/0kO486Pa05ht+JBgyvJLFHl4T20I+0VoWVh9gdpf5YWluxdOTaMovXZrncDOD6gsPy
OGDl44ZmH8iDGWFVVB6OQt66CubzTDR9r9sZjEaj5sHWWfcmsZ+cfCbnGnBYNUkE8QMHmIfhkFRR
+dmz4d/NCxBI8+JVlzDetc3iNWVdZLYdXHGjEFrVo2nP1KBRBGYiymq+o8ipZJ4hSaUlBdVoJd4X
r73qMPd8i3IdKuEF0lqQb3FefeZRX+9S03JgmvSsy/y4LcW4yeSivp4draEjT0YYiBPn4nGAcmda
v1L8VP7kVgxYIl7BybPPBTnP0vGEH/aSlUBo56bOvwISeFtu0qP+Q0Uz6txMCF7dBBSyo3JUe9AI
xqmy53yfz3LN2raJrWzGm+Xa+wxjzMQANyFkV4re8EUxr3ugRJeo7TExMkdjS+UCV2DL47EDncRj
mYNUQwLiNtZycpnRzUBv3QjLce8CyGM2H//JWc8Wotu80HuaheMT2RxWpmqBvy2Un2rx/BXQBWI7
oz8sMb7mhQkUWotVOaFNYWJOVU9yOGhVC0NIRRf8bXKLgRucktIVDGOYQ9kSIVI6z8u3oNZjIAwX
RpEOrChdqEWIsvCLsjo6CJBG3+kInFEgaWqGc2P0YsePjmHMKPLBzVq4SN9piwJUUhY09J66Y831
EI7St9mSneAKk0FsPTe9kwt1iXn3eMcbdmb0zHClJXy5kEz7iZ6vCGyTYHbp0OWzCwIG4KuGxr07
RUBrXnhP318OQAlmkvyrnyaPg9LxhE2gHnNnooDo2/39TWON+/bGsLvefoMKNZPEm94HOjV9C6ze
YqaHGWEmbquJ7qELqmknOAQs7CqqDsu1vvCsmpxPVS7UJmkAv7YXPlVYmLA7QWGBAsLHq8c/K+JC
w8DLIclNrbMohsa8sLQ871dP2m479VjGDUnmEj4U1Kn1vHC4GoBc3R9orsVUWi6+W80pPogpmlS8
LTCvnuTKvPC9wJ7/WJwYyDTOE/ElF9chbs61oULCw6Lcd6SZN82svRtMIJBXiofWCAQ9h5DFeG3P
+NATZFHzvVjoY+hF/LIQyWLQZBUpPgKvnGHo8KIAfSGYlaDMpHlL9QokNSwAdwGeff9Sgz/jhRt3
80JEG0CjSRBpMag02abHgeyx7MLxLlkQnoIonoPnJOQ/bTA8XpUbPc/Oh+WGPa4OLMOZZ+8skUgW
LnFIDfN3qPVQ8bKFu+QFxtom6+zjWQbFXYGHqbE4ccwEvzQFaUuoHkCPLbBtQ356sUzD2tUscp5D
qVPC3P0uoAjojhCHbxaOBubSAEaxrRYvLWy8z4yyZCyMBbiviUeiDeW4BmLywRX31R0NgEm5c2YD
JIipd9NdubCu3BJCUt3WN6zT9FLlzs3jOiC4keRDu4PRTyVmwVRzmrIjk+cauxNvn8bV5rEZy5c5
gjU9lNob4USTu+9Swp59fDuHHU4ff3idJ4aoOzvxHrg4cHiaPkS6hAPaOd2VdnfVPC+8m/Vt0YUX
3NoFpkyIZQln4TCcYXEExbhGaLbh5EO84HPDdrrVBW9CxxaNvGX4GjjzVSUoH1BW9vj9VhkB05DB
jJpNpUdHzQ7uLf6/N9+P5bfr+fuXWZUo+8E1HIlBtNqDU5MzYSIOPKeq4Vm50wuNoGDfR+aTjr1k
/WHSTAvAS4MsBpVX3w1Nbtx1Ab67ST+xbGNMXr5aVeJeqZcnRQ/05GhPYeTrCbPxUQ7L7jD9+G67
0Go68+Ao7duKNMHqu5JjCOqrmLmu1GXwVljaGbpTvLdYk+Dd3DLyCVvju5wrizS+vz788oqBfU7R
Fz1hcMY1mm97mjDsxNT2bb083Yn9R5PDd/FHG4X2nhLBtS4RfyjEYGAWBrt6tnFeWvnB4zzFYG6k
XbmbYZG2vrf/zieqbvzFgJx9X0BXXSBD3y9gaLEkaOaAkqkxrI4Xflm/LHJm+tiBWwMTkTXppTNE
t26mEWNYHN56Oiup5M5C7B9bwA+4jivo5vgg8V45KXfUf4pD3ZcZCNfiL0WX35cUUjV//+sSb/ov
6SJPtxZUtmExlTPIvZBx+ud0UegNHRfzUeFQT75mYQd+IijNKCRi0gQSbEUVASWALnAwjCcmIxRU
swloG2O83f/8tfCH/uWLsS3DBXNpOVxFTLF8sT8/bnERLl/6/8qifpJCb8q9rmOfduA6bLMpx3KU
6mezqh+5kUBJUPNKw33FKAiOhNFa1CgACMa3XIYvZfmY8mqdnJgq2sUJzaj5VkVpepFMyooeUKM9
RUyfRorKI7fwHTPSrjbHycRJGYvHsXXXUtbuEyxoToHtYKJsUTqNuFXr1k3ouS04OA1UF8WQhG9t
C7PTmy+wTePfKPefeq+7e8OsIny5WI3YcjpeePRYPS+Cdat19vMk4ElN4RpPsP6gVTGr+9CLQ5ai
GoiSs70NWxtOKdtmCJ9qNSSwoO1M+0GGH/LlAXQlTe+1djFHxMI8GqnKrfT4dfY4Wsqs2GAdIaES
hYdEuv2hs9tDoFeSLoXqzVRDfiJAXx5ji4vNFEBnqpR7xxiCWIHqjUvh8pxXKmaZFGOz6a1lx5xd
66ov+mIBRMhLtPCFIUoWoplz67a2rkguoC2YwjSoElhurV2WBRjaysQ96KKcUbUzb2eylG4Y/FBd
T6wFKo/+lok5v2nCvdl1Np9LhtF+W9nmpo6rnmc6aXbYs5ZZtPpMgyI8jrh9yUgAIjDMTDsxOfzF
VmHcpRNfZpowRBxAaR/twNrFzjCeCMu3VDG24xmnoLbObXHVh7r8BIAUrtwHdoniA6MBlbNRtEe1
FB8epkffNauXOBgpxkWlxNVm89wH6SmyZzZ6RotlbppPpkbOKZuTH8RO9k6VuRtcbS0OQXt+zb1S
QVrIfluVae70nIeJPMqEfzpVL57TvhuZMTD7ZBQ2TJl+tqXKD3aQ33fLvyWyHxh2LP9Y8ECdLbPN
trBq9FXg1hl0DLxqTARR+/WRggvaC83R//6T33+GpYCJEc2Kf/wPdUdz4EZM0z6QTCWwn6V3dkut
eUeWDaCwyZFUQHunq9Q6RODBbs2o1N42sLmNDSMf98VO8A8UCNGR69jrMnQgWU3ZYzmV9bn0pO5D
HdV5K5mlzpykcIGQeOedLB6b4Yh3KL/Xc4eWFGmtkeSnk0dsepVJzGNRKw/SqNXW1NRXrUUmO3vT
gF5iikFrDFTeUtk3zpu4qoNrVvPodxS+gJ8w7W1YBsSh+MFe26UU2RtS96yrAlZva4MkZlh4w38O
a8D1kkNgNwjeAam9vgA3UiXVNRW/67Afnl2cNAJe9qZJmdLhzBTHOAEsGRB8Sd3WYDvE4evIhFng
5Hy61CjtXbO3T0HYPUK9rs5jDyVfGuM2ruBttJUitthRiTSXKoO0wUIW2EBYBIMcDU8FUaJ5E4xy
hdRR3kWFdUmkPtxZZUkndNkdE0t9z5igSfd5s4LTTUf2OAxHB2K5jzitthhGCbbL+ZMRr1pj9qMj
eyr3bubGPmUe9h9FFz/H/x1+lf/dRrHUlP+xfxx+/f2vwiYAKiRV6y5LvU4s9k8bRaoME8AS3VA4
CtYcfRXAtyK508EyncRgBlxQ0i/Fc0xiBvg0pHmoE/NIaazQ45PZa1ej5qJUwGJ7QWv5zTTx33yJ
5pKE/Zcv0ZM2KV7g/eaf9zJXSYZ8eKD2o5FYmyZUxnpwEfDweplHPWt44vM8+QpYyikqqkFPm5xO
4TXd98ngG/pDVjB6jxgfrvvZbXe9Gp2zxKwWl65Y40syGHSjVzEzBDLCgZ5RZ2n+m13Q+HPpBJA7
OGgUT7i2Dj1H0G/xz5tgpWGl16exxDZW1Gc7FPcE8Fawd1xfGKI4N/ldVfYwTQhkgWLcxWNho2hi
yGP1GfC3V8+2oj7dGz+Qk3DNlTUNQENOJux/3q9t619+3i42D931TEo6vH/5eRND1IIyUDjhE0BN
Js1dflPpcm+6g1+ENQmZZvg5huqhbl311sqf0DfbkyMhw7d0h7pukMPOLAp/DHpIsbn3WtTOMae/
7uRi4t6olK1eqBpmYWyaqzHIubAUlbjrbTJkAgF0RYmptesHZfpenu9M7hSvgRy/+vlK+cD4UFUh
HuiMKuzYk6RlsfrrLeOd1MEYwWQ/Zpq0VyBa/jhW/f9A/r8L5Eseh396ivyP9uMvX0UbE6L6yL/+
/tfXr6b9y8t/l8r/40/+I5Xv/M0xBWdBXgaC1rbOS/CPVL5Ja4zF5gOrSFJMsfzW/0vl2/rfpKVT
NOI6nrTIZ3B+/Ecq3/kbM0TO3g5AW9v06Jr5j//zXxa/5k///s+nZlMYf14Ogbo4hmsLh0EI5ynj
T29pONmAYZIwOkBjhTxjll95Xzdrc4iv1HUpelGsDE4NW3bddR8kSPLDpJ3Swegu4LkjWx6GDm2m
oDEBX826IO3oCzvX6FpcbH7OR4yu0C0CQynBvzUhA0kcvuDYk2jRQYIzSe9qopty0u+W7oY1I0sN
HrdKN8Ewvw4f0uagOne1Axhr73YV5SBhtR90Rl/AdeqtLj1sbpY/1/VBLZKJvYgn/SKjmOgpziKs
cP/dJovUYqC59Iv4MjAxnBc5JoxqEPcINAZKTYZiEy2GmUXCAYEU7QpUHa1E3rEXoccwH5lexOBB
u36r2/050635fpSlRss2MnjdEOFr2oTz/MRgs2orbzNaDFWFEeU7m+wWDQoaad04pS3QHB/TRZSC
t6EYPsHUrxmNdgTvMqpjeRaviacjXC3iVsU1ZhG7JKqXGkY0gdjRwGmngGq0MaEOmPlwWNeMhbt4
O8Rdso2iijkKR8lonsYnqwehzYS0KTOC3oxifVM0ZFo4ge5z9LlqEeoA9z4ZKHcTCp5EyePmsu5R
9moUPonQDuoe2+jrbNKa4E2bWteOQ+VdJe0zfec96071YRcIStwW6BtQBJ0n5S9wleV3LahnqJpk
PFAfh0WGFIsg2S7SpI5G2S5iJZdWOnLQL61FyIwXSVODg5OicQ6L2En+6S4sRXZ09f5s9vpbXDb0
d02miw3TKLcRV4ai1lkSMaf5WYmLmRo9YwfGtvItV3RgHyQ9NMDFyz5KafUxkWV5wFetQLLSa0fA
Usvqt9laq7Y4tpjPeeDCEtIdJtrKmId1beaLPzTEu4sg7I4/W/RhDhC0fbCZ+kOYnk2aC0ghWTdk
4VOKumxm3pU+AkhGw7sdZs5GGclbXUXqqjIIrjHGIc0KcIcydhUL4qvLVbPR8K7FypBUR6TRqRE9
p8Q42g50h6U61LwQRbxZpHEbjRyhcyJluty5LG3YQazbQE94xeaKrSegBgHx1Wcl4DVDftcZaZG3
CEjcM6tfJHpC6NeIgwMy8M5oiECBnRBoRpzlFoHfgCdIlS6hsNmj7gIZBaP+pbUJwzvIJVyHhufo
yTarW6xubm6yE9oFdoJq/pW0GGeoLPgl3PoSBBMcXywIuMZz2uiwJTg9BoVpsSoQ0ljk+ftgMTF4
i52hX4wNLQ4Hwka8Nm8Ak2uB/txRU9cTCd9Yhrg4KgG8FRLMnF5x4n5NWo9BpidlL8cDSUlzizV4
zaBw2s6pUYK67++nKcr8rhTFunfxmqhOI+/dkU73kPyC8EFBkfdwdDT9Nfg2eNAewINHywK0Civl
CmBWJrd728FrO+PVD0srpxai81ZRrO/15gMgB30rzcc4dgw9dIeZvP6hz8sHFM7R2uDk7wTdziFu
sVZwQ5Byi34tQvWzI2fh57lt7zI1H2qaKk/ZgCNHtwLuEF7wHOUZ5NfHPEI3bIHnoXEjYFpRCO9e
8s2U0VcFZ8rwBusaD/iCMstB+Aiw20TDi+NZ+V1kvzB6qlcS2xuFJ4ti7eKYGtEocPCMC7zN9RT2
prDEZhlFhCOr9pS74ksmvwGov2SLGShfbEECfxDj2xUgggFwLxFuTehPRDCazdD8DGNruFgCFbDM
cKkvVGcOvYbvcQNhPoNrzo18z2LBajHWJC4hn4qVqS7n3QjlZdVhVn+QO8Pp1LnVphzfY8Wnq+Kc
Aj0UwVZhn9Rwcti1fkpxTRW4p8bFRhXhp1L4qvLFYGVF0OGb5DDNWcwoI165FO8xvWoZk1OzkjMW
3kbmAnd0unOdh881lgW3vg79sBuryl1rCfamnl0ygCb2kHvEeG2imnWVD3eN0HrfEBtBMUZDlhbC
9LgJB+xkYjGW1WnO0RenEXTTRxh9pMG8MNnNqfcumQDv899e1r4lrp2uHXxrzWJgM/bjYmdz0+ma
6Rc7k5IVjuWlpY4F1GGwUq2FL2SRb/SQAkVZ4YJcLHMx3rn/y955LTeOdFv6XeYeJxIeuCUJekqi
fOkGIVMF7z2efr6Eelp9Ov458wJzUQgQVEk0ADJz77W+VUkRXYqaLpayujR6Ziyo1r4U3GGuVW96
NHj9IsZDladLeV6BTi+jKwe1JX8dpYTPkmK+GVVfJ+V9eDqKM6kll2afS/mfgQ4Qc2d/Y6MMBBAs
TiwDHjDy6UcQu8md0iEkVEi3PCj4kEM0hiZaQxXN4WxXT6zTHimT0iBMQCPn+JKc4YXqHnJFpI1o
4CZ6YqDaK0unUI06f9DdA8WUed83VIF0GhUK0JS5unUgs0A7OJUD+MHKrok7n8gpApfIeomfq2eX
WgdCJl2Zrn5HaxBJwldH7WkVjZVD61+8lfVw37WTcmgCzn+3wtZYcmIy5xj2lL3b9TzpgMtYw3ct
9TDMTAPqryIpNx3J7ZtiYB1llL8LE7lohW4UPwgQuWpy6ESjr6EaDT9uoFI0OMcmmXLS2MNf2ag/
1ji8t71h3AdMQKKUdXnnup1HVsrK7QqoLCha/ak906XEKctwFNXKtEGiSQ6y1V/s/jXSIvKCUEXC
wV1Z6GUB9GS3AgVtKKW01SKqlfJaIYW2BYrbXkpvJzS4IVrcAU0uKFBc24h0LSnX1dDtquh3zY40
4nlcW8diEP5eR2vmVbS996SHdNs54AstVBLhxujdVObhtRbBJ+X6fFc7yU7X9JNVDQ0XEJ+YUHR1
pWvuU59TMogc66yx+N1CllapR7kMY6b2nEmhsoViOW5Fi6YpW9lSzIwH0cJv3N9nU/ucdv28KSoK
e0WLSmqukBW67TkYAeuT1v0E04JsT1jy62ZQkksRw9e27bkEJgHUpsMLU34IKbzWUWCbNiFXYzTG
x3lqD1kUEjBQEtBTmu9lH9WeWs/XSCmpVVIRQeGNdYQ7YvVmofyG/ILnPUTWaRCXvPJHBUm0HV4a
lK6rMJ2vaUQcdKXH5tV31D8ZSGbQuj1iWEieNdMnVuF2fABM7KVOPKIdemGN6G5rTQJA2vzAbCU9
O7R1zJx7XTT49TaTSvdWat6dAPV7JHXw1TRyftUX8h7SLVDkGFTFChVDiQdrlSbah6KM/bqX6noF
mX0TaG+GVqC7V6LblFH0pGYu3ci5rFbKbS64RecDQiJlyu/9qrrFLVBQforv4/mmKsIr7bbMa62I
KaX0AOTSDaBKX0CJQcCWRgEMA1POKlZ09XqqBOiZRtwX0l1AW2JtYzeope9ADOSHm5q8ucdGtZvl
qqG7NwXhqyPwEhv7goONwZd+hkI6G+gOM7xIt4MhfQ+udECM0gvBHYnEF+mPyDBKMOVlbie9E7p0
UeTYKTrpqxikw4Lew6GUnotEui9y6cNAwwfvS3ozQo3PW7o1Sv4P/cVxZ2DkGKWjgzdEQt/i8pB+
j146PwwsIIn0grTSFeJLf0iq/OEeIyNucI6Y0kFCugSGkhqiO7RQJqlYTXrpOTF4z6tB+lBUDClT
jzMF6NW4QoPmrxzuq7b0r5TSydJIT0sr3S2x9LkwT6reaPmYq1y6YMhlYVyTzhhLemR6zDIGppnZ
zi+THaNiRHDx6pfxZ+8wG42T8bYJ+9+d3ujr2IDwT+zFnWCxcTYx6NQYdUaagsDJLfUQyKc4/wrK
jQcLe0+j9yfipV3SrWoFP5v2EaZnJaOQMylFtA2H6mUyp99aldw3scAIQWN31Y3aucHWYO7yKr/k
KrzcosE4a8aSd6Q4K1uEH0FCH4qZyFvW1AfHQno73xFYdJRuVFZRV0q+zwNRnkLJ8VppJzzHb61C
BzPIVWRVs3uf9QH8XTp4YQuLlSr3HKT9er63SvfeHIN3xwn4hAEkmZCiNUjgdfDuK92B5s8aOt42
YHljG8NFS1IACCqsuB4SKM5wyLCHCKbESuutnYn+32os9N3hB9ES4zx7M6u3HoN3SaNctdwnwx6j
VeMRI/PoT+4ns89fds89xCA/XSl/QfRxjWRTo9tB3b13RMraIL+bW25/tn83B2SWh1Tsld4rwe7O
TnNnuBI6ndr3JkyzFBQLSyW8kmEMFmuM0SSw3gxod/Or4jS7liAoeks/qnRmwCsRD6IR4WZa4bkc
argx2mtOnSuGDW327TH3uUMrPkk4xUnkwU1hNiHuPQ1RZEaLPUQbKLn+Y6BdC6E+6xi+U0P6DxPz
I6FeXxQXMF/QxQhEcg39Epf17QSPQ8MW1Fi/UDVJyyz4Fh/4u0I3xvAoOUbn1zpC4qnq4jHMUbHF
3JWJjoNbwc3buAWh9FYV5aNotEtQ+TddgtEIcHApLXCJFPAz36vMDzStyL7wqSXhiOnQ6D7HCpM5
U5zED9clWqIEHO4aU46DRgsXOidZfmNrnZc14Sfu2mvqY3/zEaEKzb4zHWuDJPERC8q6kjwB+dWQ
u4nLM9tm9d4NWbxnLEeREsYF5A91kO5eLOLUCdelggm1gBDk6vtQL9d0B1+cucONxL19YESSnzlC
3se6MHZuED765aUfyndbQHjXCBjqge8Wpr2ZJ/eu04bnQCYyNb2HOxK7IMpxw3xiWvFM9QJXdcvq
WQn9u8Tqt0EMMgHNtPlwX2IpOeVEi3ljC+4JxfxdMiqRtDsdCiouFzqQ4hyR1SSKGUtSz02jRK81
EB6PKldbOXxNqbCwgeB8t5qShbJCtKfT7xj7aa3o7SUKxO3YUQFg4ILqVGYXa1AeIhAFShghR/WN
O1q4tcTkE8WdtqOXTKA8gvE8Jzb3XReAYFH9xo7ETA7tBH3d7Tza6W1T2S8uKSh7EgXhvCLYRnJL
5FtM+35W5ps0JhcFuJTWlSxfRfhOZMU16oeVT5aqJ1TnrAfljsoV07hAvzHDuNvaN8jb6oppQRxq
LObDC3PHD7vXP8hIbGqmcTE4mLXVYiji7EF7r3e4pMgExtGwn8viAw65Q6JnSSqqTORQCS8J3eau
DMAmt0rxYlnxabSxw/qN+KiVYXoU0W3l+BBq4RSu/dZ8NALnwtB31+sxgACBuH9SHi06CZ0+PGsN
JZgCczwrZXerRNqtbeIb6Yr5TU0qNE56aGxbpKx+0e05L7daLegiZfDHh5wgKUL5bqJAPSU+hGOH
fm1NnsNRSSgM+6g8C8DtwOGcRxPp4S4stTeaM0yiy0+q7P56rK1NXKTmQRc2WjrQREVSvBc+lt6B
UN0ZBAahVjciiNpHovEOvht7ZHi0p5SK58YUhGNgN6EDDZcfrafdkN5nycgJvTzlqu/uxsBg3a7i
doohFKa2goNvhopScttQKXV6GegKfeiJhLW1k2ay5CjGhzjsN0y3fDCWtBgdDcQFExt85ZvBUPA2
qaRWBSbcspACW9v5rwFi/woZ6XpIEJu4DSiBWlf3aj3cENALk9KkOBnNQP0r60/Wc4F2dsVK0sRv
2gL0KIaHNCXsNKjphkRFzF3cZVUypLZ+cuvZ2mqlcu1SEkP46cTD6IgTyLR3I2CcvSZDeKzZxCOI
sDN1sE/2fcMqgcmZGzPYDnabHhIT3eJoHesQV3BFB9kwfHS8DeWNTJ36+7H7KvQBHlmDxb5owTI6
+qXqDIfsOEFuhdF4hdYxL8jGc1tSqEzL5maI6zsIAzuVUuxqGHsISso2UatP06cUGFvx1zzC/0lY
0CEHVz9t3/yd2WoODpyWY+fY8akvxUPtNntB2xOnbnDXiuCqR8qN7xBT67s2zAAUzSWrHOaC+NpU
R1grokTuytT4jBo33sCBO0dFgP7I3yaYKblEdSgYSAGxysMLCqDo59qjP8N96G1+MUy0cUpvUkH5
MgdDkBb6Y6cUFAcm5S1XNB2FnDiiVUT6VtGTCQQ6GZ2ZiVJKHA4RDhHzNmIYdmbWi7WN6759hoVG
PTawvNKNM8/A2m9oerMGa0c4MxY96PDhULtfitCeLGnlsmLikjJCHncUVPd0KMkpYN2hRKjp7HrE
Hwh7v5RqURS5lZfbTH7HzlmHeOZn7VChzsW52dbVJwAVdHCcynLJBHxl0o623ARNqR3JZzS3qATv
9BHdYBQDkExi5haw3Y5D2Py1Vwf17A0D3FfXV5QjFworQtY6G9Oh9rls4NPhVzQIf9amihNwOdi6
0YT8k0u94Z557AKZlULB6rDE2AWdekNBBgG/ZGuXuQiREAoNPwTIUIQUkNIDGcveSl3jlI/s6rjQ
wBDVLDZidW9MBGNSTq5gz/T7IcumHZ2u8qj3hPose0PLpIaQwLRkAEsJe+yKa6Zi+6YLXZ/8hSu+
/HVoJPWxRJlj5QXcS2ryznr5u8uLWfYoiRd87byWn2PMQjdjXGpk+fEl9hm67EGGnw317Ky1kLoP
ZWiQPpb214acpnFNZ+VFX9iiJhr3MCvcCa06u7YTkY1XNVF+dCKkqFHL+INM8lxFMmi+wVXfI9jY
ceWVxzYKq2NY9uTWRCRXgP9vjsum46rxBk28/xzSTAeuUI5TUesoqf08UU7E7/08jKdM3ZDbySX1
9xNDQQNDr5jMFQT4UAFsdiwlgbr+vXFrHQfd8jiKWq+qtWIdu1wFTuO2+F/wbIHfOsK3akmo0wAf
ZtUD7onsgp9/M/dEU+L2Qw8EfCuzcwEiD6gDFlVP7bADip7cq5qGctrRnAyR/oMV6rKOwCQM6LC5
gKCWWaLsGAmuhMSj3p86cQ8Z7SYqmSPFjKWrUZs1xtMhIk4mmLH7UeS1AHp4YW/9njUQTyX5bawJ
zHM3Rbu6dciMpSqljA9aQI5yxuyWKqS1CgznceAyBMdAVXGKsqcpboadMQ0rm5PyFBsENWgMLKNJ
BSKZ4kfVT8uzUoKGV+1QJkQcJzzJDAL0TQEeal7hd3cGmB8yxkNPLbBglXm+nZ3KZ7whEbulNLQu
bcSKuLnW3OYKIDx4cN1OjGSRi30uUEAVfv+rUrInMTaaF1MPIlu2GzLoQ3gCQ7O0D6nfsVyq8ewK
cM9VA+epY1MwidOCD9a+6V2p4By1/NSlaQPDCX5unZdfFd7eRtwEhravdJYq5BunNnXPzHxOVNT+
Sa3/xun/ULOoTqvyhAI7PeioN3v0j1J7etF17SmpXPiZwJoT50AEIvHrYWQC1RofiTkmGumx13Lq
Lfpw63cGclDc5G58I6Jpg8LsmWI863361iwl86fJ4I47FyjHu/4tzNw7+WdLB45vi5YDRpcAsoyH
pMCLSAWfRtz06lfCw3kdAoHOHkzDfjEUOjg9Rdk0FK95x521mOuvodZfW96hGVMYIaJupWMZ+RVO
1LAL7aFuz0UHmpRCpU20RfMi393aoNxwSSxrRrfQvtt9cOcqTM4Lk1cZlnCz0dD1N3HgsHLD/SXM
x5JMiAL6CiNlmu/8UkAoHHe9hhkzjLqvZmiZXrHOpQLOWKkdSmEop6Z91GJUdabIUFylzkGDfhVp
mENCGjVWlRH+EmW/IQWkdEwQ2OfTKo5QSYVYxgi2HRGj0e7X1emx1NxPKzDnU1NSg1K7AVX81LS0
9C0yQYeKeV9LEK4S1lQcdmZHmd5RbHMNerbfV2Fk4eFkCo20DDW4eZMWGHrwW5NUP/MWwFdu5UdH
o0h/r5IJiZvydpMVrFI1nyaEjb9FsYZN0FoPahfv6FIaF40WXNy3MkGRmrevUvD1qwvmUrROfB/g
aPNtDVNT5t5f4Bi89LV4516pw6TTf+HLwkYOIiiv6l4anT4TvNYrBcyyBsC3HeA1GH79aBkJBQSC
1DNVvw3ystwOA9Io6jWkBsXmWaVYt7fw1R7TNv6YcodeSHONoNrYCYVQ4h+lIgXvn6nAKnXndJ3Q
iBB8ixt9RP4Y6m9z6fD1uA6qf/c8u9W93+lfQ9bXq8an5lo0+EvaHKM9O/KpKILfmCTNl9YQDO4Y
z1bERepHPZdj8VzbIIGmfoAS2SNnM5RdWj2zyHLXOr17Sbyw1sZQxwfXDzAHsqTMMvORjrrBSUrx
10U1uJlRwtp2hfcOA2nU9Eydka9Uv0RHlIyZ+YyqEV+JU59Mu3gRinkD7ZMYsNmLw/kF8f1BM4bb
Vg2IkLH4yxqJgUnUHRSpIMbS+BiHZrV1UNgxTaV55yjGLggm5sbEB/K5yrk7qy1X202NJYPmOpbv
e6rZr0oIcwcCmDGdEls917X1VjEFa0zidwaXwOvSua9c6wPM6krhtMn17rdWzNeyurO1wpsMyoCj
z7kon4hNfD155b/KEx5vitdFrqcYwUE3lOPYEBAadsY1wZSoTPE7hom9axVbXtq86Sxqce4gcCBR
iWGyoG3wwT2F0PvRhCv3GcS/sv9QAh9uUd8eZlMcpio2MDEGMque5qGJDbLpcPqhvQZCBLHBdje+
ruwTa7qhTnW1bOtOTyFbQRjPcwt6jn67/N2pTeHKJNBbLVSItU1MHzKwlSZD6ZC3oZuXmVboI1G3
acyIkgkNevpkhxhhszSQMPNJ5oPtCgcL2khNZTWaFNlMDeF7d9+Arl71wobeXucXN/fvLTL+9Gmo
d5nx7lLHXVmm+Ymg+24gYKSpq6e4indNHZ7MXLnR4QtEIXfF0b1zqCbpLYWioMUkRBf2vcG+oEz2
W+s4f5z0QxQLMst6zNE+NCRZidwG4FHQda/BCteQt+qaCuso9vNQvy3QFxRkLCPhyXCjVXLiAAIs
HeVwW7sESJfGvG97HwdjZs8ec5BzKIKjcI1HUxgvZcFnlvEGmFseoslOiRqw35Bsw3qg8k72wKqk
DbNSKJ8yJ/fovh5j0/JoB76LjpJxl5ZPcT8e++hemO2nABJnagkgpQbjbX9moN2lbX8LVw+kPy0b
YzqUBWVidaYuCeE0W1cq3fZaYRmP1HdF8ukOBjwl5kK7OBFBD8J4rWYhu1f+qUDSnqNO6GxE8IEp
0/bMtV2Vv+Kuf2mSlpiCKLolvK9ctXF0Hdr8y3GoIBFO9uqkkFva5oNQvLeMwOs8ZVrQRU+V1f8y
bGKy+ny8MtfIt6wfCUSu0BensAlC1MMu3QkcKTQa8vrD5Pv0nVHjYgDjVageNs8E8OdDECvtNS7E
uRw3mqgwgpWjjgFdTVGeRVDlKlyV+H+Phb6JoKatym4kwnqIOBPQkNGnLF8p6G+ICxE0vOAYK2ry
3lYoAkjpXtEW07dWW10Q+OF744NBThCHdHjp32rBrwablZiqU94y8zEcRkokJCcqr3emQjyCHR4w
4L7DgkIxT0bfpL5TNMMRMvQ7xUXTQMb3p7y+/SIAPNBaa0psJTy8FiuoYT0iuTz0GOO4kOjCDfp0
Nm06bUgaM/hu9sSttNsHdmveNviJVp2mfBYVv8VUnnPumqKpsB9lzFvM2nhBGgDdxKo9YanTAYD5
apnu2+2XZlGfagOlJgZIlUPzbd77TFQqbpkkIZIw8KkYvIpGUT+aGjaeMmxmFxMjLhHUr/jlatNF
1qEe8JHNe+VYqdFTosG0waxKPKRzhxA4OnV0SnRYSYRE0pEpaJAW/qMbWa8ipC8Q+ONlSvznVvQn
q3HIvK+aE2yJhr9S/oaQwy1Dm695PO+Q8WMPy5JTwXKIqgKtkNap8BvFqJrwGDXRTH69ubFHQJB+
A5o+Gfd5pnoGHf61Cr5+HVIGQcKsD2B5zJdqjoZD1WRU6XBRre3opdJmgDRasfMdDbeFllyZAqFR
mOxXhDf7eq7dNdOteu1DpIbgQo+7mzxVwEVNu5uJ4mrfVSO3DOttpFyB4pf7Cl+ugZM0vK+qoPKw
3fio+LdWEdwWYfOqzdBRh1EndgRhUuPqVELtYKfqOeLgHqg6fMAj3Zu1TceVZtCpbFhVFI15o/q9
vdOd8YlTgajv6k4zh+GA7AfoavxE1CB6aYWhNsoZyCoQ7PEILgN5WLVhsgbSKuedc4s65GiHfJDX
wKBSLhWuFUyaCZM8m7DmyXKhO8YEwpYBBF+wUkCIcQ+CYO0H2qVqa+DRTaw7d0IYgvH7klK32tFz
FrteTe7NUv8ogX6fhXlwk5uaRfaV6KTTGAJUp2XWipmvpM2Y2TBgZXGP+jpw5oNRkldSCnM1lzFa
Kap5ZZcxjwzFqnZH4nNpSGn5fVuQpN5r1poe/nPbAEXQzVe3/LRau9koTQRpSovuswh0pU6ZrqZn
OTVg//3k6hAMPVMTASoHJIbqvdWlwzadlT+g9GkpRQMutXl014XWw83v/mhuZm1Sf8KqJZ4M5S1N
rN8C7/OQa/lJJ7+chll0nnEeeZCW4YgL3YsG6Ktz+myYnNY5lBKFYls8NySTpDmcffjYXRnsh6a9
6dVRbIxJozjYtls/VCOPejT0gwRm+KwL7onEuoYEScpvjblNfGi6SfYDiZ7F4j8X7s4aDYzhub1z
xmfKM9QIcd1tnbb/yDXaMlnpPwyj/apq4zPliCfgtwxwlQuaO7NuxryjFj19gX15sdKOKU1N1yYA
4rnOOpyirnKYSwGj1ekAYgyBuWEM5TRNm7vYMsJVCGoWXxKx8EQsVi61+sCJ3+eUVVuXvQIJ5uTv
3hqJvW6RtIvSr5hQDRBUtctEWt5GgDO70pu19fy3lROFiJuPzNNujDcDy89gzsAq27dOhCkpm3uV
sBZbxXSs3ZqBwUSLUqepb8MmQgUMyq8c1Y9hytt1Ah0gC+I9Y19A/sNT5xqQKDUme0ma5VsdgqqT
Zncxvg9mZ/3VzbWH3v5q4ozAIyck/JUSdtu9WjEenjq7kAvI3IZ/M5Ilcg3TFPPqfNZFxzKXiOdV
rhlH2t37BK5AC1+gwTC3Z9WnUPfzBhZi9ehZ8AiiCI5vpmOJMWoiswX+5DZc+13+p8rh9LhdgHUA
voEhQQeJRB70kXofGqI9jBKH0MBF6D6cAkgChESa2dWqk/gEE47CCE8h0gArhD5L2mR4cszqEmpW
tHMcawW3HihM9RRJOAO8oAdL4hoiCW7I8zT2Wg3XQCexDrUEPKCS2WkQH3LID6oOAoL+1sMc4AYz
g1tTQiJUSYuQ2Ihe628b6YutpR0lHYErhhIzMcObcCV4AuTY2oJEEUskRSjhFA3+jg7R+jqCWxGp
6Z5mju8VEmlhKnuSFrtrImEXWgz2QpcAjKD0dHgYi/r4/wu1/59CbVdD0vx/T057mYoM393/+ku9
LT0gurX8n78k2qow/ouBUGqgBcdtHTfGXxJtVVV5ynYdwCoOXj5sfv9HoW3+l1B1gzR5TEGG4Wo/
Cm3E267rcqYKR0em7eBU/Jci+39SaEs3yj+sIMIRJtJX3BOIAfk7unQa/sNJqM4aRVS3Qj9XwV1e
21JVomzzEULMHUk2//hk/oM3Rpdi7//pr/1LDF4FuijHgb/mX6Y/Iyah5wJtSrryrzhCEUGYL0Vy
Ci76rnjEhWG8ll70G+H3wdhmrDxY+azD8/CsnseNfUDUinsYF53itYVXnP7nl6pa4l/+EuGoWHh0
VdN1wzX58sR//2gmtVGRsBjqxW4EI6w0Si/JQ0geKb8aCo7tPsBaVrYamob8EUD4eFCyqadkAuzj
2MqQrGUvRkS0wjsKnRIF/aYyKJFpJByflk2vQrDxDYHuIh8JsxrGoy5VwFlME2o5lvsMtyrK7E0V
E42TRE20Rj7TU17MWGMoVX5cNk4Tsm7LZ0zyeFhJspCJWd/5oYsBd3ncy/jS5WEpegpA1UBSF3Zk
y4xmOG0lQKNaqY4/mw4X1xG5h7UN5uImAXNwXDbEM6i70uRO/vchvK409mYYsEzNR3ezJBaJFCpB
h++Pz6UrSaAebbJL5J807YEQb5zJi3HZUADygw2Q2+XA4jaejZ6Y0VSFAOLUPne4frvERtKPJvlL
Jlkue67cWx42Nek8qgafkFVwpocyeDm0WRDLzZKfqY6gcgcBin7J6vSFBN7+pIQuj+FzuV46+i/Y
CDFBC01O2Noj1bH2SNXgIqLW3y6H2hmMKMov4uZ8J/rlCMLWgjb5A6qgAnfJo+XQsvl5qFbxqzkw
TCqyKL+8XZPctWPcBuO8Xt758q3QJjnbTRahFuL9Lu9y2SNWRhaf5EHhJOU2m+OHn3eoJfi7vt+2
3Q5SwKl3X6X0e/tVA8BgLDlJf978sqcaabrncmB13eErFPQUlj3IQYAqjPkAzIKYatt8Xp5LIxAU
Tamveq2BAKQ0ynqUXZwQ/DO/W2uBp3XF8/dDOo35ccJ2xJlgmk4JqZa95ezQKIZgIm/Wy/HlEN84
jRuXcx7LKh9RJZs2GBrBnpCQAbqg6e31GCjg3dzKxAVMprkSVlTldBwMx2Gw2Q1yeAHRTLtrlJCN
SK3H42DQqSxgzdvyNSynbS9f8/fe3F0z02+3/zhfiYXhrF1eVFMUqKX8+rK8mmJ5SX9viHEpjm5J
sX551pdd6qigYdtPnDQ+vrpjVsi1iny4bMa/9/7TjyB+S0h3mBQyuPm+xMQZGmQJ9gSTJIOd5dKQ
dQVKU/ks/Ir6+K+Huc/qGM0lQrKYoOgmZcmk07VjwSf/i0WB1CvT7vXn1y97LZXYfZf23z9Vhw1X
3TgB6DL4vIaGK5+QacJr5WY5Rm2B23deR1QS+xDJsPxBEjGDlVm5qff99D9+shW/lV7JDrG8ZyUT
S+llbzRQ9pDiyEFizVQKlnJ32VSO+Y72a8CmCIhs9fPE8r+rn4M/v235GcXJ1FWaO/CV5Sef/P3x
Wwa0X0Q2911YscRlnIV2MdSItE15i6IRS2YUssBheWt2wPmxvN9lo+nkErqBwJUi37hhIaNchZO8
630/H8LPimqdnHjJN4r1sz/Znil/yffPLj+1PC5U7a/fvDxcnliOff+6f/yfXOmy3QSRD58Bq1qy
A8ZYXmT/6df8HNMG3ZmpQ7RfiCyxpgCwCeVp6gzm4Kmp/b48Iky+OAp5vqL9Iu1KPhxUrrdl72fz
72OZ7OTiP4t2Cp9Gpig0D5efyefwzyTf/H/8v8t/+3mmWP7fz+Nl799/6r+/pKAzQuHyMUwkoRG1
8qfgbuYh16qPeqh69limeyUXr4YfmYjT6XEuGxaRXJwsm+1U0caSJg0rAYyYq2QuACrOEf0G0RJE
MOCw4UbBxjHFvR6z+P7uRy9NabkhlfKvzvTPE3lU/W6isiT3ib8jygKnWhOP61gOc/nQEqDYDlpH
77urN508uZeNJgfon4f/OCZHPbJKRu5XqTztbV9AYeNDhtUBYXmC0deYM0I7CRpxjYOTdsU2qds3
Po7+oKgsIaww3VFuBs7PSEu1jnt6/2DcGkmSfP/NXvao7eUKqgxSr0eIfTjZiU6JTD6eGofcZFb2
HtBS62ltRWKswq2mzxrEv8vu0nFfNphZIHNawOqdqdiOw+Tvy/5z+YBMXckLFt4laz3tJpWfyPIp
fQOx7AYT2kz2WdOYXjaYEvtaSYcUcCjnvWpCSAU44t2kmfZuvumoVR2N4ElCQA+NnGGNcnri2l0m
kJr591EBZGg5Jk8HXTPSfT3GvOBGmd3DoJ0HlSEEKVgDISO5gjJ6bpnrTlPAEm84FbWaoJ7PUGPi
WaykIkBFXf69mQHOuKaV7Pt22tM5d25KJ1+F2vxI17vf0ng/9gP2JJUJTqHi66K9tKrhf17BBpXg
dEYa4VIjsGzkzfbokjLz/fD7iUjCflJyt0KJsVo232fAshtZBFA6yUDWE0pUVhvKjR3a2lry2zcY
Uc7g7MGdaSD4W9RvvTMEty097JWJbIn2OfNWq7NvrZloDOpHFILVTP0DPSXzsH4wLMuNuozSku60
PGTRr+5my9nlhfFF2eAuT7HIJbBajsteFWck6aDZIqWEizDjHUCNoy1w/MdjV3Czi78PJ/gev59z
uHX0JlS6n0PLf/z+HVnX031skM6hQC3g5sqxpZKbNHX0mcYcu50Rdyu6bMRPGB0zIjGQ8oWMgadK
gE3fP7/sjXLQWvZ+nlh+7vu/zGP0lcZa4y3H7Kpyd05tbK0SVaIjN5LKzscndznZVXoHBPEwZ2uP
yzFboWGL3+3cT6p5WA4tT4bB0B2XvUJJAirIvLy0q9FgO8Kric055J15N/qWseVMYUjXwkNa+4Sc
WEEi1t/H2vp34AQ1DSlm5sshMwNTKnSX5pz8Xz9P/DwcbktmuAbxL15PLMbgOcqGE0BFe7RTnf4m
3QV0bPSTSlohlZeX/DdmzQti84LRcddsrMf0hmXHvQJhnVIYrZt7umvhuGtjjx3NP1XWkaziqb5v
hnMdIeKjcbKJg+PUP3fae49VNUx2lLYSDSc5bIxbNd7hgcyUUxHf2vGu1bhmdrZ6cvpmhfDSzc95
fFON5w4tJ4JyF4XxqVUODpRR8xrAAMVOGx2S7EAUEjWULREe/dY65mcgEDMj9rr9nFGde9kf6n51
u4PDbCtvUnPA+39o7QP9tLWYbieqqcmLBh0yXgWb8IkwxeqDfrUB7FN7BFUXZnQD1yg1aUhoyDC3
VrIy9J0ttlYG7c0Loi0ZIZVx62Sr+KmO79BmphexLVdn81i+EzZ3A7aWS3QNNPQI5nwdv01noDp/
pi3dNkQVXrFRaImQ9LUa35AxrhECfKnX3BsOyavYlM/VxtmQCQyV+Fbf93v68avozvYsFJ53LDpJ
yTlgyrmo+/IjYmHZ3sDyJxCBvkoKjxur0bCyzij/S6iRzLDbTUE/fvPRrPTb/GBu50drXkPhvCo3
we/pK3wu/xTnikDZFQQHL3vFWWmxzH5qSaK90R6bV2Pzu93Pp0P35h94VWD2d5gzrlxz5rG4O+rj
3t6BxZ8MT0iwFkPWBlizvsszOI+vbbyPwnuybbUKzODWqvb+1pUaw2yXjXRZ7LX1MKPZatfiyyiu
IWXbXwFoYuFZOK8njAMrXM5Dt6c9ryOltVcxxYHxKE1izRqASKkicK3f6tPZvrq8rfxgrfMHazw6
SJy96EBIueK/6ORMBbt58rhD4pC0n3Aa+edw714Jo7gE2/ENoi09/DMIn4xUIhcgwoZG2vQA29Ei
IplEMNcb/EPcrArrXmJR31Giinn7C8NzrF3zZF8WN6TUfpaKV84eSk7BCIGEHZ3Rh/1l08MFEosN
yMabcPKZCg9r/RaETPJcTeuT+dgrK+WkbssN4TdfpE2uaNaiUnbP/n0gNvavPl9PcNXesEUqunzS
OBnGvn+bHt3yrBl7cWbudU3f1N+iXVOZEB9uvk6P/bvgrKzOarFm9gMWc1MCTT2QzxLT+wHvhsJW
Zcm40l5yaNjE8K3sZ+ujv2Z3zmt1GC8YDOkFlPmZy1/pDw4CuQcCvjN/1X0F6/q39EeqXm6tkW+M
6jYttrhLeYX8+hQmHUL4i37UrzkyOTQEGQDAVfRbXIZ35TO9M7xizSLtUfvf3J3Zctu4EoZfxTX3
ZpEEF/DiTNXRbidxdjuTGxVjKxK1RqRWP/35QFCWSCszmcAXrKOZUmlxWgTYaDT+7v77y/Bh8ol+
fCThrUmbbqya/ZvJ3fKO+oH34AIUBrXpBkOo+2bRo0j38cv0yru53X/wP172xLvxAOA3HBK2bADA
fyfaGVzvOpC6rwg2dtPPUJW8d3uwvl5NkkZ6S7OvDfzTjclV1to1vPblF5q9hZ1+a9VYt9b00G1g
C50mp4Ix9J/TFr0tgKDJfELpqWn+Orui/5FLiCygmr4Bf3ALm3rnwbLUGH5cwBAWNBftWYMSINLF
utsGBX4d2Zu/j/6C7eUWmLv12Jt8nXX99iV9O+Vbur/bFHc0MZqtIal2zW0LHjYSyF6z3MYdQDr6
KACSoYevKY2ld1EbSIJ4wxD4t/t4Mx5RLN7xu7v39/3e8DUnz96898hCnRLlfrfq2VdbLE/a8RSb
UWNGcxpqC1rLj8zp1eoVhbmTFll/MCvuhz1yFYZA1HZrzLJ+F31ZUpe9g1yguRQdOl4JNN9tLG9C
msU0KSGCohJ4pztsT5rL7viv7ZtF+pmz15jcXCRCTHLnbJoLdI8yw9eyNbxavu53ZtfBrcc1dyFH
6NFhi34czfDVkr4SPcGe0qTWJGwOgSMJdIzbg/1b2ijG3rvJ5+GbYXf0bU5xzc1uCufrcfuT8yWA
T75FCszGbDNd9QCPrm0vTLsj0b9xJI7NSp1w+iq5jswTiiy3W9r+0kyxnbiSSAb83CrXeutCAEox
rAABuyYCRS6rejVUB5L81ZYmKLA9qw+3ECnY7fF082riZWPIo/mbaX66+fm/FgSvmsvMVUmH/ri1
WAdNWl1ndMT7TslqyIFqFNEW6OlpnNqwYgpIDPNX+RdZ9uMrec3ksi2J99J5m/6xj48diNzcqwzk
Sm4vHZr7eljK/CVEGY/UgVGpTFeFzGtnIxzO7bJPurskgWL0I5zShWc+IkIswCDG+ft+yFehmLb2
E1q0B2mEO22rVNVIAhXlr1Y0MAf2eXpPgTinj5H9KtiQx/aDiuSGq7JlbfUUqrzY/NXxM4gSt/Tc
XL/r25sWtAxZM9hzgzmecNJdzumgtx87l93+8G3OHChJfybiP3euCDln3bXypfOn1YSifPrGdLYK
XTg+DdVR8PjWpfNCZ0Tb+hxl26lTW/4qzYkUjx96AWxIYZKO2q46+wUubVc8mA5zOHilIMH8FZHE
7DqZuHZvRpM+J3A+QtzR78gIaOrHbjMhCYNtAhrm5avUdpyOJ7DH69vdcr+FsnvbufR3UfcIINly
vm7uJ4FajAk9iZLl6vGaboAqbSfFqkfQPo9cPM/1Bh5afy30W3ub0DUBVyna9D/lFJqj2Q7e2NGj
8+lHKpcdYgC7a+IAO/qR70RXJLI3fFR3PPX8u9keftPNdEdC5ljhdd6EVsAhWVktudhwUlF37vh0
/GyzsfcQor+ewyh37WxSkpy99WLf2ntLSqyym5BTjwj7QS9nu80hOhUFoUBMdStW2LEHGyiLNgeP
j2Cy626++n6IYb1ckAZHFu31nFbynH1HWNblt/1qErFG1tAoLDJxt8mkw8mNJ3sGX4y9XbezNHDa
Oaya3+D86fiW0raEQXIwtPHJ89vrqKM9eVAOB6MleUs/9lsJM6cE3sl5QfWTApL9HykfDolBzuC7
bJAn029ePjogdDnCOnbHtN7J30t7N2v/fwXjiqiiIjVq55xG79eDdP9hkK2nq6fglPo2Z9v8tPi9
PzpEvc4LKuJx/xDegx2JiFcpupdfU37BfydiGsPVtH6AqUl4lhsJV3GpEZdTobk/LsiUpWAp//pS
BfmCwPOjwA9s9XBOb/b5i9dT9fcD/JW/KY3gfrEmd4DbMEwW89N4Jav+1+agIuFkDiLLt+mnYisS
ttPBRxFxTCjmfGnryYEajdk+UZCfqcALDz5+IErbSrJVmtyvSoO3fcXXZqQCnms5oSt8P0CZTocf
cusJsNoCgsj8oTm/ajV8T1bj2/96BUgr8l1q5omglkYfWKHtsDiiYmXU7uZLWK4N771Aw20ZBtx+
fYurk+BbkAUHiq9Xf6/tTY1UIAxUnN5oAQg0IJI+ubpubuKUjTvVBMf2LYox4IKrnQoUyRpGw2f9
c28DN3COy7w8/NDyfZL1MQVaCepmBR3HFqSYGM2CKy1K40kkEZUlIF0LIyOgGyVhRT1qpwQE+Uz3
AOFaIdu8Sx7J0yBPdUAGFjyllEjZ7pOdYLprZAeciBtkqAOC5CSpUpN8JJ0OP3IsCZ6Hm1SsAO1y
1Gr4vvFe4DHICFban9iBiIUAhTwcXVLrSO32ArJUHONZwNaLiGw2UdzqikMcRpYDN7ITUsedP7Th
qZEq+Jhx04UQWq7vBVA2FOaguiM6kRXgNMJDXThHddsSQvISDSfBcyw/hGsZ91ff6cokhNhMITk5
ufVbCJTuk/BntCGSqemx2EkfDPXwKzaRfTGEudqXrlPTLQFCPNNJUK4h4GoY+sW+V7UGISfEwJUy
LHyn2qkC53rjIxIeoh16gR963llViAQHaJsyI7v4XnvkNbKJDp79L8IElbP2CUwAJbXHepfheV2Q
wgJ8FKFHWnL+0O5IjWaBxeqZ7o9eiFlwhA9Ztx5lxSoy05wWmChZTHiNxu94EA2YmkXPgrbfDl2v
MHtsM6euouN4MJfjQHCarNum6EKJbjp+gX8kBS2Eik2xeliOOCzq3P6wptuC48ln7PX/FjRic6Tk
wPEADfQoK1og8RI9GbDgjrhKzc5LrFDTMzPoER5ihBdY3Orq0TmwcI+g8qD5R/6o3bHJFUSzTC0C
+Al9MYDIqs6Bb9HuwPakX5gKDVXWySAG0NUbDh8XyZMee2JY+ImVDSGSGExgdBB2rSU1nAUsguks
YPYAkV3Q0vJ+IH3WAFODxdTDr+EaCFxT30h5BR6Fv9IRhSkozwKgCkCyCjTV9bAAmZ5nqgSeb1H1
RrTsRNVPfYMgslzsDVX+xam5froAqaApnO6BI0HrH1Hcp3Xh+YoIAVdwD4rva3dacB1PdVA0Oz4H
6AI9baiNPOsnR55qVSMAruvnJjpULRkOXwHKNAkKn/yfqmsAgOSzO3puEXOpnRKA+hS3RjcQeop1
/4voOkuBfmou/1XAE7CjgIgL3b8Ke1k73MB1iIWYKgFbf0A1mu1h/9UDgaf2UCHKlBQrN1lbivop
Ac2nTO0hXrKgzzlm4OgAnc5CnmIRElxwg9qNn4gHPbQMLSE4qsvBOwwLxKCqBZFF0EWBKoWlrOFa
CKXxLIAUgiQ7EfhQ/qhYBMfGInqsuUCV2NfrrAiYrErrjfZDtQqAhdgSizBq5ZjgOAE7AqEXYrD5
/OhzSY0OS8IXgamfLDgmkFNCM8XzWhBKi442+ONuYTFrNwvogsoRM9IFT1iB9ClOO0RWKmuBxCM6
7gXMUxF+0htRnXRB2EXU5/edA5A0CSBHf8Ni96v6ycqDJPmMxkDaYtRuFsA8VMdEM10ASRPcaLgq
nkZ5ujuGwKl4ka59ODjW0Do6xtknpGGy5EXoeMUeWVkRjh1YDrAqlqN+FkFljphqAamGrnSjgyOo
grclLcAiQGhiq0zU/MH81GyPpF27vjW/bxGwixENTcGNC6yocmjSsRVJ+KV2SiACGhmbKgFLneMQ
2+wBTy4rAaA6CBsOQlTXTCyXI63WTAMlsEnDIfWicIbzjOvSUggtKaRUcOsTvFKvpSCAT0yhNMFS
oAAYo1hsCxWDKNUsEWnl8FTXoyOzgBUz2xzZFshp8vCG9CjZbU91gbmxcMhwqgsLXCsXies2HL9w
QI2F9LjN2jnA7p2OnwR9QVIia6EIyesJr9Ms6IbXRlpAhIXUTF+RpZ3VAtZCgO+Ac3BcK79qEX5h
qp5qXmBYmT7k1S7JIDtXFPOzPzhUQzz/vijxULxzqo6j9Ieq+EX/9iAvw1Hv/yxlZ+T5pydfHvJR
898p/nkxwOc/Xfqtw6gOH/aSQRqn96N9/sW+uEzd3Py/0/hbPItPyzCYd+zT8Ur+80fpOk9WwT8I
ziYVuSomYSw3pXXPvCw4rxwyFzyJ51mcHS5R3UYHMr7D+7PlS09L4e+mohlPk++Qiialq9aZjaZX
TR/dRRo/LA5Xqa5aVxGYS57PB/er5H69KgnPcxFNhbcG03gbp4NTyboCxFhyUVh0sfh+weSsZ9/K
067z6Ex/hZr5NHko3c8ib99UcnewoFFJWbLO9zKV3GPGk+R0xh1B2OLwwe/r99VDPCopYJGaZHrB
V9NpQkeR8orU+S7GoucPSVyxIjqHxFjyYlu+eTpl0VTsq+e2Sac7GAtGwPp+sj+oQW72yHh7AVOt
Ordkz6ZZlzaYXvabOJmXrEcR8jaXm+6n8fzhdDoI7KlsGHPRWRZDmJ8NVquSTru67tFYfnI/SoZx
uZ5Uh8DNRbMXZItVSbOLwLK57CxL+J9moIc5zj0oHbd9CemLdVoVraKBxqIX81XFhrhOHlsxlXwz
+JbGFe+pCF6Zi97E5X2riIeYC95e9OIZbayT8rZeYOwvIf96kGaDkqUqQNuXEP5msEvuS9sYwhUW
+hLC/1qkk4OkXLt1qp6xaMgZRhfNOF2wU5YXp64eepkfaMVwclbFqzQrU/FvR0l5xnWph7HYyRSP
pHyqKdKFjUVD71Yt2c+xUlPB7wbzebafbuLKMaFA4UzFfxgtHgYXV9mzvU3j3abiPy7g9jiriAV+
9jI/8FwRlXhwElPxn5j9QZYNSi6F0HExc9m78qlScNGASaZyP6/i0UGKsilk66n0DlOxt4N0xs52
EJRL1tlDxpITTjYV9S7i0Kai72L2nflwVV6aRYmIsfBBtrq4PXfxGg8zlp9k94s5tEilOdcxCGPZ
P++J8IRDnQN4ziFNTyXSz/GnAwPKuX9WBtfUX9xPB3H65/8AAAD//w==</cx:binary>
              </cx:geoCache>
            </cx:geography>
          </cx:layoutPr>
        </cx:series>
      </cx:plotAreaRegion>
    </cx:plotArea>
    <cx:legend pos="r" align="min" overlay="0"/>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algn="ctr" rtl="0">
              <a:defRPr>
                <a:latin typeface="Bahnschrift" panose="020B0502040204020203" pitchFamily="34" charset="0"/>
                <a:ea typeface="Bahnschrift" panose="020B0502040204020203" pitchFamily="34" charset="0"/>
                <a:cs typeface="Bahnschrift" panose="020B0502040204020203" pitchFamily="34" charset="0"/>
              </a:defRPr>
            </a:pPr>
            <a:r>
              <a:rPr lang="en-US" sz="1400" b="0" i="0" u="none" strike="noStrike" baseline="0">
                <a:solidFill>
                  <a:sysClr val="windowText" lastClr="000000">
                    <a:lumMod val="65000"/>
                    <a:lumOff val="35000"/>
                  </a:sysClr>
                </a:solidFill>
                <a:latin typeface="Bahnschrift" panose="020B0502040204020203" pitchFamily="34" charset="0"/>
              </a:rPr>
              <a:t>Sales Trend in United States</a:t>
            </a:r>
          </a:p>
          <a:p>
            <a:pPr algn="ctr" rtl="0">
              <a:defRPr>
                <a:latin typeface="Bahnschrift" panose="020B0502040204020203" pitchFamily="34" charset="0"/>
                <a:ea typeface="Bahnschrift" panose="020B0502040204020203" pitchFamily="34" charset="0"/>
                <a:cs typeface="Bahnschrift" panose="020B0502040204020203" pitchFamily="34" charset="0"/>
              </a:defRPr>
            </a:pPr>
            <a:endParaRPr lang="en-US" sz="1400" b="0" i="0" u="none" strike="noStrike" baseline="0">
              <a:solidFill>
                <a:sysClr val="windowText" lastClr="000000">
                  <a:lumMod val="65000"/>
                  <a:lumOff val="35000"/>
                </a:sysClr>
              </a:solidFill>
              <a:latin typeface="Bahnschrift" panose="020B0502040204020203" pitchFamily="34" charset="0"/>
            </a:endParaRPr>
          </a:p>
        </cx:rich>
      </cx:tx>
    </cx:title>
    <cx:plotArea>
      <cx:plotAreaRegion>
        <cx:series layoutId="regionMap" uniqueId="{A08EF308-3B00-6D48-9827-91E464C209CC}">
          <cx:tx>
            <cx:txData>
              <cx:f>_xlchart.v5.6</cx:f>
              <cx:v>Sum of Sales</cx:v>
            </cx:txData>
          </cx:tx>
          <cx:dataId val="0"/>
          <cx:layoutPr>
            <cx:geography cultureLanguage="en-GB" cultureRegion="KE" attribution="Powered by Bing">
              <cx:geoCache provider="{E9337A44-BEBE-4D9F-B70C-5C5E7DAFC167}">
                <cx:binary>7H3ZcttI0u6rKHw9YNcKFCam/4gGwA0UKdmWt75B0JIMFLbCvj39n9xsCZbc00ecOUcRh+1AkyKV
TNRXmfllVlbpX7fdP2/j+21x0SVxWv7ztvv9TVBV2T9/+628De6TbTlJ5G2hSvWtmtyq5Df17Zu8
vf/trti2MvV/Iwiz326DbVHdd2/+518gzb9Xl+p2W0mVvq3vi/7dfVnHVfmL955862J7l8jUkWVV
yNsK//5mLW8D6W/TNxf3aSWr/qbP7n9/8+hTby5+G8v66XsvYlCtqu/gdxmbCIMZpiGwuX+INxex
Sv3j25rgE4Mi0zDN4/v66bs32wR+/6TRPy4+pLK6v7t4X22r+/L0oacU3Ku3vbsr7ssS7nD//18I
enR38Lnlm4tbVafVblR9GODf34y+WZbKPnzAVrtb/PB+Pya/Pcblf/41+gGM0ugnD6AbD+lfvfUT
cn/E26/bZPurcfl7wFEyMXSdER2ZaP+gI+D0iWCIUoLIAVjz9N0H4I4KvRi35+SMYPvj8lXCdrK9
C/XtwlZxnXyV58RQTEzEDMPgR4yMxxgaxgRhnQhh8AOG/DGGT2n3YkD/LaEjdB37daJ7H2/bbXF/
GtWnvNXftEpzgpAwdEKPiIHVPXSnBp8wXeiMYvE0okeNXo7ic4LGyE1fJXJ/FHJQ6TlNkU2ISQkR
mB2AGZkixngC7pabOtf37hafJs3RnR4UejFuxxv7Sc4Itj/+fJWw3dx3219yg79pbRisiQomMD7E
QADlobWZ5oRCBDQN4+hfgdwciNMBtL06Pw3189TqaebytJQRYDefXyVgy7ttoE6D9nL3CGyTChMZ
hD3NNjFmE52b1ECMnL71ANVekRdD9bSUEVRL51VCZas0vb+t5G1dnYbuDIDhCTc45pTyJy3MABZK
BXhNMqImD7R5MWq/kjXCzr55ldi9CyBTuViW8Ta9Oyt4QB6JyY9cwxzldgaAi4VAu7C2f0AK8dA9
PtTqxSD+UtgIxXevM8ebxaqQd2ckJURMuMk5JnREIwWZMGFQRgQ9mOUIuaMmLwbtOTkjvGZnS+4e
5+gP6hRYTKhOOfxjTzoiXZ9wnQB5Q0dHNYofxzu5WNepvJWZVP+4uIbKTKUu3snbX0a4p4P+X8kb
j9Bhavz4+p/c1CNtxiWM63dPlzCeHS6N0okA7gPp/9G2oW7zkBpxPjGxruuGeRxP9tj2fyBf1H69
7U/vPhVSfjlCMAdPEp4ek59G4vvnx6Pw4cvTozAq2/yHCzlFtE3Ls7JYKMGZpkAUH6EauWkTjJ2a
mHMuDlN/FGr/OGr0Ymt/VtAIuD9gNr7CEpy9jeU3VaRnreAYE8KZrkN19Em3hLE50bFBDKjzHGLs
yZAOtPaHTi9G7xeiRvjZf7xK/Db37cVim2RlIM9ZsmF0oguuY/NEcSGWPvSUO5ZkQEXHPBVaR5Hl
kVovRvHX0kZAbhavEsjVuR2oADbEIMc3jCeN0ATuIBAGD3t0sFDbechzD/q8GLpnxIwwW71/lZhB
8VsV27tfMqW/WbyB4rcpOIdU/0nUMOITzgwBtO8xXCdVXgzYs4JGkNlXrxKy9bboz5tQUoCMEwPM
aOQi9YmBMNRPzWOQGyF20uTFiD0raITY2jkXYs8ybDYxCCy/gVM5zF40qj0aE6g66pCQHMrFCD0z
JrCsVKdV/4+LS/n1vvg1N3maaJ8G5WdJ41EB/jzibd+/dMy1L5/JOP6rXHuZ3sntWav8JmQ9Jqxm
owMZM0cTWegTqGVBRcQ8ZpGjrOio0Ivn8XNyRoAtNz8B9hrWuuf3qvB/PZP/ZqggE51BlVGc6vij
xRlBJ4wxajB0zJBGtnZU6MWwPSdnBNv8dfLrZRzLVMnyFG2fSvX/Hm4MTTCU+hkE+YO9jTJbYU4w
E1DTEUdiBub4kJidNHoxcM8KGiG3PFsh67/qJy9VLcsze0o0MQWsqgkOtvQwHTIxVCuwgJXSI6Yj
F/ldlxeD9rykEWqXr9TeVLs9zfcz2BqZIIPp3GDHgt4YNzrZxTQdo+P7o0auJWjzYsieFDJCa/k6
0VqBY6pvo/58iFFjsiPTBBpCHpsY9NwRAbksY/rBbY5M7KTKi+F6VtAIstXPxPE18JD1VqZn7O1h
fEKh1Mf4gzLCQ8+omxOCgfGDGT4J216dF2P2tJQRYOvX2dXzXtVVcGFvCwVM5Iy+ERZDTATJKTn1
iYx8o0AQ04A8QpPPAbmRb3ys14sh/AtxIyzf268yCbgK5BmLRcAkGayAUGYeS3xjBKEPAUEFV5Aj
giMmudPmxbg9KWSE1tXrLMmut2W5vQ3q8r6qyvOFOEYmsPhBOddhzeqhr4Siur5bqYW+ku+ZwUPm
/0ifFwP3a2kjBNevk5+sJbT/lKo6o9tkOgQ8E8Pi4zGtxo9BNNkEm9CBAG2TpylzWNX6rsvLkTvd
1U+Sxqi9zlLJVXHvq3Nu54BIRwV0GNMjdQQ/+NDuMEETWEfGmAKWDw3uoMhPo3z4yFPZydO1yGfE
jMC6ep0LyLu1Ofe+KO/PmATsSiQUypGcHltYwZQeAmZAQ6QhOGwxOvhJc5QL/NDpxdj9QtQIv437
KinJWpbl7l+WydPkf2pm/70a124fDoGW/+8lrJHFQY0LWsYJrHIdl7lG3PKBUi9G8FeyRhCu379K
CDeq+M9kCLDWSKHvmMNet/1jVGE2oFIpOMMGLA7sH6OI91ivFwP5F+JGWG5eZ4awm62qLs5pi7sm
QQPapNjTznTXSWUYuz7CY0fsE7a40+jF+J1u7SdBI+TWr3Nl+aOE9Z1z91FBm6uJdmn4/jHK7wwx
0U1owoEU/vD+iL6cNPppwP8ugXlW0Ai5j3+8Sv+5Vml11hVVBlsUIYnDJiy+PQUcRhD/GGCr0xFz
OaryYsSekzMCbH1zLsCebwnYl9hN8r2R8zEVIHSy68bVoZ37RD+O6dIBlH9cWHXsb//PegB+FjG+
/xPyt483T//4znELgDX/f6Dd9iqKYQfSWTdOQ6gXFGrrxyX+ceOGCWV5tOurN2DT+/7xGK2TRi+e
uM8KGiF3tTrXzP2vLkpu7r8W2zLankbv5VSbQScmMTCFbsyDrxnlSrDdD5Ysdz0CTzdKnzR6MXLP
Choht3mdZfhPW2ixTf3qrIUJAwq4eLd744gdBPCHee6hMAFdHkDeTjPm4B1/aPNi3H4haoTcp7OF
92ejxa6Z7v9v/n9wUspP52/8ZzdybO6b7Tk3a1HYbMx1BgXTY0fgeIZjHSoBkGXChq69+4L3H1bg
Dvq8eI4/I2Y0vzcfX2lMaS/W991f7Nj6mwUcNoGsghqYHT3TKPXASJ9gIASQnPyE2EmbM6D2rKgx
cutXi9wXVUSnOX8GNkCg1L0j22Jcq+ETqLchJiAr2T/g/ceG1l7sVDkLaE8KGkP25VVCdnO/W1Eq
78/YQkE5HEoE/AxaXg7QjDtfditOFHZUPbPX5rtKL8bueUkj8G5e58LSoYLobKPzrggCi4MTN8AT
0gN+jzNcDQIbnMixO0fltFwxMr19+fag1YshfHiLPwkbobhxXqUJXoMJln3cbM9abIM1J2HCnsVj
loTGGTAcOyWoELvtVN+t9KEDfajVTwP/dwtuvxQ2QvH6bKz8v5oJf7wvEqi+nEzhDKGPQa8nJ/Df
iKvAcRy6TnRTB7qyf0DbxUPkjpq8GLTn5Izw+ni2mtt/Fa9Df9bZfSfwTArtgbCZ9IDNiLbsfCeh
sE0Y66MM+KE+L4bul8JG+L1/nV7zQ7UNTvP+5ca2y+sINcBZ/tg9+qhysTsZzICGeKKPlpN2erwY
ryeFjHD68DrsbFR5HrUQPwwcjz65r0I/LqP86kRTwIvDTl8DcYDjIVBQHoRNwMAuTzsXRmX4f1uf
p1tfRr/+6BZexxmln+7L6uK0AHZGA4K1O0Y4nDD79CmX0H2rQ/4NCfZxbW+EyyO1XmxPv5Y2MqxP
r7NM8kmWtyot5Tkby6APCTgFp3De7OHx2LigzQW2MkBty3z6RKLvKr0cwNPN/SRpDN7yVXL+T72C
Q5/989kfNOECYkALnzlfBpZMoCcQMwYLYidoH5LGo0I/DfdDh/1o6A9nYP90wvNzch797u9vPv1f
qpaMKOaDE56/RxtnW22n+4O3/+1397ECityjXz2y8ifZyWFcl3e/vyEMziV5EP52Qh7x+cftow9+
5X5bVr+/0TDUnHen0yAKLaGcwKrnm4sWvPzuLcLgxCzozIad+7qO8C5aprv0HM4Eh13Q0LMGpgyJ
PLREmaBDuduaAW/h3VzaNdHAIbaw3QyZ3w88v1ZxD72s3wfr+PoirZNrJdOq/P0NNnfUNjt8cKct
R5xB0XyXyyBoExeIIHj/dvsODGD3+X9EZT1EbW3K69T7U6C8dNN8KF09Hjq7bPtFH/szT9UfA5p7
7mCKymZF9EF08s5HQWkLyVLbxEnq/rgI1aSuF9LLTufYiTt6LXmk3P2loNGqylU8Dw0exBYfPOV2
VWbMcKetY78m7v6ijDq0hiQkTqWKqdkU+VLHWE2rgLZWGOv6XO8GYSV+YMzKqGmnWZlEi5o2K4+y
2zDWvOsczoOfVdT8mIowtgZu57pnXOumU/htf13nuXwbiWTpVWyDOyEuSZmseR0Vy7ShX6UeuJk3
aCuftbqVa206y6EMGoEcnriFlqfu/lkNIcDVSfcxaxvfyZV+RZs0m/OYb6IGRSstCFO7Kcs7r/Nu
UUB1t4tFP1WZiiyZ6K3LRIettpG6XXj1LMUtX2W7i9l01KVweHLiF6vc85FTsCK1fbgbLXS5zJRL
d5ey8dXh5f4ZTtObLqoigAwwSH1dW1RGZzW576+ioaycoe4zK22wk7Y4OdwDFCr0RT8wq4qEP9j7
m0PwbZZWZPG0aSs59VV809LwMgxQvOp7Uju9EsQiRWS4og64UyNyJVnhYI3NIlx0LtZ6YiGfxE5S
BnFiNagpLdzopdNq2Kp9Vbiy0pe+J8p5ytMitnClMofXOrG61ihW3kCJY0R5BCCLGUl8Y46MBi+p
+XDoR0j8QEfJiE21ov5GWTpHWe8tsFmEFhZdNi2qtHb3l65jxVQofo8M1cdW3Zaur4fFvM554eo7
Y9g/+3HptKB0Say8Oev5jMLXu/vL/oZGLyUluVsMHrMLKNZZgZbpgx3Vce4eng4duW7jKLYlJl+Y
KTN36IrM3T/78RLvfjYYBVuIJLb3wCvSHTHfv/wxGfbPhr7LHczLxtpb5N4YjSE1IysQ9Gim+9nR
hvwzTSSdQsPucUz347e//PgZDQy0jEK37YfU9XeGHA+9F1k0FqmLd5f9O/HQeo7I2tCSPlFu9P3S
lRVou7PzRBYytsookBY3AjklDcvcgoYJgG80mfvgdRzN9L56y8qyHaZCeokbsLobpkW89SNUu1Wj
mCM10VlJVA0uFXhwoel+cPcv9xdihqXF/EyzEv4lxMkCY2+eNWm08LOKOqJTyjKJGGKr66PKFUUB
T/O0T+dpV62K1vskVDetFUGOIWvNhcP+bnoxJLO2IiKy9kqxaSVl7KKdse1/gHeecH+h35/tX5ql
wnOzQHNsAAj97heIV5J5Eso1BAgnzlO8jCpfrfQEK0tDmj/VqBrgvuGCNK13zbyVs4F1n2VSmK7U
gsBlwwcY2QjbPosb16NwaQKzdnsw+JkX8M9ZWfmrwmA3IqTJbK9ivkM7SFBndTpJnG7n0PZvNDJM
8s9QkcyXfZvreIPb8KbvqwEsGpVONLwtzTyxVMuyad2Um3DovlaFxmyqta2FmkvpF4W1i3Q2Id6d
NHG8HPIMz/KkcohXvI8Fkgs/qj8ili9M0VKbpCYcN4a5M7TJW3NWm0XsygRdtomMZ2kOn8hltfAH
NTh1G5oWVGrXmTDSuei6L107OLiLvvhMmUvahdQpEzFYXTY4MdlNha67okWU2rhGX7wee1OFE2J3
db2RRPkzFYrIJWmtW7KR5dyHu7MqP2PTotd9JyXNVRSkl3E2JOAiGnnJ0sQaDJhNfrKuFbcRyYaV
5JrTRUwu+4qscd69F0GJ7ZZ7sYUSw7TasCbTvob4xkW3yHm7GsK2djOhQqvognJlRv3HrghSuw+1
whFBehfBAo3VifpWQz5zhwwbUypiYXVlOdh589YTWjAlZvNBDnk0z8L+SgtFtfT7tpnJLsVWFvet
rWvBFaUhXRklT5ZpJCorpJYfD4GdJok+5V40L3kWWiFhldv3aqUVJrVUmjc278p8XtZRYtPSq6Zc
1sTx2yvlh2TKWV7ZlEV2V0jPFt0Q2g2HP6FS01qz41Bg8OGK2gWjdEZpTW2RRPc9HtDcN/ubOu6v
4kJvb2JYhJoOVJtVihrTTlV0hvrB6nXUOCYm9YKEXjbLMxDal/F1NfDUAuC7FUkjbdP1Afyyfxf0
sb4RsRY7uZfV89RLPnRZ1U0jI8QzrNifKsz8WTtobkqH3Ar0yr/u42xFK4FmQ+HbmlZom1qPkOW3
orTrpOFWw6PufRsW5Yyzunf8xLQNUeO1yHjmJLj0IYqg/GusZ741YNBL0jqekaAlthD0UyvsoF4p
E2XWkJKlChoHIXkX+UFttYk3WIGhreuG2LjPe7uBeL6oOjCgJg2+lEmTOWhoDafJcrzU0rYHP2tO
SaRra1DmzmB9aDUEa1NM7ZINdzil10bivU0zYx3FMKY6Un9WZvlF5K3ldea6VYnLDLDbiOSFG4T+
pqWBWJDYWAC5xHYQgXUGQWBY3KsvywTzD4PhabNeeRbhvrbU0+xD1IfLmmtuXXR4pjOtdmIUzkgY
5k4btLaqWfBR6eZtTEIIJ8jHjkBc2wzVtE5UODd6HWwSJ4MdtCie8qCzUd3X1+ZAtGljch2YQXvr
pyy2otgLF0PMI7taBjr+1JaIOJnGvnQ6BBrDJJbefahkPDidxr5FhcHfpsVN0QeXmel3U8OvomUR
6b0DvJS4qWpA3dBblJRKy+NRMs3EotBId00i8z0oei2lX9ul1ubrkAa27P1lmej3YU8/D5lPbD1H
lxR5YspQU9g+zRwZsE2NgVs2cGKhVSW1ZhUJ0taJ15aWiOUK0fxbpiBEFA0KZirWNSvEWmpRGgCl
Jfm0KIyvHfeuQs3MZx3K19IbwqlqAt3uInxZ1d2G9qW06zR6S4zoXYHiyC6b6obVDi2Dq7iSxSrQ
E6swEsPyueqWbdRgK8LlAFNFcrsQLXfA9fuWJ3I8zbMCGFhXfmqjoXayK6mi3tb1NLB61uOFXsZz
GtXaGo4i2XL+J+2ltyq8PLV40EIoAquv8lRCqI2uWwOoDGJ+ZWNg3mn5tamjeGYM2nZIy1lQp58D
XwITH5h04oDCp8xPgciVBeenQP7APCcL2npRZ2ildZHhwHlmxjTS8rt0MKslDERsa+FVxivLzLTi
ehCJFWt2YIR8HevS1ocMwpEmDUuL8s5qVdc7NPZNt+mkRWgmLAIRe9Xjdgruqd5ALPXtrL4uRF7b
2JOaQ1ICA9sPdqvjwkqQVAtDhpDmoGYadWrmhQEQtJamkJzs+Mn+9f6ZH8E7+5dtGdplrwEl29Ga
/QW4aXZ4tn8JITGdtWX6sWMZ0O8kDadw4RZqw9QJdyRqf2l33Gj0UtUdX/qdmxLgexSiiZMP/XtK
C2Q1YZZaRVvKlVEbwslymVvajkpkjR9DlhSlVqnXxTxg/ocujT9QhfqZZpb9NI+AeeU4K2Z1HNz6
mJau3F0GrT5ewq4DBiyABi1SQCnJk9I1GA8dUkpiJQGpwId6lRvvLpg30VwG8rJgWe6mfbONfK2f
UpIsZds08/2PCyxt3yDNIkG6RVXeu7o/9C7kGL0rEa8cTpPd9DILVwhy18dDORUpq4ENyowvG+TW
uC0eXKodKyd+YuzSurW+S3/2l2zHh5MsFbYJx4pZfq5DcrTj0xXjPZruX5ux18+ixLgSXGTAEiGj
sfZPaYwyN9yx8v1LHALX9GZsx+zbqJLIJrun4LsCZCMghnU7jzs1bPoSrTzJ8HtO1UcvjpoFRBEM
Vob8td/k64El7Ib5nh1Sca0lCia3wtpVaMi7OqDRPG+VserLWs1EhlLLq8JuI3YXL6juh1iPZzE3
eldrEzTFBeRHQ1CbrRM3WJsHHvpTpkCfsH4r/T6bsr7J7EQa3Oa7KQJb8fN53yb6FW76hZcCX0gD
fVsrxi/zxnNj+BNnm9TMIDVNKLEiLU6Bt7XlrCzItoOUy2hL9e4SQkP2XsuVnWjFJ1yF/o0uNMOq
MskdyMY1i/GUf2g8PYIUWFqYNd/62FPrClfEKuPMn0a7fBF2L7Mp4w2YtIGLq6D2i6tW58A/karn
RchXMPME+FVwmbrEKVilGnRH6tx3mBZ0a2L2b7u4XGe62gAQ5kLFPLxm+J6WRbRh+TJMB2q1QaY7
NA0Lq4UQb+WDnsyS0lCz0uxzK89kfxUOQTvDumc3Ea6dUnXd26SmyCJdvm7aBPJ/mDAWb7XKznKS
27XRTREakpXmJ8WyK4TjpazYmL0sN7XqylkmG4jnnQzXpR6IGWqLe95D0cD0vblhV/lQrauSDouu
Z9elFGpF4zaxQg0ymaQE1Tn1bWaCC/ZNmMvA7+2sRMMKvMKybAS66Y0htHhMyFJX5V1OhngWkkgt
tNabaU3ApioPpNPLBqwc99etaXw2BLsO6g4v+6GztJbzt2EXBDMRddvC9P/U0p5eV33ebFKW2amR
amtYy/HmZs3uZDXEc8UQs3rIsd5S1EE85J2TAGuZA33YNDiNVylvgM8JO0WVmvaGnlotbamFI/BU
IRiXXVOcXyW2rxvyCv4I3iXva7YJibZCddQvWJfcVpTq096MQ0hJw3BDROzbaR13b6PcTxcNBOkW
LpA195dGR1wEjGLaQH3LHgqMl0X8uRchpCcKcI15FzpBzXJI3j3iBGVYOhXckSXC0oDJlTXzIBCm
leSgjQQGn4KbmZdDT20UeXCnhammESSsBIoOizoPPykdEtkhqi51K9Mi7y3z0bscqjQLEJtOc7/O
IcqnMDMLY56qKLcAtymOuuiKyHIaSM+7FF5Hp33CXAOXbyPUtZdFarSX+2eQohA70kLk6HqRzmPI
qK0UaCrkPb4dt725gKxvrQV+7PTxuyYMfQd7KFw1JtSANBX6NgQj7Kq+mTEl67UZ5oGFdaOdhf3U
C9tminKzsqBFwWVJrr+Pojp4h/3O+pRHfG5W6jYWMZpHuxxH88Or2rzqqhatEW4+BJ2H3qH0S12B
fSkVzPImQZtGV94UvGtkp8VXjIbSZnpRzVL4KzOBTZJh2ZaJaZGmBk7W4viqjP3kSmRBtInLry3y
Y7uraLEMKsO/yQbf1eJcLPMCRMShumvxZdwI3fbTwLCTompmsV+oDWJ8HjY9toIir1aqqrZGjOml
WYeDbdYFc0KotVtJ7GVTqHXUC660uzoz+lnNjNhGqf4xKlSz4Cx8X1dmscEBV8ua4Zu9oy2H8p0P
C5hLzeftBocJpPd9NO8Mb3CrtLCRSnqXoRgmQh0MTiXwNZOtv645mVFVJtcBRRuIRl9KDxduKrq3
BhzZtpYKZmDl1Vad8cDiVdJOewZViMKINKuPu2wGnQkfwNHES9yTJaTAtxkv4nXvm51T6UY38+LK
mC8HM82noZEJR7XEJSKoZ7EoM2ArwgBkJYYZ8zlikOwWTQU7IQm+kpGJ52HUUAeqxrqlEg3PND1K
HDNoCycjxVU3tPW7XTW1W8R1aNxWejuvSn0KNlUupJ7HwKbkbg6ruZ9+ZS1CYA7NwlcBdjv8FShG
u4jSXi0Q51YSBuly0IV00rrMZ2mU250mu3maq4UZG/ch0PYPDNh9nUMWGWiavsbcDbIkX/Rpvw2N
mNueDqakN31nszKXEFaI9yFaJyZfhlKPN02k+Fug143dFlE4lW3l2RrqlA1/b+VbOYS+lepVBVQ3
kLYBp7LZvuYJy1NAsGuc3uTUt/qh12wRtBFktETMqkRn007K0i4JENhBBzav7+hA3hZ01hZks6di
qDIGK+VVZdWq/FjFQneCQmEXluY+5OCnWVWnDle1AaUGv7Xy2o8cCGWXjS/9S952q0j2UIwBsl5V
ULfmnlCOPvD1QDiGoo/mRHJI5n4d33ZFbzpJ37wzKvIx1km1ohpbmWFduUFMcisZCssw4mwpeOjd
1KjunKDdsnYIVm2cg3/qcQNuTCZXzZA52DfZ2kx6IPVEAOcMCgfhaHANc5UiVaxxuckaZQDx9ZoZ
F03/3qfGPCrDdgGlKGbB6d7NVJWetAMZB5uYA/c22BDNTEhfc4msAgeaXWfJtwKFfmgJs93yInsn
oyyZ8jxqLKl7lSU672boIwplTS20IhYGa+hzg4KDiS5rOXhTZGjBcgD6Y0tpQtZK3kMm9a0ZUHdp
lBWkGSosbaXIN7MiUDYhdNkO6RT1mnT8KGEQMxSe0goKHTW0Z00zJrtVXWszsyh8C5qV0w8FQt1V
Tb0rnW2rMKw/sTqEyDbEhVWJ8lZEcYAt8JIbrQqgEpVyvoImwBm0BjVv8wL1tsZTAR6GeXMeFZrD
sgKKnCV+l0Kg8/PEvPSb4FMfm8ARcy6tVoOL4al8laDAKhumyV2cQWtIjiAedrGaBiTwLVXH2qXP
UWOFZlksEtwuMsyg0rWbsLQgTsS6aapn3ZqZpTaP0uwzykVxqdowWBmgfacZyq71hDgNlM0W8eBt
Ez/LPvRgiLIR4GS52b3T8nY+ZJr/PvTSRVtymGMprH/gEEMCWgo15yK3pFnVTpu0zIkhtZ0myOd2
BYFmGnhFB0sWzLeitqGL1kybVVBEyS7Ma45XUbKWu28poXJrpXiAQKqAzAvaW1ESNlBd5/iGSj9w
9K5sbQGLNZA+5LUrw3dKT81pCl9qi6Yki0ACQ41ytRH+posLviqiwrOqPI6XVRS/xZpsZ2YLABhm
xZ3W1yAFqk0IAJBi26LX6qUkzA78IF5DYWLeMlNbNDkpV7RNqxkrm9hqgi6EpSADLytd3RIOpAg3
opp7Gvc2ugkliTjH/gJY0Yy2PozIUMqpHASUjkmTLbkSkK+ponCgBtk4RqtRJ0i1dL4faBxENsW4
32i5Z+nUQysjAx4M6VkDkWhI5YyFuVhUenLpSaN4ixGx2ywDd9tyKHX9qTEzt1OhblAcDgvuU80N
fdNqelKtVdJ+aeIBg5f1oXTRMagoJvVAZsCVoUBaRp9Z3g1zngz00ksSc573ydcqiQoL9aaxMBsU
Qz0yhZUTml5KHciFB+VVh3VFuFKtmmEt06D0DSuWy8jI0BIWClemCq8gJvsrUXnxWk/Y1NQitanQ
/1J2pj2S6ly2/kVIDAaD1OoPTDHmPFXVF5RZVYkxg23AZvj1d0Gd++Z5z73d6paqkBkyIiDA3nut
ZzvG3MOZHeRcITH0y8cC2uZNZ+NKTd9Qpj5dw3qUcVB4KiPhGJwb/NwxlD3r0eecXvZF2BuOl+t5
YnukvfOlrHMytejOS4SQqg37QzVReuNWQXeD0w51Zd0RHnz3fR2dim1tpPz7jPvhgqTeQMBHXzB5
wVtLre5WaVvccs99lOXcX3g1mmRBzprRes6ku0yP3baYoyFrOv0YGWSq3cz7O0VeJY30hfhCpUge
3KtFxyZZlfChRXF1WSuHn0RUT2nXOPcus+Yne2W415eVp9W8egeHOG7c4ItL2CDpydI8TCqb5NKH
YWnWvjpUIWLXCH1XonTBz3W73s0Dnl8h5g9iVHV08aXedqVKrHapbqJShwlhjoNX1T+n2ScPHLdh
hCH5yRQyZo19a5XCuUXOe1rBqV5VUCfErAjOmxMR/nCH+WObvJfUjrtB30EgVJeprBbo26S+BB3C
Rh/CbbNE+ibsU2V5GAyQmsaNrNOu9vuTbNEJt4013kQzMhYoTvfhiJvIM32NMPOq+07dUEiHlT+5
aSO958l3L7JX4cHiZXUqw6KNXTXCPFFRfVcv5m6lpTk3kAOHOppiEonq1LYddBqzxBMRLObwVwdn
ITEMzChe0HkmcwuLZ3R5lTmi8zI/EAb9R4Tn2gSfFe9/2zxQh6gLP9hCz9Ng2lsxNgqy+6ATVSid
+f1623uCJWvkTQmDOB1L+MOHZZ7HA2kw1HOkTfnUepvgpmReWfIQKuqkzC31a+v3V20F3smj8JvX
hcrD0jpVbDcTu/jN+GiHWiZGjPisM8J0GepnWUThFQLuc+lgLGmKDl5v5URZoOmJWrEYlDwFi++d
kHPj5tDI3hZfH1of2q6zqh7jWmshewwfxhny1OTXLLYsi6TL4CPq0VCUlDP89spZXDpFs9L2xbHi
XebZGGQGPbx1gfhuL2JMimV61xqRbTjzbD8PHSr/4K30bWIdbuCqbI6To19YaHTGRGLBdrtbi9dg
JmVuLLWiCwwgEEdwbimMp7MYybOsL5iEc/5GfIw7U0/a3PL1H49vd/t28+/L9/vaVhb6mamuy6Hm
QuxtNy1Jbm6sHkSmC4gwgpFkDQ1LYD51qRXpBj0Bj4llauhCnd0mDd0YhH2dD0MC06o8QTy0z0s0
QWQNxiJ1JobwnZD5zMeoySpSmTi0y4dSR2U8Ml6lu28/bjY+Yqjp6PQstXUFNMFu31sv1JBlrWPU
33FMlHkoYR2fp00ps5uIxkUpo2QInOlcul2bKq9wYs7H6bwvWMNvi3GsDhakmvOwEJORGTd3Cxfr
UtQ9MmXffcDD0scmUK/+OrnIWSomY+Qy4sIbp0xg+repHYWQMQJHysuCJ4Syejk1np4hQq8i4S7v
z9Sy+3O0YuR112iNoYO+ONySccnbIY48DH+FGmC0s5IkSEGKeD+TfRFtf9psIt/XNstzeV4v4uUf
PnThIUqqkY34czGd9zPfW0J2899W9x1ULjztMdFPjPQQUXBfT+e9Ff6rta+y7YIJ131eR3XLVOsl
rZybGB17ky0+K87Ttoi6Dim+Z/mpIb0+7wsfo9dp7QXsINidK36WpomDrSkbOJ/7Yl9dXQSjnIso
Ju18NWG9XIZytREH4GJsn23dNE3o+RuGUe+QQo3eGao6TGO4FQh4udcj7wvZYZD2N2fxrIxtoqll
Y1HveilikOEcUf9VR5zlPZzlc+vO43lv1VuLdY2fDyO/2zfBSJxPjL6O2+mIiv+1GKVh6WQaLzab
IryTMmUQnluxdFDfZBSvgfowIUSzLihN3IwLQJl/LYwnrtp1+oNhNagR31TIqzZFGOagk0Uer4+W
CSAjQsmsZnJPwtrJ/z71xL+RRT+FXHrEb+Mf0Ohfq//5LFr8+48N4/ra+B//tnZT/ezFID7H//Yo
zPK/VZ4P/zzo314Z7/4XMLZBWf+28v8QYv8FA/b4ewAE9F/s/J8CYvjRlf8WEPvH9Bl/ELH9j/5C
xDCJI36N3KHIZPATWJiO82+ImO3h18zxG4E+dW38tmKIXX8hYpi7GnuoQwP8XAZu8g19/wsRw2S7
IA0xyeA2W8/2t+H/BhHD/D6oKfs7IoYNHpy1CL+AR1Gni7f7d0SsN3XYzYGjzjBeLo0A2TMt8kxp
HaVNwV6nfk3kvFqJrGc31dZTjeo1mIIO0lXkDV07TpclsoOkswjEoI22UGMb25yQU1RY1tkmeIoI
OXd92XuZdk9s6qqL9g7ShhHoGSA0Uz9+zMqG4zqIKW6rNfHCNd3cq4hFiCRRa3VevTY6DyFiQ85m
qLoioGcZ+K/Sb+ukH0DA9LYVnM0w0/Pe+lqAYpjdaj4vdpX6FGnEvsstnQGGy/ZHm1yPwK0ccmHV
r1GD508u5V+LcpAuurqiTWufIkPcVmuoPAm0Rjf5OnjfsS+q7ZC9tb/K3lq6Ab2232XOXPK07T8Z
4JfEChF1rXbTXvaF7ej2AqgoOPqw5YLFdc9IFd3zn9Yo0raGKrestUlKh44InNeEr4gMwzayAbxE
1oNWFc1FcYV+5KRmQHoWemV3+Vpwx8BpC+owWeqtQywqgw44YlAVfVdeqqC6qsKs2XDbBv6UqMHl
h64WVcz79t6dwp+BxGBt1DrBjW6+NWvbpKySP8LQ8Dha6EMBdz21WRCKGIHtZRBdEPclTcPQ+q5D
xmIMXblRVp040bweBfInL9zy7F5TZDDKvSlH17mZJ9iXCBYLXLYysHPe86PNlvpkhV5M3QGip9QO
u1rLp9c53Y2JmjrFp7mBMXfUlFx67ulrseiMj+5HOa0mqeYASa1tuzfKwqrTI5rwfOHdyN5fY8tM
YVw15mkBqjbX0XINZh1lvT9YcWn57MY1Pe5OyOj51ETDcSLecZBde0tY1Mes7c0BSaYhEMvhhvj9
tByIsg4zGdck3GI3t52uHS3IFWEMQJt5uABT8q92UwUHGq6v+75IQtGzLTtrCxdxzXZAwIPwBKPq
4ODUb5Zw8SC34VOPA3s1lrvkfcWQ8WHfui0CKEYL6gVSZq8vQQngbSTjANW/W6/9hNOaggrXw28O
kWv9pOtY5uuinPPkrPwAOf8GJiOe+YFsPib3YAQHw79tm/rvPfTfagRP2NQMBgpmHjsuVp+7mPXk
DM19PA948ybem/vGrwWU4MxqfRA0djAm/ubkOQTvzMflsq+5GxNX290Szyt80MAtl9iqikz1D6sP
67NaS/RQxL0Aspk31BAmgZspL7hvgCZ4YA/OlWysvC7NrVdH81n7q4yjEbKyqyoX8URHkIHO9/Ue
IvDQzUzY/mCbNzi5izmKKEigTsGwEhtG+acpKUl7B+6MXchmTTad3ZxBrU1nd1tMzTvx8c2FkTfG
3RYatEOAa2HGdKib+bhvinqFHABOWtZ7Tp+hS+hibQFBrfYIIXDK2BYlvBFVj00cbdFdvUWCTcB/
1rMxGdugQ+TB6rxU+q/Wvm0ODfThxj8MjtXGQxECunKCYzsG1VGaaM2IHBRErOjd66MmH7ZQZv9I
a1u+O1XvZH+upJ5ILMLZSgCeQvomTVp583SE5qBSyCtOjGEMxC6E4Bh05ZiohrkJrCJ42aVwE7oH
7rtb7nUdLFpbBacAhmvlrufB7uzzCFLt6EH5sf3yWHXq0OiI5S0Sk9zw8cVbF/TGYTjnruiegfSC
AzRqjFtrGhK7cKbEWuDTYKjE1wifOJ2qoI/dxQPFM6wIgbvrYBTL/cr61XkmOgGXcHTnHy3fQvQF
Ni5oJwwVe1NvGcKwLfbWpMLYCytLxMKy2SFq5/a83wDLBtHtrUGIx9HWMi82/q/aiMvArzBcRZtP
X+ht8IJHmkYFfIGWjgBVtkjY2qJjAvMbuE8/p+XoLcAh3Z8uKoQzXxck99bhAVFugZFo8I5ax8vw
3R9+71a+akt497uXTxPXx5PaRRQJqQMAg4VIlEPeZ/uRjSBeOstI/Dm6DpolLQoxxAXXGW25PIaT
Wx19b8z75QQaMjxV7YQIG91hFi6LlVoreXObx0nNBr9Fgpv/69z3VVPZSOPrtbxZBlii+2UYuElc
u1iP+9q+2LEFfw6ujbt8TJ2jk5UH3pkYr8t86fJYbCmdC087hsGVNDbujnq7QWtfpOsCDq93I50V
CgYps0x0Xm9n6oljAN9j2DLKsOuvky/qQ+NaLNbB3GSI0Z20cCyInwEBAVzGtKJ4RjZe2bZzOfsV
kkhEAbZhT/aIDkK3MLEjPvWxnKmG82FStdHx+wJZEjow0cEvpX7DsigJeCRPDMnauFHZLYe2UFfF
sQkwFshewoYBqPDFLXzBC8OqH+wSjtjeve2LHWD4WrW3Lq+tLB2XJe1TJkqMrVoe96e/tB30Bntz
X4SRHyVtQf3YJ+MVWn0YS9uBx7/lb/tidPRwcEHk7H1Qu6JLZyOLuy6q4gHkowVWORuJ/WN/372/
3T/LP1bXwrYOHYz23UahERCbMTwVtQzwACkoOWvYvA0+6WIDj/G8LwarIenQ4ooI8I1Xhyp1cEf/
s0X8lc3MYheXWOnayfnods8W6AIbxCLuTFAtmXANnqX92YwGBgoZVmSbhLCZE9hS6J0LZZ2kH3PD
nNydyu+NqjOOP6zAw+UDddExK5QgwNmBKLIRze5GMLc70bw3yba+7/naDXh40No7fe3bD90P4AWR
J2p+7BwJBVN9nAr0dRtVsgMlO1rytfqn5QX1CRp1rFVQwsvYDhY7krJfR7nJXBeuxIF0FGINzrhz
kWoT3thXbuh63SRRI63wUNJ2yaq++121UBscy3POSoo1x+QQD8uWSjYbh723+NbqdgR7b+4bv475
/22jwwy4zyprMJh4ra9F28Esd5SBIvV/t//j7/cdwYZH7S09KwuwpUf+PHpSttV0tz+Fqg86Bxyp
uwXsLU9mdOgaHJYq7OY4ewLd4r+G0K/VvWVWwtp4372v78Ps12rrqbQ1gI1GoKpwKuw524ccd0O1
erM0TbyvT9tz5JMQnsowNTHb1J59EdrzYOPm0iFchSmZPKmv+2KmVKQLRuQETNqQSgeKXOHSECPy
JkQsi4bysYoCQr+pi8NSDvBBj2TB1QA0Oq/J3pwBbDWg2xxYiv/Y9bejKs0nO5tbjJX7UV0GpVue
VoreJ9uLOHZUf2/tC93awAD3pqyDtb/sTWQtqj3uzZ3vd1gg2uPeXLwZj+vXq7iDzxJJZ9NcYP7W
qVDIBeCawMWO/7z437d8vWSxYfr7K+7b5sENT5om++Z/HMUWFi5/9vxp7u/+54Psh+7rlaI4al//
845fL2XzTiVuFIzdhdIFHcQ2Eu3v/Y9P8edjf+3+evX/wTbRXjhVdm9yJEKntVggwNZJBTXNDVKV
DRJojz0tz3NH5mStIITPjrol3AYyMHXo9NbulVehSUUkX2vpgayOVj/vepscHBQjDfUsvyEV/kSI
/j5SpjJoUhy8n9XlwsXhQJjLpHX9NqkG9jL7nZ1qXhfnAGofYXqJ28IH9j4ES9bA0IPlMj57osJI
Ew46XjGiQAgyz+sUTqlW9lsgyBqPjpPAoLqUHUd9UtWDAO+ipN5Ok8zIAiY95I2FgS+AhzMtdaYQ
n4Lh4D2ehXFI+dCxxKA26CC78XcRwH8P56lImG2+u1CssyD4FvKRxlTyGoSQQcVYny+z88MD+hGb
3IhZI9AOK1jwlneiOjiDMBLHeqhRGoPr1gzkIsSo0fVV31k4dreM/ZqWjyYqDtzrCoCQlslBjLyN
Buwc9diJKCSknZjPpecdvFHeORIWf1UqKx5K/SsomlTiNwAObgFFggddXvbI3HQ/vlk0+AWIvw82
AaNdMLbiT2OgSo/1XORenfv9IuJBQpInTZCxxvuoi+YhgjTxatoPW5tMI+S6W3Tz3vaIdVVfp15l
36uFLrFAFVCMVg+2p0PGQeAWlMEPFNLZKemi4STqxsBNIOWJezNcIjYe5l7hmw2sNi3BsvQNiQ6o
u3sHecPSuS9fhznil9pCZQOEkzGVSB+zzjEHi9RBPLd+NvcwlSuJogLHC9857vQzx0idEHhEuc2q
53V2XgrqAsZ1rZs1QAAKJ+bc+YFzmEdor3ZXxkzOcH9L5ymEwn/wGnFirSKPFQmfQtncThHKVHhZ
17ifyjs98MOo5ildwXxEkDPSApf8UAXRAWi1zMpWX7uKF78sM1zxXyV9DTBkmHoB2gAd3EAc4F0M
3WSFACtWAq4rh71JGvgK9l1U9ShCKsf+bFN+tc2y3EWLVZ9aq7mViqA2AvcrCnxEQmRwMAoVUKIZ
MjItuDn16uWzS8cEAOW9y0lCSqLOwzh+uFtuGdoUALV8s0iIbtWIpPFkn3ISJn5bEsREo38TrgIe
n2EqdqOaX+ANewdl6GOXeHyxc6tBbVHn19+U53/4g/9IMJkFim/Em0QXlSwGBQYgkO1kmtf+4K6T
ubFtgDtkSeiMLJK4osdRKISCBFzAgL8VIMwCPSZT7TwEQg/3S/dpr9WTWIbggp41tmeGvu+ZXpUd
ARGX4qTKmUDAsn6tjvPaVUXeMHaMZMTigKO2oS2D8VCDHUeeD7i8MyhKZI2fFiR68qkajuqi+UAO
hKAwSgVqiCs9Ewz/zRQHpMDj5p9XqFrgScJsslA50priOjSuiKdC/0aQC5tm9qa0QOckWjNkY8Ph
blE7aYfo3IZszoXPb1XhjFlQ1j9EDXesAPkE7b1PPIGejyoEoSN0H1d2fV6z4q0tDE/6gAPhaY6o
HniS1ALAigpHRv0IXDq51DZVD9aMohnuTHVO6+HXhAqIQ4E+KrGXVmfViByXzMiix+G249N9abwg
18FhEuHzpGuoUkEHhMG1f1WBe/EXz03cqXpfpyYhIcDfwi3BdeD+AvVmbgq3f/V6f4oXe+lygHhI
cV+NaT4lfiMUWExPj8KAILJw+8p3yBQ4J2Pj6jj196iYj2sgnh1GAWuL+pcWtEzEylARS+YxZsRr
n9ogzFEEnOJXZPR9Q6+D1waHQTSPAOK6tCTAmKZybDKQuCKPFi+VXI7wJlaZVfO7Lqcfc6iSaJ1e
xrKBHwDWeR6ap6gyL9aCUbx162we2GWx5rvODT5Ml48NupqK8nNkAi9TsCwFnUJwTZ/gau10csxn
6HTHmhkbohw1ebfi9qskjSFlrrfOdoG6kNWg91oQsSAQw5oUmeWgegYQTJdKr3NT/DB0k866+pBT
FjYCkJs2h6nWQK1UP8QlUs8QQ1VzgJVz02AWtMyLQD/Iiigwfc6vpStlzKtvhKgNwSKbmWo+9DA6
iR1JPBdwSivmDCmKYVP3h6HKTQpZU5SQJVIYuHZAUUsQHoVdCtwbSxgvNAlGVAJFLTz01WLfCUit
tridZbjRVqI6kEJ/J159FsiG8x61uRoFs7dOx256W3QxqCuT1/DvoTeHOW/HGSlahIIoyMNxtcgH
1aDEwhiVRSPJYbJ7mcvXN8E4IGU+Bhnopy5lCBrjyQgZV1P9EFTADwZo7B6b34lL7JTjGxmG5rVn
IFgay/3tivsSU50nRCxTOpMFXeFrULuX4V0y/kJQkDFGlTrPhe4TZzX1Cenq7VJ0LsICVIYZ5waE
QXfw5V3bOffh2o9pB5YUnu+coRRDJOVYAiIm6IxZoXJtvJdRMdRxMIzLEBAeieW90AIdZF1J+0GW
HVjujnuQeaxHIhwQzhooi5FloscWTJkgJp75HLsssg/rONzXPVZotd0Q67Wy2/tZ2BCr8ZW1lJ6W
ckHvQBqSOZRerK5kJyGkfyR9gxqNJAJyf4fIb0SJAX2RdX/RHbunlRouwpAPgtoWVDucBamqpIJR
ls0FtEDGQ7jwbR0Xjt0dq7H46bD5Wa+4jhZXCl49fEWMYwy65AB2EqAqKrUeHd87+yW/XUELuJY3
ZjajGiXnG5vLWUpM99FsTI2veiAGHP5chPJbVNu/F9xUEFERAnrRcGcvqMOZpZcYgHc8NBlqd8rf
yDmg4hOY02+91T1GEgafQ6oFkrC8t6vz1InD1NHmDAwC4ROmkACw7OVST4/IcjFQ46nrHQs9nB9C
9kRVPbx71C04yzPqbZ+EO9TXqXKyqQFbZ3UzevPohm1pyNo++iiESGsU3Tlhvd4snnyA8elcrNHE
srMuAwz02OmlTjDrN6rfVyUfItNDaw6dbC1BVKylnJNeiQskcaaKGtEtRc5nfbMoFLgBuVdSk0Uk
og5zqE3dfQno726p8nkU0Q90Ryr2EMzncgQh0QBcvwVhcgHBd44ijOAV0GWMtB0qcZsKDsyU0Y2c
EO7yKMky31PPbjPbcvoUGjgIjkoSmAGiP5KA89xBHWEJ6atrBWot6k/qrxUqkeAi2Lr7KTiYdwux
VkOBD4IbgmrcgByc5imrp+cOIeHBFTLIgkaf5GSzRIB3O3roGtAhRvbDNM4oklDu3Rr6pwDl72Ez
RRnCJAuQdt0DQMHY5w+3NWGoqsHLxsJAoIyo3Cp8h+pgxirlqJs/TU7PD17QN8nYALSicxo0HklG
0FC5gHODseMD3J/M1wa9cuUOMOOH4soBFiDQYp/VcMM7J28xviKMLI5+Kx+94IlGDojn3gE7h+qO
KKQy8erUV+r7YCCca2CnxEVwH1HvoS39N+kNKQS8BycMWuR93ZjNzlqm8xAVqS3WR+FaBkyOZ8U2
rvjCUCjhYG6CmEt9bOYLiB2N0m4bYvL8qIPJTiwxtSmdz1QznpDWvR9hdCajPf8EYbmkJkTJQ6Ox
ySqAJ9j9+orfeUJeULgZSrCqmBQoFp+s4Ycu4cw5ch1TwGoIYeCLbWVJekY564LRZhqb56UFuQhI
5ZfXAd9pWxogHwuH1KkADgrlQrb77bJ2zJVfgLeugSQCtxd94Kc9heRbMyGPTqGaBOy1zJqIZ8hy
SMw1z+EtogAN79wIXybRgKKDybuzNQatmdSZrECD1RUAS17pHxp9f+IBdj2wOvjej1yjwwuzQhCK
h0m/B/P4XOvogaA2b1YrNAYAKEmB8vYBaJG3zO9L1+Ls3OjNoEA8tsFxrRLAr14l0jW2tLizpwxC
2oWGqCqExQRJHwJQG0YnAKvbWbooDOR3hTxQYx9A6JuzuJiq+vAr4OGm91Dv6b5OfPrsV4xK/uzn
AAt+k2W9bevtCwzkCd8Z0jbM79G0/ZJPkXgJFcaPpY3e6tU5SGp+63Z+Adl6EiU5IKx/L2q2nFDM
4sZdFDzaQ3cDYO655sAjwZKdR2BOnfCXtFtzv7bb2A/xQIoZxYLGm29ECSakKMCS03d3BUAmpzLK
VumWmFQARnPZgmuBTuZcMd+EhEWp5gum74A1VIKwRvUbW9sXlHXgOvEuxlfmoYZiuUPuAiXIty4j
YlL0whHkGnvUr2vniVtkKW5dmHhAaSaA6mKKu57kCxt/wrf9ZHrddkF4LF3c2gF5QS/xS8E8y2UL
9M+UCg8Gc+MxQq9d+GGK8bm8GstgEC3BEMNZj8sR1kLkG+CP6jUobZOn3CrDRzw9ky9rZClFHy8h
DL2m+gW4cI0ppiwQC2oMV5J09YAyyeqD9j5EP9yTA7VQOwW7GnXrFPrIWqWWAzFx6MUnQ0l4wtgC
tHb5cLrRTZThp6LYPoBtuqPDeh1jHpFaWd90OWtMvEBvESO8eaP31Lvm3uush9Cp7iKOb6nlJaTU
dvrpRetBjRifkMgr7aEuqGIvJQX4JEWUe2Udntky8hhF58iQWXkfucI5sJYh7mMdIoBGOyj0bVEr
PRIozOjVFgel+CjZQ3nzEmOqHC/Wc4cLUmCIJPaYToCKk7mEd8MWhalEFqHjKiTOtYbCgKr7Gr32
9O4pVDqjRrxdgxke2cDiZuKvi/POXOd72XIejyhyj7sFo/NIksoAgnfCmDYWjJI5uMG0g5hwpcKo
TDTqnYmLkgr7AvWpjhcVNcdmsFH21KBEQesXFEMVN/10RkUAxmHX/UDdcx/X2ujcQhqP1vS4bFPZ
jLadmbr+jHr405ayzwXtynzwWJkxilonkIgLzgglpu3oQElcaNpYQuTaf5yF9aKnz4hB9Q6cl8lH
3WoThj8s/wUQPUY5z7SI+eixaJAtwieKqUYPQEu8f9/wKoH5dWKS3vrSVskqSueK8kwchEhVcYLI
oa6SWcgqcQb0IKh1SNpwuEeFRhurmqB74PcRk2mp7Q+nLHqUEfoqkQ56Pnxm5oUiU/DMHYSjfWTf
bDlqXMBWcwpH4YHEKc32/KZ1b8WoLs+55bpJWfoIvwPlxTK8r0Zgw9bUpGDxULuzRi/10H+Orfjc
mBK/re5MJ1BH+YIRASGvql7ZFIWpW4UJalgRnVvfvIpFsR785YZWP0nT3gOC9k9q7UncIu40OxCn
vBt7sF6GxYFLHHRdago7dl7bQiczUgF0xmuXOiP7aaFuI1f1cUZ2n4ytfMageePJ9YGWuD3bzNu+
J6fmUQIcHufY4AICMu8RR+NusZkdW7RysxIEn7GjR29yvgveRHkE/MULTpIHPGEefWIQoOOQ3NQ+
EANAoWcgVvfQ46bYn+p76sM+BWahhuk5WPgzCgsf57l6ALR7qkZ5Ow5t3ve3fu1+FziFwpQJVT8l
Q7IxWfeDv+L2sq5zJcHbrBRzKXT5CtQVDy4C2tK58+ry3S28l9XVTuyt+qC5+uSM9jFBlmDaMcx9
6yWMlqP0t7qFyIkB5ppYFDhdXwU/yGoeQBm+eAVqaBAOMvIUruuzIjM/Ot8raOkNAkRkpQnlps1H
VFaDpOvAd/t9Oq5RVtn9j5XSH0GrICE4KDhrP/UQ/fC0/ui6j2koKIom7GtrFy+wkR6UpZI26D5d
fNhmlZ8lq58aXzxjeqZ1mzikBQ5KPyLczwCK9fcOAXa8VhuLqRbMTjOK94b3p76nT10Fi4g0EArm
E1k6zA4in3yfX/rBfqPO8DTRNmczrGIRFg+Y0QLKsuk/67B+iMrXieg7d7CubMQUCHbzU9pwlXpq
XRpLY2YJQxO7ZCTvjWoTf4hk6jrqzaru5Vp9r8fhd1veokwVKJOUDi5PeIPZe1AIwu4KTEgC8Prm
/7B3Jl2Na9uW/kUaqWpvSV1bcoltMDUdDQII1dVWrV+fnzn3jvve62RmPzsccARxwJa115przm85
g/grjKKF4XITq0zrPAxmtWaGhopEpR3XQeckh7B7tex2F0dvaoLKUHTzgxbSCjo6W46S65Js/7+h
7xcc938gvrEG57b/5n/9V1fgfyO+YU5k997nv+mANz/fv77nX36+2y57m22xtvOPZc/CLvcv5Jsr
WLrt2abOvZo9ib9Oun/7+QBF/9u/p7PHBLSbh4XPgQtj/j/Z9xzzZs/7L4Q3CAoeQGpP6LCPbROs
3H+373EWl25YufmuLeqfKoUFsvQrfWn+egIemWaivnjZc1I0d7oVbef4JujHQw/nyWCITxo8zmlV
XcAnxcSxlIdoiGhl0W7UUmLnoROEyjNXRuvFKLrGAwfy2cWlsIoqS1/XrvVXzXrtW7bzg431oEvN
O6bWkKCbMUKjCztruEL81uZ+Y0yG2kwkOjYqbjDnpAQ2irwORtKUwdLCfbF691yYb6ORrjuRA2JI
U3slK3FfaxrhqAxkgbTaE0kK1BqNCT3fyeAlTcnehNY+HwptFWfmdzmRL08XxifZLtaTEUXaPJcw
Yww1MyqvMMelC3VKqn/aeXwf5rcisWVW7BVkq8dunaW9GwD6uAykO5JMOmvHKDFJjOPacYSxTVCp
cCLGj0NBrCykVXO9quG26n55he6bYooDfcA02LU2waaGQ1Kk4ppmNwJP/dx3w3i3ZMeqXJa9PQ6A
1PAHLsVsBXltF0Eyj/aaqMjo20v8gD3mxyZdlkYk54W1xaqI12rZJpOxGVMG8HFej3urZ+Zc4obJ
HzJJ5mdp9g1HJhlE957+7sWNvfQQzs1B9guyUcQ5qTqymaPe1Th5jHWvYLc4MibSZVXruZuoRE33
uxiSs8q0v+YQ+p12qHSaWTPeikV8eSYGiLJ8LSOX60GSexRfmRNh02FIA7LIDxd17/Tda1jYMFxK
1JqQaj4zaaXclh56kj4554dFm3M/Ldzr2NnvGlK6raqtZd+ZXf9dOwQNu/4V+/bdbC5o9o4L1cRq
kQ9Nkvb2na2NNhgUxrSz2mpz8tPl88Z1YtKEWXYFHPIdDh7SdxJwH8d/OOM6rAqywDaq0ZRHPkbL
6Ig1LnBdw/O7PFYbImx7OFvRUebtowiNta3PX5b4mXuC6FOMTGPR3BiRrQdZyLOeg5PYOEZ3amss
A7PNWyYcbzyrCpROH9K9l8SLWyG9lVvN1zROiw3QlPjU6+nezub+MW99t8uaHTeW4mFsjh0usmOX
TE8Tbu+dls7wmmgq5kiEe+GFbwseFnJyAqQeI70Gg6GbEjB1zek0DJZYJ4yYRNpG/uKkeWBFNidT
kmgrNzaPutaHhCW0QxPGzhb7gxfoPZfvHLZPLcy/fRw39HH9+GGs5zAqg4zACurdxO1CVqc20z9K
LfL282w8p5NlrOg7N8pK8S8ty12qJXdVxbU7GYgsxrC8x7QHQTyou7Kz500bTmupjfO6s+0L0pFa
O+OYrbyp34VQXIKQu9Smd9qHwU30nfGtzbVHZjASvkFZj8TTULrEYeDNmTyW3e2Xrqd7F+1/Y8zD
gE7U7KKiCXeadLeYd7ztCNACVah112Y8QmXIGvAIhrU8WTFPjRf/STTSJvXUPE6zm13YZEQ57OUH
CET1g2MMFMkT6kmaZsfx1u+lFaqpdN4yyAwU4xCTZLrB1CPulIi+2i4btmSV8U4ncod2CJwKJOUK
vABMgnHwQGwZpu+2o7vBx7Cei8pd9bgQKOaIE09m/Z73jtjYmt0fc8yoCm/dMn3ZS5E8iSnD26fS
QIJRWE20I1AXZBMAyHPWbeHcjRoxFOad/D5R1q217Kg5x6GpAWYs36GjVNAYcgiwBZ7SbgAUNWHI
CtNc7UbdXgO2jLlZSkIMloPMQk6oMWdsQxmaXqyu9Bz7CFdloNc5ztxR5tTBzrFtStg+ddxcpDJ2
bVQ+wzIKNxgHEb5IMjHZ2ttx8sEBWgT2El6TkQSZ4UwPekMAabGQPeWEqctuHYTIRK60pSxeurL8
dPTplE72eDFcDhTXC78KGBuBziAWG1h8MuI/Wlq2+IaYkEihBIKL8Wy26UuhNAuMEWZzLv6A3eWo
tfqYB4VeX1wuA1MO5X5kjuSxgXUniKr58VCaQct+44059/hzo3zTh2G3oc9DvI/fNUD193N664gJ
AXpD0+O6dgl8t9M7sjEIEyd6GebuMHqY22AdzIxv3HgtDMJUnUlmcmlhw0X6xfCaazwmPVibdnyz
zXY528q5DpXAodTxoxox5a7ljDHqrVr2VpsszzgT792mmI4TBawfTU2BWr/4DFNjv0uG6S2ukf7z
uN2ZysLvVt+XBKODObONHTHW9ih7nhGTxiJbwnbrDmV7iau9SYqNO2nmAVmrznkqPnuzJ8DnYquz
OvWOs5U2B5ONb828fjTcd30EqyqM5rMZ1ZjJxAByRVR/OGvk6+LYz7P5lHfDdMxVUgal6T3CZqxW
pqtQl/KvwQq9AzQNh9C3t1vcZSNH3zMXN155hdgq3fluK1ViAJNvaQyJy6hThtI4qbC4dQvYDwth
Yba17C5qGWPW83Ks+4AM83Ath9scIvcublzflPkp3XpGAwaRwzgv+uzspvYJGZc0QW2bVCLzWS9p
QntocU86b+g1WMT3lADExm70cquqrPP1m+vazqOI81gIHwoC6KGFxLyTWUT66pkIfF2SxZYqPvRp
jJLV7edUmKdJjVtZaduQq2qvgD+sBy1PzjLPdw1ae0PzhFcOCpzryOOUhFQn70UV9+usqt91L+/P
5u3DrDefbor3K9zQ4db+YGZ1IHjT1kUNyMxGYsQizqQsBF81uzUWz4pIauWZmFfqgqGbkX5kGmQ6
BpS3cynXbhhCua4xkwZWFqtDKmWghQt3S13Xt/wO8WukXvr4b9t9oMJWvs7gY6scoo8sCb2m3dGL
LYgTgMq2VUUhYTKwCBQk2jWQnm5XMwe+2MV2lo67L0uGSXKyaiAOy4uuw9gZMI4W86RhBK1Ohl1D
p3U6dcwq5zOOUohe8e01ziD6NeljovJjCB2Uabqc9mbEpenotRHIOv+hHPIOXdTYvp654SpTPBlL
anBoLuarMssh6CzR+ZZGU9d1vFVs04dQYq47SFR1lRx0uIh/TRvJwNkNGGDeCJUZW1kk9qoeFmqs
SpLSDgeN6muYAurKcJfY1NlmONab3sRRkJXtV0rKYmfVot6ZvdiMxUwU3AEhIcZTPp5dQ85HPSzc
h9slQ4hCPEwDVlutCJolU74mOzIf5dIEYQgPlIsNXSqRB89UHMxDfu3JDaC/ZVyzUXSabtg/cwq3
Yy3zdW84pF5vMY3YdTb1XJb3zOv8zG0fdIdxXGGq6tJhRliMXuyIlT+5Vv+UySRaqbnGnGEwILNj
Z9oZ+U099rC3VnnnMZ9T1rrjZ9tKCfmx7SXgHaf+A8w0O04Sr/GY8NeEZeqBHaOVl6Z58eRHARHG
D2sz3zlFUxKent6iqr6bC/NdWNwJOhKq63SAK5F1NPB65GLt5pAGNINhEBJTQJQeCIdeHAx3ulQF
7qhhdj6GGR9qXWTbZUkvCBL+YAwmaQtYlF65nyhdtCINysS7ZuXwCVhpr8VMFPs5PGl1+aMX9q5p
XhrDQ3LVVw5zzR4AUza6f8Kx+omZ74rk3XN7hljzbhloN14U6u66+hwSAVEGA09kYSv3TtSmF023
0V/legi7yzSNOxXr2HoYAHWZdrIoInprIYBTrNXcIjvDZEHparR2qy1q02ndtpPLi8CXBfvH9HUr
Llcw5H1jWXa2Ja4AOuEROc4fAX7Hjbo7nDCP/EUtXw/xpjbrB7eQT5y0HRnkn4HCe5XP7WvYWhvF
KBdUZXjM4EWYHWiZbsxu+WLjhIFMNC+3v2TW2bMrPAhWFc788drY4I0KAfcF9FllKGbuNjN3A+5a
0nDSWt4xn+VDNbsHruy/PR6NKMJin9WbumY0OXR4x/R+UzOMbJg8uKp+7KrodVQPkcewoimeYHSK
FE+N4QbLEh0by/6R4LMsC08C/8PGanfGQN/hLceJPxfDzEzEzl8aO9vd/r801DcU4ml0OOO1OfIr
+1HNGiltAyafFpuBO0kHFB9amWOFK80Ng2KUal02+u0NcgILsR6d0ZczJIckYe7s0RBH+HjqZDd3
pk/rsY8s3BqNXhnrBX+W6ORqMZNTYbfdV4XL1XXFqsy8l2ECnlga78Bb30bV3k1Ei43ms1UInOu+
za6I6Oa51uoNpK0vzZv3i/sB/f01jONwVRdPZZ9cGQF8tPYEZgKRu1juYlVv7SneYTD6Y836PVr0
SSoKll6tXBmnjNXnx3JyURJLa6tF5hv68EnO1i41+n0xPKIeYSOtLxT0N/w18DRrRuR1AlHmT2LA
aXOpFYfrAoNVK6zZ1xQiqFbu6cjydaQBdkmrmlh77fJuSLtNqO41s7hvQ66U2qQ81PHQdYiaK8xq
l+IgqCmdquft1HdHm8jxWq4rMWor7TrUtzekCaSDFJsBiJVbRF9lp3hegtogBNRE17YYeTK66bFw
5ycYzIBikoPM+g3BrY3oxRneBzDk+qI380WZDinxCqyq25wb5ssGbZhMEl9qJKWs9nUQ4CPhjMej
KLlyLEzwyXuf6Q8MjZzZYGBJLicV9lVq/VubYcUesvUwtD+QK462Vp48Js3Qj8/8pnc2p/QE7Qk5
82N2rLM2u2dhNz/Z9KSM4r5hyNW2ZP2W505vt2qk0MNSwRbm75rZkWUZ956MnjWn3eO+8T0SjGyP
xwuGWDg12EluIGHO1Lwo7tXk7iLL9iNovlgj5vchTn9vmWVub9q8fW81/Srd+JPxiQyLXSr6rypK
Al1aj0XVHhmC/NEtsSG07KuhfXJN5pP5xXOjje6EK7ul3SqKvWsnD1WJk6eJoUu3fw0RPsg+/NCb
ledOH07XvETc4JZMBlUnn1Quv7v4lsw03eehsJ91o/32Ou1P1M2HEqN0FeoYYL27lFGHBPNqFlud
KBcZJG/HjBK1vP7sXIo3wKpFZxXQYt5E+FS2BjKurrZqsPdTE53sqj7Ww6itp5E03SJ4289F+1BZ
LkTe+S/BQ7HCrfsKvjtZZeJWAVd+7RhvXec+F5kIWs07TxQTZS3eRszh3NPWUT2c+wyKUP7ea+kn
DA78a9ljX8VBCrBotnFyhV657Zm5aQw0CtE/csOIyPsZvlZPZKzLgyane8m8vyjibWs1O72btymN
hZUSh/LCxzSN96ltbCNzBiHGpS0nQj33k1ci1vMjMvBLaYlM7XZb3DlYhW6uAgi37VGzP5wzQuPF
NalGEMcGTp8RcGvykjTgTuucAQyIt29lRptmsAGBQbWj4fVFPgGZoVpq8mEHFUnilM+uDXdXpqi3
WJ25xv/1XeTpSx3jPoggmK2yFH9IOD7MJdbhJtOeFMfmKizq06yYn+vWpjKcl6Xmqp7rYlsm+gb2
7r4y5LnzHuq0eciE1eKWLd9bq9o45I7woN8vNnip7OZO0a8jfPHGajbEsl69qXpoLNUgfJV0pkzL
iD/VK4TwFHbhuIu0HYocWOiRGwfqhJ4iEU712G21rv0wKvlgYNoqjXOZ5JeiK/ZSg7DejZdy0C4F
tunZaGHz0RrBxBfZsz1Wz/CVjpiS73or9WdgC9iZ37x5eUoL4xFYq4tb91QvjMPgCaqV1TB/L1Ja
okoEM77l4lboNQARK9pAW+46biYyDX1TVlvkHD9i8m/iyiy6t9jaTpOiB7OvwhrvlQMct7hoSXlM
bU5cuj+d7OE8ZjvlKbCJb0beUybbR1zmlAby5lM4pLF604f0CewLNtyIe8QwOSekx/OS3N72N0QZ
5blK2g9XRicKYCotiGet8MtBPggFwPv2b5X6fBejUpSznNZdoj1gYS+c6ltFxF+t3wvfGaMdhROv
Sq78Udg/Oh0tyI6/rekcytYCAV8BHp9fM2N8GPjteg4KozxO5hC4evMTZRL7uEnQSCyvqilPk7UE
MKoocYZ7CQ6SFFk9U+IX6zRmfjVNd7fXq+mr90EOL57ZfRRtfgbzuq3zfNtXgZ3UV7MmguzqaGpy
Vqdy/sYrDfoF37Gef4YOhgkGf5nvWf01zGiFSYomftiaoKdCDNBg4QGdMM6liyL1RUUPFyzSmAqN
4YMBAQICJRkzbBhUWNVjpx6XcC06yIO5pnGQwnozp3aX2WW+M5JNi5KNo5wRnujHZUNKSfoKVzsP
RNWCjSliXtaI/kQSUScGCYeZBv0xtT9aMV7oXCmY8hu7Yn7Il73jlY8kkbhdDcubAuOwcqp6q0cR
pJvyomvyvTPZFDJ1JG2s4jtr58PU/0RNebuBv+SDtKEfazeDeb4dLY/3hoFu2vRL7uNng+GMrtC7
kNIUXb3vRJ5vS/Pc2yPbNobqHvPkqeJaPuSCBj2bGtwzg3sgprrSioTp7gjTranmYGzkzllQt6uK
GiulPmJ76d+8I4Ebd+au9RZM8Fqo3y3cP6VBZSSgQdtW7N0TIkO387jVtQtz9oYWfpPVUYghIjRX
PY5O7mq4F6FNk8DpPLwOeecyTGgfp8pUwehGcSDaaNfjc1q1cfRER/Bnie1s07QM+PoByTzKrbWj
sGFYbpycTDLgK6Oxn1Lp3TOXNrcEse/laF+wSJDRsbQXZvsYLKPoadGmezssX0KBN0p0WetbU69B
cWzsXQrPYJvnVbRinwB1c+mtEhwFIK3jAHg0A+mxfQF/7fn67LyaVWhtknLakwFm8infhGZR/tDq
JdRyq1BFWmA3V6Hp/VrVaeeb/aBWgGU3RaRj82/pp1yzrFZFjRFtcCF6kaxHypw3yOzdeRUCqgLn
2OxViBmzyr8YMnyq8WwT8Yd6+YxLj5hT4u5Kh5ewALRnanj+uaOBtrQSIe8AlVAJ3WY4kUczTtgP
uwCGESeOxn1UpZ8AGnkHF/1eGMQWOqcGDpYbYs1iiL0FttOPiJ13YTXfpXPv8GowYvZaF9J8Gn4I
MqGrKMFaoLVKbHE6gL7jUrIy21xVcrCpoTAfi4mc+yCLI+HMx7zPf9Jh2YFtwZ9GUpYrteNQk/ex
mv4WEANW4rWoKjqAiii59ayl9gt+G32NBeSxvV3JSjEW6dyEM9GwK/xZrhn0bkfwG9AL6UwcHc4m
zrjY1AJ2LeR4KvrYp1ONpwJTpLpPU+tpMqqXeA4i+14tNRi38gLxNMgMLlkxEEVvw/F9Ntzvxd5K
t9jJnChApYUz1f9+qfIf4IygBdJVbzCGnnFVrrKpZCsQwCZNzPvetI911/zhiDvpI8hLQ6fDtRXI
+KhVpwqC2Gh9sSHEtGGe138Ks/V7VyPGAEZh5UbpNgvbK/01HPcuf+kJrq6i2lhWXuz5JHu/85p5
WG7hlqs1K2DBSiJ2uVsDy8LrGGtbO7Iwodvrgjdw4Zn7iaGDrWnbcXKeBnt4D1ts2wmx4Drb2xI3
Y0RCJJHocZqx58gWhM2T88gehBUDw53ZVZQJ0zdt1Y3Jl3/KrPSzamRUBOd/pWflu+ENe3cZ/VE3
rmOKsWmECTw3cMasP6aaT2mYUWuV05c+iV3mji9WQlPiQINf2md95PTx1JdWvVqDHe9DTt62k6Bn
eScjSWukThqwU3oQdxG6rGAnA91Fw54awamYhpYk1qT9cSL90Kb1VeB5QgRZxQOU7dh7BavEfik5
/cSxekhQ/Ub3ygzFb/Rwo2vEBedFPUZT/mQW/cUIsSam8QOR8qPowvpu7PQ9CjNkUgzHHOJQzEzS
RjWckLmaGIVItUec/oZFtcumiG0fE/AsSCLeCNZBApcY2GNDfb+2Q/EwZuN2GppNpI/8Y8Z+kiNp
iuxdhN0bK1EvHWuMMJXmj1GyzmSKCf6HRRzcYakb7Q45HQuTUxgnzZOBiTXTssAfTHN/VqRAbwzU
HZHyzxuwC0s5TkIjYQeAnuZrObiPbRKvbaf+tCZaLY/gmolczzxmul2cp2gcZqC8bCnRjWlb1PWP
lqgDUa6NWswzzLaHpHPevcF7DmW+XUROtoD42UofKUZUG0xace9qmKQA+75EDSPFdNg2z1ExAUIf
4LWreCcXgpgkPn/ystkbU3k/lERajY6pLAxKpzNanuHWYkqR4AeVZKBCHXrT7wfvFpv/z5e/Kfr/
8dj/+PJ/fNvvd/zzD7ACJpstRk+FSykqH5O0Mjb6wlOoSPqsf1PrvyH+klkBI+blWsKDWP1mgv+T
HP798v/2sYnhCYwuZBFnTLJ9d0uNzzHsc2wBN9oZmc//bBj4/RKSard3lmdF7Kw7/mZuc/yHsOwn
J/JFjIfxH/rEL3ngN2Rvw9Bbgn/WBBQOkenfT5fOuIQsH9uEbsJN+Rdl8PsBjgZAixvZQGtDLlZI
M1j0uq1eN2Boe37e3x/zn0+zG9/g9+t67m6CXUjoT7G7o4HU/8uL+A/C//ex3y9//8CB08Prbvyb
8N/ePnNu67A4L0gd226lo1nyYF2+2NPQMdEkrPUvrr/JwabfYKy3nQyMU5vD72f/+fD7WKGRBvf6
P2493Ifa+J0TtN5LVflx6GZ3boQc51jJn4Xxzdly2IkhuriDaRkRvtqBd6EVRXzLdW5xbotWZY4/
WeeOdKl8cOl78hbma23Msw9YJ5gXbpOWKNmeMCls75kRwkEsL0NSzwesgDuDEJst5+FM9KEOADdN
65L3z8ReGSPiEKRbxgwrXsm35QfW0JzSRVRnIt7p2myHOVjgUG4judfy7K8OucCaXPvg9eN8xrV0
ddORfUZ22B2hAxz0ufmj2GWxG8owo7depe1YnkEP9ufObiBqTvLIlAFKh3KCSgx7h80A6wn+YrCY
FSBA0lerqijSTcTkkprU4ahytfZczYUvi7ZA+TABaI/6A5a39jwICMMVrpGlwvRmLjDa6JyeSQHm
Jx1vbFR21nkwLes8dxHvfms6hJq8LFb91ymyJOBb+nMhMli19kklAG+4sHELTu7eMazwLjNDKiDL
D7Xpw/CQUdza/GnNrjiVFfU7QPdTT87K4b8pCGLUgplnNfOQf2PFndprP8eJDXCjVZUXrV3Ky5L8
rXpY1oOC7OqiLqZs7As6yauCt54SVydXSUqR9KnjFGdde2K6NJ0EsVo/rnNGKsht5WJMm8FQ44r+
3DnlKNInNNJ9lJRXMwLOiMQGJoh1V/pfC4lgYcS2kg18vNLEWY+S1/kzBxOlarH4WUMrgQ5QBEZN
uxkXM7sJGQiXMHmS20/C7EljOkd5Y+gEyELH7beTjHhV+qlbe3WhOIm8nOWD5hvnnb5DpnuiAAn0
24vIRAmnCQOVgpkcfysuubKyhsDX72P//PHvn4jCIWvaVzwxEFB3ZW3hVR2LV8tzv3u53FUFmMoo
rR5tQjwpOxHCWB5SLXye2BqpTZ+YPX/0Pn2ai+iUFQTgLACkk/EEEahYdbbxUlkZu0u8+sOB0oBC
hyrbLFf8dP2xyC3f1vQ70VEpGnK8Y1tissOw2zT5obaSu7akzkvJJMU50rPF0jEHHHWiD2JdOcOr
XZm7AesdO4rMegUdKvBiQCgypE51NO/aRPh5K9b4gN7FRmkbw5PHWaVN7sPINg3Ehvkevibrm0w4
ACAlWfexcjvxMobjyZ2z91GzKVNpPHXZ3hsF1hkDAs+O0TZlyeQFoQDJD4HUXgmLeJVz6hijQmYf
PIzsKkse6yT08x7ZioBaB4Qg60iR1V9jQxHmFPpHX9fbwim8YKysAXP30XUxt4eL9VfQ2wH/hLgp
oukaJtz556lC6YvaNX7bvSHvsYY6a08kG82spiMbf1wSG8NbL62rvVyXW+4wVtF9r5n5XUrCaZ1P
4drEu1kP7ABLkokK8qwTY+NGyJovSLh4yLXXsGbyasYls10QR9CwPsmpYrsZ1NU1yCOmVyHOBG+e
vK5EHXbKZ8JOvjZbd01jFESk5YNrxPu6S79s434cQOgmJHPxXHYfJY6PrALwMzu0fv30U2Ir3ysm
JPfaFDt+3TNS000T8O/GklG9W6KQGAt9Hh6Q9LIsuu0XI09DPm8nYd7pUDiy1tz3DMIm2DLEkDzo
9mW9ZtMnLyhNjnXLarBp4eaTZi1VMhI+ODpUcX4ChYjEQ9YECBTm2iqaHyey/zhOKFY9s0q9t9Ak
U++RFU3TLhYmxMhSGMcm+iSOZb72AsFFtAdCbNGeCC0ZhEx7NbRzQ31WVzhQbNV8Q53mNk0oo47/
Ggb3feeWJVT5vUdxNsD1IkKCV0xLDJhMoNcrGmgN3HSuOIHjdjncSsnW0o+zYGRHjK4KpOqNtboB
zJK5/WQlHEp9TZo+hBoZgfdbRd9uK0ltliVWNZqfVSSt6jIhJ6zM2d05cml2dLvlVbX1M46pP4Od
/qT9t2ULsRnMOSRkEe2479r3BU9WIRD1ShO7Hh0/84Dp2WXJio+f30E767rNpy7KftMgL3fSXgIM
9dW666YLmbs+aCTDRwJStZ9llrgTn7FmEQqho+TlvtSRId5DYfw08XIBV2buS6ncICUhXzKhXylC
hMEy6ry3O7RCaVI2I3rEcx0x0ezZ+diFth9bkDMhypKsDFv2mBDCWcmoecBGnAWaSVqoDJnPKGcm
mtF+mUO5jbR8edKWdM8dKYaNWp5FBcwVws5jLKiZzaKc1nh7hrVDVj3uoNiGefkzadm4alNAAR53
NiRdeUoFFh0we7prn+2IVDp3XJSxFshYefN+idgNHFN99LPubWWtHpBlvZ3lGpeEoZQS8TXPQtJA
TCoCT4+uzKx3KEPuOXI0KL8dzO40rhdA1H1BzJvCxRUQvau8IlcPb4zle39ls7wUYznwb8uDkOZd
H87pS95fYrv9jqbhqcF7QKGm/GHUw0CFOr7w8B6Vxd00UYP63M1r7jb2dqA2hnxr/FEaMbbCuHUL
jfypUICBnjhjMJkd0FzvG24SGwFhllH/6F/gePgVnHpnl7ZL+AOPY5EjT4S01Oyc0DdNuc/4zdaq
88CduUbIrp2fsnWw17kZwWatNo8J5+4GVMYtoaW5p9jV3dOca74x2rivWbAasM87g87k3GiAlrbT
nbb3IxeUWlfq48Ep0WpI1VHCnFj7BhUY7hvqS74VsLoP+qhwYjfZn7xnzafdhnLV2rcg3FLn5aZg
H6zvdPz0rB0DuwB97TBWrxPIfxgMt0duHxYFNciMn8B7AuvRexz6mMOOUjUcVVHdTpteNa//fInn
ZKtsqMOEjewNTTbDxVvxN0dMLLL4+PuZRETeDSL9B4ab5B4Wzl8u7qIQnAtS1j5Mwxe8/h2TQ1C5
vx+cIaw2adm/8VUHmiTGo8EGpjbCGhHfPiNB48uusPYzeipvwXKv1wS567at/IQFkKsyXGjtO6JV
3FRkHZg9FCdHMBd2puVjJtHDbaspj9zcj3HppAEv0F3Nb39Utw+NFo6bWGivvw9lsRvC1MjLddMJ
O7stikn2jSYC2ZrezgWmaYJpPP5+GEbCklMt0hU49p0pW6j/CjJ8WKb6YcxtscqRQdgmbSJVDUAa
Z7GNeMXxA2rYsEr+QkpUiahBVB/zoWeRakSJ0XML5LouCLMojaMr2/WJe2aPIcPFAkioTSiG/GvW
HrE7QldRWAWKhMtH6DjxkmhKjnDrEn7G9Iu2lesBF+lxpD1Zl3A61qlyV7kxIZhIh/GUPdfHX2Rz
pxNgH2tza1gWoe7Fy5rjQCTHR13wUB775mhOo7utuugO4h3shdui51LAC2XD5O3uEjEI+X3QAYTN
JYUInhArr3VHsSYNvJ4zx8fMtdF2jLrGBori1ohDBQrpONyeBAKt9rZvk1MTef1eJbr/+7OnyE/H
38+6hLOVzRjIqrO6sDwzeVAD7zRDfZmRvuw9Zr65mahtNTj7rtKnjd6Mx9i2PdZpUc9oy/9m70y2
22ayrPsquWpcyAUE+kENfoJ9o16WrAmWLNvo+x5P/++A/Fm2Mysra14TLAIg1ZBEIOLec87urtuM
PyAiC1zQgl9LWEWZNwSlq70lb9svFRQvXDwmFuWA6dwkwJD5xEkOXXqhrV2S+bkt0AkRn4lSyqGa
ZI2SeBQ02GIGkvDow5P9AUnh1rjzB+Z6k1uBnrNe9L75FGcIoXHSbrMSySVxO3xrCVWgnRZ//z87
xL9lh3BN2PP/vRvi/9XJa968Nr/ZIZbX/OWGcP9uGSaKBQHKUWiOjfvghxuC4GNLw5lATLFtmqhI
fkk3tv5uqswbEVMzZGKS/MUdQSSypvFsgjKJGnGwO/zl1fgtpjr4RgMjnYIi/1veZTdFBCDsv/5D
aIL/51d7hKbx41Sdu4NGaLKBh/N3ewQQRWGUojMOJkY75nsGFdWsOYWR+Sk17IjabRRsBst4Y35i
M83WNRIr3fqzPVbqpuubaB9Y071jZZ8bNw2ZIzn1CrEbQe9K8OhqukR5RAc8VyPlOdRa0HVQ6qDq
ntCJiYy0Yt81KKLaT8EUjztXgcFikComXZUtZdvJtOfLGlLaiBZDkcMN6HEh9GQT+bpXJtoXZ/T8
WG3Oah71XijRzqAygDRpek+Sjv0dLJRFpY8IM2HQdohBiJqo8hvCbcGulQj8GOTjUTV3mRArPhbE
16qlYrUPbwgpEodURbSXvRzqMnwsy9k6ORXu7Y4oSi46uvZOMd/EEemKSTOr6+Y2tIb2rCBGxLqc
wb0pkHAWKZGkSQwGMY5uZq72aHBLj9SX8dosJLAChyZOa+Y6GQBp3DHktqMCD7riW27a33xbT3dV
XdCrZcbNpCY/DfNpmgHbhFT5PZVszNWV1jfDoSAG3vUF1Jrm0vT05kSs7+x4+jRk4p4gUX2dZ+GT
O1fxZmwTzL6kIvCxtjXD0nc/Ha/b2r9JydmiHJyoO6MPlVXUl5ZXZ9k+6SLjZA3zyqxU99p2DZRx
rBUHJH6r3tCe/IJiBtOO2vMTf+vjLay5mW59s+fWoRRbAzLLrhjMC3rfrVMFu5jk6r6gIY48CrV2
ildax+K10xL4S8gOqQZO4eQR9vFQmiBEIadJVEqxDqwSVO6QvxRqclc09cFuypcabsqqytz5ylds
OjQtJd3ZraPD5DYs+qujGycGRs0wXc9q/lIpe7cqg0fim2ykCCLI32L4zl043sG/wqIf77ucvAwM
4i9wlzD/WNCtMzy8mapdD11wmCxAJq3lPKu1CaaMrPBN6yLIr6JHYCu+WyIQcQoqexn/l2a/4hf8
bDg43ZCUjHRKi1e7BwQYDDQQIFv7q0hR7H0WiAvh9wnAV98/qcgUSz+RGGTcJ21HR7QyPqtl9G0W
LDJFAd9BLw3EXaz36XGkKOLjmQiLeFJiSVN47UVgHhL/BjYJko1seo51sRek6kwCq7FkOLVN4N7Z
Wb/XlW8msM+7ZjTfelrsYJiCPepx0pLCYZ2kU8gbKm5R5t/jX9I3n+CIl9ucv3rVIb6SZBAY49ZN
DQJrKLibu/izbQSONCdOvYFxSI+LYu2Hb4jUupVhIOqxSoJyhf5ixMz4eqaFqHKtLQEmWIoQsdQm
C4GKedmQ34En7HfW3JNy1UWfwi5e5xCOV/CE96FIP5Wq8blIbS+suaci3XTLFsEghYThwv9UDMlF
i5y7mCuudZyzGYkrv8Y9I8w+93KXmsaITFtPB1KqmH4rjnLoU/vWUNyNgWdnqrp4PxpI2ikUAp2g
URKqGQunIaZtiNqJ9ftmSqOHQAn7dSDoILgxHc0cLwNyasleSjpvyIfvLPYQ1KTVZ7PDTTATggka
6Eiv4KUhtgqde33wP1fWSOFypLRkIPbV26jbR6Ps7RIX6nfoSQS1i1Nw55SopBLWGveGONrC/prm
Mb4JjGGbiBT2AAeYR0IBdquAbidG+AOyKtDvNfkWbvC8VLG5B/A1R5e1KnoMAtFsfx7y6W4c4YNy
UQ4HEm5AxfiyvKjk/Dc1rWK+oHo/XgLRmogDaadS9/T3doiBOQP/tLJ6unLCoKaSRePLQGLZWgX4
h2P4ixFdarP+mpi4DGSK2kzPcV00KTZfvOs7PjUEjuk26+JrSmUpCYSo06j01evMj5W9w4xca1QX
9ilplVwqK7SbdE+h8J3beaLaldB7Slnap1+LkTDgYKC2HDg3Qjb1ZmraazcRKE1T8vmYqG0UEvRP
3RDc0dpT8MQRsBf7pNmR/F4qF5Ku5jVpfGREjVB9S8062lnZArFqUkoufDOK8Zz5DYuzAK67ioPc
Qde/HfVY2bXTtMEuafCFRg6vhQWZH0NIVaDK6LvnKjczJCkhsUy6P+je2FvS24GItYj4DSGBPyIT
yisdKrEf84JbrEpYAnWm634sP0eR7ZyphlyNFWrGERWx0qUqOt9npcXzAS0LCVoOQ1rNcaGHIbFu
Gjl5UXKNRto4MRgwKOc6vDox7EyftWhjMeJROKjHZBcDCN309diuU9385BTBp8pS7A26fGUdmxlT
VTMneMwvAAdhbECKdQXIT98NaRKsB4sFuQiS1zIaHuOCdJPZ2TeGdBIASPNI4er1YZ+jZN8Lh/en
zZksW/3emTr6b2OFjAlrhukSathUa8JgL9gEuCNa2IEdfV/nbBI0qUM0RDipUJta4WPkOtvA1Fle
uzvV0CGhlv25jiP+1C7gk6WlsBK6Sa4Cw67tc1ftTeI5emHy7mD0HNA+O9xeLJ/Ql3LmiaihbJC5
mUbI6TFPpvskF9dWy9+oMJCsEhKxCTo11r3S1heLiiaFi+l2yqyXAHEJ38nhAEXLPZkBfi9aGEQs
EO1UcyEXarrTyi68+LF1jqasPTcIqVu1YDnsgxaKqle6DVksTjlKn2BVGt9dHWWpNm2LMGwew4r2
EL12NWVtgSywWHcUC/BphNdi7gGgnZocCkBmjvqF8ikCns46OMyanII3NOrcPeWDb277lCH39Gqz
IDAOOVbY6p4/ptlBSwYyzOzpxrzuJr54iVbhT5KV64Eb9KCA5WEwW8c1dZg2wzLT4UYXfOFIxMP2
4Bpfai5ECtHdc68UjQeYeGd1qbWen20Vy0RhZGfg8jcFs7dTmqEAH0YDSXPivmgxLKpK0Izg1vgQ
Kwr55fKu3QU+jThCoI4xbyCsgH5jBw2Ugqx5nhVd3YVGebE1qLhd8ACUMdyq2TdRJQ03Q5OVXHNA
pfZqJFmxbkrupHkSyAQDBivcT/Ge8B4EoO6tEC5tkJSZYGRMT1OEXNImzIl+RyUluY0CJWEcmeg0
E652cYhxlqz8TvMpfOA7kj4Pz61GOI9mBF4hdFZG4R8ce44Iu8P+Qbq3e2AW2NFaO4w6n3oyKXxF
EfCsenJb3D7qziWSIWi+KHJrPA3rAMFoh5TIy/QSp7AevsIWoM5U1Nt0dq64L42IjFErBwh4+Uby
BU1z/0ngKpm7h37EVec3g3pJMSyHsb3t87hYG6ijiT9EKWGZ4M8bRIZyzkVVZz0NDm81fbP16JMC
H6OKL6A3pd0+c6xzqdvxAdk4WgG1QgVOotamRp1Pen/HfEmPcBMmBgYHHDPhtTvQatDbiT+pUu/m
tNy3fn0XRgCgzZlEkriZ1xUfQt20h07Tn5qunQ5aXJaUc/x0o+oWU4nBXit9Za+Hzu33aWvuTNdE
FseH6WUYLTaTHqTkUOE3nZ9T5i478MHojMa6v9iz/aJl1RcW39W6zoMv0dxtsOs2Kw0Ex25MKBTH
RDhNHRy7iSUHsbP9d0oR6Exy4Fy2zqA8DXA8DeLYmbYZTDeZavrG+LkvBv1q+E408usUolos9Esm
ZBk6dQhnR9dYOfA2ktZYGzHEpTRC/zw6W6aIzrFCW99CC4fUvG0G8HkorSBjdR2Zg+F8Z1fjiCWr
xjppF0ezIUuox0s5lkDKzdagtDM66BKbykVyTj/ZspM7CgDWylTi+9kmUCNukRq7LVPwTMSvkape
50xW5N0wSAgsp7KGhYRKpJcf7K+OjfJORePSo3Wn2kAteVAPVtqfiuzrHLrKyuyJPLQc58TKFT73
cDCRO9QFaZVR0bwxV3phpof0HnVQYXQb1yKoK1HtTT11hA+N/doCKrMqBAI4gJQVaFzTAulbkQLY
F1u+1n7Wo59g2YJiZDoHE1VerbMunV9Y3jD4b7NFlA2y/lVnA8TL48zyGsy9rUM91EdZqBOb2dtb
CDyoX0MC+7K0vTbgY5szgovalNroQjklXICHWhfg2E3TC+L2Ce5KRjsnRoNJnyxWyos+k0uUVRYa
LDPv1003nBBSurfdFAOopqY02qT8Bs7wWe3I8dLreV+X+vdUT+/7iqHU0i5OiAW0J1OSmjnxbol6
TdFPjeyWVMXmjBSXZUytkycqrAM+DjCZ/kFJ1GjnVPqnwC6JSOyGQjYuVYIRH2dWYSu7P1niug+Y
SwSqOOqgibyAEtFmaud1YCpverFTW6ayedMbmwaI/abgi7w1fH9dY6xJIuVLTHwA+HorwGvGHc4k
NBmjdKxtOhtjMdkGR4P4UhyTU3gkqNKghIWjmEkt93MNeGzIRMxLAP86DR4r4jJ1VqtO7HE7/e44
9lXY2Ftwq+6uSMrRKyf3c2SIJ03123vXVmBs01kl0p5oX8OLg0c755MDFTBsA5bs+cTapLozoMsT
4tnPDPy+tQ5KMG9q+aphjfcseM9bS5bPYmJsYqMzcDwkDy66Zjdy6z3JRA8KWsFVSXIX7VejUx+Q
ueHGGMkB6upiG2ohQPYIwQ7p/57rVJ+miSYvxkbSeiPzi9KYj2Uc87GLZ9fMyDuLMZnJaZSuITRB
Czqg6iKSrZhIz7HWfWodk4ROQtfQKQhNiBXIhCEjfm4bxaffSuyVGF6GKMTqy1AQ5Y5DdVrcO7SM
U9UoH+it9aog3MmydKYIN2rj2BThMXB1AJbRZspgYZkX8UYY5FPsVOaZOg9EG1I8uV+O2nfwoi9B
5x+dVqXJNlc7h8oLFcFhIzIiXX2tOxN5QXac1GyHAxwe/kZoi3RiZyQKlCBo3Dc3efIytFN6FkNT
evMQo78fvnYk0QwYr4qBxJ6lwG8m5DQMA3HLJNWMFt7A2SfPYG7tbW6N2iYLYhIj0G8AlL9FfrLC
OydxLVj7Kg3nS+dcVJAHrN6UTaaAezYd544ESn9P0dZDY1JSH8DKMUwdvYKOGIS0PbcGHKKwo0bV
hPnWdtQHMVT2wdHnpwyqE8B6j9QulBu+RuMdbW7LjMeKNWTjA27/Gi7nqnbKK1IDcQf7rJv0NAcW
pBi71gEWV4/qJ3zfj7XOlWa1n6wK561uibehCDgQ8102qjM6QLLgmzaE+oOVQQSXDKtSD+JriAjm
Uen/eEEW349hRZ5aSFnGi9PgPoW3wFpsurQVpaG2nEjLhLV0R4TZcyLU5k4LCbIjr/p1NndDEwNW
0PVni7yxS+u299EcPsy6o/OJMoBFRukt0iNUoMCIlofLJkYo3TnFQYnaeC+5JWXdctuRGw23P+mX
xm7ZW9gIFSlpO8fwbwRZolMGE94PcxcsxKxs/U5FvCN5JkhisSdoh0UFZoJbnt8FYUPq7Fpqb7tQ
g05dJx1KRiRRTm24JOGOaEytpr8NEfZN1fA915vkEGoWiZQivIFG8alr6oCwdpLZCMFkdSzZIYzI
b4NyY4Vm92UA/l2lLol9jQkoi0ee2mFVy9JhpIftO/xlIwNTlfJ+BvUb4hU8EHRp8f4womnmhnca
olhGk1gTybW8XIktSKaNcq/axF+o6nCj+/YFxhBzyCnp1lFQHkjHowikRSzp1L3etNOdrxQjk5MN
WOH2TjGrN4Yism9162I4GbGc6Ys1DFdFoAxrHOjEAwRXwj7VkfE46A5WzAh1JoEMiJv5apcOUQ8I
wT1VfYk0hvasI1Y4hnFPDJ64S11HrBEff+b2cNJUaHFxjGgXjNnOMc2zX+bM6JTE2NUlWRw20btJ
a312SyQvbnZXlSXt/bJ/60YXEGxxioqMtBBL63ZxhbwDKjQ68ZRhZS7R7zHV40ur3gBHvhANQZ+r
IDzS4RISuVauyqq5sidV35tpfj8rG6Zktz3pczRuWtQedv+c6aGHjZDs0CxLjsPQHdIIOH2FwZKc
/MQ2pTqvmv1dkGKHHfUrQxdnSDrV1uwN3OoSB4UptVujaiyP4udmYVMgfv1xjB5f4yn6mHuLJHBA
04EhXHmjvYZvbg6uG75Ku2XPr7JHVIxfop6qSYUxbD0DPX7X7VlRCW5CdQSDTAOcu7PAUCb6sT0u
aJccMi+B3w4q+Op54ZIMs0vQHHPI8giOeiKlh9bg8pcr4zzsopm132xr8Pjkn9ouWA0SCZxdFOi7
oCfm25hv65gpv2M66BnlJltYJx/7BB0gsLXCdwXkchFP+cj79n49i71BOf0AC+HU6rFLZ3pdS5JO
TBQ7jlLMnNvary8BHLrZW4SPrDarQ+s8LRejblPREj2RsPJ/X36kFsAMf//p8nfrSEsJHHay7lTx
S1Ilz3bLf2xi/5AjJKkCy34Ox21riwk/T/fF7cWpCymfDHClaCXXOz+s0IsbklcyLmwS1mPqamBE
YDFGtqXhtgeEnriXJAxq+UuXAWXZLWpyzRy5bqqlDnT502s9faZfanOLkZxR0XkdOvo9/ZZ2Tw7D
xrEZfsMOm4Yvutu2gRM1mjG5ee/K0gVQo+C9oM3u3tGpyI/9ZOxD8u92zMEYEzLXBawTz5SloOdM
2agQxtGQYhzF6kmNfONEXikrsjEcNouSVg0gN7Y10arvzJzQhAG3/B5kcaxlyIxi4IDwaGNpPGKB
IEAe0rulGJbqUVycShy05fuQvNDV3Ly5avH/8xEi1kCZyGxUijp9tIu/iDqXb5waKd9nFdX+lIeI
hgVcFd8BE/N+qUi57PJIWBMDZmnb79iarnSIp1u0si4vRk1PoGb5zl7VfQ/EGlpxQhSPTrSBaHco
pwrtW2l+y4JOHLPUvHKoFBCpB9Vl2eh2XWwQgjNWSNyLXlYOCl59tL3YpbkL9yWg3s1o087HqGGq
zuKKZKrU3yVjHJ1GbmwkD7LqWS7GZVPK7/PyKKQNv2/RIWG5JdNxEb0GlVUcl80svxpvndVxl9W6
Qj+SvqwfO+tRzeP2sHwOixb5/ROhmuMA8FMwMOx6kH6VZPux1JvPjQHvj0jrGmXL/DgK016bEgoo
6YCq3FQAAztJDmxACMKX1i+jzLdYzmmABs0Y4qA9wh5MJYVwRonvlCyYUBgbZwtU4bwwC+UTCD6m
x4+tYzmngThsLP/7YAA91KEfGjUYRDXpoUsOAWxEHDFgErnQVrVEJ/aGvu8lTLGhGqr1NQA1xTfD
S2VSgzAlfnGQIMZRxk9DZqS2QAUXeRolbf5oVQIcS4lyzJhoXEKpjlJ6dhVj/uJCfqxivTu3sCAJ
ddgnsCE7CYlk6M8v/oQ+FHykJSRJkoLbag6BS0Z1jHRB4iYleHJYGJR8xcmMHCtx6evOXguHhoKR
pDIcet53EmQpIFq2Em1pw7isApvVVEyVE8IMLjU4mF3tV2sIZLdo3bEYjdlLSZI3KoT0uZMgTXJi
UYQPzlsEYzOTKQ5T08e7rmKOrZ4jh4SVEC6nZory1AERQdFVmmtLazDPEfxEX3OqI08Venb62Nij
sLBMkXSW+2fRE9AUOu4thVtIof1UpadMm7yim1vmIGgSuohbnUPKhymxo47Eji6PDOCKiiasvSox
pTrMr/cNSc4UgQCwe539bZzsaB2a5Ja54OYKyU7VwOIel0eV3F0efZwIJSJ1JLDeS+iYessJUieZ
/ZUm4dQ/f8DyU5YnG1r0qaG+vq1UnBi9IayjKGIIistD1yYjfTLCdaqYw7FWveXox6YeILwuuwR/
U5o0gcZqvc4UbcT92LYQPGZ5J5Gk2cBXneOokng0ZOq+9lG9MSOcJJp2qLBC99BqKa4Y/AAMqtmw
cwcfYc/EFeOW+oZbAZ8Lw2OgA7/lxoksEr/pxLCZSURulQ6Wh2V/OGlw/YwYHUSTMZnU/OFgCMY1
EBmkzTMKIDfX3sxQ5fJunqI2/UZ1xQPY/qwXlUTktltIZw9Rwho3cdyngfATiTeRmIk95dbuKvfD
r8TJ+avRTkNPH0pab2iIMUAsNcyjnqQv2nCJgQyQPUqbGhneGuno26hW1UbnLUvr5s216Xk77cYd
9YfYfTaQ/ZKDYpDQZ0yP3LIFoh7sy9NApauo721JJ3IsAAh1yzobqeuqMHYVYBo0Sti8Wsf0WB5t
xiJ7Spt46+tkZuZ6x02WEc8Mse41Je+CSbktj2+cJjz6KWEhVRI+9NlLlPWQ0dRrfSIQ0FGz60Io
6rrM/Ee/lRd7sVGNdMM4WB60fKQ6VDFZmEHOxzYhunZeXjmUtbXa4qr3+6Mj0vYky7Jy1q9LvbpC
lCfyLKuKb/TJMNfClrEpafuFO8OATeA6VcYjfXyIBuNuiMPnaqLH5qYPMvyYLxbtLIC3Q/5Q23ga
/SiB8FvwDWCk3Lku+WUsHSpP95G28sN6qotojXiP0Pg0ZUHFGMlOvVGhJNkMimQ0m4Ikg7mcyO6W
cXsPTRsh6dPFzcwAyBWMtI8FricqMIHqrF4q3//coosFKLApquwwYlACyfZa0gmws3Bb5NVVWtDN
QYAryiOUh5PlpoQYrtsu1dBU51eWRuRSZB9gfXzt7RysS0xLoY9eEW5s0Hd2pd5zR7v10fF5SaNv
3AKrZ6npJwWzM7Ec2PwLb+jWVCOwuvU7jZJfESsrwyW1yBBnCoEFS1X1Mvj9rhuYfuoyVTk7Uz43
xHiVQs3q9wTkPfpm/TaW88XJQRkMAQ7b4BP67HvNOsNA/FrrV0mGXor63/04UFyjgXyoJENpwri/
Ni0dTmGvayeudu20PFo2nR6I0+QwlmZh/FJifwUWwuIuIW9xiwjhSZg+OnQrzan0hyGd9XCVySGA
nkPFNd6pO6eJwS0j/mf2Nk4u9KKcy97CB0ZOstxvGnteRwWz7kGgUU7GDnUpFcZuMCrWcIy8Q5Do
n0PmHu/Qd5Zza12uM6lV8GG2VEuPtdyQWkdZqpxirs6m3kSBfdUp8TqSKNguANUKtYXADiuHXSC5
h8vGtu3bJiNopmwpHa8W7vzkEH6MgvSLNatYCjMWMbbk+IHy2Du+Pe3C0pdyAqyWBplwq+Ukfq4m
S49UXGH1ys24zNAytW89YN2dl0mdnYgI9Im5VvKQwLjKQIJt51zDKM5GQhRUPngadDjbTK/PZ5yX
WeISY2MOQLRn3F/DCNk1yqzhGMgNgZi8owQIM99uZ+XeyflPckXe8pYn1RkNg9AiWkgichvkcUcW
aw1mTvlwjEv/MNYbLUn9DdTwJzG0/DtZBDSDYin/8dgAN+x4a0hZQpWhpLbenUZypVaiw1apyBmq
3pCW2YNMoqn7cz/XzAMxwe3ObQe6vR+/PpZ/CI09Ot2MLRgcWQqhJLQqNKeuotZ42Ti2PFo2SPjP
BZc+8yMpW9U7ez/a4cZP58+6QYYgrfRPZq9FJ+4FsLxTikxFbtOkK5AQ5133rDY4fPReNgsFE8xO
7Y6UArtjYJM6NEWwVBtL424kN8HMBRso4y6nNnxcNiYkZsdX4n27/IfNDJYqZcpDJYA41ZYgmJWi
xdE2KvVH7PKEbY0p8mD07PW6rFXG6a4nnF3OtVl7sdyIrGDTNIyoPORg2pC0MrTu/f+J9X4R672R
ANPW0923ICryX4V3wviXycWPedR++/q3+/a1/fabYG953Q+9nmX93bVVnczgP+R6mi3+TmmMLGHb
FNgFLPc//vYju9jWCCw2aAHpwtHEh1RPc/7u6sLEZqoJm/FF2P8bqZ6uSSXeR5CxQVuFpGXXwntu
W64ulX9/K99e76I8QNmn/Sf5dHUO4sv8VunFBeGA/jhWqQAxQCKd1lvikVEToclcE8gkz6oOIS3L
WVHn+vvZNCXD8L997ceT/9lrNfc1Aom5DvqyOi0bJ00rMjJ+7rvjVJ1sufnjWBzMNDPeDyrNGdzY
uA+MuT5/bNLS/XU3MjLlhFvbxSz2FJRpBhTeDTxF7lZTjqZnCO0drSPjSdjt1yQn9gSoz0oLw01h
0zFL5mF6MUsiP1rNfeqDcUtmW9viZbZnY52S2n+apso/LY8sFHM02QOrJpueM8t+4ms64z4un0kN
NobtU50kwjVYO8OsncZUs6ut1HCelv3Q6q4Vwn6+lEkU7ydCh8+EThbnVG5Cn+UxdRTD++PEsrts
rKguzkmZKBjk5MNy79L6Pi/nUnJ7iNgfY9LEAK4RLOJcxQ3EyqD0HbotPJpHwogJYsM/ou2KRm8+
uWql3LT0RXaJQiNsxOB01csNZAE2NuQfEhmJVG2HoCN1JgN6UyKW3ulte6UF7XwVlIpxrxVRI1ul
wbYea/M+DEpkTWXzWGUZVJxQNfu7hJzqIyga2zKbu06WSPk/+n0eRdH7seWEvFZWLsXBw7JrzSK4
+1cvWn5QaiJJq4viMCDspvIWddNpcJJfN8uxEqnALyeWY1TkHn985g6+y7jfYztIr2sACvfI5mHB
Uxb1asMK70dACat+wCUTcx/cgZfXT5omUFLaA4IUDfO/OcbWJoeEeCdounoUQcOnJMVONkCyxbVQ
MX8TI/CcgWDV5VH681EzKNH7sY9Hti4Eli2IIRpSIU+zc3Pnhn7HRFzuY1tB4Z+5wb7Xpo5GEN0s
pRnCe5uZ+34mcH8fjKpzVzY9DWMi/b6GcJtglGUvrT9p69BQoovZCv8c4Che++3kb2mLIYst8bGQ
LMXtiS89TVcQhlfhFBZXSOuLq0luKpuoiNGty+1yokaCqXHdcEYJW3QCVflG6Y15dPoicB3Ay3Ur
GZWcvuR5L0PN7Vk56l3xwuXJP/Rzt86N+raZDwQLZ6fZbEkIMUhePcW51Au1SYF3bJiBMsiD7+fj
RvtilVlISiJSiiJULI+bakxsMZUdRCeXBBHPVTaSUcf6Zf7Up0wu1SrCeUypizmiZtI5DMxkunFn
c3zf5BjmRjf69Ugwsjar6nnnkzV9w33cGw0x7VI7IA6MqGIqCnX2hjl6P8bd+ISR6crOK3IpGC2W
DaOefzLlOLLsZstg8rHPB3jtS1GcXWvxue217BLWhr3mdjM/s6A+YwqxvobRfG/MZvQEymjYqCaJ
3sVcZ5cIdOD7U5kZnmMjK55+ka3/EyG4pul/3F1QnAiD/p+BIp0blqQA/Hp3sbUs6kIrdL6ReZke
oqW4vABClZLyWwtZnTmefPjn/p9P/WX/Hx7++VoQPwlR6KOxMfRZfewIu6vMabzOoih+LAbPx2nt
Ebjib1L5MS8bIrMNxrAsOedp+348E0WoA4PgKY58xajgaVqe9/Gyn6/4OG7iQUYg9u/9jiqvL1U+
5PeTU0NmQfVxG4manr0Vxqyi2vI1SPojTa/gU+Yq0cEgThfMrlO+9rhTUME1hNBt26hwiE9Jmk+K
kpGikayGub0fgzm/IULUvMvC7hJMtrQwmeF+tmBdakh+n3OC2YmRIFI4k2lAdWBrnkbC3solgOwF
IQtBFao6nntEy/e4N29sebxxZMh+NvuHKjLzp5nc+OV456L/gVgkdn6WhC9ae40rxn72p1zZ911t
bJbDlCMPbVxGjwH83VNrzMnaH4LoRQdV+j98+4A6/D63wSSnM+IZ9C+Z4fBV/P3bN8c65kzVir7G
WkI/wuPWFavJ/GKoM13VSTBnKH39rpsdbuXF9KLKXiBho815puF+FwbKE6wusWXVTK5Z6ifnWleT
M2FCPx4txxQnu6H+G+z/OL48F9UyOaPL8z5Ox1Z1U+s17/g/+XHLMRXxeBl2t7ZpFKz8u+Gstpl5
Tmon3mTFHDy3Vnxty4vb9M2bCn3S0/JUERo/ntrP4penFnZqfy0U/SYuM+3J8qcCN7wWogFr0fCu
FEOZy/zG6YYDl6SEG9Btk4+AKCOKDToUb8uj38/++TxlRJ2aFLzi9+cVTqMdRY2gwsld9axM868b
t9TgNFvEu/x+/OO5iV+q52XXMotzO2bkACcS7vnxlI/XLsdMAgnEkI775aXLyeX4ny8DA3inJEJq
KJOtP6fTAzfP2NMcrX62JnQ9EbEUX4KyvcxJEAarOJGZrwoirQyNUmu69R1xRtRezPxRi8f4WoSq
ePy5B69Mf4yi6lH0WXytyT15btkT3Kk+nvlvvW6Wv+HnT/n4fQG/Ydn7ee7j98lzH3s//zJCSe0D
OlfqVVoUXpwyMDxs3gXNBiO4LMeWRx+bZDkRpDgdtPHH8/7Zk8PR9/f/+ko2rd8vZNZOulwmCWGq
wnV0+48LuUQoavPtdb4qAdFZ9CgIINss6w+QaLAOlYdlByci8DfloUSPfR9Nr31mnwjmDi6WJUNC
f+6Wvsp8AuH5+1k3sutbN5jWKiMV/A5x1omB3jelKs6mfKTLY8uj5djH2aL0FcqHfz1veYRw+E5D
fXEeyDTzbMpq2xZh+3UyBz82y4mic0eWE38dW54yMzxTWeREuSRN1vJ1GKx+/Jjl2csTERu4q3/9
Htv2P77HuuGwBrQ0w5ULy98Hy5EmmQhrXflKm/K+nWvn1sHyd2kA+XnLqMm0663LdeeW6SUGyJ/H
HY7TkftxvJ/xRBWVmOQ07W20I/eX5y/H9cB+S/3XqHbv3DadO8KCM+3s/xwZ3h/JY+rcgDOOLPCj
YaPyRDlALKeXzXJFL4+WJzIDQcOgy4Dw5eD7D8f+TBEb88laKVh4VGkCuq53sdXKhUdWSHWvirB0
2VVzJ71tEfYse1SJzHtUCCAIRmCnkfmCcIoExMk8pRXQw0EMyGXIEHmr+Ihi3xpfMpYiVHf+eoZl
fvXNY9M7llTdSKy7xRfvY7/U/4cZl/WPn6LN4tBwcAaSycya/vdPMTD7SAFjrn818zbwmiiC6/hz
YzUR7+Ky35IhyN0v2OAAaY4fhyoQ26s0woMz02y4UqLEuEoo78UU+S7G1BlXEBp+HI+wp0ID0YC/
/35iedXoUkqt0Z61nau0h2KO7PRKLcj2jkT2XI2RdjALs7luxq651uUjebwgy2f//twkNgiy7xIM
Pr14JEDHvbHt6FQPpf6oJ9B15LkK2cXHuUbuGcbw/xk7r+24daVbPxHHYA636qwOkrqV7BsO22uZ
OWc+/f8BreW2tfdZ+9xQRKEAtjoQYFXNOZ+JHU4rUhTVjgLYeC/P4mH6OEt/nd16b2fB4IBAJ+C7
+fdfmCF+QVwHtKQQtLJMF0YvBJn4pPkmqrT//GyIDo9RPVsJIPUaOo2FoYHLmMNN6RTJLtdcB64W
njPIKmY/UFB/7FOzfr15+ORX2QuQthkCv7wnX8hahJBOgTjlDNC+CA6TUYQXS0UNbhC9sikPQTt8
h6Q0OISmGl5u4+HSTNBF07Tv6rD/939X/zOyJP5dUzVcR7ddkT9zPmNAM1/PqHy2A8rlxBfAKNly
8RyH6LAGjTvIH3krk/c4eWeT9n4i/SRvfnDcTvdB109IHzkwugQgQKZe6VCrCpQ/2rd+w0+bB4Rt
/v0/cf9j+bF026QMyrXhc9At+cH+FiNr7UgFGJD7PxKU7mAWAe3TzRUPmypPnLbmZnvZhFpWu7Oo
y1kWM880ALbp/uSIKgm5xqu7dBqFk/S8ucspZVNO6ZbWQ0qWeR1B8XyKTKOER9JHnaLcS8sM0zh6
yMLslLG/DgbQqin3TrTSxQjZTwCyE7UV1I1p0XS6dn/MohEQuavrzEKSlTISF/pj3uj6oMUksoCg
cCoPjZL6+yxYyQZ0ggDTb843N0S06kOouh5kWKuoLJlOmq6nfhexIlLdtfabFFGjPJ/WVBOUvPa+
OEqbPFg8JBPQFz7u4BxKhL53dtgionLzkWeh137MIJteCbjn378AmvEf3wC+yK4NSaOregRyTfXP
n27ohH4aTyrYsjafG3PllB6Yskk5pm6FSNrY72TranI0gdDJO0AThust0mtbeMv+OImm+8Gpd1Pu
IleQhVa/IfXz2zSyQ/pG4LyXbQEvjV8iBhMXs/LF0kEsljXQHUKbU+vwNzAeRz2vvg4+0vBQyKoX
Fc3cVQ6b5rGCl3BHlgjYhR0ax4Tt7kob4vpiZDmaJfCSfBUzholDkr0+mLAdnxFArjemUsJvOVTZ
DxNhkmocpveohwIV5NJwr6W2/yg90toeEK8RsrByoRELC8qvquCTZ7UZqqmkFlwo+vzquTkWeoeS
USCAkoPRPMFdDZZjDC/ULIUXHQDwEuiV0NnC9sujHatkqY3+uRKRH4Cl+VpHwWoJh1X9JG1Rivwk
1Djx0pGxouBXGzYIgkXCUdoUL46XsxY3T7LjNlcmQ0452XkN+a97ABqrqnXzEwK/RLLEmYN+ykmg
h/daFaw+2aWH7BQjpettEPRGxakWI39NKz2kXbrp0XidVpo+Df9z2sYr/sdum2KOPxYqNBYtDxSb
DNzwBTXcT9/2wJtjC5Cr8j1pQB4TdDLulNqFOBVGtKVc3G+bALf3oP/8Kg1RXuIqNwMTCltwW88f
/tImR84RJP/9D75IYlaxvbjO9ef814tGsfPT4QaWjHDSQ5+INJlzDlWzerxu2cW+ndjJzUK5YfJY
xgfBST1yF3pK2tS6eMjRUmNJOQRoJ+uSz3a8tyuKw2XvCNPIRQwg89pcBxAqZwB49BRxwo18tFA8
ynhZIQoknkh7oHPWLfVUK7aqaIb+P70yZXLrlUkR2asK509jtUTNX2AyyHZzOf70yX8/hmqYXw9K
0P8Fc6y2kybZ2blpv4v1+memNfkjVGzzcvR0stEwhMIKFRsBSvNsR+O+SRaTPlkP1aR2ewfCZOie
/eArMteL2g+N93n2YVWvoFenTBY8VR0CLzHCi5YA5Q5aBZFzTGM0FuyOyxDm8phbXDdAm9R2+TpU
gFFYWuE9VCAvHxxxVlqBoJabU4iO/+kYE888Ui6+kG43u5yka/P+tw6CvPOdoSrsEqmRnPd9XRGW
SniYisvikeqjH+3kjO9TX1Cjr1nTxi7L6d3vige7c4dzEob/43fgkHz7bb9mwl1hqKapmpYG6zPP
RZ+Cl93gu7VazeP3sSZFo97lowJc2BytIxvsJ2pO/BLkvPnT6ENvP8dqfyHeDq25kw0IIdGUh758
FvJCZ9nQI743bBH9tWwC+bCOQWw9yVbn5/2lj/yfYIy7vd4rFM1UpXkNUFLdvCqGAY1cEZC8BhlT
1wvX4GeSxc3PkOFHj/IUyj6RrCGRzu4583hQTcpUhX6BLXLxZ9NDXkwUh6/JV1pHIy0uMisjD2WS
PQZ9XZ5ky+cjWCFVZK+uaZy4tm/+hTYZi54nC2pxoGiTZ5mNZEoFCmkQATZpN9FFu/da330GjvHZ
bgwqq2Ec1YtBUwP/f2zBEXr9j8/URgXWUKkoM+FY+/yZupVO5X1jF98bkIiU6Pn1rs26UwwEHk3r
PAR4Dkb5KM8K1KV2UO6eeEhsrHvpLJoIp8RUOBnnVE2do1dE2bb0vPC+VYbs6CBwunLybLywNYLn
Noqybw7ScUlXIvYKbwNYK5RSnWmCb0m1TjrB3KOAChKadCcSgixI1ayCmbfTKX/MBZGsM286ttOU
AqHM/LdOSnqZQ2S5mMVG63aww6g5QNZO+PJXR59TnKOB5IVLRlt5rO7tuejtXe7X20wfjTcjDlFL
L00LqhbFeIN14uDrXnnu0mlAbMzfcwtMXkvnwXHmBLZzDvJMHty5ngDBQptbNKm2lbba60ntQXa0
uT6LkzF8hsLTRyL0n6d3+cB/a8qndfkw/8tXmqSHrZSQP0JV25TBtL8dgK1N0Fpm20wgcgwjKGH5
/OVybQPGoGDJn3dWDFE9KL8lxBvV0RAtaWpZdfZqCwGpMHGP+bD3BexIU6xSB/rLJl1Ivn3VuqnZ
DATn6++xQfHM0I72zshtnpvLKfiSGbmxIOg8ob6Y5W9oRl7the8XuymMYwqig/CLUTQEEan4Qqst
R3PDbF9sYbeIuqypTPE3OQhisn+QF8MFX0Hov+/Hwb7k4Ope2mItI4Zmo8mGDPyZoRuKHtlIhVsA
PkwEJKWbkGSPodn/972xoVKL8Ok2yb2RxzzH1dk52Panx9rRGHI0ZmfjO0Rmzc4xVfcgD4o7x2tU
FNq7m80M26mnyLz+8MkBIR745Vm/RknfT03pb6G/fpdm/EsQfF5ChafDuPeIaIvDZAFHMdmJ3Ew2
pJMghPR8W+mFeXULDTtZ24DgFtKGpge4u8qr1ioqPIiNNsDTx8p7ho9AXdkUoa9ls5zNeptQasyu
k94YqCi0mSWEsaLZuZb20KvmUbaScC6eA+s6UFoy2Ad8BDEeAy/6EatZvocBGe0FcwQ2Jnaik9h/
frKpwsYj8O9+N5tCpfzdNUn6aVxnuNOe4i5qJ5UAAaYseW36HoyNHrKkTIF/pAStX6YAaL+oc7BT
AcL+9adr4rD6mMLVqvp+SYhh2Lh1CF130YcnVxwqqtcPKiQjVBGHJ9uqMhXQJx2yPbgjfMiquVNq
HSCStHm9FZ5qBWVUI5zy1W/jKkV3NiksyIcqDNMHY26RtPfUV3QR472ZEXGTzboczI2ThPlKNlH8
gNrCHfzN1Tn1UWJM+3ovm4FSvQMS6h7soNZewwSgDCLCHQQCAFQN6zJZVXQsbe1drmLSRFJ1z+NN
9OAUnnMIEvNswk6gQRHDXl/LZvWu1Ajl3jbqt1257NWhYll/2q6j3lHsRshh7r3Z5+7TgvK9ryKT
Ak/EfmLdpVZiavaGOARZ2ZDp5WwuAEw0pWDM+sckz6Sb9JBNeVBbp9n7vgYCN4EaOg46d6ND64So
SBS92wXItGie5iMlnP6rNz0ArYneVd/y97OfU8QnmrqXmchzqdlONos23/e55p/jOkbCwP6WaBOC
obZP+W1YZC9tmO7rtJ++Snsk7Lqp/le7w73nPoKWhsJM8tij7cGvJZoymS3T2LLjlu++2aiQ35Yz
ZNiNCs+EGhZrFj9YFUTzdvB+NX3VorixMqON7A2EkMTVu670+DhHO7+sIJrxYupIR1DuBrDH48hT
GMD1ofrCcyNAp9D29z2JgZey8/mxR9UXMwHGGetpu4aGq/wCr9kxYmW/uGboXYcT1fuP4Rl6J9LO
VslcWVF8iCoXMj5RyyIPEBjC6Js5xr1sshPQHhpAA7I15Q5iUjO7RLdDzNPpXqIRWmo0R9gmhGSJ
lyOIllUfk3mUNsvWSD05L15X/OGWW+/oqUCXGZaK92RO55moLKQHXq4sAc1GazBX4UX1Kl90VqJo
xe/th39fIYhxGn+uERZpGwKBHsU4qkF82v28RqhqBaN4FDYka9j8dWOmU8EfUaiPmMd7lCEuWfMo
5Do1EV9zhAVa2OFwcdZqH2lr9J3Cd0+lIJQnU/tE8GF6yVDNk2452r37IIRbQzYLyAaWTSw4BtyI
avmxLe9ndfheQPvzMytPnmWiBZMTMnE63/0CQ2wJA23VnU2fDzmjBP/Qpr1zrzVIOLa1OT8WlRYs
9QkeYjFP3/rRz3n+mEdXzEchmxyUJeVNoU3BTxH3J9+gdDoAxqWbGrbKNTsCBkEHsvqlHrruJL2k
WTYnAClbs1e/Sbs0yU55mHqKxOFnslGPF1eQxkZM2WgAVTtEXjfS9tvFXOgAuNsAErq9gKzPs0ML
XyaqMs7HNPJSUAqrGz2lHF5Oc7VJH8WC2R+oU7+Uxk+vuh567jmEzDZ5E1S7QG0ejXR08nUMbGQx
uCn7l0TVrUNc6v2+SjRfcA8oiP+JdgHzD/WuWrRyjWmVcquBFXtGMWDw3Ajm5Da7OF3oHGfTf7DN
kJYwAfnS7qBgs3YREPqLOlJHr5jZz5vHYKk/qzyGgb8zE57XGKnbGWybFMncyTk8MVE6Zo+Avqyj
9DDTKtlWAyoy0kPaKHFaNbkSPl6vlHnTOpvgbLrOEVU7P0YN1YE5rklGftZMqjcuyGAP1cfrDAiW
PxlEA2+TAuuMIGEyy42cFYFF/xSlASBO1tRF67QxlPM++iLq9TptAPhrbLM36S7nGZGQRJ2nF/cO
rgk5jHmvaCMRVNGUhyqgvhHSpIMcFbiIvgHshSBOvBvSZug5SoKqC5SeQZEJJSnh63Ap35tp9L+K
DerBpfbgAa0OtpEmK6I4QDLGvQ1RUmj9AYtQFgNlTuRkT9KlmR14AclUQP2ko2wWm1Rs99DpNuk3
iqjSNSBOylhAQLyiYrbVKEz4ZtZ+A4Nuoe+NoR/PSt9/1yo/+Rbk8HilVFqe3MBLHnR/tu9kB1QA
P+FsUZ4imAGp1QB3LC/QW0C/eu99Kvrp5KRKBzaIj0JeJPWfi9IzvoztiCpzOXgU6inlO3FU9Jpq
f60LUAyPceZZafdDXM3Vohshp+buEsNZ5KgXZeItK4ecncAYqRVlRIL+IMifZK9mRxCRRIogGcQ5
VDzz0BTp1+tUNd9haMGyk+t16kVXp2jtw2u2kk2KgNSHGHGhq28rULqVNhcEyNEvErM5JTrDnjlY
C8JN2kVXkL/L2IOKvquF50TwAGFyfakuNF333NtVYLi4GOnMbcKrZ0rryTmBn/x4zaXZwZRJCkq+
jq5QTVLf+cdrHmz3AWhKfn3N4utA4Z5F4YiYMrWq+WF2nK1syavI123qAwir//WapcPYgOH79JqD
pFYpqyjChzYf4R5MrE1Xe7syIY+8UrrSvlcUAkAQPXA6pVQVLTrEY8vIsbaE+ehxUZzjS5Nqi2tb
ocz+LrZcQrRzwHAxcFDbHJJosMxGCOJe2tQc6oWDPL1aYYxX79hH+zkMc2HEAmAkl7iptDW00+OS
DF56IbSeXqrszeX79CQdOkc3VqpbgPcS/qWa6DASSW2gixySpRNokXDI13JwI+gNoRWgGGTaFT1k
6NdhzNuEbbK0O8TmI5COFxXKvYdJszc3j6yaoBlROqi9xAthy+QdeUdEWA32Yuknh0IT7KC0OTY7
actHdUCFM/4yV3O3c40KdSLVjTdmO1r3yExlR2iOm0UwIiVV7ly4oF7gtczuUqAwf4fzOs2d5ueU
zj8GNdPhb4NCKa6BL1EJ5u7IjjgbNACDp9GHYjPv9ewrFLZ7CPKbn3EXbbgj6N/gciKb0c7ZWV4Z
1VDrPo55jqYSe1O6dr1J9NnZt3H4tzHoaHci8bbtbdc6RqwaaxMu+5WS+xY6ANAUQfflvijNqjLN
huT1oH1zA/VUQKYHg5n6GLojbzJyhOsw0ou/lC74UcGl/G6ParIwh8m/oFqnwHINlQ6kHx/XDnJQ
Wp+uG3WB++RbM7xhYTi8oiPX3Oma/+l6QxU54V3RlGtvKrW17aTwFrTWsPRTuEHyXgMYPPXaNwVS
JL/Xmy9ekyOnVk/jFgWz4tUz7fsqE7PWHqrcc9GBg+21hxzM4d11pIh8htV08T2tvHfMpF/JAVm+
oewLsWM9BNjbDs1OBDGfZ89+lP1EvvNFrVXDKSzV8eQoU7a4DvSCp1kznWd+dmCe1RAlQL32v/oA
P8UrYa8MNUI3F/ea2s2XIazfry8kmy00jHnjkmnoj7oDrq4QA6JBgQShy2HnC6et7k72Gmhk9yWh
blY6KIYAPRZaJipbq7PnCn4HMbKxGlQY2DU8Au/vDjbsGEvZoVjI2XHXfOtcw9y4ZQ1sKhmVt8Lk
kxcjS8gKl3PopocgmOMnG16v69tVGAbYXrZ9Z1txu72v1cZ1yjrO+ME14Zd2toPNOJf11h7c6XUu
9J38/5LMsNipZhmPzYr3kCeIhEH80L5YWf5STUOO4EaVbYsgaa+FDLKawWqhmkS9JdveKhy0wLkg
h6LvxGpaQ/J3LsXBTdnbVTA6ruTyGfGcfC7dH6jZNtcFFQghuqhlbCzkIOnVp+FlYjuJKiMLsg1g
+350B5bhotA3bHM1oPL9nZPCLJwiSPeUBOVeQ8PkbXQK3pwkg6oRAua3ukaBrFOzcSV7bZSzloo5
9TvZ2w/mz7R01ZNsiRn1wQ1ecjFjP4PGEFNYFdeds9oiCUEsIFmZbg91pGq5h86CHu6ur0Z9Ozjd
gy46UM9EgO+3bmUst9z0bTIgMZEhLcmIP1r6P6dwn6mLdh7/CrSvgxnEW7/rs4VVeEbCwyta6y5r
5KYijk/Fb5BudGBZp8YqsvNcqyHJVRUiZOmcKzyej122vLb13Bjv9KpC+Uv2N/kF/Hn8lEZeeh4s
C8LA0Pu7s1MupHdwq+htw9dMXogHqh9d2WorHUDZKgLCDSWTHb+lgWLDOuQVG9msBtRN/DApD7I5
wo4bUbpzhrRPJKFg0Jry5C0Ia4RpSxViXVdN3iDwcDc1emPXXujjoDfN/Wkne3sVst8irB/kUCVY
zYY6vtbgZR4JPbzI66D1VN3LF5WJ+ani+e8vSvZmtXZ9UYqSQH6TJNXGl2FaUX7liZIs2cyHaLrz
eZJBffUfmxuKkiwUUai3ktZA8cnNCyfnWoT1a6Krky/mjISTBT/WEtVk1L3GRZd58SWwsvmFQOIq
acvuLFsqHGWNGVlPsuVqBnTfanJtEWg9ICEwPMo+v/Ue0qlwH2SLyPOFhENxbfmG8daNjnaSfXmA
aEFoRSdnnucX1Sdj1aQm0BNxeVcFV8hvwz/IXg3QNnKeU3u4XqSDrCfSUhd8MGNz1vk7LTPr/bXX
BuUb6chw8MSuvtiOl1I6fWztOoEbcyqeZ9tBbxK166VsBqnaHt3af3eIFPMthnovmHz1LDvVlksV
RuMhEKwUz2MCi12OTIsoLCueB9/IDpQnU/Qvx7ZLJ3HTZ+ma5TnCNV7Axl24hrCYoJuTp2vZ6zVV
cU9mJa2H5pQaArYPAemSKuLmZCFJK2i7OI1Dt78jBeOvr8YqpMbrrmq0xzijeJvKnQmok5hDrUAc
G9k7xZVIxZClyBM/v6Aklp3gukDdSwMsXkNfctdohrOTvVbUtHsftidY+ariIm06+2Qr07uDNEUA
+7fyQWiSE6A3vW30ouHuy+yjVtprP5y7pWzKETqQkqRXz9KiQZeLwkdKPa+4APQSwyNVRFd36TGM
MIB2JYVYsgkauT/GRX+enfFr7vftQZpbRdStzGMPPSvXDZrKvPdZYWD3pCkPQ60/Gy1ibPJKUAs3
24jVa3HzgOp3HLIlX5T0cTBHFdloeIG501TrvC2cpRzYF5pyHv6+/rfQLs7LiSDZWs5CDbv+kKTx
RidsepHuVj7nC12d9Y+X7wYmz0DWGxnqAG612V5TIL4wqc57HB3DeISSUT14int/M8mzZKRcXwfs
IltX09Ar0FuP4yasuo/hSCmj1D1P/WIMYNoqR2eFWnR3DUbJEJQ8+I17VqPcRztPxKCyhlQ5xHgf
fobXDehKObA3hiUktEmgQZCWtkcrCbNlMqbhD38na01u/arZ/2u/HM/SnPHwlxbrrCdMWUVIfXeg
CpDVIu9xa8pK7FtTpkgK4dzaqNnqohb71ivHNvCdLWvYbXbuWHoPjaH9rEJjerdhHFkrdW1vLJGA
ZteGjnvqnVt2odLLj50XWBmIK2aDtyYYzhhde4FavH0CIIpUkpG+hmkyvZcxmkAQMnrrjqXzPeTN
gtcOTju1IOSY5I+V0ZPnV+rsEPLYkiRRWK5uLpFmgTyAD245osG6moaCTAry1+gy6vHOIgd5vNqq
3B2O9tg2Sx110G5XjrW60stRUFyoLm9aTAnDbIKtz3t32QopZNmbQK2xKF0d8uEhWI8AxxalMhQ+
tGeFegwTb6XV7fRoiMOURdMjMenvk14nsB7Rkna30z+GSps8qLYyknOMnAfLSJDDHinHnZymf7YS
wehZhXD2iqapaA5Ee2i0yt7CjCk4qE2Kp+iUppIEhWeo2pNs+WXY33kTtboxei+/zaZq6yio7SfK
emFaS46dng9PmqE05wFk687zYSKRfdIGYDtfUMZMQEj4S5uXHNu60w99nJ1uA+0JuRvZ/DTQyGGZ
WTBoEFeK/PnjSnJAnOX+ttBdNz3lbBvyQdMIYQXOVlFywco82P9xxg6f5Lz/Oqst0SMiaUQpTPVs
U6A8VL11kK0OAaV9qBnfZEseHBO2mVjNjY2RDdq5793g3BNPFYPlNH7UIn44T9GSmpE5W4gZ29Cy
DpQahGc7XKN/lR+ibH7V5b8UozazNEPbhT6Xt08e4rrep4ahHGWLvHp2GAftVbZqoI6HunDnTUoJ
xSEKQvYA4kCu8+PMirxu0ybVF+mRatWHXTanNF1YZhkfKXhu7yT8diYlC/GH4pwGaPweVNGRCVxu
YfomqvYqVKHF4D30o/YxIo69n3OJgqFvpbu+jdqzoc3mk5ls/FlvzlnetWeHWzsl/4RRpIO0DSOK
I4pZfgxqKCB/cry14Ay3kPNI9AhBxdw8ycPgjdRFz3Gw7uuJFy06oG0GQjaJHrMHyG8QUpN+slcZ
mmeURPm0rWQ85jASBpbt7gf4H4+eBrgQmWs6ZFv0Kn7ww7UCuA9DinagldMvt7NAQUShFDYFuM7S
TLzfe29+gj2q8NrvoUh6EJylmpiP/4RMgQ7NnwevIvaaWnnCZk25VUVyI+QxKRtL+7WHFnI/FdBF
S/tteF72AZXZTvLY6qg3zVR3vfEggea8OKuFTZ5Jm+yVfkNfh597wSh+jC1goFsgS6pvlNkIjm4b
hsc0hNZiKuFaFKabXZ4VdhscO9dsNp6VzM9m6h+Vshr/EicJCTh5ElYfFqc2IDlFt0y5+HwSXdyF
90qtPabQUp0i+cnJ0wZVk7vSnQYCJHymtjjIDmNGzs77Z4TLf3qys4xSZ5D29daFDgIZjbHdDG6l
IRiaoAyeIoMrm2ljtQd0EhFPFb3NmPCYxk4hqCMY6QxFX0MFGz/JTk8poDfll7dXWkN7lhPXcSWo
MGiGNhMjK4XUBxHeZ32mMt6i4KsMIXSRdXKyfE61KA4zIdwoge2axpsax/NeEPmSDUrNN8XOidYq
eQWHdmW81WXzZbKM9DEg/vn8XwYp2qQu80K3j3m3VBQFzCGR8SDoOVFgopUnAzwsLFxb27CtNXSs
+WbKfHRYBQ5KNo0GrSm5+Mpm23rVYs7C6mmaUhO+UE9ZkPuf3lW1KxDAszLADFP/pmnH3DSnd+kV
liZFbaU3vnvuRARdeBm9Ir3k4P/mZSgVBF2aHRINSZA3pTRXzFC23cdlZfPTZfFqUpiiK2XQlpTf
Z6fbATWcgpjK8WbJNNbxO6qmFnVtlQfZQaIdveCu6A5q2YO/zPgts868wDJlb7OpstYJwIH3Hh2M
tKmj77EjKFDL1j3EjqM/jL2JLK/oECORCk1eAKJ8jNT87DpSOlB0/DGy0jPjOrLQ3PB7lbZPUwGV
ux9X36huROQk/AlcnehL2dsvVoPCTNEPKGlAsbavlVFfg+8tLkRayG05PRggHvjkqKSYvnThHL21
gkA9twby/ybIBM0ifufDtXWOG9LyQZZW3yOqrYjdRz8TnxVVKSHWj7wKuQfAp0XnIGtfw2rstBnQ
G5NYFKVwi6Cd3K9sOLfR1EU/NYtFI671L3mmiVoEK3rUWl/fwoVkbwtDI0kUEQu09GH8YtrF0fNY
WzXF/9KxIHSa5Z38SiueeydCP29K0q3mFcWzSqpqy2qBjIUZls/DNKgPbZ8gxoSv9LBGxGTmKX2U
JniGmkXsuqiuCn8YoKxNlWmoT4kBBPFhORidJ3kpaXJD6JBavXuSrTY0YCSK4MKWc0dRraztIraW
smkHcHD0QflV+sLUVZ+yyIIkjaT5vnOj7JnQ1alP8+KrAUnT0qQM9L523epVm3NYBbXi6+QDa+Zb
zJeizNX3Uv0u3RXNjTYwUo0b2XS1tVO0w5fCgEkJLolmLc1Tny5bM87e8jrTd4UeVis5aa+ggceP
kULG1lvFBtxqdZGckwKtyMjM2UA4fZ8sit5nKaxYq4kmn8u2SB/CqV8RlR8QHQpqCJYgTCZBKtr/
n4OvU4mr/dcJtACOw7gtEIWNCIm2wyLWYVqOtbw5dlpp3Ul7ro0z2l+DcXWrhdzoL7fWTX93s9ks
7UAh1kcEGthv3JFE/At+UQQGHbiuu3Y23wBYERlooldV9cIHpKjCu1ncRNkf9BsPcYGVbNoVStgJ
gYKDbPrGSx/Y7Wto1OZpzALw3mKyHo0Eh/LhpITa2gYy8wMKpqWq5wQn2P7vY6hgvpoIIwiKAvVc
2g5cHUmr7H2POp2amNzaiErlKZ60ehF2SfzV6ruTLsfP6PlAI1//Veawr41OO7yMRo0wuO9RwF5O
HYTO0bSN/aZ9yCYFmVwUyl9JEP2dxX34M1C3lm7wOipNf3FTd3x3xG9PKQvjMY4rbWOYdnffhnN4
bPrcWkXwmDyr4kZBGnP8rtgNggTExMwAbYXEUP3tpFBZ3Ta6IXh13G1ZEYSQTXjS7S3YhPjaVHTf
2Opek1ybQ8CvNMuVdKkWsfmSqiPZcnhJWV9ptlY80rSLq7NDunpb2XF17bXroN3CS8J7KpzDwmGf
l4ZoOIhmaZM9gaeju441/DHb+qbSX3szGNK3nauO116IXRGm05Tp2puKKtqg19Rr74zM2IYUu369
UO2QCIkqw7j2UmFsbQDYWtdmGKnGRkUT9NpkbdM2c9e417H5OMwbqNC8a6/W6yO0HZV5l07NrnHL
dguq/kVrBT1L1WfNUR74eD/OYgNw+DwePntItzAE10wiD+k3MbQpG4QaQitdFqPvPWSm7h69uV2k
fek/sPgazh302tQOBiE0gsIo/eQhKOLvTmRpO9mSnbbiE/rNhnX8p2ucEotKY3Jht+HyrNXhW8/T
4f42NxIlyt4NQU5SCe7cSTc/zr1lVfuQqYiJtYybD+RqxSlDp3t/u5gPox+SqcVj0qq/v9QhYVE1
5zxeSd/bxRw92VluUx5udjR9snvbV17llW9zRznqTgTGtOsczsV3tJKYdtJdD0pkdofQCyHYKamz
/8ecpqHV3sm2Xqq3U4tUWsHCCwQDGnmVspDD9VS6tmWq3IVt4117/mW6NkUgxw9ILYhLTmIeO+h4
KpJtc1LcRYDiIDzbLnszdEy8QfN2VcC3XDZtK3F4bgqLI8AQaP4ol5N2hL2NXVWjdqeDXXzXmhZ8
beN2x7DszJeMaIC0J5mHJk1Ixfd1cmiryJFE0O8Rn1gG1Ggf5AGZcu9Qi4Nstq1F3aUP8Evahqoi
SU2On3pleESITMXOMUYM45hAtt15xrxnETaJjYkO23fg4Q2I+ttJzj5bOsoejeJo6R2KsTe7PPN8
7WOYbF7H1oF1DzhkTNkbNZtp0pUDJQ2pa2aguzhMZpQfB3GQZ9IWkTBCEgdFwk8dIUvyb8NihWp2
FYrsT3Y5iRxKat9HxxVCqP/nxeRYrfa+E0AUkTlCv+ngT2tVVHlLZN0Ne3cF5KW26+3sAIVJic+7
+QxGgKyjpwwbvYE+09Ks6IJoN+xJsJxvEBBLXyM/eTKCKfsxN37M16L93cML2//h4StVu5xmOEh9
T88OXtcSvGqD/KCj2GIasbm7mZw0tpu7W/s2otahY4Sb6eiKSaT96gxvPAIWGdoyVte1j1PJCm2a
iFuBzdA90n21sy0AEt5Vk9U+Xo2o527Aw8ZHaStER1NTPsoztrqU01w7NMQdbapf0Vr7B7g5KhP6
jKnfLW62K4RTtj/jPD9jQ3/rl/5NA1nKp+k+TyTb/44KlfBRCRLlV8fCLoegXzwu+jXgQop4yLiM
d1TDAy2YNES0eCvVfQXhomqENGVP5zc6kt6w4t1ZfMprabRr2yAsMhnIQyLDVBpDc64ilXuJDjGp
6yWES4Y6edLdd9knLZXno3JF5HFxs9lWhNZznoriGas+h9QKnIuzdJeHFMqWbaG6zvUa0maGsGMm
Tths9cIdtlqmUgOTZeiRREN6bIh9bMNueqv8Qhv47rocZY/0oU65XTQaGsqa8JYdDmTT66I3YFwW
lP4F8iLNs5/F2QqlUZu3KbhAADV+0bKExzQra8lDV/V6TAMKJJDhup+QYdmwcQwe4cqA/lUxtdeE
R2eECczpLyMGAOShNniXwpzijIZHzZKp3SVp1D0rPkm83qjT0+Co6U5N0WlVxL5LLapiZYzT+Fw2
oIoi2wm/a26yu84EfQTBFb/9q+/4+UEVevLn/6PsvJYcVbYt+kVE4M0ryKtKplxX9QvRbmMTEm++
/g6ofU7t2HFe7guhBKRWqyTIXGvOOYhmNlp5NpYgas0BeEZ36D/j9dG6gTVWHszGuJhVFD3a/91Q
Wose5chlTSSuvlfd5mM9+LX/X+fOYxUv2rb/+RpfT40ztz+1Qt+ur/21f330tW8mKp4w7eevPV+n
fu1b30w2P+qKWzx87YZBnuwru3BoPlgN6CMiUhUnMnYjAUtbrNblZhZ3z2mtZ6Vs3RdZ6DfpTNlV
pZH60nTa7M9Om5/7QXgvc9g1G+ouDp8BR81msHcG03+YDwy9afKOs4IEZ32ltK+1RyJof6wHLSdO
nuABbJhzP9SZJY9iirB4Z+s2TATk9qxHy7CO14eCL9EJRWt7tsbRexWh850f5UDkGyO9055FoQ7X
z1FsUthyx9vnyIbVOpfqfR15GRUSOzefCsP5purlvBVDO1/XjY4QdluEhopEgX1FZf59oEZRSdqR
624RSnZkH69HtDr2I9zrh69XgJ+K9CyK9wWZDw9f+8kG9raFgfrSG6pig/6QTGlcVbcW0c3NLB3C
CE0HxhjwqFu1bIidHx6FoFEVshphVso+0n73EKzIdFtG67lpYup+DWrpYHdpf+u6jZ0q44OaEIYt
qGz9TDesne2fdddC78gEWSyKdC5TT1ttPVBZXJmMRv3oB8uggdz+8QA476clV1aEPRmO/3iYLiQF
2rrNHKysAvI35JYFCkAsTAdtlnc326rlCx66ko5ZgRmsMOWLYIKzr8lR3axHhTNaj/Ug3ihG5zBc
MIZCBG5IyaM7C3wJbrEz4HeLPAEMkLAdYmIL9dRgA//cZMXwz+FPZbZFUGhKdKYqFJ3XR+Fcxv8Y
rgf+tS9fniFdCHv++hRtbrdcW6xDTR9qjGM6HpPAbRyr9bmPkvSuWXXvx1VT/Wx6+8UbVeMl60YT
h6IZ7nLZh98IPKMsIOuf1Sw6xFpTe8GhYjyOdDuDqh6L65jEarOPiIgEjAbDGSRNeNQaMp7MRofw
s2xYNVWXwTA3VUq5n+Bf8Fl9M1zWg+tp3KL/UL5OT+trrBtCZBCBRzvaVOjSYnN+gy61i0xj+m5I
OWw7GunQ0Lp0n/QowsPFQJIaaXIpyd4PsLPaVCIYfh2Il6EwW6RPxoT04r/PUHCoPCoIN0EGYwUp
GufdiMKBVU/tkMop5beh+2kvuwl7sY/dUhykS1D5KJijg6YK5cFtB+VBYvJ6IGrX3A4Rjpf1wLpv
PWppLHP9dYwctgo8vC+KmJ2r16IQdx0z+alO+VNTVSQUIe2CvkC2GDhZ5Z3QlWA9Ab9StumqzHxY
nxkWSHWijhuEohZPQlPp735qbbzWyrnbZcY1tS39SkUSzplQxD/2rUdrApRBFIBYmbwJjnTGyqif
RpcvJs9dN8Bz9YtXvqwDo+QC4YM2wrhSOr+deuoy6MMEvZitKzZfz6qW50cLNLKZQme/HljfSoj2
wacDnfiroRAbDgJLgBeTbLNrL4ktoKFPwbmep71TNc52Pc0NaREQI8h9dzn6/34WuTfVa9c1vmLo
/Y0Q2P6GG6G/YeI6enSSHr72d0lBo3ieXZaDnLYeyID34mvUj+uT1v38fye4KsNS4nKMK9YLKuyD
a39TLfVdwK/7K/X2mFqdPwoINaQhrnxzGgVqm4e+zohiLIuF2x9QZhlXSzZ/P5tP9B318F9G1P3h
5aJHvNDp4LvLQ6cS8WNs1W6QhBAz1n1fB9p+vBJpqS6+c8TAjfu4GsdWV1ja66TzJ9DPFt/Yun/Z
tZ7lzXG4/2z86kWJ4G+xechJD++KeFoNIOtmXkwhKbk8n6YQ5KJUBMJq2hOP3r/EbvfQaO10tWbR
v3R03aEAdPNxPZiQzrubY7xZ61HVAXopioXJtjy1Fl38NKHjWg+uu3BaILU1p+s6skJqDKALQ5Y3
BVnDgzgB8YseewSlGyL5qEUsQ8JX6P8sj/B785Gt43E5p6mUNphDEyq3447HGq/ks+uSPaArurtj
yjs/K4TisJgYX6dltO5Sdf2tqMr8cT2/4Su7x+bFXWc5w0VGdO+Bea0HPcwUNexkvh1BPOrJxcZs
NYiRq4/M75MKPaw2k0f6UuqGNzTcAQLrTGx9rpv3se4l4kodS76YMNwr/Tty6/eI9LhbdrK52Nwd
PGn5NNFtzYWzx2GO84fQ6J1Z5ogEpIJI3wYTSHvyQDv2qDh1cvdCLu4kEw7foT58M1sVIDRRiBsY
meNlfaRYyI0qqWs73ebPmmJPDmDQETdOW5/6E3dpSrFUzrglD2oIOQDY0cYtdaq42aIkPzjjffKW
GZGHjTji3/dhO5QnQ4c/8qon4dlN0/zE73/0kbH9WiyuT1I1oiNBDB9eH/2I08jbh6CjCOJTqG2x
HOYumfAtml+tZMr39iJ4cJsR2K3k/+rZGze5IG+3YJ/L+CYrw9vF3U3PQtTnlfbSGdp3gkZdX0UR
tjG7kGonlPiaXNhAnRD+EDsc9JCiKQk8FmDlW9AviuzUm+epZLjSJ4SxTpIf6pp2i+jZUU4S4ycU
y5H05477spqn5xHZoh+X7WNHOZ44wwSoeAGgojLabVRqFeH+CnQRE4EprsNAlwlCp+RDs7v5R1t1
+9BKjlChr4as1bNHBJ3PzanfekkNkS6ZIK3/qAuRBKx9/6SjxmfRfBQkv6Ze8a0XiEl02e2MiVhg
1Gr+UAPJ1ZVvUZEFVl1xW6nax7qMzR958W7LbGfwyRReTV/Gaf6oTBM2lvmGGwDkUw5SiehfFeRJ
T8lAUQaA6kWOwMr6rif6jOCbOaWXlCSY9dMH7sitLLjBTgKscSWzS2KjrJ4j+nZW1uzqsez2qEV/
KENRvHThX5WXUUism1eYWJJ5wnyRIwUkAaqMdUzOzWN2NqqmX9Bj8j+Zq/RAGsyERHL4k6dRfSE0
YCBm/6Xre+3VABeDgjIA7/ui4QvZlJgzCbmAPRxO5rGsi4s5j6eSTIynOROXgQSjrYZFZjtn/DFo
9ELhQk96SqKjV7VbR5fmMQQDhvNluEPfg4Bkt9U+sWPp9313Q/qxMetpQIVsnrTSVXwVxz5Ku+7Z
IZmfclA5bwhmAAgPr76Ge/VLJWWQuJsgVTr1MAx4zEqzQPiKrissPbr9ifMalZI2Udu5J9FbHZdz
+wKnuXpyTNBilb1vu+TkFYka2Cgg48K1D/OMj8HkEucTWKedWJa7kDzwlFchuUc41syqnVBxqCDa
4ubELCLRt9VUEd6W2WNN0gcPK3xvoBi+js26yo6itPs9as1jKSl0oY7k1PVVtPXw5wtERU2Gne6L
BUGH2QOcRW3WBHmb42Yk9OgUe4m+szr1quqyOiEkn/mFJW59zVkfbxpM0ftOn/5wE7OxyczevSFb
PFCYGfjc/aKTre8yBV5JKAEgxLn7+6kYu4/UZQE3ORVoWf0nJvNn0qp9nZ7eMTK6ZOuk/S/Z8OeJ
vfkmTSjtqiTfjw58WeQBslnvWudEu7buDvVr/FIkc7XNO4TIdfdHOBkljBYLUKJIuZ2VxL32dXgU
s7v0/P04nJKzZnSvhYVtPpXyoy1yZeuEYPxSoaF5CPtH1Y57Wvg0qrWmfG6S/ntUm+0utxJ7n9k0
VOTQ7cK+LgLeb3YWAt4MCOqNkMLzdWH1j1XJh6Xl8YsY6OvrFUuXMN5nqdjNFJQPdtw8CAFwmwT1
10GqQZyG4jS7NNfyyJN0NLNdW4YPtayfJ5Lct6rW32SovSe6Q6mmqc8q642gm/sevm5vnRRdianZ
Z+Yxj9VhU7fVX7FWlr6J+Vqt/9LJ6PVHMx0DOIYbL4zubWFoh1Sc6qizNnXll07zrObxW2WqCTkX
I0tfV1wSxyau3RiIRIrQptaeOOoak4TMzd7b2pv9LnOnwGkeJAHZ7sKLi72CSDIh3V1Ju+fSIVms
o6a9FFZHNVfIXTgyh8J3o0LqaLpXavrArXvr3SgjHFmUnK6x6h2GHCyR25xKZfoDZ0Enf/3DGsRT
ZhnDESAxIvyYdjE35zGYLOR8JSGiAWVo4l8Lvv5OVvlVLqpzOrRcg93R3AH/1f1OGYeNkWtveS4h
dGSEX02ut0klROIhw5waD+l53cBLgWzT5/Dka3xH2AmR8fbPbobBgsoSOQ6K37X1X6lhvVnD9KvW
W3pgifmAGPsscSES97HwMslQMsL6W0NYDRkh+QsQPOsycrsnKTGvDzJqAJFN6PCUpLvH3Qz3UORb
waRuo2PM2nhWSmK3NqClhVHdaY3YVnpsnGTpZodauNFDGtNlawYjOcOYtI4hM7VTnGTaKR0MHJpJ
MZ/LNBsOxZhORJraxh62wfTYJyJiMoutFXlMteuHAeDS1GhbmWbOTbRRso1Iqu6w9ZixTTN16qwn
TzIlLiqjOCSowoNFBRm0mUrf3EQSb8Wx9WIb3hAMxMy/Ns2hV+wkKIrUfW1p2ge1Y3VvdZooMO6R
ARlTb/kpivpvc8XKSav68l2p6Il6WTsepQUTCstr47dcLt9HC6dPgq/lHVtxizgZ7QM6VRIZOtKN
uIGB5sSq9T7aXecnWay+l4nVQQNGwBlZAn1zOQ/v1NNZsGVV/655YQ+SKO7gMoPqtma3fo9KLhFj
mFfvWMhGQLJmfYsU45RMzJAgFHgUJJxwsw7TeNYvhYKLaEze5zaTAb4kuHtT1O4qc+Qma5qnxGZN
DPepv7RtMlwa/q/n0a13CM5YK3MD2sBaxWqZO9Yjc20qSt5NmWvlpc34yAYz6G3epQzTLOgykDBS
0bJtFxlLFbRDpBkDizQXEKM9mlpgIxnfqarS7Ai0/uH2OS3mhmiWSiXeR52nXZ9CREQpZAcVJVK/
14z8WlmD409xZmwzSsCQ0Pq9XmbefeTut5vlpc+q6dA1aXiZ+b8oqf2AZvE1T8L4RiG183MWEUw3
FPWqRV3Nz36+2ebEDbusp4BCAuq6eJlUh6xk1QWlipmh3RmwyaKONDpTNbKrPXTl0Zs196Qls7EZ
5Py97MpdW5fzvmoGZhTSe0McvOnqIcX4wu8/nFH8TpUb81+x0Ya4A6YR1NrkFIVZApA8p9AK0AJO
Lw93aYplKA6xrIBuuIG9vejLpTvKKVzZYmFnFWKjyNrixh1jfKAgEBRdaAUgIh1fFSWNSG4PLZGv
TwOETdWwxK7pDAkal6JG6UXuJlvYzg2d5W2TSHtDvjtUS8u2H9MYTLrMZnQLDeUyzeSCWjCFJngi
fSiMCpGu8TAprbXtLQJL8XZURAw7Fu/sqvRjddCm7BIrTXhu+an6TiR/mQ40KIsu46FXjQdS7ikh
T462BUxS7kuwrIGZvja2Vt2iaQTUq8jvXL3pMA/xdCIAoZ96Mm6bSLnasukuoz0qfkG7/rGJiU3W
AW50BP2fkhY/X0mZJ2vrG9VuxA0dwp+y9sxDYclw72ha/JyTiOov5DBVyy7YG3d8JcZL29BtzFAl
nqLQLQIh3MdcZRYYKdBmXfVqUtDZGvY0+VqrnFqvfI1j23koWuVPPfKHGi3NeDRlVWybKfvdgNA7
1OT2bbLuVnZ1+pD3wJuVdHIgTAzXlvs+oarcVlRbnIRqhtsJBMMm7nFKd2F4KgYpNrGj/DFHcziT
/GbsRyjKSTdaQRPzPemkLk6w6bGAGhRGp7E8ulM/YNIpqwdz0C5qzZLKQCpimGagK2mKWJYZWSzs
cz0ClgI/UMO765s9JtttMpIi4VbxfBBW3iCtlC9tU94VohcCt6Pt6DTNhxbnemDUmskvLOfH55FZ
1I245MhpcaPqYi810Y6Ety1YQ2bwkTZtVFYf0kviEx4lle7V/L1pDLRyTAs2/CgIeJy4Ks/jGG/s
zvvIQzjPLUR7x2l3w5jXkFNtUkHa8TIiMiy4wO5yN3pzCNqBwKbLII3z7TxGNovhng+IANedDVli
Gzv5WynGcVNRMtvmNYryPEFNWCrRZRa6fCjGZN42IbcoYUOYdEIv3ylpD2JQpG0Qh8meGlx+yubi
aKu6fWaOD5fGag9mmt4MTVP2kh+SH063HAHHINL43rCejSwazUQWcs/HV9JWDStWtdaZ6bOyk0Y0
7oW0tU2KwMaP3cCx0iuMG4vpTQOwFIXkxnKye+LFZ8I+623rtRF9a6Hu4H9Yh9lRPRy/FaGb0GZ8
HTberrP07dzZ5S6h8+xHCp9cOKnbxoHPiF053xEqyJUkjKNtm7YfWmaTFdk1w7MmKAsJ3DeVrse+
6nlh0Bo2tacwHTe5Xj/zp3Kpsbg/KH/mhOrJTTQZwLfRyEQU5VDrO/V2yOt0M+pwH4xkjN8S6jP4
XAMFbSCi9rYOeqYUu8qCsFaRBIE6vGyfqvwBFSuNQI+efz2ioM9Hc/JVZtJmp+XL9ecnMQvDOU7z
uxLCtexVLXyMG+PDNunDz+Dm0i6Lj+SMmb6pIOcq6WZI5+ywysR6eoYcuNHgMwZVpcFjLkOscyE6
paw5tTp40HLMQdtHlR/alrpXFdYsfWXVnxtrRgVhlqLfkCFwD71s3uHRHAMYPIKJrMJKfRQpQgCv
Omrp0J3GIe5P66OvTWSb3QnYBRWbjl/m6FBuR9++nwoA8vxxIRfnQKZt6l27dgZCM2bzKa64MaSA
0ijPglVeX81taQZ0+bivaDASa3ymeuH6lPovsQY6LquKt9oVFFAKc6gPc0JOLjfq77qbTyfCRghz
Nbpi25N36pe2JoihgRzJh2AeewWWsZT7FR3MXaRgETSGW6sr31Yw8QrOzvg/Zo1FApBZBkpSEmQ6
ueFp3TB9ZR6aZBeLsvsuVMDZzR3RrPlg7Wsuh6caih1ZC0xL/apGgJi1v5q26D4/q/XR+jEls6Ux
UwlnlyDlLt6viOx1nbE+cjVRcCc1mVdOGxDBI2+ajT2GA/i6V0xN8OuNrbbQkRWdrqznpG9GERVa
0KhVdmzbmYb7vAEkdtcUL90WI0xlmm+WBvcwgcQQNE0YBlykljdQXfuyuWQKlws42UGSTUDjEzUk
zCmvDgPBxUFYhK6fJsehxZeoMFlDBjsap/UdEOZBX9iZX2nbyRM3BhfI9/KQMDTJ8jc0wDYgoiQq
BPv3S1l4LK0Gk3pN42onhA76KcZjHkgHH1v1053zn9RdXD7ZcOSbq1suq2PGBRBmYvHj4/q3kgtO
ul4263DdmIR58DVfGOj/63AoIdt8nU3uf7OboC25KKE1OQRVb3+wOOmCxsx1ewvQm4CRIjuAZfFo
6nBCJNvTXLqpD8DGr70afebCWVw3PYq/3fQ7DtMjHcBRU9oHQqGTY66IxLevnSTXrEv6exHKh4zr
wKkQRh7kUvyYBIGAigHVWXSdcpr1ayM8cilnxd06Wa34CKNpJ0Tp/AT3vuDaPQsgKNHdoSsWkhbi
9K+16hr7FX+uWpY4jZHnj3WtnycNmOYeI4Lz3NX8hr3eRS8pyhdvtUE6lBAhPyf9cFRKO+On406A
ohJCaRylYdZEndEjvKHqc8CNsXogjJRpFWasMx/NkSwYxfJnus6+MiLScg3dz7zIfB4tv5AyO3nl
/Js/NphyRKtHcyhc39XTdpPQItOhIl6GeDb2FJUlrrEgZQmxseqmvKoCU2PPMiqIc5KZujwqr1ZK
x7ksQQV0xR6j/byhC+NxVhL6xhhrgdrQOp6zd1T/9TksUjMIydbYNMpcPWQEZxhaqbxJLrM7Z6zd
Y95G/d1TWCnP1tz+GrN478ztvkcs8+w4cbnnJ1AcQurob2UBOa5IlR9daMqAxP8exWicXxSVdU/j
9VuZJ/GPCIwOlaSgdEbzo4/iux0mzh8RU0/jvqAXin3NQ6YvRZRWfq1Oh8ps7J9U5l1qAVyjHLCt
B4olT7QG8bh0FUYrqiWbMmqyo67Q03SECWw79Ob9TOtgg0rT2MxK22yZPm5KOaR7tVrqHR4VqYJK
axt39gWh/0Gp4v6JXMC7kZbJRwiiCSc4zQT9OZNquZhXkq1q2PNTM6gfbaO9F0NbncMewyTdfvow
pcDynHrkAA3FJspw/sZpJjC3ZhMXqW07ifxcCTmcraV6NyH1HYwaLGxfK6/qlG5jz6CkWsXGJuwA
E0dp9IpS8GfcuvOjWUMMMVRIB1OvDlu3EygbrTLZ5fXoftTUr2vPRVvfhNOZwme0yU3ilPpILw/G
RIW6YEHVeIMROJmjXVkBGMdaJs2+wXtGlE6L651O+J9aPZiWl/6uJ74wlFiMu1fmksQUYR48QmPv
BnAzuNNx8SuXf4gVSOiRgpWZa9t7Rm1MknviYBiu5oIJdTZfKTH8nvT2OE9x+zw0rXvvCLZICvTM
U89tIV85q2v/O+fNntaed0YvLYd+/J/x5+H1zHXnOl436+lfz/7a9z9fYj1sL0xXrvOhLpQj+Yak
lSoJ1avPh+WgMYlexuuj9X7TJyonreN/PPw6/nX6um/d/Gvf+jrrvklri42hSiCFPc15H0mwPLXr
Q9VhCkM59T97IYIzIViO5wqS3a2+HF/Hn0/93MYTbUDFUnZRBoh23cjlNjusrNZ1bC502s+xEnvM
IntwapMePVmays/BFUaAiCh6WvdJYXN1T81hv+5bNyredDUZwofPXcLObhGXsa8ntYPnHU0dmc/X
k4pmrunvsOD/x74UrKOm9erxax8rToKZbeNamrm2TeD67C0ZQZVRKuuiSlO9hDBKuPWN7Y/a1d4E
QuRnXYWtPYex2NpFbN/LaWb5FE0+MaDlR4LiYp8aMjvQGMG1jDtxyLWNpnv9pq9zailh8WiXffNg
pvne5R57ru2RKdKc5UecY/uMJf+5qJ1mT7jLa1HnzpIOqW4Vll1cViL7cWjHlBm++piN7YkwFHH2
BuaeFYubAyqqeWt4mu1PiiA/rpx/xI4RBXzQ3jMF/UewruoHeWvFJh7sYqvO2o12M3Rk0cnALrMR
CkpV7M26pNOjEsik6RjlmHpvsr5XX6ESIhhts8VNQSUpFxZ6eDMy3lP522i6hpUygsYust7mwZQb
gXfuKU8IKZBj+ZNaPiG0y6460ruLl0NfW0brBqNwtGuwfgOy5/x1X9vpr57V1w/rqE/KmQ7T+Ni2
k4dOrY03pciGpyIOC2ywybBVyCZ8WvclJZNdxFGXdeR1VXVOKvGHGJq/T5hHyyEOo0eDsrzGuhH6
X8lgxff1ZTxJCKIKm8b/OqHv5DK9r/Pjug9QZ/LQKuHFA/lSTuQM4t69abOAklVn085xo6U8wWV7
3RdZyV0UdFDXXVbZz+c4L3+t1/V1VzLMU6BKTd+vw3RqyqeJqvjnKxTZTtERKq2y2lXkihz0lsrU
OaQN11ciW/4juv08pSEO1dTCb1/7/30eJX6g7aqh79bX+zqx15LnkW4cKxvSuUlwKh+JDDSPxrjk
51SQJtZ966Yv1fKxXTZRqoD60Kd5968DXydr2ewcpK7evnatj0C+lY9f+9xU/IFDzeynTjzfhfX8
WOq0jOMx+fvR1z5baRER1N5pPUOhw/R5Ggj0/KDoiGEgcA7Uqc1wSW9pXyMKQduQOcNuHWrEdO5Y
k+C7dqyGcPpwEfkstcLl5GSIxSGNY0TVy3CIO3kcYXsTTKSz9ortV8PL0bdB4vkcmjTVD3qDcr8d
Ovt1LOrhQAB8tVlPzscmO7S1nDaRiVe+b23nFNZMSuyM6pyqaDEhabn94vQFSzAvfltHltAIx6JP
sI4SN7RfSOsmJakV93VX2UXMJoScH9YhiikzyEbroyLnYaOPxO5aCbG2SpcoW8vz3BeNqdFBLZjU
rcOSqBfy15jkrCcbXC5uOBjO68EQRcfLN52vdR8Mk8HvSsqburxo1jLdbT2veFhPrDzgRuHUwQEN
bQjmyz8EdTXcxg0pVB7rey+RPSYabnHjemNb702uDtb3s40Dk1OZAsPW54OTNzsSVnO0n1GyL0gL
eYmGu5S12HlKle3yYcm9HOxnigQWzV+t25aosl6VrKc6lavfyALN/WkqxKuljRPzfK5ynmPnzMUN
5zwn2J3B8OSvvTLSbPHCtyrv8lckwuXd68z9OqrkUL84xpGrY7K152rvoAo6ObruYd/KtMNYhPFr
M1LJyitaUtho9INWRE4Q0xNYqnxO0KN02Sa52e0oYy21MZfpvHieOqMITF1EB0/fwO5xb7ba1/d1
o+cHw1SuRlF/63Ql2UVuNV1508RwlCP16py1i2Jgi0xpHgeRLbEa6mQIkppV/miL/haGlfqSRiRN
orjxa9MLnwV1raxirq4qFZ/PpKEuWjbro3iZY9il+RgVUf65SxvD5KQY/VPa5L+kDb69MQys4hAW
/Ykp7llU4p25d/PLNeNLPwrtT01+Q+Y1FoulK1BRnwk5rNWhbZFLWOSy66RPRYv+Oi5qP3I169VM
m2OCkPeXJgiGU265Z1lPul2ea00tdqVGnbZQ0mKLgEXS9E6+Memr9r2LkSFuvdgPcXbdzL6EKJjY
ya86/qFGs733Gm1R5xfuZlKpERZktoM8cSnaqihjgR4DEBiKl6FLF3dhHp/WIRSBR1ov2gPOe/sW
dhN9qG6o8GoY4y2pzcVfljY7VMHpoanICLGU4mD0WRGkuV0fKPrVW3OxlbMyN56Y+vPPz/QgaVBs
EEFtU4VGP00t6GB6m1C8sX1Tvw9K+xTNXIEMLrW7KNTLxyEtUH0pmnzVHbhptSjuFqu11352tXvb
6Lv1GOGi3rkDyOKP9u+Oi/OrGTveMyHIvm3r1mtvGdPzrIT+emwkCI5asxqsI5W8xaeqp3K/PA8e
w/xU6MV2HYHTkk+Nl+3iUFqvbVkpd+r7+/VY51nq3SEL/3MkzereDvPRVDOV+Ar9kFX5fBHLplUH
GA+tTjmIkeyafte7ik2WkW5fRl1zWPNOwqeiQ2bAutNYjqQW95hpEmeh1/ZFHTSOhlM7b80EhMbn
eD20bmhgmk3ZX9bB50uJqrFoqpaUUWEiH4ZeUJZs4hLErFXHGIZIDluH5fIP0ASwefYie6ZrgZyI
4djqnD276nzs4unlc7ge0WrZnxIru4i8fzfLtDwKKl6Xvq/+3pCA6WxlZlfBvw4Mqjc+6ryVr3Nb
w9EMvxm1ykdATrTI8ipJSzFo1FMCA0APXI3MHXdxj5lSy9Xoyi8Jk4Ddz9NDgrxq3bee504yuq5D
4II3HHfF6V/756ohvqi2FXIZo5qpXAidegpjHKdsirQtEBhjsRxySRN52ZeYXD0JAoqQc9jti7CK
VxlW8WUded4ULtLKgsUuB4c2VfbKYKcspIvuRbUL/dGWzjcUIy2iF86okKWyOH5eB3FNj0nU2fyw
DrUWKQdmvHy/DuVUpMdw8FAOL88kxlNc5yH5/IfXXbY1BUmdR0/ryBIDJdaBTJR1mAzpuLXNpRC9
PD22LXnCi2H76zDXHetWY8FdR+v7ayP9kNuivq3vXSw6r9FKleN6RrUIiyZdk9t1KGN15qtZVJ+v
5tmCGKSUIKjln1pfLQn7Wy4p8dJYprVmaYUaKFVTn2yaBRSSp4prtVk2B9WmMxTZWv7qjFyj0yhy
fiAgPtc8inGY3IzGmv+ibvE2UQn9kB12EZry8XNBrpsPlKP0e9YrFxQc+UGWdnhqjTkm3FxJDvQh
i0NJiOdVF+lbTjzbb2AwJLTH45vjyt+FKG2/NLPxpMH+vLop6htqP8nvI434hgo+CwMtctNLPhYp
SpwoOtMi3afj/GLPheETx4l8Q+b2Yzt35eyLSuPrzS+1z8V13Si2nV+phkKYC384JDwGfYYD3R2A
rFHQ7BFcIT3HQ6eSsdnhYvHa8YxYfj7WTfVTNrkCFkdML1ZX8bUbb1pY62/2HP8qZpcU/eyxn2S4
i+34T9WJ7JqkCbm1uaPssOmrb9JKNSat7U5zdfs1tve0xPJvxjwPO0NZiJNKfo4U7xfTdfVk1skf
Myl/dmNs0t6pnIOGYpQum7tNJUFjY53mJDBhfvBiI/s+0CTKJ8tFilTRrHT4YWfV6G30mPZShRDg
qSz3VORTWn7xbmqL9DlvSSemS6B9q+bIO1genU+E7/m2ionHNB3ESgNa+Kbpwwfru4vr+zIU2hMU
lRNG9MqnCxXt1JKKmEXcJYWXkXqvyty8dozrOH7XWyZJ97K13cMkOuIPRwTKdUCdUTloCn01PE3V
Du+8TjxIaJx+IfVQLzkVsA35SvamsAvfIK3yyO2RiE37/xg7ryVJkWVdPxFmaHGbOrOydHW1uMF6
WqC15unPh+esoXedNdv2DUYEAVkFQRDh/ovga5W59eus89GmSn90SNwD7nZCIqZsFHMMr6MX/5hy
/O3HAe3ceS5/z9Bgylb3vgVd0GytPmyfSd5qRwu7z0tg5UTlo9LdBblqvIP8/AuTpPK3iQomuaBf
UddhMOUsPmpFiTjE0HYbFZE6nFeC4UUttOipAqUiJdlUVqsdIM4THFtayMYvdZAuo3fnQ1Z5QUZF
A/YXn8BG7GN7YMKjmerrRGp17+nkuqVoIaT4kMXevZR60IWvgwEZe7T7q1QZsA+OTmRXu8ZNtFev
N1pQngCIlpJUaYaF4FubJhc5Yfn6nA2+zMxdolOh+YvaZ9m9Tj6QVjMqn6VUZFqwT10/P0hxZGVD
vrq9SMnTte41UlIQAg6OjlKnT5527r3cBsnL1WTDpOTAq5E9yQmBq0z7pEpU0Ai0YFYdP3U62Yfl
asqyGQcCfwqkgbO0INQ9XPwCFaj1koGbXhBfTW5/cxYNxTbyptcpJtwxWZr+2vgO2nJ1eEmzkC9d
0ca/7dZGV5q504sT2i/p8LP0ZuONmOZ2Mqzxhe+E8VaO5Y8wQWhCjhGiVbeIU3onEKPmm6214Ll6
b9hL29zQg0uFJ8NWjg4qmR61iayjbz7xvS8Bw9RThr8CMwioaNGLbBBHKfb47Bb75J86fYqyTVB5
iHfbevQyBSMoL99D+9s8pmFkvLpFZ7wms8KgD6blLMVY8bqzNgMPkSbaYBuvfMAmJ4tu7fOGNPKI
SuvJXk6vgvoA3N1HEB1uW6V0zotskrhhtGuG8ewEsfPSoo3+MMYKNHMdAFphBrCjs5k4z3IGEcHw
GS051jR+m29B/TZ7btC4B9j89/Xq7neRKf4eZj/AKH1SXuDS6QdFa7pbUepas97VGt8zKalBUxzn
CoDdraj7nDVnRx/gxqNUjcZMOq+L1S3OaMGr1E2zf9FyXgwp1a3Sn1qrLmjBj8qmt6fHEnDI/a0K
FuR5YP6/MZw8enJcXvMW7Sx7whGQ3C6ZYmMIXmTjqeFRLYz5QUqj7zYPOEQcCz2Nku3cLFHgunI2
crSI+Mqnlk7orEniw1pneMkvT1X56PVl86xhYL355XQHa2zUF9nQj1Dw6MlWr3W+OXyqI3W8ouij
vvSBH19rzf6yNkhYp6C80TTHtc7dEfYfbxdt+gHBCmSEttZoT1c9ip/a0cse+AZmeGJllx4SxEVK
mGPa6kZ2vTR80VqzPf9RJ6dZTfFX3frBTiurDJBP7jzLxq2JEjoQAmCoU1eqCiBdcjH1sEvgqL7W
sV+++klJeM2Lo6PUZVFOrDIGYh7mRbmdKh83nyjzz9LYNNxvQYFKsWEC/ylVu92nDLP7oIvq13ou
X1oChffovdavRYLIrRkq/laFDorXw3DndGbPDeBgCHxqRyIVpJRm16/qVMePTeye5aBUaa6hEbxv
vLM2DeXDZI53dh32PM/B+NSYQ3nxxroDFTQF2X0dlPu83CvqUO6axql3mhXMAI/85mAqhnPfJ1A0
4t5Prpmp7i27+twYfgEfvr/6ZX9v9QGK7SE5KXgJf/ldfLBCBA8Si5VOwQzAK7XqNEYY9rg5CLb6
rPYBzAklBNOt9vquZQ6ybZh95N63JtazzQwSeItXCERSn6+5ZPvAx8CuN8Ggq8pwATHxSaud6Bjw
QdiQZwGSDki57/U7dUZrrtUUg+QC7CRXOaaj/s66i8EG9MKuNNSHrEvPk+Io16orocf2g3vOeghw
hvEpboaY5Z/LOhm0Z9aH7uucWRqq7cqFeEdLMNEoNlk+tXCmNupodGjSEK2HTtTsvLLHLXvmG8li
+F7tn7Ww8Z4WEb4JEoM9VSa8x8C4mk2sHhR8hTdF9I4u6xsZoV3UauWhsFv3rs8wUyYQwO66mQYU
4G2jukO07DMIi/Hsq21/KPF43YDU8B/6/CeXCS/IrRgbdJ+HrWMaZG4LRbtmzFUza1SfjZQrD1U2
31kIzgYhIJFMmfcF7qoDBNRTow31pe78eq+a7rBrHCe4pm4979RW/xyM+AeAmOr2AZ4vlTqXzxbw
j+dKNz8pcVSdsM1rr8gkgivhm7JPG6e9lkVBlEQf4G/N/jaopv4KkODU1QgytnWyzevy6GWjd86N
qcLhCUCU3ZvhxojgRtR9d7KqBREYdNreHPDBAiD8F1JN3xnlspNJlnzL3eq3wOG6LepsRPDoN3aj
ANdL2vZOY4tOAnAttCRYsXcGX3vDhm2j/lUl+gSvzqzvBoAGZ2UJeBjNs8yotWVazRSFbtSRB0lD
hFlyDM7O0dCqn/Tse28rD2kKzxdxlG0aP4Ne/j27RnUh/6byJUxqNNfUy1RU2osJw8Ok25Putesh
AX/jVFsjD6Nrl1fBJRiZYWQa7+8UYmuddvgLesPSe8uMkJXTo0nhRJ8m/AH2RkIM1a7q+hja01/u
YkA2uvhTEQpsQ0KhN7BDA8Gt7m3nHPQhjhABZBoNXU6tqJdIyWeIAPl2iKOfTVZiEhuZJ77lfQJi
BXmr+sAN/V2nWMSMhOHJPmDK0VbWE4ERfRODLtthOfqKwS0cM7cxeImN4hzWjIOxYuLu1zfbsiMm
UOdPaJqq134x2BXzXMecLFL1UDvyTagH/t7sQOqFms4KRXE6xl6r2QdJ4m4BZR2iIvipkHlAiSFC
UYhQxo/eGsr3FllzPtqnLvfxPXHhNOkBORB1hJ7qMT2+DxqAPPMzK5J2S96zKk1sINNsoxKDTGM1
5Ocda4FQ7ybIxY+jR4C91ruJrHDwgrAKn8+2AqHkoxRdoix1HUFeYkYENotgLIBxFQ6P2RK8ntPg
YHuL+mzV/wxcP0OgzADe6OoYB6MxBfDQP4azg94+hPlNp0Flan8NkAYjYL/7BgPLsLYdos7Oxsxb
dYvQdLFXiw6EcqdgwKKpCvKR6MUEgU9ioXRfp2p6GUO7uRJqxEuxmxBFy9pH2MsvRJqbjYWe/Nmb
dFCgum+dHdu9KH7vXZTEdy/WgtOp4u5743rXMmKYNRvcQdW0qk4zCkutFuLGXLjHquu+4X1gwAm2
g71SJtP9gFfR1SF4XCwE4iDVX1PHvQP/MDHLXkzh9OHbyKqd6EYAfAnHQN3o/E1TQKLI4opARRuY
ZN1K61S5VbGxErs9Al0vAMV5FqAbPgYHyMwXJycppRdobiEd+1panUuUp9B2SRwfy6k1j31deV9S
7w0uU6e2/o/Zrndw3vmWegtERvkRGf02t7Lgoo/BuNUrtdmxUvdOPcCzowUOFNwJKSnFZ/HWQbh3
rIKgh2rumAHee6M1PKUDGkUOJcRkMBM2g7c8U+y7dVMNhXMr2sz8z3YNRayerQfLZ+7oDRY4RjcD
6Fl53sHHwHcbeqivaQx9W5bMG10NeBV907ib65i0KbOPn2mu7/MgmS7qjHwTQlHPWhz8shaHKKg6
V0y0pDOyOuNDvGwW8RwzH7Wratbt89DjOdzGy8hNySuD9rmOmOpWdXosAwfbu9ThMYIJOyst64+u
T5l5WNF7kuroHJrFk2WM9mHMI9bfy8Z372evg4fWavG+6Z5Tp0kuIcuDS+o70c4oIADAxo7uLNt8
1gMD9oY30qMwARtAXBHfi/eDUj/Puk9wjRgM/R+BMy07CQbMXjLSUIWBJZrW4nUFAvOfjdKRL+rR
NsXzlVc1RFLLL0FqjJnXEmbBr8FB9nxJBCizvtf9i1JhuAVHotsnHhzroAeNNQXDxIrT51xCI1cE
pc901OKuMaenxWkcaodv70ZUabbYVY70OfJ+vcnDMlM3v6DUn8Ir6ZCenDXQRZ5Z3IHIOA0TjBTg
Sg+d2T0rLf5PuRknO72r8nkrmLlwIfBb4M/2zjDlcApm92FMNY2pYJc9eqTmLnFTvc/AjT7htQHa
sPgeDlH6Sc3xgvHan27h07klSuAsoYJ61lnppHQox3O1e9lMfMIAWHnKzpfWaIAHTCplqwD29EEK
THWOae1yhWLW3vCHzs9ZXDJkj52zq60YeAgpBUBwxbwtUEyLnMLmvbC3JkPe/aBB6a0BCigdwKqk
4feQHPHvYwKsp2QO30Ok4BAfPeC6WO4cZ4TgvuCNAGjvsNmrLuj/pgrqW/Vv1jXtXTtkx3qs+UyC
CkycxD+qCSShFh5nXZ+d8GuRl8ZnJORR5Bxf9CSwTumgvMwEARZ6K27u5mI8EH9TO+MUe2NItn7n
xbN3DiPrISaVtk11ZJVaNUf4zwAxbt+5pj5dtTR+G1VWqWEVIKMYQhleTJoqH12bpOH3gAK93xQg
gqzuDjYJb7BcpX0Tjkin393gaK/Adl2ksZWJhYDJOK0tuPo87ZtdkdreEywA51Gd3mYQfE8GYAQ7
D5pDFSefSyYGyFdiodiXJFOlOKd6xpyvzABoKrgcd27I/MlIgb9YuzzojG1VFv0JdkTx1pl1c8Lm
09pKUU+cBrxxbW3CRmnumS7z/7SdvdPL4OdkK9OxiNP5DuGPp34G7G26dvIYIOXyGDRaTWYYKUyn
d9K9VdvVsYQGbgSwM5QEibmMP29hargDUsFOSJKxwIV3HrM9q+hHgzgHo/guyx67ELDY99x+w7Ss
PWcLZqZc6HchCIuz6TxGC260Nib1DDAinGaOLJtJj94VxfD38T9VUi/Ns+W1qy9lwH31Wuh0OISn
bAXo2eggp7W6Cnb+YVINJobhW9yAFPBfxyZIDwF0Xrs14BYN4ytC5agb4nl309UQjJDghjKTBYMb
Oyh5L9obcqDzU0iS41+T2wQXcFnWvGeyyl8iu/JGWxVcspPsJjMRJFhY/HtDXYD2dVsdBaFSOU4L
pJC5LMChHrh10OD14G8SRVviCNQGYLH2ZFW+Okq+S9TAeZ5+mv0Ainm5cc1yRdlb8Yk2XuvzXqCK
UjnO2ZSdpGXktNwZZBGDv89vl4tIKy1Up43tZOlO/soErWkSsAifLaZ6x6BRj6Iw4nhbSO7DGQzn
j255fqMZOaccNWpJB8smkfsvu7gqB6S0ML6TYpZVx7BUdPxnlr8pB/cZ4Lpxkp+UP8MLHsOoGhAn
6au9V5Y/5bx0DOCYL4/x9oSlUvBSuU/WxVpIo2vdWOrdEakVPJkAfcBmJWUtvQHaLRnqcUrHvarX
3wUPLJsBGHVXw68jnorkSFYNNmZElZMyxrvNXpLeN5xXqAbfepiLe6/B6x4ZB6iNbdK8yrO3E/dx
IO5zmGuDYd0aIvT2mLqT3iouqcPyrw3RbFsfGthhHQh1E+zkccnTkL1Sc0nryq70AivUffLK2I8U
fX7B19EDfSa7ywYiAn1DOVYaqyj0BZMZIAIw55QVzbz/Y1fOdnCkAInsGvnltjunPWgoOzrJ741N
Q4y62cVt8nke9dudu90lqKWbwkqnndxSuStJW7D+bzXEV5bbLM9E7rXsSd2tO0hZNkaKY0jThUA0
EX0cuhd58LeuKbdm7Q1ypCbyuanAsO/kVsgfqfc196cNCn1LBJ1ZrlX91S62Ichd3u6vmTv9DPDK
OGAIb9HrXrUqb2Hahod8hujc6tOLvgwd8tnOYts5zsEMEhg7vo0KnRMl3AY9ISvJi//vh//4G2QX
2yvI7nqo31renh5qMjlIE0PfyRAg3/cOufGTDSBrfEnh8t5u7g1O8cdb8weo4uMdNEjjFRGsybk5
GGGuzfvYDb8pXabu1zvMIHjRHRdK9zq4qP1ThonlQf6W3q8eU9yRD2g09vO2ycJrO+gKMI9lHFpe
azlT9v61zuvKGeGAMNlJT+jj9MAUhqXL0hH0EWknE461dAbpPksDu5ppYOrbAQm2k/TgsbOG05Rb
LEuqfe4MGB+5C7jyX3/XLtKzH4IV9nIDuMICSFn73hzfu3rB0t0o7HqRt2F4W4Zl6UlSXOsKoj/L
iGTps7P3nWoAs5I+OYHCGCntZbO+rX900duuHJ8rbzh5jbmVnnA7BVuBo/LeNiQIZCxkwd4cUeg+
r2/42pelTorB0gvVvj80gPSOoRMd5JgpnV1arOd/7IJSlqcme7dzpHzb/XBcih/qbt22rGz776EH
WzkS/Kl5DuDKbVLgMUUKyK23QTgvHw7dg2ga6CxUJ/2ADwV5euYF8sQHW8cY1HnM5/bZYW7A+vCq
E7GY1WLTQp3IAaUMdXdnLVjVeSyf88HtDqY5M5VodHWnBgWxmx6BmQ0J3oMwC6Z8sYs056HeBVH5
6GTVHw9eflX6we11WstSuXaTta9Ik2JI21OP/aB0RtnUy3Ate3oCfcmM4TzJ3ZeLFOAZJzArdLve
h1a/lbcEVju1svtH7eAaX3ILESVZt0y4Bu8h1X21hUsRcsO6WEnPxMGhhsQLvmFM9E9RD9wdGZO9
3GPZyGOPl+kJQrmskaf0r3zSL15sZAd1Hu8Ss0SgzOtOMshojNotnN0S9dxdWAS3L4DR/oSUn53l
gvLkZY+Rvl3YMHY0/JwH7wl7OfeGWfYT+9XH8+yQS49YBwNVU50z561/n96O2q6fIN6vd7HMHEbS
ZPnMZG5m7XwLupCQSuAFfAGXbDAT95AflSbk1qCcGOiijJq1v+mYyWQLvG51nFznPAHMIZ97hB6J
RnFkbzMcw26zq9sqKtKCgpybrt0GYbjUD7WRGAe5vvxdvh2N51Z/nI28Paim8SxPdX20spd33Y/Y
mKLNWBQo/UMh/3uBtg4cinz7pXyb2LE8LXGkYfkAxn+vZXYOO7/Nh3sE2c0T0LTqIqydIeqqC33h
dxlm2e35ypNYx5j1wfCB/oX3+MacvHpnQZBGFsMxcDgpeAlcRvAdCoH7klsmT0a6daASe7SAB/sF
viH/DObSYB3R1yd569DLeL/ehPWo7EmT//1SzNVG2Ev38j7JUC9/jBRvc/G1LHu3yjnC9oMJLcIM
MtFVOvuk4rEoTeRnb1Mu2cVhk1fttkte+29Y/e1DKX/nH7OM27ll7m6BBVxJCGKPwYde5q8kRwhd
y2uymM/P22Ayv6G1Qjw57JNT0YShupfmt11/+YJGgEG6IL3N46Snyoxu3ax105yRctBQitSAiS2T
MPl31s0NJSnlP+ayt7++nEeYOPdjga5bz34DPP1gk6Wat+j1FiSh/nLlDzHri+7q6llutkzqZG+9
92sdiSA0rwMIIGtj+fW1uJ4re+tjXA+s1/twbpR/6hDqYAxjzJSBEwk3sEVSljePO56wjF+O3/74
udSKTaQM6h/TSHmEt543fw8g2p+lu0Yo6QKaXp5B2HVIbkhP+e+7cvZtqAKU05zcMt19pIIEMEPW
JdwHTogQPOToemBdA8oB2aztpDj4Pwatzs+3v37pyTeyx/rO3OYzt84stZ6ed+RP/nnvZO/WSnY/
luWk21X/aPXxBz6epWgkNlr7TZuRmpVxZZ09yLn/rW5tIkdv82zZXTfyPNai7Ml5/3rVP5Yz0loa
fvip/1b34aoffilYBnyM5uouhNG3vOJ4OJOrqObbWlVeeNkQSoGcCY2IxfsSZls3a92c4QkK/Y42
VWuwe2skw61cfG36xxHZ9c0AhBAp+FuPlpdlfeM/vFTrC7S+aFK3niZn/Gvdh9P+2+Vvr+ucL+T+
IgbtN+5cHNqY1i5zYflwrZvbSnYt/xGr+G/NP9Td1hPLZW+/INf50Ob2C0PiXTVl+K12XriVoUHW
oLK3fqNlDFmLsrdOyNbGH+o+FKWd3yMY0P/QaiQRksKGyMfLSe6d6a104duu1Ep5JpTNsjqrsoPu
Fa/r8A6YCtr4WlbmhUYuZRn5mQsFRJSszHJvoSM/sNp5K8MD0X8kWRuUgQG0L53rNmjYKjEEGV2K
coaEifjbTp6kbNbhVorSFRxZ9K9t1m6w1n3oQutlxqBJCVm4ML0GdTZ3naOn81bWvwkAA8JFyfgW
tEN0uL3xclPWzW1YXctyu/61KAfWV1eKAYGUv4dvKX+4gtTNWQJ2Qkt4jdbB/jaxvh2X57Oe2eBV
wuItO1sERowlQvLHynFtJufKRiYGa1H2PrSTQXSt++MflyMfThm8StnPxj2owKcaKgWuAdKCSLmh
geRYPlwljnjtqwxdfpZk2UnuTJn0eXaaVWfTZI51kie8PtHbu/9HMPOPqcLaVPbk4UdFT0Tv1ugW
5ModRE+MOEImRUcre5i9knQMai7a9CCv6C1OKT1gnPW4+SIv8t9RrVoN9lhnkzppSA7meXZOkAiG
JQ5pTTZ1Q7Zys5Z9K1DQPwutTbnoDjuzhQEZA/Ia+bB0LTiaun8nnG2LBECkol0jd1WeS51BZdKr
4q2M4ZkIn1xfHvDcIrrT3uKZH26/3NQ/HtFt6Xq767Jmkd3bax6RnJw9c9rLXZafXTfyB6xFubEf
6m6rOjnykcy5tpTD67+kh6G+tbHW22BjiFVckPvvXRGPRwMhwL0OY5Yi1DMESIszPpMctXRyZ4aD
TM9y1POAeepJgndTHbxGWnbUlmuoSZ3dl0HdbqTV3GXjSZlLc6f2GSC9YSg2TcSrLhsvc82t7QHw
1MAUXdPEPahRaOV7JIMwXGZlvycqCWp4cs6NHjSPcLLINSMaC/E8c3AvitVr6o9vC6L9JYCU8gL/
pt6hGjeiykFR6jIEj7KE9EQ9ogIR21X6EnsOyoJmdz/FaCE4wBYOOrn9o2f581NaNT/gO556Uyvf
x9zEVSv1v+UlU/IaH/iLH6ggxbPmrfdm67tHtJ7Mrh+QcNBa1HGGYRM0df25nsH0siQvP+lqam9R
1AFeFSHbpRaLLYBJKHnOrQr9JlXdVUgEowxVguPGiLF6GJcjhJIwExhwFAgT7dgUdvkwT0n1IHuy
yYrCQfcszxEWJghvFXGwKyvkh/xp+GqSPDu26iLll6mVgR0JShy7JQC8cX1WbnERo3qtQvg0fIxE
VRQMd21WgAny2oH1cFO4F5AapNc8gu0tql9TP0VPw7KB6BI9+WryDVlN5SxVZYZJN7qLqHIVCJ8Z
FtkaJ3hqUMN+UsmEPqWKpm2ncQxYQXAgtj2gVanNvcyxFMVDdjMNQ/egJZ33OC+bOgO2Z9O3YFfT
Yj0Q6lm61UoHV7SB7Iw5YTY3jjq6MP6vKYnmh1sJNAfKvw59bj2/iizvEZWZaFuF7QbdU2PvaJa5
m6YmR+MNMH1haObFdoA6A2vVdrqtJ+0GK3hkMHAAL72wvFZQ7a7NslmL9M9jUhBDHZA2suGmlfol
n83U2GqmoV1kU0zBfyqLvlK2kwfL3QtTgs2IGrz1PoBR1x77r8mQfzFIpYMLh+7Pu2XCZwaZCFqh
qFCJ6edfpDs/h3mif52aBLQCgjhvwZgBu0YH63HWyCVbU2LdVW7eX/Q+bk9pGhcPPAINyn+rvjSj
QufKUvNeNfq3GtWgezdKHge7aqC+KvVL3JM4chB73EtRDpAK/YT8er6vx02PccdmWprHWoopXwyW
azmPDDZVjgLtljFj98fJVv7NSWfzTi5VN6b24HjhCXIYTp0ZsmgHPjjVbv0L2iD5HYZzcrtubczt
Y9O1+1xF1mbrY7HcB9krRoUzQfuiYa1sm3cQLZoXuOf9A6Hjs5Qw2m1fMK2DDJWNiDUtLaTOMcqP
JyXum+qix4VrIEBtaD9ELJZdBQbdFf20/loPhJXLFLUTOeCgZHFGBjMBzcat0E2lPSK2qW2lKLcn
S9XlU+WACVvujz2OAF2qZaIXH+3x9+3fSZPcP9pFDedsuX8IToPIyyYPB3r6zDiYKKfIrmyqYIbh
vpalt40tEpJ/VMphOdJB7tgNjwBnQOAF6FwTq/+OfiiDkl5/qesgPPX2EKDxHlbfyvIgx+MhrA+p
jmpTNSsOAWvFxS2ceOC5CaLg2i2bIUH3xDX84x8H+j7FTuY98O14D4UhvivHDA/DZSN7Umeyyi4g
BaCoFmtRg9/gvzSUU26t17O7EXPA/8spqTuAr1C148fLtF2ByO3z+FCqRAO3H/46aS0/MhWl3lzT
duFRkHY0rRYGLIqU99GyyRGYuJfi5PsoFkb+AHldjQmuL4dLFeXyzdpI9nDQu+PD15FH5uTYJaoS
lpWHJ8akKBfn3QKKj7KUHP1wqhTlh1tUR08OQuC3U+XX/jgj0819VwLQ+Hhg+aumMobs+DwX9pcU
e1KQS7Ob3rVTld65YwTgREN5s8vIM6pkK/ZJEWqvahkOV1ev/8pDTX0d7EJ91cP6oWOAfSA3DdMF
0UG+fr2B/pdTt/qdDbTk3c24FMmc8j5FzeA9qpTP8JGDRzlolsG9X8T2kxwDKbxPIdS95EvLsX5P
Bs180/yo+KQlZ2nCNyd7VZsG+uVDWKfTtQ+09H5cNoj76cPGTGp27WbeMGaDxluK0gaiKYkc3/2l
JgPupS6xS5hL6Xvm1ehoa0a7laLRN8PJwDV1V5oWivgb2+r6F0yvkC6yRn0fQah8b3psEVT4eseF
X/kOFKzc2ZlvnkYsM59Ke3wDQtN9tcrvs9u4ny3FbS9ZGSGdZOvd12YGSKE6Vv6EiA5aumH/O3Ds
9iuQLX03x7iI243/pgE+Q8O2HcB7sheH7X7GGha+8H+qoEX+ffBDnW45oGKz+VoOXr3Hr61EYc4p
3jLFsi9N2k1obvfFmw5j+gXr940cVICxvYHA+AyTV72XKttvyC+4Q3mU4oiaxFnzpmQrxTp2zaeZ
LJ2U5IrdoN6raL3pMKLvgmkGl1BYoXFXoxUDLbr2UWGz83uC7nG3A4uHrCfSsvvKH5yLHOlb39ub
2mDR73A7mX1GHgRjovderfotHJ/oIkUnUm1gClF/J0UbIyJ8IHX/KsVZmb67fPMfpDT12RPjdf5k
xOB7/DE4hdGgPKdZq95HPjTi0MeuasirJ4A+e2Qn+ufSaz8lcaveAVYYnnW95VWJUZWvEvcqDaQe
XcRDqdTZg1TJxkTlKLIhMNSdjuFqgXtsZgfP0jyGjvaUm89NUxzczq0wLKz3yJiXd/bkFHdRB1lu
EQsu7xSVTdNVLjKz6rSLPVy0dDtqHkPNwQp8st5QCEu/qlbl7dHNLE9ShKMDpF4v3ktzRJLS6MES
LM20fvI3aPqBqslH3JXVFqB4lX4FRZ0doeM7B53cx1fbMu5yV7FezTBz7svEAmCxNGsn9dcEWvLM
p027Z1qn4UbEnrtsZi31t0TwGvC7/6lbm8iepbS/ql7Xjv/tfL0FANPZ8WM9zs3DqFTApQsX6TtQ
XSZfol+56n8yx8F+b5wRfaBcL65ZaNgoG1cpiLhh/txX7rM0HY30WkeG96VucnXn1rF1n5YeBix1
jVoKurCfoCP9UBC/2sfF1gU2dFVLXip3jL93GgAxy3CbR8/sgotiO8kxSkP1FVWVeiOXd+Yvauk1
PzryRsCIzBgdxsk4EbMtUd0trWfPRnOc191B2FLLN0lWFyjjolF1LRlTr3YZ7npfjy814uR/H7i1
kcPlWguPBPAzMv47dQ7UeCfHQ3CPV7la7LhU2hV0wsoxz7eiHNY9LRkPvNrRrWWg6c+WmVhH1R7g
bq+XsBzzzgZefnFCS9mnWqFjSzU4Jwu87xmvm+aqGaZzsJNseprwcdn1rdp84m1Ugf64zjfmzs9o
8yi/G+/NHRKmpGNhHZ5f7bYwf8BJRCzSZJyn9/HSZokDSSWY93VV1Q+x3tYn06iGS+S2Fu6+fokt
QeegjwVYlYEPZqZeIovl9/7XOBg/JZGp/FJAWt5+KMs1pOIK6+eUDt9DRXG+aHaToXasza+hjTY4
U5TgEQq1e8wWUXFV8dO7Po2tI+GA9NGFCgTGubGInzGQ2f4cfmUA/gb5UPmpB/ggg05ihs0kPAlc
81eGMrLe9W/Bq2U07UvfgVlGp7h581rWhF1faY/gNjrgOTgswbtydgTXfP+k6wYeVKOzSBqoaXY3
a112J3uOU5MCRALhvkuQdcG/5kVzBu8tT70v2hQr92bvedwD5HvrMK0vUuwMlOdyJ+7OetwjTKUx
Lzt3JVC3onG9TwGE9E01hOp9X5X+p6iev+pWoD9IaV4Q4I5uPUpTT3PuIs3yn6QU9sGxTcv0xSx0
/5M/k0ssrOa1NBznk38c/cz5GvOpPLaj2h6ddgi+FfqxHmr7WwkiC8ucqj4NwVB8weZu21uR+8I6
8orJQ/FQ+wri+QHkja4Ptc2tbjkQFWSccdZdmCzjEbGjiZcI4TUjMn6J3aGFmFroBN2ntUFj1Mau
sjvrMGAp+NAtGzrGtGvwRt5JUQ6QsC0emhm3LSyr7wA78ctBV4FuwHB0Q+yueDCWjY0U752rGPe5
U80vRAG+dGU0fZuiBejRwudABwrJvVT/Es/D9G2sI2s7LvXRUv8/27tILq3tfdfnOsDTtk3gIvj2
n+uv9f92/f/ZXn5XrwaY2565N3Mr3g4s2J/LYaqfdcfUj/ZSh1xG/SwHcha/tzppglBk81wudR/O
5cuJnJXiHWOdb6JsrIVt6VWNeqBnZH/XqdhHe7l5WJvJwTH2vE1dwzcIykclay0Ik3C+Rq0egr3D
u77r0bHZZaNWPMpmNHleRf+ub7Sm2uthol6DCiIeg5QUUGhXr+2ykaJtKJDub+Ws2vUs19B6/M9R
qV+LcobUoW13l0cA2taq25XWcsqgN4/uY8nt+t5j/4Eimfc1gc9Epyrzs+fDJdVH52Wye++7gQAd
0UJveLRcF8PRBL2VIlUjsq+wiSEen5tSORi6N39GkWE4dlxVBE/foWWd5TfCDDhfX7XWPRbX3oPf
aSS6lmtjXvGoc9c+gRuxcB0wjIPetONFr0M0u/9x2LmZ61hhATmXxZcckE2PVvfeBWQFE713zmZq
lojrtP5z5iTKMwLR3U4/ediIJfOMpouBdgwi5I65YQoCLyYe66NSZf2RxR+y+Mbvymy/ITEyfI5i
nOCTru0fo6bXTmrcZmd/TM2HMNDxxFDK+T0N09+ADrPfnBxiB39RTBN1LKx/n/GTORpjFzxURdM8
F8vGUJkehgVyiUsDQ1+oSA2QDastH7T/x9h5LMcKbVv2i4jAbFwXSG8kHXl1CJkjvPd8fQ3QratT
L16jOhmZQBohzN5rzTlmii8eZLK8Geyiu67br5sR8LQhNHIiAA04TbJksiOZJ0u2T+4CYB0bcinT
W6BDBEToBKNpnTxuyUGrr3rQJbsKa80lyTBVaKOYz6aFshh3vHEysyE6FKCMT7aI9ANlj+JoT/Nw
zKpxPEhyVJ4yrSDYx++jc9L4IJ4G0zon5UTWa02RJOoSfxu3rUwCg1xvLbsYMboCXQYA1d/Snyg3
aWx2dz60J7jBaAe54qAGqvr+fu6I+iHceXyIdPDInXD6LqQoFRTyY0MP2g1HWXsaLQuWN9zTZ7Jn
eqeKpvHik0MFgjpPvWoKI0hY8OO4N2H48NP5I2msjU8e2Qvd6wauTbR47efoHi3pd2TI84eUaB8U
frGX6wGF8sBSt1nLzdkfxK5fPsGKye9AB1YS8TAyoTImIJ1ITD4KdIlqJ95ttAZMAbPhBBt1vK0T
U11o/DPQtfpi61MHCpkzgJlRuc8aBZAM8L7xGkNrYVA+7nMhRQ++ZJtXU8FNuwbBh6LHcqf7w75P
h+lFGMydFCV4sArOFGXKC7AB8vgSIQDcBOXQ79d3qXFyqLVBOeamMnjUEosjjqCYqeqiDNZtAjn8
1vlZJCaAiOsm67N/FhrLmnXh/1zzu/mYrXxCvuD3c9ZlVWXhQ6OB52YkBl71siXKsZW6p44Ay+Po
yxn4CnZJBm+buuWA02N5CdHO3kxtQc7l8lIVE6YloReH9aWf1oqDOzF2CHnAJGeYTAqWBzUPyXsq
xVSeRjupSLDg2frwu836bF1G0jhbNyoSpSFHjfX/8b4ZYFSJQf3/+ez15T9fbZIjcGAk5Pyz7Pct
6/ePUTkfs/SlmcLwgWuu7xSxqR9UH29Fn2v3sm36O20IJXfO+TebdhHfGlWxX1+tbxKafd92mX3R
dWkPumi+2l2DpbDN2+d+NCtHG8zgvQ2kBwxF9pdQlG1ucTmAA+4GSq5GbACUt8vib4oZN9BB4o8q
qmNuO037ssTdu4nelRfq3CcZiPsFo0B1yZUq3IIznZ1EyNXld8W6lgHWf7YTRPIUrenK3RMSGZKb
l09Y37Ju+PuyN0bTMYeanuV/v+R/fLQ0JviFVP8pRaMKMHP5kt8PWF+mg7yn+RUfPWuQzHM3BgQQ
ER1K4ovUh1hIVPNWQHK8TY3l6qsUKAxEaP0sw+lLpFJq7U1KBRdTJrgklkH9/7xclpHUPVyi5WFd
hgRT2ZCLRhdkWfu7Yt1uXVbVcrYVA6kA68vW0PJNBBbG6+KJ8n5Vf0QYF+xCrl+VYML+1pfTk1ky
aa+nxr/P57z3kIr1d2oXQ8M0x+zG0oCqxEDcLpPeD/sCVS0ExwjNPrFVBz21YYIsV/HBlKNrnsrV
NmOueyvD2qViQPU61WuJwnqRPfLrQpeat/WcGBBQ9FmINzJFX/wmNT5L3T/KFDIDSDj4mpI6YSj9
WJStAb6PIgMNje57nOyzn+fFp9bE75KgSs3VEgE9qiFd70nDEqAWdJCe2ZwNj349NDDNmUCsa0cz
LE9hhhVwXZsT4Xn2+7lx1rVxGmZkXsKUW9dOrZFea0m8Jcsn0fHIb9K6ul/XxcKi5gRoiTF5dFO2
snSNSRLieaDP0c36bH2Qs+B1VuXq8LtofUYaaujF5Pj8vOt3rWxm5i6mEeWsy8wmBDdpNfhOgYO6
v9v9fo88ZJdGFMbRn1W2nWNSqXAi3Y+JXdIi8mmeKKlysq1OOcn4qPCsR8ounUHFrCvWh9GCGuRK
yza1JE3V9vc9ii99lnMJ2e6/H/PPJroZ4yFbP/z303piOtzenErv53PX1X4a8xX/bDkbkuQShyU8
zbAxgi0fLw01FkEcrP+8cV3x85XrDwwz2d/aQjz9LNPWX/D75ZOdcAj6ZicfmrD1/te/6Xfr/3yu
8pUFcBt+fsOyF9Zn//zY5cf9/KZ1zc+XdmV2EwN2xSq+01tLPhXLZusGvqgp86xP1zXrw7Tu/vWp
sDrQDcOHTUfoInXDltEGcWpjc2mSqHJrAiyCCKtZ0OTvetFMMPTQNPbywQj9eWfa3V9kuZOXAlaU
o89eTYiOFAZ5FDZ8MHvoDmHaftWZb28ZM50sEKZRpUaeYkwLytb+NCQisuPOkWou5IBmBTh8y6bG
2JBuZdXJE/PMPSa8R9H0ttNz2sH1mB5qv0Jc3D0qwciHYfODiJ1ce7k5mzH+ywphCgWdTUp1qxDq
e1gMZ4mu51QQiTiBYCiXhl8h0XRI8Pvu8REzTbWTUyQpd3WbSLdyzJS3JM/otvJPgrEI8XLLomHs
sUmlyeVnmUKIizMXQ3b4fVdAJc/LapBL5KZKt+sKPGjv7Yzjqmp7rJzzfVPdN6kYbgcGQq1Zw0LP
mZIPM5IR4GUxPyR4lEpCVkjIIfag6kzIDu3ojFhNhY3eUE+vvTKSALY8TKl/Vw/4+LPiZAaDjuqf
h4JqsYvHbNyqBayxdVkOgWE3k7JGwfT/LutmBhIgTdVdRYpeYen+TbY8gKOwS7O6bQ1wTWkLF2dk
DHM7Lw9RqpV7azInZ33JFUS7jaFRYBhqfhb9Lm8M8RzprXZcF1lSpcIlG2fiQptisy5bHzTVV2kT
wWxcN/lnBcQ8bWp+vnhdrKsF/d2pyA/rF6/L/HBwDLvVvHaq6VgvP3JdGSVyftINAITLIp2y+tU0
JW8IwviuKDcFhuDbVlGiO3rm32NU+YdB0S6AyNPzSFjV7fpgzbD+wVrp299l6dTnhLhB5k9kKZaw
NPoamdfdMdET/ZZiv/7z3i4yNnPhk34Uto2b5xaTNj8lY2jWS2v385qEpGpbF6lw0fmyPix19bQM
nuPGupltRgf9XNErqjpxa9uJdKNHp2B5oUXxfx5GvX7tqFoeJ5Eu00L8PqT/Icz43W5MoBylM5fe
9YNMuTDIrohuCbzrrmUxeT9H1FxGAVrj1oGK3NwUdRbcCYpkd2pc3Jd+MJ7WzdYHhmSqQyxQuV9f
rtsqUNY9vUI5vr5rXYajIsWSkFyYw42uLQf2bZpr9i1c7vmoad1b4NdQQpblqpn1JEnFjh9bOP/X
zSBgHujch5d1C0Z+t3KkaKdo5vgrpqjdS4Ft3GIWNW9JEKs2SmiRZTDO5u26QmmBe8olzZn15boC
YIq4VikDRpI3JMixYUsrWdPcPuL6m/T6+XfbkNopYWaNuUvVKt5aE4oJcJbhXYkbwiOeJdloJmQ0
12wrf6vZGuRw+C13oJ6jO9E2eEO1hPrBSD3U0lJChZYsk/WBsctMWhZpnuo8MtooA+LwJMJC/IXU
5wMe/s+z5SV8vee8JcuPbA2imgmk6I8+4dDH9RlxzRn962O7uIS6RcK4PlsfhlUouTwwqUU4uS4E
XdvtbJWO9xgDfCmmh/BHeLXovGWG3fWLrM6UWVpmsYvx4feBMTJWh/V1troeepE9i8V41C1Omnr5
CWQT4TwyVv+RXgF2gwZJUQDu7nF9UKt2nAk4qhf+xn+fqqn9GSUqDIwmB/u4ru77GYfo+jQGOwPy
P4lpcwDOp2kHZe9nj1kTESQJnJHYMmghrnvxZzWwl9NSldnBPiHuAIcZ9gWxkSZNwmLX/Z068eVD
i0iLajcS/+Xpyn1AruOx6PoXk916iogD27aKeAsnYW/GRfiY8DGFfeKKk23Wv/d3b6/P1v8APaxw
IwL2lURK2knuVK9OArFvCWo7GlpRHgwmCUkV144kd7tBGI8pf7Wujzj0MXXI/Ic5BJSaMbkFkH6W
dC+uMTEvprR8UVybyz9rfZYBbdhUYEG47/bKsYFsEVQGjS6thMSXpOP5nx2DRZn9ZtgNCEVTcSUp
86n3U3CrQv1TZKG00fRzMdTjsQmN4edBE9F49NVlz2XTW6ao1RHLb3W08wro+Po0t+xe2axP1+jV
9dn6kJh+hdrJhoaxaOeLJY6l1CoMOgw6/tcDq7TN/BBlgAAWj+jyZ64P6x/8+7LLNMgyCrmZ/uJh
mheN4ro7itVzuj5tZwpeeWZO3u9/Zj1Of1+uz2xlIN4KAy8X7wJOIA/aIvv7fdA7Ee46oZ+SRXu/
HgfrQ7S8HGhxbOeoOa+LSl8n3CGwGI2ssQb9mmhgSD3/374o/qRKU5M+quV4wBbX2M9Ts1OHQwLk
C5M8+3ThQ1SCGIP1YX0ZR1CIlUj6rhlSDieCIVtnbsyeVBQpHk+mVXgaMV1tMU5OkBGtG5JP7clW
xSxGlf0dtZ8vOx0flHIB6zIeITe2IHAOK/1E63yjZj2+0eSSFVXowCijUTqX4dlAC3MJ/M6l3944
w5RdM4VbRG5XumdDWT3JVetyyShpoVNZLKvuAG5gmdrO8h3ue3U/DyQIGRaZtOZzW7f5VtCEQcXe
9WSxNME2agmiJAlc6jP6I8gEPW64XDTiG6Eqhjspk7TxpZZYmF7dwv4HTzc/aiI95GVJ/Y5IoqgR
r9VQkVk4pVvwS9FGx+hXtN05DGrZ4eaIMzksCq/BkBF2Z8Cv6EliWrqSTOs1iCmq4KVygbJF26Fa
MqJbDRUuJQqa0+5cqgP5xlbjlSAqGotaYz9+NyY7xuptolJ4/9zb52BKYjciYMvPYxmuKRGlkUK5
upcB32rkn0+EZlb9d+zjyJZRUrnjrFs7H9aNVLb7Vg3ZCXDoImGwp0WIV7wZBLqY4cm2ltIlQZCM
x5ovk1v3cm1RFNgxpnHIk50mTRiBJfT+3SDtGFHMLv3HNwbP4caa8O+XkpHAJkKmY82MPQXeHAs8
GvJN/vAgt6d9Yt2NIJD2dDzlM2LaFEA2CQxyzj+6xKWLZ74LAAZbgSWTtdUJmFO4nkLpu/XJlqnH
y3IEqbHRXtJw/quz0s0bbpQVk2zJ9K+F2n1WGXQklVPUVYaesKZpoN8YmiTmyLHwKIiei6QhAdfA
J4aD20spJ2gCU/icyKlrtAtSBNayM6rts8/9woPy6pDLTD5oRgvH4ruMyo5gQsy9iypnguilX7pK
2mZB499NENfnyvooU1L1Ajl4n3pp21pMBAel95YBYG9o4Qmt3Fa3wy8JDqtTjGQTK+P8YlcULChA
KtJfk4hEuEZadNAUKnl2LN9BXLBcbUo9P+wfJsXaEoSLfCREiiUJmW4rMyQp+UwqpdvO1dh5U5iW
W8l6CqU8d/Q48zd1mlOf6fOtbkjFeQ75wKGlMhgpyk0wxi1oyunQye/M/EPXnsx+09X3TUJUa01e
F/X8jWGXr0rbg2cBkGRphB63/ROKXA3YURy6pHhmDqNBxZ3hrzo2galOO42ZE5vhXheS7PQgu4xY
PAESqwQiSTBfKeOjSvbymPQVC2KorHR7RQt01k3Pgd2/+0FVA3UqvuL5ZVYT4Gtp+Ik4N/Ma9ZEI
xccevSRdF2ipw8kGmbr0NtqxszxqbePUmZTMEAEbvvpN+QaEifEaD/q1GGnap/ZZqGyWKcNFkxn9
c02PNz2pw23ZnP25I0A2n3bE8xqky+bhfvogOZt69UOSd29KR6C83E63Imbk380LrregEEg0Oo0+
wRU6BzLZoRkGbBhwTLh10QEEi997dpJTl4QCS5p0KEcGWaFQKrfdse9lLzUp+BMpcNLKbZ3p/h3Z
hu2G1k7sjpX5aIyZp+UdFwIJDG2avpBxn3qKTcO7qdvIaZrsGb0oJseWOfSYROQlod40aoKEl5xY
lNHjppHSJ2D+d6DTLKd57g0IdFWU4LsfDlakfhVS8pVF6mdTaYQF1pD5ZeZQVLh3+dBNWyujWRAp
aNmtFB1ROAUvClXQMQP2N0zFvRxX12opVOXT0oj9qzUm0QsDPzhEKtv0woF7V29GyVjszuVNH8ZO
VBhUSxahbhWMh0LhppChETKA98F64appBG6sHOosujERYjhlWlyzpPjONPNQVcZ7EzHxGsVtaKWZ
J+R0j1CFepDfktcy+PjqreHYkmYWgKr2KhTom06LIfIMfeIZEmn0qtROjqTno+dr0qcF2Sj0e4To
kbYRhEqprWnsprF+IOaNNnQmdlQBdvpMJTPMH/NR3gpSvbdWaKAfRrMS6RxmUvFiy0V87N0gtBaG
2J9eC6GNp0/T3KYe/JmHsJ4/i9F4VovprjdcNTOqrRGMlxk0Z2JAnmvIn1QM41KAsbaKBs5godJR
E80h8X1k2sZuiCTPisi6f52i8s0O0gej7M6jgaZRHp7CNt03aHCSkWMibpstSDbQNP05BByIoA0w
Wp3qXlIyA5dqT6s5P6HK6+m+aoqBIu4EMw4+NNAAsisC/W1qxzeyqTPHTKXHxgJk00bqa5MlnwM4
Pa0aX/GX/UW2iy5W2819dOhE9jBhI3dTufhTdsDLIzhMfYKimv1xLwgR2xW0AdD8adSOmnlHAxKY
WnMIuu6OTCMyBC3q40Nr/m1EA5qCOywZ20S95wLkLwBlRxIDkZdyDrYpPattfpeA5nGUedA3wrZ3
o2EfXrMGQB+0oUMx6i28/QSx/IQ8IiRHkzT2E6EYxRXfMBI+E2y6yhlZ+lR2qAq3+qectedEHl46
fhRTv+cIEQakz/TJrqUTV757xGWl03Umuz64KiTTF7q6a+NhPxb+ttk3Q75t2C1cJJj50zscHXp7
EeP/ARSwWV4jqlT7ljw1uSFYbLTPSQHrs9MS+in5dog4ewfL/5umRCgn6NPysX42uvas2u1tZ6Uu
eQ53ZRu86RnzRixkRDcM6auJpx4+adG7tGZIeRBEf84cG3QEwMbnDBtqZWBEM24sTUZg3O0E84yD
zWy5yK5Ej9aMAyKZWhWnS/dstBSV59QaHTg8N2k8Nk5lQgSUBYIjLQseCiP9W7Zj7WRtOniV3ZEY
iemwDuVDL9t/TI1B5BRCzs6D/qQ1jLLLzn/rWs67uVO3BjBvs+kvGtU7yCmJB+LOkFK6oZUPShTt
FMjdZxiECJ0CSmgatcO619jJJruRyJOZC7qSeZ1q2hj+Lcvp4yHzsvsmgxHVJ5K8VTWYDU0d/SEA
vvVh23ODYyR5Z3/JY9edFUBkzMb0veW3D5KYwG7a3ZtoIY1PUoTupXurG3sb9CBFm4iMYjuxvZQS
QU2DI0UY7+WyxMnDIKwSsVsFVAQ6Wc6oWCf7bO6tAyGTz2YEvIc7eNeXX0rL2HgaOD0L+DpxdBZS
QcLcAEMx5nCpoj8Klx8PdxKqJvJ75qg6B1HxTcho6Ailo62kPfqNRVBJ/qFArrPmGpeEQiKYH1nk
c+aXLqhOBoPFoM2vvU3TkHwRUFcXDERPjLWfLJoWrh4sWRHq+DnpzAASqx+vls2txpi8xOqWhEHu
5gYBUnEDR7V6TtSKs2NwjXqWb/Q+GxmMp4kjLMZgRopuI4i+e+rZ7UkvFkKWPsJ7G4dHvRg2iqqP
DKwIzYhM2A5GdysNY3mIpORWCxiQk0mbq3q+06hMVdU8MKAN+x0mba0xMo+C0KMRBh/wrWCnJmj2
QqXiDOCgkb4p+r1HRXLwDW0kGbilW3nNSjBmIO6Fk6K23c96UHsNREx7iN141i91Z6NN7f7q0pGo
5XNEMGtOERrgI9q7pNxgZbyNeyG2cl69Alk4dvkM8blYEM1vlSC4erQVzPpF+FgKk5EQGiiLIoFT
yQHjziICM4kEPbd2iJZ0oiHNwY0NzD3GhCtEf487EJD9MJHZbqhboU0Pqmycq5gzMGQPJ4JQCbqS
f3XT7720hTicbULF2EXG+DaPR5QzjymKVIdckGqTKewnosSvODGQjczM1w28Su20lOD1Zwky36Jt
c6GHvKjNSVK2BoFHjq1L96IQ2x7A7XKRKhw4qFihJgTUu4UuR/pHwoVN0k6gA1/7UPtQDWna+moP
LBkLKURDpqdpCt6OEaFuc/QXEt4BBibEJob4Vxjjt1EIIynRvjWjzR1jpNyvQ03iukkJUQcvqMp3
kSWrUOVMLyHl1JFsjhJTV98puPwlQ7k89Qlda5XG/URUUaIqfwD2ZR5SGQyUmuLJSaEvb9hE1Ig9
VaWxbyU7ocOlVcZxbyq9xTggLl1Qcw30lPYlVipw1O1Jijjailo4TVo+xmmOHck4Asb05oLx89Da
pPpSpHCMNNwNJI5D7ZyvBhL2UnxNiv1ZZnPsIWQrOUy7OzMfXs1m+IQkup+nyTVU5a0YIx1a8gCi
F/OFP9Y6fJIhd+mDyKW47xPzrmssbBlxdumtjgZKJdPItl9jvSXRPtMe/PZPJ2RQ3TBESRAjcUc2
fW8M80uqi7NQDE7doCXPiT5GLZs3JbOOvsgHL4zkWwJHHtWeVEy7y7dBOP0Jfb1HC2je0VAhwCX2
YTbPL5b9xzIkRCLqwuLL2tFt25gBNgNM8HWBF6uFN0GxJebc6euOfkO4k8r8kqePYPNsmp3+nmPS
rctQ24yxwkysV9hUjfKNpBqaax2bAGAnRT+0C2SD2x2ak9zcDJX8IqUprZZO3fkjzL3RJwwvBYNW
mZ0b9O1nWCG917UD44smTxlgDKajM6pk9jXcyMmBkbQOdTglpSqyXaXoDb6GPITUllwfbW5eaYpr
WfHXZIYvIX3KaeoyV+phA8a2Oh3M6bkQUbrx1V0qaEjn+FDxoAYbgxyYQnQvSR4sFWpm/n7Mf802
apcbAr2SWqHSSl6dtIsxkU5G8jiO3L11Ur235cCQozda2oQN7eGQkGjbtGEof5U+GRlJWF7bINxq
BIls7Wk8lYn6kUoYdsMY8vvCG6raTxRJjzTEi62ERsWpOOM3tmQyN7Q5lYahuebT1oYCPE2U29Fz
VZ6fBNDZCmyBFU6ElK5W3OD9S31qIVH0VfjpWTYloOZxSbKQr9N6ipp9CGDDQbRkOnWhfg0a2Kn0
UTHMnMQt5c1UpL05j9RPbNQ8WvlVFKBO4XV/wZt5Z0Q9bCs1vM4ghyH7JolLGiwUgvmmDolwvR25
m3IqYjjM35HEIP3uv8m3vPo2EcsR1yiFoPOsN59sZTxNNTASOHNkyWv1TV+L95x/FkiUuyix1Z20
RC6H5XROdRnqe5R32yhiniYz9i/L4YlzFBkIovrlcmhs6mDa8T664F0A+DY8ECv0mCiq5JGAtXvC
SOo7Q+WjHvqyx+fK0p6pbT+YWcdoE2GqPqM4I7oa68QpTWymqVyifI0BL+cmIltqvVWNvOZVNtS3
SkFLlaGZoGD7p2DnOfmg3UlpQslQaC89fUslGHqP9J+Fp2IH51AXD8Fs7JWUAboICOXj6sQIANIe
c1hLhd1adRpCY0jCFKxu7TC4K/9y4fXp/Aw4K8ewv0sFMzWjxk8TD8SiCPklrAlqmNSCPKjhAQBp
ukXDdRub/Zm2AkY/Kb2KNGg9JoHnYSG3Ttq98h7k1rvZNU+NzIGZ6E9kX9yrRu6JgJxCIoChgBMk
Ox2bmrMFWxcK8X2jyS9dq39IZk9dGaVbo5FdF8sUY2Lu/+YcaTgm+kPVXZMKDjgXAGRwC7xZefWX
yaslBecZUiFI7XOiGjOFu+azrMZtZUpPKZHEjhlqgzsUDLxlHTWDz9HCKKbLCxuruJAdXaTHwm8/
coGFIuxmoJTIn+ru3kzFScuMxlWljjFVjvxeBlA9xpLkiSWft7OVDVZwoujj4jPMwj3gimMdhVs5
0b9Cq6ZOVdMFJEmVKMVop07lNTEIFK2r9FD2RKZ2crlBFf6eKA1yUZWEbj3axAmN57hF/+bngIP1
DT/h1IU3ZpQjEh7OuaTAdzKU0MH06A/aH7/FQuH733MuPahECY1GET5IyRvMxFyfVVcKZNRYg3qd
YI95Wqt8ml17UO3ovhjorOMA/Gr9ZWeH6duk9M9Jjq+atAXoVwV/czRcp2S4FDHyPD94ZwjxTrBq
6JhFv9XL6a0rF1+ezI1cymwUgXMBe1xFbcfYfKlUjju6eKGnTZRm5UglAF6lmhC+2TqJFEmTn7OU
OKVC/5NZg6CDLr3OwXCWKxDSdn5RuYQL09q1RWG52QDkLm830RC9RGkt3O9KLz91Lf3wyxKtpVrc
ZdAaWzPj4mLUpC3pLXi805wPG5/8eFROeLWV8oTP6F6VesTpOH9xWeynASxhSDZoHMsU9bq852hE
cz4LzZPpqcLgCvCC5IMru+08xiQlRsl2DswTDsp3Q1Rv6Tzf9HC+aKsZF86QZyOB1iZ1np0XaDCt
YKfWsWsOHYJjibSoeL5iXjpCrZ13la5tdPAG3H8U8ihT11I5u/pZ7vdkOkDRRwY+Wh2Qdf6oUrP/
jCbFG5N6iqMxouMozi9a+tSJxCNA9bYO25ewpwW+HILzRMQUwhJ5GxgcKPgnrnPq76iIv/hme6Vy
e+MDymeWgA8trZQNKUSnVGT3bai+ZqMhmOiFDGvxU1k2lCfRcmPMo/tVKhDIFGUoHpd7ZmP3hGq/
lG38yez3ARdoewCbT6by7Hv4Xl708lyX/ivDA/QYIUMUn0L9WaKRUyuErXSTnmysTN2jMqKsF08a
Q4YqIB9SOhdmKV2Zaz6PGbXduTO35GXnXqEbA3P60d5mMyiaWaTJPq8veSHRIOADNlYifTLvdSa8
ECLyrf04S/gmM5CVhGQFoxUc+2hg0gg5gd6+5JaxTmzxpO+mJlOOUkoHq8KJQCfCZKJmhTL2DGU3
TXZ1wB4XOfVEBtOoaNkfaWqAxptJs1tf/iwDQx9zXjap75lYOADxlyr3qpawcTMryDJY0p/GF0tE
wLgJsDDMcXIrezoUJpZ0TE5vBnVkRaA/NbVO2vP3bGeFgWonfCp9QOyZ2jzNad3sekbo9cA9rK8p
QEbtPfnC712bLs4u7j6zNByE0ts70/82yex0p1R5R0fGvaZB7hbLIiDnOH2VOoCqhcbQ3hiUv35u
cdIwws58/0OLRedSIrI8sAHC1oA4yzl/k8FlyaqO0bAM2ULpFJpo+HzzM7TVz75Bvj1xEfY7/wCJ
GUA6FavWVp/tBOi3vi0n6VItXxctHRjNQD41QL63rSf4eWAPc5Il5tztp/g8y8afrLwpY9E7cTrc
5wHd59SyDnUpKGmaN4mKm9y0vupRB+IfVLeTnt7FS+vAljLKhmN9EnIwuE2tcUbYpMDjKjuSj5F7
VVCN9PBbj8H1wGmtHfJeEKijM3vba0EogE2g7JANiASKWcJETTQTQmNQb2K9vKnj/mXMlqDFMe53
vpZ9D9HcXFpIGwHlbVlnpqwFNjfYSaM/oGkbO5Rfosm82MG32mj0ZGvy0CwmnGVk5Vwe4/tsePK1
CLqQxRwtDLTAwWLtjC0sh7EYXcuOmTub+uDQU93Fkaw8JzZXa9ixzG4psYwZ+VBKdBId1RejF1fm
2A+GnD03mZVupFpECC2CFxgjWNgtdYebSXYRenAZXESHJrFDVA4pUnXuUvbc9CpmdZX/sbp0W2eJ
YEg9SXYEmfIu9aTRC9vKlvE+4+TPBkqVfk9zBYQKFnc67kM7MoeTyF2y8tRyE8NQcDT1D0oKEFDW
QL70RYmsioKVXn4lcQX7JR/26USdWUl1+6CKQ5u1nTMFNKaameKTaSbvHUU+7jaF5OSIHpq0CA9B
3C8DaPVVx+LiUK0MwJ2M9a2cZTRWVP2jWFpP/ltFhcVVEomxa3tuqFkik62PAdbAjsHInW9wVOYF
xc5OxnfSX3v8dS4alXJj5zqU9Im2h7Ek1nQVFb9o7gb6ZRwwkBGSXR1CqWB454x10t1VZKZ7DfFG
C5D/RF3+EuiVm3bUbUaIGspAWZOxVHmI+wriB3eEsBK+W3WRfGkHeZsxpnQmE+d0NJNYLuQbuxTa
TshdtYUQeZir2HSMJN+EKoEtc8DNIQhEcxqotycWAvc4GZ+MHJGp3D7SNeP/n89If6jI+lETH9OC
sjrzVji1sUH0Sr+FxQBFosqjc2vSP61qivalNkqYYuFBpna2mVuNm/HQvIDo2eT6Mv4ssMbN/UFP
uJKmUfGUG7O2N9UCNbMopqNolp5QjZyG+A00fGZSM65NyRPHu7ERIYeFNAgM2A2FQE40plmG/pSl
deaaSu67IFdytJy4XsvYJbItBwC1nJI36chXJBOnsJbWuiuEWPIUqrMu4ufWYN/6Smvs4yhBwMRp
j83nqTb4iyudr8RPRCUmMLis0ZIxrP5Zt3WExUl2BvU5noLiTqaEwhGVOz7/lU2YNOC+m5rpHt+t
lNOWoJGerjOjLJNez8awysKNg34vmLgTL5wRsdqJfEezWIMRs7X7SxES3oJX9l02BHHvqr/p4+lZ
G3Bd9mb/2Ph4PZEB1bucIBou0e3NGM1sJH0LUoIo6wQfpWZ0nml1x4AeKoVDWwWMEkyUzY3yC34z
u2iKb3u5kwiftnDA9BaxGznGhKpET6tSoVMJG+lI2Mw5knUf3BonEq7/8iKmlsvNmKsHQCXFzLBC
/z98nceS3Mq2nl/lxhkLIXij0NWgfHXZ9iQniCa7CW8SHnh6fcjiZu/NI50JAmmQ5VCJzLV+wz1n
ltr7EFhvqv6zG6Z3pGcwt0Ao3BLXqbZVlHF84tD+G+JbXG3q9kZNYVCQMkS9poZkQtxD6btzT47Z
xsUnDrt1HSpfvcp0161WYbgWJcWJzJ+zTicXdzyTnA5pr6WqsdJhnwO5lxUr+9otwj7mEk2MZMVj
ex8b/nhn+yq5DbY+Zg4kxwmKYaOgBQ8O+bFRUnVTuVc0LlgYquNLN2i7qVaJCg/Vc9OREbH7ZqkH
eb0cek9joZhOvPvgFNbN19QmRWb81Lvo6rLbZxPMU7HrBqBGbAfagQR06Cms2XcVvPFLgB+JUmBm
jbnTqq+V96rovhoBvl6pf0pasJVm+967BPTLmBA86MqnhqAAfm8eur+5TfDDeO58tocx6g1rCDpv
ysxeC53xMDhYF2RxfK+YJer51sgtN5XFogCKstI69nzOrIlfl/mHavTfm05lxWL3O425ZzuLbvdF
+h3sBu6VqJ+S72VnrDvVA58o5q4KY8IvVroNkcAFbLhKlHiXqRg6V75xFbUX3xU197YhVgFf8mIs
PeCBJME14VnrsOn7c+muDdCzK3cwcdto38axuPCEjVkFGwuzhD5XFTk4kHIzxjNht2HfgWkbAPmp
fI8hWbFViB911fOXoSD0GhZWxBmBkzQo2ktuw8xVfhBr778pwY7sq4q0k3nuatJs05D/cJxZm8Vk
a1TVAOs6fhVNnbaBN9WXaD5YRN8ykLR3sspOBVZGRB7KxObT1rMFjT/sMuCPYHJ15lKM1V3FQ8W/
6sZVKZiH/VJ7itso5j5QX2vkJVaarjvLwNi5tm2tzMl7DaLQhOVGTLuos35d+Wxksh4eRLyohkLs
xVA/dU45bfXYiNZdlZ4HIGPkjsnOGVUqtvx5MDZ22wQd4YFcLZk4lnDMsbD0kakgOrw2qro9d6X7
kOZ8ofmULrJSq86N15R4eG9cHvpuiSZLQ3oD1bFL5Y8E+QkzNuHwvW81VMQd0vJxq70YNsjCsv5W
CpRcYHSxFMrWXuVcMjJiq3Iy6yWL1rUPdbAjxYpmzmy00X/E1bjy7a7BvvAuqdphg/A3yEX/7E3B
KbDZq7At2yR6GS57JSEeo/V3Gv4DLHKGD6ZcxKMc96oZ1b1oE8IwdvCSjuQ/TZ5LAQrSlTL+HPAP
jn1DO0eW0a2aPAs2SoozgtDcn44FRjNrXoam8xcmMshLZ1SXTj0yPxvTuzm4u8rAJjv+6djcoFOW
/hAD3FrVaVj7KZgY5WNw6I3yuUoAUzTcXHr9BI/j4FUgfAI/XPtRhYpHqy8cz/wxM05YiKNOUnu6
sfR156iDvE7Jv6y7wN57QH7uICo+a7PNeFAqZNsLvgDHfK9TyJbwiAqCr5vBdxG1idMnzyZPrTt4
FKEFcmcX46UzyB5Ypv81vIJAYVZZ+v20bnWg+111Gtsk3QLL2I+df8EuBOoLsYhEG4DqOIwZjONr
llsf1TScTLO9sEpFtjg8JD49uDsVAEH1JjFb7u55dUYe5WLHoclyts6InBg7YTV7bcAHPRselXHS
Ti1YIB0c8KaIdlnFErfxjA89MdpFbtevStFMxLkSHgZ8bzrMTAHoqXLDQ0MujZjbm242zVHDLDYO
3XGjNI23qqdi6Zkhd0t0n6LMsAyY64tqi6zSHswkj/JE1eH3l99SGzsxfzBwnFY+Aqt9S8zke1OF
E3e/vu0Fv4sZYV6I3/rGnupvgUEQMo5nOn1MBs3A40kv3GBpIlFGhIGMrcXX3FXdBuATM+xd3MTP
/P4PzveqrLxVQLyAMC1B/9pTF0rPtsoKPoZ6eKh156NMm1d3rB/JQvhLPVbQyXcwzvJQlBI+2wFT
m9E75FEVXINtE0g2lgfuos0mwZZfJevs+MYBobTvmt+7S5GDE5uzWXkDPZ+dWrrCdmffDTbiD3ej
MW4d/kF5UGwzJm7fVr4YbfQTcbOcyLMYtoUKrA36e1h95E79is8U0ei8uAhzo/k8OZnTUVf2dpnZ
oX6cf9cTF2z6sG7dCEidapb4MsA7LWf7GWUEYOdr747+QULTXYeTdxqApK1yDWkEoNeRUMH0euHd
YE3aIo7CU1kouFYa2dGGrZbkIts2o6Wugc1ZrC76ZZvbW60fAtTGSoEFi3jQGRiFNf7+iXlXsSkN
YHTi7hhCvPZEwwy/Hcv4IyzELDrV7I1c4XPjymnaRHFY3rIJmz3Qxv5Fm0LvQGRjOdR4j7tWpK0H
J38Ky+pqtBhBIFPN24hWfQbW1SVaDt/bOtkJWyFBunwZjSrGVUZyRFPvHvg3on9DScZqIIkxYO4E
cmorGqVc9+WlmVTtkGfdps+VYCUSFmVlvStyjXUrMeEoj/j1hnzthtMpypiA/FDka7Vs7gIX4/ZA
xXYBxJHmKfXaSxXoyt2XdKjWVVezBGiCq6Kx6O/z4j0goSdizCi9QIlWyqi/2Y24mGqzy7x0XDca
6920SWziQQZkoRRFFr+/NoHxvTQPgcGsiU+gQzrspwfGoTAtaO6d94FHyhvBL1O4L2RQtgM2cHBa
Dgab0jBgGTEE+gXCyiXs1UvUt6A9tH0ZpNlGIzxgZ/Z10L0ZysNytBQYKY5gXctKf62H6AmEJctR
dKispoOokdvnfDIefSN+MJlTNq7TbpNq2nqldufzJIcsumwLEmRYU67jmGgkjp1xVC10MRgrYJSU
3IDFTgkups6ImsPljopwO3baxmkaViUEGz08Cxalkh7NoXr34+49qclVxNNCEw+paFv+NFD+/OKL
Htrv0WB9tF2BXr++MtS03CJ+T75sRFhBsGu3w++EZEnYl3lF8Ey5GMX0FFrOS+wMO1U39iJkqao0
+hH5HegeJhidlgeiVbvt4vhTM5W1UEseGEhDdJ65sQRPWLX/XuXIBibfTcPEhy3ZE9S9tx0icWlT
vE6+t6rGydyGjfbs4cMqhPc1bGdEfBQelR4gBUA7XCCy4Whl+J4WOgHuzH1WUXFr/eKC4FEH8qp7
FB2xmCaADFs49gniGIZ2fvmQQWRYeNN4zFtvFU0WLkp0IWNyNNBJIc3qbiy3ejCs7K2q8SpTVAet
fQBpavfkmYSXDQ9ageU+9o3Ggs1aMeWSgUYjARiu+Zxg0AndBHkxy6jecrVdKaBUBa6hQ6RfbM3B
MxTdwJiYe1v6u/mRR17gdcoTa2GGOdx0qD6+sO6FUZ+tanCX5BrZdmNat1CEcU1bu17nYHp6F+Tj
0Bz0lmxwQDqlUn6g5IDVI7HVRV+hIAkuVXf4aXvy5WmqsS919oTgmRsjreS5Nm1brX3JVEJgqCLN
jPStArG79mwWJSwUe9gqcxoQPakI2Qk1GAkOsPr162/C1TZtZR5bx0EPpcQZMmHORtDCKQhots2p
L83mpBVReyIAMZHW65Ud8JF+USvlsM9qs3yITSV5YFs9n8uKoob/iE4Rj03bRwvSDwNtWVlqvf3V
TEdl6NbYGoqLrAIOQB7CMr9+DhL3Qcw87g5ra6rLB+Iw4gG42GOpIt4hqwzsXc/CU3e3DnOvFAPT
De82XH0ORCAdln6vK3vZD7D1cD8I7OvnUeUBbskuhFBJ2pp3Jutqu26WIOwsZFz+qksjd6kh6nOR
PdDuGkG7xAS0raS/mEP368De7t418/7uj3qTtQFSOj0Jrb/6a8JGxcI8kifVz5/VKdZq5wCEkRxU
1qfFiPVUaF3Zi2xKXfjXGE/PJ+EDnCrKvrmTRdsrktkDblpHQ9w+eVWQHnRBLDEP+pYnR+Pe44Gw
TKHfNMvcGU69yuQrLx0rr14GgPX2shinXryF2GCubgMHfn/Eq5Cg2fyyVYrqXKLdusqXcr3ylayL
eZKv1EdYNk6+GxCQoHvfimzHdlpZymIE8/TUe/pzJhTeh6peDKHVj3IcjSsJZVTiKAeyckB9Ivf8
jWxtYms5gumFVZMW9/JgpaLaJBV/LaSywnDZ2gVaF31WL2UziObinheMdhUezMzic58smkJQVyS1
PsdJ6nFgP5BvCVLom6Yxogsh9nBT9EN6JQU/IwfK8h6JOmdVBFH3kCCpuapRVXgcK2Evfdg3T6y9
qmXQ2+lLQ/SN/53Vv4YTenZOajlf8sHKF6nSFt/MqvzAVBa6ZJW/ul2c/RjKHNpgbLznE0D21C1+
NgMrioycChmOYtmpJRPHpF79gRXNojoSrQKSm6FCY9ox8AOsiVnudPSeim1ILuSDRMTBaCbxnlbO
vQPC/3vUx1/dPKzeVPYErN5q76tO7naRxOm4icoAaxRPE/eYyaOrmTpMQbPhsqwLkhJK5aSw+OmE
uJcNWqA5TBJ+uZZF2VBFBIfiIFVY7jDUrV8ZDGsbiNlKFpt5gMLR3XU3uCjq/X4NvJ4L4NPk0axe
FOFyqhx1oxgaKsRzHzm+R05wOwiru71V2ZDXfrvNa3Jasoscf1BUcP5dSL6/EODZYKTvpi7BLpIU
6AW3oGzXCivGErQMT/zNlHWjDPEjIgbRstKs5luWKmfdKvuAHPH95PrhT5FZbwC8vdfe1l0skBto
s72TElXxxEHJC+Pg6L27YfPa8f/PdPLiRvel97svVoGUS2itYQ/wA03JdJ87pf11sPViGQT99OBp
UbHx7Ay5nazu7kD3u1tcm/0Ltqb1yhCJ+gKiMEYwKbwKNXnIJ10/G2WG0IJh96QmyAW2SSjO3Dgk
ioIiOSdsnbYGWgunJDHTbStQSUlzElxZ0o+nxDKarZGDKshNkv+tqWUnrR31Lco2wUnzdHvLH8U5
JglEgIIJl3/ZXQ7oZFtC7d8ZVhzesxphSac59o8gvUNXwn5v2Icv6iYYH2TXyJoUojJ/dR26+o+u
BjTnBxWP723XWMy+bfIIeio+4n227X20TVFbJpwh6wh4bjtR9uG6xy50VVYqWT+/v8/0Gmfl2J/W
ejT19/KAvayzNJCT2MiiNvfTOpi4gVFa25KpDePumFg2qj7BXo/EcLsujAkqu7pf3ZEEf59w80Oo
ikg/WP9rU3rI3sBTYjfo7gpcVMBY9pCB4SXcG6gKrwDtDGtZ1xeuf8/qHow+ipvkhOgn65zeWPUj
8kyy1Id+dkaibCdLciD4ad4uxj0PODNjyINlWj7GzfyHPuvAc1akcm193/7uR/5jpSNtd5FVpefm
SLpVu6LCQn1I02al6j3oCgIozUaJTX477CDDNWxE+JjKlBDL0uuLw2MBIMBcSWwyWd7KtagQ4COO
e+spiwjnE2qaD59DyIbCCpqLTUodzWkXGZi+vmj+qO5k4D5XUt4EN+b/pzKwbHWnaIT45YWyozzI
BniopIPni6epBD6eePY+mDegIqyMc0f85xJkAlgLqoHfiBrWJHms4qqXCFVYE3ycoiXhaDj5R64X
3n0UQLzxBPF0WZ853iNyH+qjNy93hYAWo4Qt/fPiUJSoQlkjbtP+mIu1rG9DdkR9W76SxXEQJxqw
V41JXWYWlrNa2CuH2uFuWsjTZsS5NB86pMwt5SCrqjihVZZvp7L2s73zIK6lmfLzj3pZ/KPO0l1t
n4lk3bvEUPG9Gg+hPv46qGp9H7V81skEL56FjvVFiyEfqGVSfiNp926Zpf2mOPlLo2nN3rQNc+tq
cbj2MgPVDzTgX8xCI30GwyPXXebTQEOXqUqjVxwvMTVmwgSVoaxrYzy4qGz5Y2ysQIUz/+XDeRQi
+xhLRD3bWv8SWLUKgrRw2bH3yl3/utO1DllRldT9Qu2NYOdnOVvrBmqXq2dvpad9xZ9ceUAwuzjk
OjKDkTMBSBjajcjK9LVTSaKNSqptFChc32x/yQDZun3tqqC800SVblQIYvuiDbIXdxz3BCPzN603
ClhPvn/Iwi5+8M3gp3y5SXf5BcVQXJwi685+QJZhmC+Y3wcISnJaMdjA3A7MLXKS32MkSU/yYORD
exJmC7zWcpE4UNilCwCSJ0OPzGEh+8DlnE+BacOBMw+/ir+HkN2zsnzNsrTYfQ6dGsCCTaVr1q2A
GjAM0x7dFu8sS3kCAc3pkL2XxbgCxQI8dd+79dkhIdjsayIgoMPUaFkIpXodO/KqcW6Kr85E3joa
0vqtSLNXYB79DyyaTy3r0Y+6s6Fk5QEO9sW0KFxoAguFjfwcjvYC+C3ZAELGDcyZbp/BE2/gKc/i
coUjUJjTtXIRYS29lcXPhiRVMnyQwVl2hLsv0YvSYSNuIEh9dO1QeJu6BOLbD3a9D432TpbkQXax
5n6yKGZ2kdkHxMsa5z4aVGWfu/C6Mljq7NI7RBR0yFeraG6WfSrFV5dpSky0siz68Fj9wZZeubtd
omvpstID63LrzO901nCWsCrLuYcwxCC/X+N2fe9nFXcWr1EDKTgMZdNvlg047IcgyfIHf95yRGoF
Vud3nVu3zSohBAZ0B0k4mCv6tVJd9yj0uDrCZXllT2w9qdCq0Buzr2XtICkbgyd3uBGPstFC1X4F
DqTcqSU4waYzym3ugHdNGyN4jvzCWZcd4gh6PMCjgt6JeU4H1W3I7KcpBWXjFYHysSG/5n/kHUtS
o2qsp4yx1gBkk+NgGeGqjFMIRCAFHolmrgfGuhqWYT1OlU/g1NHZYUKyY2+OqLthNvFCtjoGmc6x
cfwj6XkERqMoPZe1XZ0dEGuk0Kvou3CyuyqPrZfKKB04FQFyIFMWvZYKAYS5g/PPK8ml1gTV3fA7
eJHblTYz1rIca/1KbomIuyPSpz6FoYSAZ3Qf+z66UVpTkCJJnW0/2voh5hkBHCZryWjHxZH5rdmO
meqcTb6ftZMkxn2RYn8XqYrzNMySRejxLoQw3W3d+tO4yGYPhtYZtROpzpTAJapbc1UOgv9Uzodb
v6YyC7wtlF9XyJZmHHFI7k0fC0LI7eS41yAS2wfbaMPH0kazIkLobS2L8kAH07HbB1b2MwsI4aHP
DrKODppJOJAISL/3vdbEmbYLDnaeVqc+7LN1kqXNix7FP+RPrRk/I6sP32PuVYLpI0YX8zUuUkUH
c74mdYgpVLFZv0zGnD7o/Q8zv12Te6m20N3s1zXCBpeSpPkBSpV30JrRO5DyJL/V6yQkRJwHm4Rn
Q4UbNk25bPrzlEWwsVLaaJMOImsxKTDh8eGqu6j59Kg846M+BogwLCzV5ZjPFZ+HJo0wAAb1+jRB
pF23A47rdTQYxyLXk3VkxcorJPlLz134bkXd1ax74xXeQk5avP63rn7WXuTS1QyHa+lFv7r+Mao5
qXisFyIhjPimV7nxrPpV+RR0fytE3ZvW2fqtRfP+1vLnNaVX9tu68gGhTKLDWbxWB56xMP5JiKrm
Wp4mGoIA0XwovRiFSfeiott1qJJ5vyZPczRoFTxV/1kryyjDV3eTQcjaG5W73AoOUEbMbUqq+I6s
vHIn6yG+EzyVlVo2uOgiz71J+nn5QvZqba21drJDLWvlqTwI1yJX5rTxokQ541d/2TJqwbfWq8LD
yDx/Dfhr7NKBwJyWifzq51p+lWesQl8akql3n/WDH2g71yBxLy/9Z1/Qpr/6Nmj3LtA4aJEddoOT
PFgIfXIfZebaERnaJU0L91uefvapR9Idf/aRzbZqIdbSYSwTATMMnhTE3w953qjEp+dTXQHxJc/k
oQ54dgFPChefdZ3ujuL0WU7sKdnEGTpm8mIojig1/TEO4UqSNHVtM1255Mj+NgYLJ2eZj4MKvqaE
q4VcX+dFV4QM8mughvlVpKMDR9w3Vt6oZ39v2DUdAn6ftaVhOCsyrcZKXigPSCvn13pXzT1lRd2D
D7NZcmzhaWQ4zbxOpBtPmCGIhSxCZSq2tYHSkizqJpRRBa7mURYjO1rxgNSfSk/Xr0lmPsnqPkK7
tTHxkIvHfHytNVK9bCGcvWxVLPWCk+Z0j1G2+Vjn021oLzXbQx+3JXpKXETGY1yjK8R+dH5bWoqa
YGEpxrnHV+lV93Em+fd3a87vlmVYuCGTNLx+vls5ZMK7zWoEmgUs/a1UQs94XGyaIgAXPYul39TR
Zz31z6KoQ5hoHhAa2SobpiFlZpflVM2/plqa72RpzMSBqRKKT6qtvZi1LrTAKLqi7TasauLZ66F2
RqBMYbb0ESo4FyyFsE7yLdIPFfJZsvftQscIwU4Ld/b1iK6WUkdX8GYBW4v+PsH/4oiA/KFVBvdV
1Xn50RtgHXneVXTJcz1X5x48myohnd60ifs6NEa8JBAfHWVrY8d4YozJS6CBnm5MLHaGXnFfK0hj
m7yKh428Std7wpFtHJ89JfVepvgoX9JVOvWI0isZwPml/DgmkVvlylYWx2T8OuE7i4ZVXT7Vgb+W
L+k15Ma0Cefrtkv1FxPWWBK5pyY1yHioKuRijKxOOGU7p15Y5F5izfbBhZqP45iayA39bh4UMAyf
l0zTNDKJIrFv8Wg1LFgnYfcYhG33iNESocMUcKgfUETyBgOZfnz77KG1/nMfG+lJ9sf1pN4aHURL
WazmAecs7jyWvKavMmuJpoi39Qxr27RjdRly+PYsAIDaVwr/VhWRzNawg/fwvg274h0PpwycYDB7
DZiwbafGhejfx8+WXX/3DCV/T3wd+Istvhi6JdYNyoRHopH2qZw0gQeS53yLFbGSXYVLnk/vVfdh
SvGGG9WIJ4lV9Q9T6XUL+Xo2JMW0s8WbXwJVVMTAYkxJrEMNqXJdRLb7CnDgJLs2sf61c1U4iLqt
8aaI6MjPUPi9WDrso/76DAl7qNtnKDLWVPIzVLCGnqNcfAe+2218kZibVE2mHeCAbKUj7PEsi12V
5Cs9VPVns6l/tU5eYPytqCa62JE0yjawncmTGEr8ouKTvlJHtToDhu/3QkvqHbLJ6IgqUbpy0M37
Mo7dKxBo86dbH+pUmT4awTSBCHkMoZyrJ8+vzjXxzKJFcKE38rc+E+EWvawM+bu0L49E5rCMms/+
KLaIPGMzbDZL9gH0FqIfYUdgA+03mX1ONWPtD0p0JG3kLlPirmtZL1wdLBBE5/xoWMW6aHosI4KW
KwwvwvjFG9zbAP3ecExctbTZXs9x1KNpggWdSyIOQPEU1Xhr7KpQW1dVhyLB3CC7yFav04sDCQRU
9GMSVCiBbdIqsE4m8c2TPR9kMUx7+zBhLilLsl720DLyRyR9HJSp8xjq+3xtX+BxFFrZJsT1ZikF
2GG6PpcI/T9GAYDJWgNnIYXQnal+tj03eSSdHt7qy9RZtppef0NtA7Z5947aOM8w4C/3QWn6uwDp
oK0bpvlj0pPkaBS1ezd6dYkAdPumotq0QsZROyOdigNam0abQSj1S6Vqz0GV9EjqYJQ15t6rFeOh
EmtOcmxL0eMBYoyo9o/BlT0GZOw8uIdW3h8NvbHvrflg6uAWreJ+jCN7VhRrT0AwD/D/wFpWZlLt
9YllxWf/tq6jjdqwZZN18rIuBIU/Rm22lUXZoEbVB7L11t1nNwcklVMX2QXypn2fCr++uJ2y/OyA
sgxLs3j88TlMbThi20yQ+uRFsqFto2GVpKEP5YKBZJ3W5ANm11G2l8Wu8O1NHpWgIVS8cbzAenXZ
0h16DxCALNbjGK5RqlF3sugkxXNDuusKmcp/hKG+qZvWei3HAAKb96ANsXkidYEEf6D+BIalbuOq
ZEsj6+QhivL6COcK2jJ91akwNv5Ulfumy7+CBYZ67vn6SlPd+KEfc+tq6t9bYgsQZ7Cr2CNjBuV1
biyqInlQzUhdqWSH1rLu1uCXX41R1w6yhJSidfXy77K7rIksTd2zaP37OHFaqKAiGmVdOV0HkbSp
vwZwqG5jsLkAri2mr5Bf3GXlkZmOSf1r8wQUoff6+Fny/VtJzlUDKhefbd0/Sr+vk5Pc757yOnJO
/aPek6ueJ8DfPW+vN7fNgjv/j+u8IQD9GPT7oB+TE8zG5GQl/kObjd0OOZbk9Fkvz251YiBh1oNs
oPtndV4x0y9kuZ66H2kAMB9/hpOfWcVJnslDLUY0VfS0xUDsrwZfU6Phb2XTiXaFGmR3cY8P5W2Y
zxG6WhnXWjxr983jy4Mci0VBt/jXf/3P//O/fwz/K/gorkU6BkX+X7AVrwV6WvV//8vW/vVf5a16
//7f/3JAN3q2Z7q6oaqQSC3Npv3H20OUB/TW/keuNqEfD6X3Q411y/42+AN8hXnr1a0q0ajPFrju
5xECGudys0ZczBsuup3AFAd68dWfl8zhvIzO5gU1NLMnj9DfXSLX2rnedTxggNfKLvLgZsJd5hV4
X7FQot5joYJJQLoJ4sQ8V5Nl3A7ZpJ1NptY7csN816glmWdQ+eVW0YJ28dlPNpBzw0CziJBMLiOC
ola+E7nbn6w8G07yzPh9NvdAOSVnGQfuNGRrcvJ1bd9EbXFfRkBpfXP8W8nL1b0VeuPmP3/zlvfn
N++Yhm2brmcZrqMbrvvPbz6yRnB8QeS8V9i4nmw9K859q6Zn3C3mc9jbNfmNuUasrRFnMmAbA9Ih
8+FXdVx5yAaK2j8pJDdXmalaCN4M9b0XORUSCtQNvm0BJ1W7EFbfX+WyrX6ItGpxnwlfBHD9S0Q2
/EXVX9KkaZ8NSFMPCVhuWeu2TXzSfCiGsphqJFUGQ0E8f77GgnuwDtK6grzfWi9gLdLl5OTpQbbm
RfK38Yfyb+Mrhrrv2wqipa/heur7DWIddXci+vyfv2jP+Lcv2tZU7nPHdDUoX6b5zy+6dXOXBWuQ
fxAR6dGL4fuT33CQeXypFlIWEPtQy5Pf8WdzXyCLWuf53a1fWLcwhdERvQvNqToS1oEPm3DDZfbY
Ypo5V3bujB+Wp75vzqeO/qtXadkfnWDdJYLS26NZZaw7t5nemgY/auLhEwYxGzXT232bme6T5WtX
2Z6xyyFirpcwOX37XCFvvKw7d3rz6+RpIMb8xBzwx4Ap8IMH1TMAGi6HFN3SyRquneOEx7YvT7KE
SOB4/VXfXfF5RoGvK3N/0RkoPwJzMVa++dmFSxszv12qK2a1mlif7IoYlEeIdAgS9tHwoPriaRw0
DYO3jliS28yfJVC+OM56bC31q4r6/w6wkH0r2mN0zuGwPhouJkFRYWUYpnL1/2vU+fLKQAvhP98a
mqX/495AYcfWXCZAW9UMy4am8cf052RKjogW8holv9cyG2v7oHZRDsQl0jjezm3fsg6gr9Ul8DBQ
6rLp1kE23Q6VheFuD1W8qkNMB7M8XcsJk9Sx2LpNCGhynkt9rG23hYIRuJxm7Q5Ct2yNcQ2+97xh
ozpVcQ6hcZzlWVu3z5XTRvvP+hKB6FuP/q9G2R8dsF8XyaLHFiSe6odCz1nAJRFeb3Cgumz6QnQ+
24cA41dGUI1fvH7iKaQO4Tnx+ls3ZXK6UzagoOznnnrs61jd+BbyCu5clHXyAOQXQR830251svjZ
WTbIulvnud9n8XNkdx75j0H1oTuyu3Yv3tCcnVq3UQsj86wk/atZsaEzITscMULyULydV2RKnH2p
jeocoZfz1rYsi/Z50AQPPjMpYL0ZF2mBUe519U6fP7RRW9muHit9LYuym+5BJC61jhicjyYPd3V2
7WI3u46YtVzhyjx35aDeeW3huAvDLoedkfEUk13koZk7h3bx3PaFevdZ/9lXjkkIlQEUq7iNFyMG
jHJSWC3tKU0ejGTUVkONz0fpWfGDPOhZ9G3KzPEgSz7S4lc/+SIL8prQQYUaPEW9+Kz7Y5whT9T1
f/4DWbr1b38gQ4fV6GkajzDbsv+YXBOw75kfFuU3yL8ZD/08PEnvHoLzJKZKz1tZtZXjD/jb7ueP
ZllsSutrDTTsgPoq4QXvguxI9yALCY/HlY6Y5VYWlaElbeAPD8wXfrkE+P0hCic4dpVr7UYNxKiP
1HWPmSBIWwNp5VVfjfZOxO1rxAqAnTrKIg3TF0gx4BZA0Y1XNydqIutsrfAu8ahoRyazrSxNo9ku
UtIWSLN0Zf0wYuBjAn32zHvwu2v5ppi2cyj8drgmQNM9+kUb3vcxSJsi6B9ljwpxazCLabGXReHY
7l0vuHVkEX7dzBeNesRApvyIseGqMdzxbJfjeJ5EU2IqFapIYrfA+0MXoPRKNtWK+s0rXXM3ehjP
B7iQ7YoRB4pgGLSH0KkRflBTjQTaCMd/PovnOpRC9BMBDG08OInm3SGhrt3paXiV8AMJRJDIA1nv
xDFqeeAVJhQk0jD2Dq6dONdJmRlK/Itq4nybjtjEVsMZ68Bawd6HOeoWKVr8Mr/S6HmyDz1MMXn+
ho/ygGzvfZI49UmWPntAvggf5VW/x5A9ogBBL4N/PDqAf82LcrKDXhqy73z/o1oWnQ7l7aC7tX1O
mXIalW1++/45p8ozYZ662q3s8/z/BnOaHA0HCLtH5c6Orf6kav+XsvNajlvH2vYVsYo5nKpztzqo
lX3CsmyJOQeQvPrvIeSxvD3zz9R/sFkECLa0rSYIrPWu5y2ydeCmw13vhBH/qFb81IVoAvEaKr5X
WXsh5Op/2O1bn482QW0kpYU96T+bVvuW217+GqBIX+R2aOxLPY6X+hx+G/XYOcZziC6i7GqXa8md
C4Jlwo+ZPnkhd+/tEC5hryqEsGdT2UXe68Hma/k95Om6oFKQb8GdSwHyj98naRB/9sT/OpkvtZpz
VkLMhW01dY8K6xvgd7VAZmpR3C47gaPwS1StX67RZER3UWxZ+1JFOxd2LTzTBg7IEhdPjwSs1VyZ
feq7eDynirupWFzcfs1/BJ7tdTQxJ3xOfT2jQxdjKy0OdiJKqGyZkFH4ZvcGdx5knxYkV8v0mr2j
ouev6rz6Nsch5Iii06JlW9cAzSA6nWzfZCKoHH2nuJj46qy4D2WWU5Y6H2Tz61BX6kYYabj76urs
RGyMsY6mJ40SqY3lBCvTVMMTOT84+o5hXFwlBvADmH3TOyaVOoUb9+uwstWFvGzOA6MhjG9VNTgp
URVv3IjiPKM38J9La1DpWZ4DkiCkSdkiXx4EWIvG8p3nyrF+gNHN38uEMi0PnSDVuONWqerhLVEi
vIi6xscF2ARc2xf1fQHLjrwAURBK6O+xoIhWapdQcjZfNKLWIZLnreVF2YVlEJR4uyx3sqmoqThY
wYw1EUlbLiaRPqZznHaqynxZWo3RrDHIy1YRRi2HMIVArpo2NAF5KjvlASch6OLzAVW3VdwAHfs1
XHbKJtOtvXHNgQyZH6K+Hsw62odR/EK6xzv7lDif+/mM8CKpt6QcV/KCSIph69dYSGjZBGTcj5hW
3GF80fV1BUTquex1/xAMoCqR3KFyN+PpacpVlS+uHl/lIVAeOx9Zr9JHybWFt3nQxvrb13WjpoBU
lIO+lH262nx3iyFmoeAIXNDSEZSaCMrvrUVtuoeyEC0/CW4iiWLBNyX78R9GlIEKILY0XwxzLK6B
B2dpDs/KVmwFf7Tma6w0jM9rBQCPr9Z8baR0BUfOzAcV0sUXSg9IMczPW5U2+WZwQL7L5429YXvN
m/7gm82ahzQ7ja2mPFkuTCzoAFTSNv1V1fJdmhbKE/6Iw21lkIEW86i4FDjlVCFFpvPVNEYbGTal
dkMO1LuRH60XaXrR2u7zp8kf2Yu+2NQ+ymHZjKkh2WBdH9/AuYMNNOnEVhwK+PMRuFUPHmylIZy5
ygNQqtNQFhY8xOZsGebELp5sLWTMVqdCnmXlZyeSNsiEepXgMRrzCgNAsooour6URp+zaVHEGaqS
7Pnq/hoaang7ygtppg3zUNWZy/FLFPHbqKBQbAhhz3mQl9+JSKKx8d+dzAW6aLeI0tLZqE/rptuh
1LQD8MehW7BIVJZFpY/fjDTae/bUP6qBU+/7wP2j3xyM+Ej5/1sWZMaVl89CTQ3vQRsq7wFd4cKL
RHmVLQjaLxqplaNs6VihLPquKvCvYWgfUPFWKlO6kc2I4jFoDY6+lJ9mj/W4d/RZfU3FwbrXinil
65TLTn5tAcsYrXPtaGw6KVZ749m767UkeAS2527hrBmQ9orqOPoEVIo2J3GuRD+dlNgjU3B3708B
yaZwHFGa2/2VkuoO4C9D4qSneJXVRioU/iJ92B4ngOub/76aNP/DYtJRHYddOpIMCxDNP3fq1GTn
AeWe6TccLm/svuoo9VSaK3W1yb5sIKGioWmvsq90Go1JP+02sikvTJTU/XXXoGjbsfBa5d5CbJFP
C3fwMuiR3deJaVsZBo6BjhgbOQflmm1zkAeCbtW6sNTvk6I0hzxwAFKAKWoO6nyQQ2QTBDn3ydOv
m/+4R37OMNav//2fSzPVvxffDu8haOO2p5mU6vz979Wg5kGgYohXHXwcSmUN5dC8ntDmgzwrw5TX
eqS215rSzd1Xsu8zF+h2XrNxFMQNMkEoM4eZbiBV7h22QEXAZtTWzn+d9Xqqf/YNv8/+/8cJvV63
VjBt1FkDQsjAJXJixwe5LZbNwIyTg9xDy2aCVPmPprz6Nfjr3rYAvfjX4K9m0NT8IKh3C3XQnFu3
KIqzOwJNpdD3Xh6ocMP10DOMjVV54X06efnZBrVkYkT2Rt2vAjMgb8ke9DqsbTaRoWsm7AsMA8Ve
b5N3vGn4a/+0E8BsWTrE+1JjSrZLmHzUZucvwciUr4SDtpHNfHAelMLJ73J9qq6hapDWMjJwVQWg
EaVrV5/NeAKCIPzxKOJ+fDLy9zib8hekWjmaMXf+ZvPRSptFy8JVm728OppYhoV5/Ujl+cB2gt9A
fpiaRVRFz7/BZ9OcZ6g+v+u8vLo2vXXKAhT2lhXDVQ5SbVkPjnXI0tK/RPGIViSpojcejlckica9
ocbGzgYttW6suP7mOm9K64Rvf92ILezzf//+6/bf33/DsW2CpLZu6apuusZf88VkMGsqKP2f7IFl
x5Opuea6CWOKeoJ02fWdf1Bswz+EfXUXgjfZyJbsb7POwbtkvirbMcUGFL2XxlYIk1QQDPmbnCom
QCIUN6IXnJqd0VvDtars8gL8ZAG0eLzKLuT5/bpXcA+STXnB1L17u+70W9nlOKK/bXBmly15GHyt
hJBIVAW1vreKdT9Yk/1zNgUSOYAOpfHMIhPkvYouxCL2/TwAtiOeMj5GvRHsqthBeNADBdyY+NVS
0ey4KHnZLnw+8vJRjtpiY5r1IehAnVq8ljbxXAKA2vHXgbpaCqJTAA5fFwDvIUKf73DmO+TgvLTf
NMO3yYCVSIr6oKsO6mym2f4+q+UV2cY72nWhXzoU4njxWg5UBvUEGf/yVxxANr/6IB1PSBluZU/B
6+j4FVFosS0/gPMD8UDZDVRQV3nCT+abydx/lq2uPeN16z5CR8nuVCc8YxWpPOldOBxU8mIUzXXK
kzZ20QaYyKoRGu+4igzslbk6vmv4g+DabN0rMYcqFAX5l7g6yL6s9DZFm40bPy77g+IrHcSOsT94
qe6WN19tefY1xp1HyybbvlPoJSsdw6nt5yYuJHixD/3y8St7Is/MsKPEtsBR9jOHEnjNH+OsAtUj
uKeJ5YFmnjUyGQu7ZgVlzE15UFt0t7lZ3hVITvdjbUXOTdvjUFpDPfhrWFxBpFfBBbNSnHzzkDR1
eJYHyN/JyR0vskE0kKIM1wyfik6fdvkkMvNGXnEiN1xqpgZVYL7V48t0cMkYMOPEV4Q56J0p+JCt
0gaRExCHlC15yFKvWgMGqmY2RnyVB7OkGLMrgfclfXjM6/Fn4/fGI5h+V7ZkjiZWpj9a4b9aDWZp
j0ni/3Gt9wt9Seg1WwalPe1Blqh7edaKYfo8k33JJCBHihStQ5dWe8dyMYwoNF9d2U4H8efzHC5R
ssmg9gI/7PWdW6GAH7IOHDwk702ljP6pE9m0UshNXqEnRkszD9vH3CKd54s6fh366D1mP/nDyjW+
zgPcHPAqeOlEbDoagF1OEmTUSaX4vFSK+2aHzQf8cPcl9wpMRUoteyyI3i99gCn/I5pHsdc/FxSu
Ybgqm0cmVSZTLs8T7h/ZwMT2w1xUjfOId5Z6I1+9ouwQ6cOe2Mvw9aCAJ0UklO7lq1dezaLm11VV
g0Mur37dK68C4t4BWyzv/tP9XzeEehugDan18ZBXOHzkLeiuzDGDY6xBEJBndodpNpvhXqf0dw5i
ubFHOaUeNQv2y+KxRFS9wFdNPJps2rtuXCqKfjbNqHye3GjaD06hQnyiSaRQXbkB3ATZtAOHpG3V
Vsep1YpnyyoWVChT7WUh2g7a0N4ablNtrF63HyHRXeVGcGwnZPtt1Nzj+WFtmwDUUNDGziNsjGuk
2O02sEJzC7BurzZF/mop2G+QfdWOpoH7EMg7a+UVdv+EiO5JRrl/D82a/NdQIFHa51AXZGwhSmVp
tbpzNKkXmJZYQkA/LLoDtAUWex3mTUddj7Oj0Qr3Tc+mq81D+QYy7d0JB/uVUrfuxsv86dknu7Qo
bbt/BA8JHcnTu/s0hndVdQQpVAXIFv4n5jnPkSIJpw5PKHXVzdCZ7a0tTGerK4O391y05IZS4Bwr
hHpwK/yORxt3IS8qok03lM4JSqKCWmScLjDmg1VRiO6ax0VKPazbPjS1zl5ez8UTE5cB/mLQXiIH
3HlTCoXCo+mF/5P6BwuAIyUWzrsl8OjtinAfkLTZVoL/nR7p9XksxuouL6s3eEga/rymCnhQq/bU
R8xiR3Ej+7OhdTY1Nt/rgSKO1zCwtoDEwgfRnQcebgQVY7xFnDPdYYQLSqjpkx9mBVysSrBcqygh
7eyupDQgDdY64skDUESUs4GVrTDvDZ4TYT8Jb+relSRedx18N7uI9e3Inga+cNJds8I31kan9gcn
HhMmxKCkajws77F9ZboEpfRmVdNaK5GdAHWHOE/5OwpIxfk8yCbgICqMaytcyguaoyEplKdqFnMq
B32eevPt1K7mhyT642PkYDdq8btRi3SnKx7Gi4IMpT8zVzu8scB9uNkDHrjg8xQzfzfCVzGF04+c
FzM5yVy906sp31L+5m5NJdAvCgjbmaFdvTVBjbCNe3LX/eh0tXgsMzNZd3z1DpZRiqOi5c4SSNdA
OLpWeS3GGdUpw72sUZSkJWNepcj+upvuv7q++ptJu5etz/LGNGo+P+P/2Sc/RP6EoU9fMoPSBDty
raWjGsFD11fNqc3ci67E4YPssq123yTaeMYoM3xwvTpbWthUbOTF2HKzvRmTDJBNOF/E4+yN6ahx
s2goyIdEcTLSqT3brdICR8X6EjAzubce2xMNgGs/R7XILseolb3mXGEoea93wR/DurGnctJ7NhJn
3JaE6fC8JdmsVy4ZaGv8dZDNLBn5+yFrWBI+Mi6+VmAmEO1VyydeKbvgqn0zVK/91TfZPOg+PGmg
edzAKqM8/I8Fuv5PjYPpmpaLtAThiMXDqSEm+uf7pEJ0MRVxjo1SG5KMWTPXlnsxuRubuNtdNYst
JoxTPLf91ZqvfbXma3JkO7/Wh3+M/Pf75Ei09cbj75/w+74oUeqNqPPpBk8C0il+J0iveLdq01vH
wbXHk+yRhzEtx42CAOrmrwuNnbILkIFi183UJQXulOpa/hGYWXzlAQd/Xftb2ZIHs4GoyURRLzQr
RLDVt24H88MdqSnHw8p2XGypO+/sjJG/j4z4Lspj7yy75JkSka7pggl0+O8LRLfqNVAr6me9ZkUF
oo4bKQtWVNLlkrpwbHKd3LoPqSw7sH5I8L/Q32rivA+R5r5PIMoeaw16+gi9Z6/5iXUCfhgu9TRo
dmUhPKzCgh1hDOsKi7e8T8p8k2R28WznIr61OmKDskmxuc6sBS25HvLyeZz0aKHMRKqyOylpjlQV
wfWSaJjNYy6sApMXrNcb85Q2CuwIdEerPtNEsRmn6bulQxEcEwryiEy7j12pXw2SrT+ynhQKqMb6
3oblukXSzMv130cQv4SvAa5lU4tSW0/4Fx9sPcuO7IHLFa4c2RPvsp+yFEfXX7u2ay6ULTvm1nfw
5tLN0iJ6k1oXkRbaPiZSAp6ysV5U8GXhYGU/NIVKLDmC317ddyNVYY5N+qopAbuEWcISvCzHF0Lq
iIRr9sp6GUUvo7GIFFccfLlM8cMuuI3G4XZQgwojLbIordLMbloxzM1R6B+BZp4IMydvNeh8zBY9
/9mFsLZgUZo8jH2kLX3+Zy5p5LXr3FP6oxVm43ZoVX0/Rn148Aer2BYutaCEG9N1XAfRHX+xbtkb
JJTHILObNWvw6WhU47Qs9MLYBaoyvmDZtXDKwSNm7tfHAS023nL0mz42SEY4MGyeuIYKXNrvYWpS
gW2aZzDko3xai1uCHJYkmHIl3gev9uTZ5J9QM6b6NUhFukptFyFJXKE+1hJ/EaSd/gaFPQ1U+0ek
4g44YRB7tgNP3zdtHfHL6tVzgkNQZif2jyxN33NF1A9OVZX/a+lr/VMlNE9VnmaYukY4TbVMzfxr
qmqHRHOwZhofVSvzqBZ7co2OiTeHX2T1HmTDNKlesygub2yl7c49LPy7QdeeZX8yJRBzcL8oa4wS
yiHZyY2IbEaN9WdTXrWL9lBF5Z03uemtr0ViHdYDwBUUaYuBaMerkU3UGJewejx3V1pO9dHY5Xcg
U+6z4moUaggt25H8+WjbRj0oakPypgOtHjr5tTE9/b6e+0MUeYAXjfFbj80LGCChEnqXO3pqRdS1
AHW7kPt9uf0nwTUcI9htOzt1zJZqDhWClmXEGyftWVlakACO2JDXv4LpjtCWXuv3mJfnSPJCdRC3
su0HhbgNBqsjKwH5/K8Lcohd2twiB7bw0FaZOyCjtS9Q4Zu7Ojfruw6kJqoj+6LEfXMXQh27LTCI
WZaqrh5dpwWRps6bIVUt8cWJhp9tRI0sJacfjltdY99VXjJqQBZJXGuXyZmrF8GGk7781+0Ud/66
nX+5z9ttKzA/angkkzEGZ5jZYutEQ34GOkqlTGDnL3UdwZRy7Gyj1E3+Ejr2a+djiB5VU3Tv4WMu
u0cvd7dp0oQreVM+svsz9dq/xXyvfY6KrWn42YtHGfyBLHENm5bmoIz3ylSepRI8r/2TE1vVQwAZ
+SA0UIayP8iDs6811YOB9V7ugVaDULU225YlOCv522YUfx6++kAYipVZ1MaNHPJ1QTY7FxPekrzE
MhcNwm89S+88UDErlhsqL8rZ+S3OcISqgAcnLAv3GcqFg8EDujXirjuGNfwMNejh+cTYBo1ZPFyh
/vqL0s2bRxjT/g3iru5FDWHhZlCtv+v+nAMuC9AqzXrEZw6qEkp2K8D/xhj9my4J8CPCdu0AG7z9
0QXRvdFPefyBQQfL1Tl/NjTkBfwuuVPnVuFG4CPt5E5eI6Pzec2YJcO/r8mc3L/f5yV1uOxFrq+C
kkpcHCOA0BRo3My5TnfWz+6LMuyBcc5FvHiCUSydlq1/wzeyu8fee8cyPvhwOAn9InolFgLRTxmS
U+qlxl41KOPIYt25d2uy2DN+5x2nM55+5J9apcLRzZWrq1FpBT052g+B756CivVmpafja1EFh8hL
22OjJsbGIZJ3Q+Az+ICYkOXQULBffS1ILj87XVIuK7ebzoZTjtvJ0Mud4VOemigpUMcY+X8aNtrB
qLXoqMLYXyH6Sp4NkYJE4XdC5QL6xAy/j4mjsTMcQ6wnB2aaihrqoO6NOydMcAjCsurNEd9YMsOh
xepcHKOB+iR0CaU4zPlJkYcDhBQuoAj6dWZq43DTWpS/q6NlX3rRvtalN7z07jiundwk1jgrSlrN
XMIg9h7GVEBkdotoobZm9NIVmGAafD22sulNNZX1gbhiqdTC9kju9XmUVxjpNmupyZGjCN4R+VTC
H7kluhP5BP4pSpDiXyKpCag6meaIWP5vsRX0/yVOQ+Isu4B2ADzCjIlcgYEny2DtyQV5G7NsmBlU
6DwU43UPlM7ZN/DWxLc2KO9ivh0ByLkV0JcivMH65jAaffDWTlqHnXtkPqrT6XNhgKsqE/WTj2PL
c9lq07bLcjiic9PzgKkruD4cPq/yvyXywD7993W6/W/vPtswCBDrlutonqo7f8XRNUCz9mhXygOV
i9j0+NjJj9XUn1WRJftG1LOPelg8+AXLElPPnJ8lusCg5SH+GjtaaFdHUDmVxXCKFSH9helNWRj2
1/BMdX99dKrABv4cO3+0ha/GTeO3+gKPRieFCYgdTpqmh5aI7zt1B/uhK5JvbdObC4gE+YUCE31b
sO/Y4hZE4aU7h0Gx3PiWjfEhYFEub8K2KSEKik5jQjchCwRKK4segEPd6HN2PhSg3RJB8neeQeS1
3y1Mzf6+Nt+HysX5HzpUJHN/Bd5mCIhh8eqxDf4z1b9kdIRvfBM5ofNgkNpdJt2YlM+pBXQ5nJIN
QrHmQD3ZVOLAw2ndkY5s58PnldwcvYXsFGlDJnIa3UWQWShJ7ekodS5SDiPP/tLE/NUUwsJOYmpx
CW55mnZmN5sck0+7h5jHotPtu4OmVM4tTElQ3LZmPkYZXjrzLug9K7HdKKyf8qZMibjJwVcK4uev
m5ok4LEMXePRSUuW+ulZh/T7sxNi5eoNT0kVFAuqU/L3CCsKB/7RC25goA4M1bpSVWmtiiSyjy2I
vO1UJuouUZPwaCEXWJsT8BMvNJ9Cn4BaisjmlhAdNvdzEEbJJvGQIxfkXSnGd8DVcWvyBUGPh96j
B+iKz9IK7+hfNxEIjz5vYtta/b5plEqBGkuimsLZz5uAIde387bp8yf5uiIeVN8mRYIAaNObYO/B
EobR09QG3zXL1W6FkcT7qYw9FrtEGRuftWwzDMFWxiArKlBurGr0PmOQWYQQBWHSY4l7qlDRbyqK
hhFc/9Gk/fiNYqphXRNP2bpW7MzdlREXl8BMXjAA8E9I++td0+jPeTv4J9klD7LpZemawHt8+1e/
2ej6ostEvcrHa9LBoJGCdjIg9a08+zrIviToy22S3zJDuT37NvU+x2UN+07futXm1K5jo6fV3dzG
StzWH+XVsVOt29q7D+qh2elZYjwnk7cmSWffq4MT3tWhuE/1gSQYXLWtRl0y1eO6sVK6IVoXZZ1v
BfH3pXxqNXfMt97odp9NeTWzweZo48Yq2w9r3poNvoq+HhkXXTSVWDtW6D+vfvHTGB3ltsGP+igX
uKG2jhy1On6ueXUXM1Ki83q/JDjNcgbvtJXAeo5MSYi6Wozf2GUGy7EJw9syDrN7a4r/7McF7HbI
rex+Hm91mfdq6rfpaLjHrFXzx6QLV6b8jaKs3LH0d5fC6NWtPVn8AbIQwFDbUs6bhMWj0uIPN48d
867cZcSHFyLRu/txCMtN6RrxWiYK/SQzKDQ38Xbln+w5jy+lqo1z6cXDpwgGrZexnAxcSlkbO/vM
7xSc4Fu2l3FbvVhtcgnmWGcfl3sbOPSrSGCEgQmJzpUf+TuwtM0mCjzzmuYpUHC0Kj9b/CST5iP3
Ves1L64EgzFY+H0Cbuivnj8vUSOUA8P5Y0xetc4rVjFPMuWA9mXOEVFxKpMKeUPKSI9wyJJX+3qH
9HJ8c/E+G9mr+/w5F1Q1tqcUc53bjhLyVYrL3GuX1VSQ42WVFXAyPI1i+ZRFEkJAmyJP6pAes7Z/
kCMwgGbDGqWPbQlanQKSaKfhDHbt5uCbHOGAyS+tfjyWzGlLzMCbcz0fhGqLpRpm2tLVQtBciR3T
6dgG3h1O/JgN0cnQ0+oiXz4FLW4oL/JrPF/7akGf+aP1+z48l/r/8fLxVOff3/+z3IbMj0aiTvOc
uUrij7SPYSkUUqvD+DB5+1rRRLeLMjRJnmf2S7AG9kEWRsizoPPZAJl6Gi3jxlfQkvX+ust9C7G7
qJYasYlDBUed7Ln6kDgJ/h1MVRuwJPHa9nOiwrOYWIqM4yloztjvYsRSUlykTs3BZmZ9opTnKXcT
/SxbaoBJRx4/JBFRG83O/T3zNr4VuWO9jtSBOwjl7kqvUU7J1A8zLUw/jZ4CWDwZ7sK2b96ysPtp
wXN/rYmsoV3ox+cYMDYGouklGQNxKmKrhArjFqfac/xtrIlmV7M7xZtLoVal6u8HXZ1u0whH9knv
78cq1xcxbq1r2yOrUPKu++nZDegf1EaJFmPM67dvIxYI18zMYJ+ZAZVcmld/13jac710ns3RxFHL
tPONXZXdXWiXxxQp72uaATWeBYZqK8LFKIrw4sTVnVDCeDcMkX3wc2pR5IHXJwpFAKysMwNeoUUR
9R9C531LhiaqvJeQevNVa6j1AX5ZeyYlxqu0i8YV+KtqXSe+ea6ZnSjAqtw1PrIkH1wvBAfaJc7V
9QGJIoP7riGYAYo6e5k4WKaxuFgXqvuMLUn/5rpRcVOJulnFUxdvbKqKF8wA4tmzgXXUZtj/CKxx
UweVCG8646HPTe/D6pU7dtLbluz8cnSoWBgTfdG2GkDdLHQ3AKO8QwFCfWu7yh76cL7SwN9MKe6b
KupqqMAYB/To4taF37EDz9uzXqLfaxAdvnWJuLgkW99JORGzcbwFUH7sieHI72EIIOW2whMDMtzE
ij7EzHLqKVtIb4cgjO/koarAdysJEr65K1GUGgsJuEGSPyScGVskypfBLS+VnZcPCG8ftNpLz5Sf
qY+Foj0Vgeac9LhsjqNVXygEQNKPBQdbuPdY7fJbNQqumDGNu8DJIvOmjgrzViEA7a0mnN1fhU3U
uOzUei2bymif3ZLtoa334tTZ7YBvbp6/mko8e6924UH3uiMyTRf987/qcEKPsyo0fiZlGGwoXP1V
nyNrbBKCmIRr5iGy7YXNN8XBZaP3x0cyI/m5SuNHVifNaQSXtWD5pO0x7umfVJeZGml4tiFI8pP3
rrjL3N44DoOztVIzhARp1wT0TCTo80Uce8VdPzjOvpySN3KMjBCaNe68KEFpJ9uR7mDS3GC6hedA
vyqJLD+xjOlWSO95rc1N27ABsnpaR0XPVK4jrxwXom2UglSckR8+Tx0TZxqfFZe7EHNvEvCCcnVl
EcJOFKG3z5vxUo2xdXazdsPuc2V6xs9CYCCmxu2bMK3+MrVZORsA1Os6ep1qnsOYnc7Yxc2HMO+B
AYrHJgm928qfME7BLWQ5JHgKdzFTeqR0/lYVUXZT8jhfMHouL/l85pjaJWPSP8guebEvmmwjoPMt
ZBNxU3ZStPqNostDMVPK6kTtd6LB9VU2nSiYiLwl32Mltx+ibhTXDKuCdG6VhYp8M+jhUqqDgukZ
B9Rkv87SxOg3fWh//+r6GvY11jPKitQGP/33nQ4mkqh4P0DSuvuhauKd2/negfhlto1MLTiKKGo2
YW0kJ1KJeBqVRnWe3NqBc6hCnRHBxePNvC2yIjvk7tTuQx7/bRcV7q1RjHiyjti1DlULaR3dxxVT
CGDKplAfyvQO+D6qA3fKANXG8bY363oXB157BhaAx4CX1q+6nx/ViicdO7Ndp+XNt7jGXhelXnYx
SLtuEVKp277skkWFVc5KI4q602w+TVjK/MoAxuHizfGdUuaVrtb2u1tm9xpriEVDUPEiDGUlsDb8
MCkqC5kLX4Oe31CESXHBiLLb1mN7cnmUNonuis1goZVRHZfYgh3qz6rVvOl2Fn/k9hGVJoFcHuaL
Te751Qnh6Fe91lwnuKnrCsD7rYvVnBeTE/QDpblQYdQt8oZMQIVxG04X6bsKs/TGy1mT2OCw15QX
FodpMqwjMCptGXpCezFB0RIDcUlUehpT9rpRwZVEoTWBsVSrPWFKB7m4eKe2gomSrD074sa+y5ou
PhgRgHA368dT5s3bF8t6i7UyoCyjHbda2HYbO2CJpEXjXYdK94eHTA77mWy8jhkgkTQFIVvnffdM
eIIECSOieeHsVkV2pwu8hLqh2apOkO6cCcyoNkGO42+ZbEa1tc+eCVgkElUAgozy4lGPINGXyPGH
yPMfLNNsLg70rqSMb4QBk72aqapDmx6jqdI3ZJDblRR34QFTLG0RVTsp/eriWZxBHe1JXm06yDqO
ZT6oap9TrloQMsWAzKr7dGGYvdh1nRasJlfLXynEeCfrMlwqj9KOwgh/RvOca+HrW/ZKie0LcVgY
WPauj/pxM/RJfg104RGv7JoftodHEYjQd1ym3ys1ch4r1ZwgFiev7oi/a5Eb3iWbD6MGW0uP+aJi
16ErUGgB8E61U65Cv/YucqDn2QBEY9O7+eorFUw/aouJZf4UOSy1Bvvifn7254eltrYJUDX0YnqG
tRqu3KLMKRUnAEjNIOvn3khvvdj75iSGd4wM9tdhcz8ZRrTQJ/12aryDmdX+3vFcuHwUqCymMdSQ
nrTD1ksbHcvDdDyX8yHa5mOWr9kcR9uSncKSyn392cZHwqiH4YP83IRSmYUKu+1aSfG6br1iJYh9
M12mwYRzJhO1qVh3A/PIVh2VeJlWtvZox4Gz9RP8T/nK87xq6QuamXQ5uQ0LLhVX5slHPZIZlrOO
bWNYCivB5UIdndui6rr+hpTcvQXtcCv7vg5a4/5rSOPqxNXACVOA02Bl1jTPbiMavF7N6Kmvi2LZ
Z5ZxSbyQLSpaCPTcm9iYKBGgIAF9TxpshV4JTJjbo6gNtoBEqO4z8kw3FeDLnezTMsO+6ScwxlRw
XXBxct7JRS0xI2z9wL0GBqvkSFe/q4oyUmJeTHtTYSEIvp3ZfZxDE5UiWAgmL0Cr0lehhgjWkQPN
wmWXAHi4R5XeH7rJsBfJ4NYrGw29FUYkJIMMG81yyHfRlPM8lKqCjdKEuUXo+dfREdfADo7URgdQ
wmOFAEvSbaDGF3fE0yhJVgBmKlqrUInBqomS2voR46H4OBDXIBTS1o9JWbgnLzEf+P6AxRyp5qFc
1u2C5Ox0BHvG/LOKVtaDVezillVPAlgW1cq+GIbBqS1/yIYdhuqqcEQyIyinSxL4VFJp7fB/tJ3Z
ctzGsrWfCBGYh9seyW7OpEVZNwhZtjHPM57+fMjmJihuex/vOP9/U4HKzCq0qB5QmbnWAplgzA8X
m2rZRz116b1YQsTBacG8t5QbsZQDdNqqhYpvq3S0SXhOddN16dtVapTJvuipu8I/0SzE9cRcLvkm
4n2Vqv0h5ZfwtraQDEWJB6ZvzfNvZeBt4F13IK2QhphvrdrmByCLH5GmQZey4GtRKE+1eUT5i7/M
tbVwnoqtdYuTnkDXVMSuvq1MkF1dalOFH5PjrKLKVVQQF5m+8aBOk7U1kHp4DHnVx8mZ0iuFo2Wl
BzNotGlJIdzTwbrrLdXkZ5rOTa/UweLE5q89oL7bsP99MgoKrR10JJ5L4raMEufU+A3PYssVzE9N
fjHKXIbWuaPKOx36Lmr3pE0pUZQgIQcl/dVPwuSbpZDkR5Kh/cL3vbZtYz94phcl2ptx7d/bKm+K
KPnO4YoCfIdijN5Z/LQsUxmQKaCr1vLIDoBrw6WPjn3KIYYeUv3BaJ4iswHYqNopEHP+wLEXIzCn
enV67duIDeezBqN8OZMPMBMrRahEMR5lqEIggTxtdQdUFd9sdduBMBr16npMa/MSN2jogo2kouAe
9g4l3Prwr2rmCRmVeeP5U/GihXbzNDRIt45Z8WI6/d5LVOVxeVD3u0Z7NehYvSFB4F+mVpkhiTYN
8SHTyxiCzX5U9mURIiOopim12OIHSnnFOc6hZ+SzFnFiNsdHCyYgpO3T+Wh5vntOauVLGEPfM4CQ
NLu6eUGPpn4p6EYqDdibykCpXzxjgCRtmjq+YZm61IGPWk9qxm/9O1SShlugW/5dHtu/a/McvwZZ
XF9HKmJJlRckqEtT7jGHJroSL4gIlKtCs6R7Ba+vWDsyLsqz6prqE78ftLFgHp0e3GIIz4PNQfPs
KDMNg71lXFlGAwuar9ogppLmKqOBaQcO3P4lI5VwRSe+uiOvjxfdpGNZ8POuJI5FiiWsjyZtontZ
q3t9cCy1sttf1nY0nfFrT55vCeYJr0FMks548SY9uT8TDrLLlDYtfrCgdTxIcD6k1DdHZI4lWA0Q
N61Rijpe1o4jisoUtI8SbPStjkSN61+8qd2gjGln1dVlbTRQeOspCck/IZmRYaPCmhyRdLuyHK+/
74PJOSB8Ud64yZnuk+hFaba9pg4viub0L1k9fgFF5d0WZj5eVT3gTcUYh3vUla+hUfXADimRfbG1
2neUIMq7i6mHrODOpNjsq6WOsjsnZhrNwxPUmsO97JHXELVxfo6Obj5uMycfeMSLHNh24/QcBAC/
Qb39yElOfS/LUN/Q5WHdZ74VX0Wje2rbOXvorOSXTk2CV/DIEPWYGoJ3MCW91gl6SeTap4N4aR5A
96NKvZN4C7N+zpqifwgi1/jSfW+qLLjSQ2iiygEJOvg5a6ibK1TZYoqcUFnP08kr4URG8Nj51yXK
HdPJhKZU334I+HBpZhr6dxPpg8B68gFhfrH551GQpY139IIvBu+2Rz8tTjJTrMG8j5FIkFk858Ud
ius/ZFbzjwa+HaEUPUK5PtdVd3ZHanSya9zO0GzRmbKLbcW4n3z1bTCVa0cZgvvVzAN/eUr94BcJ
Wu1wa2r7cKJS/MlRBLGKwBtogTVYQshHcNax3Zvh/XZ+z4HRqjXtF/Dwh2hop1/d2fZ3c0tT86Tl
6q2qk+6id3rnxpyRw6kOESMDBC9DtTCByBWk5i4f75zfcAcWELFp71dpkUE83QMo+eSQYPEOnRJ8
8AL2CShhDw1ZCXKvl12bBj2xBprzuANUTIJlmnOkiqK3AT7F/JQug1ytjjVudXyK+wch6/YzDfEJ
AkPceF0n0zVmvdM/CPm01br2b1/l395tfQVryKftG+Rt3l7+395p3WYN+bTNGvLf/T3+dpv/fCdZ
Jn8PrZ+qQxdGT2JaX8Y6/dtb/G3I6vj0J//vt1r/GZ+2+qtX+inkr+72yfb/8JX+7Vb/+ZVC71Dz
dGgUWwhCeLSLlo+hDP9h/sFFKYpVqKq/rbrMOxNBFtnlMr8s+LDsL+8gRtnq4yqx/mX8etc1RqXu
PO9Xz8ed/q/35zDD0XswY57O1ztedr3cZ73vR+v/9b6XO378l8jdWzAQVjWgl/7+119f1SfbOv38
Qv92iTg+vPR1C/Gky00/2cTxD2z/IOS/34qe+g4uXiQPzHhq7roxdPY1HfEIsDJFgRzKADNv6Nxh
So8WyiaV6+8Utyn0Y9ogndjUHk+Ui1sCxymgJ47mFUhk2/qkF+1o7sQdoBhvpt4tPb8g6MTUz156
rjyeAku91I/6BLu3SVEJne1qS5mB1kuS02eLhOt5GOGs36AvSD0ckeK3S2ucE2UrVhl0523harqs
Xtb5qFwq27pJv/sRGuQowFnbPMuSIzUp8lFqVjzRlXllVnl7B9lS/qSQfbmxvPZBfBJV8clF3Koe
d8DC8ycJ02F+3YQkW04SglAHj0g5j6bsKgFpWdDDZcbaZt3oH94dfZoHx9J9kqh/cWdvgnlJ938L
coMM3EK4ONOJRR/YQrYoc0d3QkjovDf36jDfQ2xTIaQYCUEf7rJM1sogcd77LlaVICNnAt7VShAt
Rh1TBZBLGcgSOjHQGVzrcAlKXPeW7svp+GENnaf/Cv9ghWsxdbejoQ4bpQlzzpqmfdcjpncnV2mT
bvoeJZpPdh6Ioh3Pp7yHPi0Y2/CmTwLYGv61h0TIUHK8hQXK7o+rTa7C1OmvgEH+8ckum5SNe67L
2T6JU0xOOhwydVpInQeLnknqhNYyGDXs93btXeziFLtcrQPtdfZZprMQ4MmlSzHFr+O3tbKsMSN/
Fxk1OtNZNh5oAUCaJJ51bwO/XvOAzDZJEmQtFN61tFCTtrPHQ+wV7cMQqO1DrZXOyendFzGtdui3
XqCEdjlrECpDRjvywTaDfjstK8V2uYfstBrlPq4TTJf7iEMt568wOjcoqwDTlStIoR7f8LqfoLuQ
8Hnl5uK7XAtmV9C7YTvR7dDuvCq6DanhntTWMFKY/KusOSmVgiD8xlfU+qfrFolydSvhflv347nV
IIIMmh51m9h4w04nSue5ZDeAUa+DUTbjwSKbL6YPIZ+R1+IPYhc49odQQ/EHWS5AbOgLNpHfRd/I
3pU0GQOUblLXPodLUwTShuq3rIAdaKiAOLxHhLamoaQ8ZFv9+lPTT5LRfH4QozOHxQ34V4sEyK54
7w2C0+iMmBOVoyUDyCflKaKKepa8ngwOBFpXdtr2F9K8ckavhyNF+tRSDbvE0Wox7GE9aaCOK5vH
haHgELV1vAutGBpTOgVz2kHQXB58r34sh6l+FJu22DpA3eG2IUd7kLm4P+0zqvE9CjPBdW83w00P
9vnGGxYaZZnHfmicXR3R3mLMdxcHySf6AUan+y002ojCvd5vVSUod+sOXR6/7fXJhpy6cfb1u09m
W42Uo6KjLLz8NMjPxYfflcuvDWiieUsOQfvwCyOR/+EX6fIjM/iRug1oetqC8HO2vkLFNENgDLLV
AjXqOqG8wpC+X0202zebdS7ufkguKz7ZZcoJuj/S+f+1GToXSSuT867iAWLOzEi5XYfcb96mZtBu
OtpEbsQp9svaHjTONpjreb8uI6vu7/qy0rbQKcHTinIzkkJ0p+9004gimoA1hOOc5ldjgmX01ObO
cJPHOQfTqKmu4zmtrhMjddWnwSJ3oCLJspWYeglMBKowLcI9HVU38pB3YnJDRCR5GB2gB2k0Ndt6
EB1v5tGZr/iZ0+4Bs+r3cpVBrK7PCPmudt2iQy7TLbiLCPVUmmo32lhaR4eXDcQP4zqQ1uNfQtf3
LlK8pTKwuCMTRWft/W5ia5ZbjoVCSYa7rS8grGEN7xt0HH9+YWGeVnTHmFsQrPr1nEYVHB85Knxd
BlGlgrCkDhd12GXDby6aCNsaUP+D/x4bGc78KXZwvtbcJq3COzvQKAF0DeRoqdeQTsqDKwO+puHi
ruyIjCSdDm+2AmBVMVbpQVZcFss+iDWS1KtClDyWvWp4zLSd7GiP4ZWEfF6y7A20NjrLCvEiH7dL
dccZbVTGFvXABu1W/uvs3+0QnIiWVN9DO4bXw2rS+6pOmtOohwhug3N5kViha/k5Vu1nizINrQ+K
jiyLo/GTJJiBRu8VwDAJ0wVQoKI1f/EK2kC8jkujg3hlbdFRh3yj4fXZZ2tSJ98gUKYDHjbJwFf0
T61T8VZQkFy8WVGeo9qkoanRjjEtHpA1o9QIUQkInuVqday2cPHSwaEd7Ri0gsTJMLTOmwPsxu8z
Fb55GCiirgvkFp92kltMsJ1sxCHB673T5UXRfdXcVrQ1GY6JdO1EO15kj/Gv4KC8dlJ/DfgDUCyM
zD0N+NqvlaXRZFVOz1MxgM9TEkjN+gDK4Fx1KH6q/m2QzuqTFvGGXZbLrnmb19cj+d5/tquPKrc2
KorjbHl4vLYG1zpqfg8ym/4sRM6V/ibSo+AV7YHroCLb37rx/FJUxXZciNHAzxV3OuIsm2CJArTI
s7ONtq54PUQ1+KewpXhlS1B5w414I1P9sGU+5RSK2cNti98pKaRUGLyCDnqne1KVpL3u3NA+ZCTs
vyhzdCe/w2tESuPndRk51iFsLBQzTNipEFmdreooz8kz8s9n08m3n56VAVXyBD6rqnG24jfvm008
UVN/8EwjPz+by6M6BZ8ro2jQooZrwUhhZE/N5oQ2vTLcvU8piga3Msy5cw04ury1FY9etdEtrhrN
jZ5k8GjwKBN68WQGt4WOmGN7NnqzSeBZzsZj1g09X7IsmPn8PzmorG3bKNKOBVR0yXZq1VPZds6t
hEy6P9zZ7nxcF+ioQl3xDQqqXhb4amFtW6uKLjGX+87JfVkU4WUTA3rH+3Ci8CmvwqEN/8qrfGsj
sTLQNZ3u6G0aDuay/ay4sG+bSfCspDs1htu16JrheQpqfRsNVngltpGO2xu6on5HIG54FlNVmFAF
Zeqts5gGutOR1bZ5ilymJYe+J8P6Kj4JN5GL23oZkJ1W9c3TlPm/wh0ynD0Ejc+TP9KFLpcy8PWu
KO15DfgchY7n21KJkalftEG1kTlUZ9Fet+b+sucakxXx5G/X1bKvVU9vm122kHmZOS/qUAfHTyF2
o/KLGni/hFZtQpPsmSe3VyJ6B2eVSxnWufglUtwOVFlvkTK318iLS0IpSExbLYBnRIJkD7lab2lD
Y2ds//JuEskZNYR1kM5EVW/GeweCwR2Smslepr0XYuuN8R6adWczwEFx+OTwhxT9oTi9/mwvxlNY
Ztq5zuvU3sgmo/usT+VwF+hBS3NS5hw8TpaPtprVG7+eh2uZypB0LvodfXwjswr128fOGnd5Eob3
xTLzzCB4BJi5Lqlg4bjtEJbzJzR+tl7XwjLgZd814N/RFo6XmY+IDtmfLF9uPJrhcGiijD6lqoYa
vh0ea0cNnwEC0FfpP8tgxHZLB5Hln9LF5jY0qs4znP/ipVrf3eeBfqpM722B3tPCgKAvH3JMQNGy
vTP30MYuy+m9zW/6wvlzjQcaSHuX3TxKQNVX0zbow+lKpnNbdjSj2dFWpoqbGk95+SVL0re7oeJW
kb60nWsjbRO6bgqDpI27qGXAJYqeNao+OyjWi1uxRWgojxzl/zU3rw2Acrdi8JdFEiVTGYzIjumj
KYLdJ8c6RUPLPIQWwtH1F0Nzy9txMoJHUMUUm2Dl31o0Pu7aoZkPVOHDZ9+Nwkc1cjco0GX/5pW1
ZudtJDY13OBZ1gPu/7xeIkLIaS8R6x3e7y/OdQ+aguHypQndsyLwASEcXkmdQPRvA965dZV2DzIj
gEjAGn7UbRyc4qXHeiPRnR052yk0xgcZWlhTb0u/2et1Oz3kNiCPLPaR7ln+hVBM/+o3Vn1zmbmU
0RrFGjeJ/DnevfLqsr/wpqTEPqztlrVoCofPOWKFV9SqAxBOKdCbpKxPtAvCLUUD7NMYbtNoKfgv
lkKNvZM95n+K6xK06HWnlRvt1zXBUKSbqQ/e9hEH5Kr/H/dZ7z3+76+n62d1iyZ8ta9SCyXORj/2
aLNct77B81ba98bNVLENj16pcZPaRnwagQDni0NMg3gvMRJeAcrZa60HlmRZIpGyt0yVcVZpEQgg
fGqTatqLUdyXO0r4CAhpD/gKEXY3St6+pcuJPp9NaRrTVTe3e9WsInNLUsM8RVVm0brNd34b8JN3
I3NPvt/FTy5ncvdl1bZXb881/hhdk+VT7viABPdul7qoQrZI7Lzb1MVhRzXInFq/2HOYd8zLZVbM
X3vdKq9lvaySBRpvnx3vFGhRlvXiGPrMvbH1SUFUcgTPgVAZvRLVzfyuW/ZpKg6xTbBaI98ItPZ/
j5WN0yj47tgwotX2c6kYylauTJpWLlf5YitTxXqWq38Q5zquQlcwyUw33X/ixpKpThuvkkc0zL5z
Zom9DvvgA49WSmtBiuZlgkDdreYE5StY441pZvQ4j6ZBA3P8bCxmZF0TRHpJicrUqoDew5Gk0MA8
F6+6RhKeLBCEo0swT/SXPWaeaR5iJ3wOACu9MiR8bE2eY1C4sBEaV49F6Tw1vl1ff5gCDrnuAwhN
jkrjXbwBZGWPsW1aN6JXghLrozUZ3VkkTPxFpKSJFFiwq0jfOaJhMsZ2coPS72WBrJLBNdLLUpnJ
+tFK4r1DK82udKuUXGc3HQstMh5LgFb7riRPZloWgsaLzVdQrisLu7mEiGNiAzSgvfxU6tMfXWBp
J1LDxiOkpic1DtVbrWtdlMJfJ7Bij+3imrpWudXs8ao1HC/a8hU6nRJF//MSaQLWojvdLLZyz/XF
pAFc3zFtMSU97Gexp63XbiskPo6XrdYXI255gbGTXl7Iul3xqnmJc53HegBhAidGYzlPupHSX9Hq
D25L4Ui/WY3aNNN3K+dFCafnm0hI6y8x6xarY7Wt28zLNjOfU+SKxy+k0F4BVCovbTFZx6Izy6s2
q9MXZYazjMbHHz8HjBGCF3VAWkaogCYVnIwBkZeQAaqhbezsKvs4NZepBItXgtepeD+tLWza01t6
rLfDoteWJfQDjb77lf5WzT8FGnTpgHhg+apL9NtErI3crnEr0c2IFHltDOei/TMtLPMUQvF0BknK
f1WllBDsKEOBCtZidQ2KSqSExDstIXIlQ90Akrp4Ps/tqDVOdv+j9KC1byVOtpM5SaQOKDRqWVMA
XXuQ9BkwaAZj1kLlaqxI2M/8jmx7CzmsP9PUzM50A5ekPqMsOzd0RG3RAUaUc1nUuKm3j7ou4tkq
dxTztipVUOvDBAJwkZJaprBGTfde6Hfh1kEMWLyW2tePM1TltwDwXjl1Fl+7LJ43WhH5r11HO5LW
F9OrX0XWBkG9/NV3UndTFIGHikKDCq4FZrczQDRRNvBOmmMg+bbgtM049i9TTageoKH5MF29EvxP
16ZpEG2dgSN5u6A/jY72GKNGCjyKPOfWXthOKJ/RxT5RMzwPQbUX20jL5Yz27uJelmR9gZjksoMJ
oGvvaXq9d2ulvII+xd0nwHZ/1ZP4SwPE4FHtK/0evcx0I/Y8681dptJG7i1NvcCfeTTTvvpz1Z74
AzQolWTJr6Dbmk0TeP4dvYDzU6m0j2IP9Kw6pL5pkRjjJlHTHjqTdqIWns3X6JsRxuPvwxwgV8DX
2mNftvMV6ifVlWpmwRPHQXro7dz+Pfqmt/CfSCT0ZtOjHUML8/ZkDd8kyKd8CndQWKRgoFKyRvWC
4RMjUIN0P01Oeks3nnOfVyhcKoHFr9n7VZCTKhVb9H61ei9X8VjcdjnkWFFgP4Y8vV7zXjTuZADE
bt5Zsa8e7dQoFrHqjw6ZTrH/WJaZey2xawQ872TCLHpO+zR4gtwvf9bqNN77Km3/RQNwLFbKcmv1
TvqjHePtbE7jtyCu4/1cI+26RjRLieQ/RghPVBpH2ywKp29moAD4yKHaPMJuk/EpUtTw3l9OIE3o
OTsLLaytHbYhmVg5nDjLMUT8fgC+QYmsswdnaIcsNQ7xeqnLhwaB+Ukpa0Ahy5nmw7Jlb2rA47mp
b9soyX7oPQlfo/LKp4nGxOvBVfTDOJfKFzJYlwgD0M8mmyAesmMgUTn1YW3hW0d+7julZ+0Ms277
BI/idAf3+ZWR87K3ajEVB7Trhp3EymCo6Xco7BCHXJZXXTSDqURhkUPpA4fLbT/XlCX9zNy1kzN+
bRvycIVBdmRu2ukXR893AoGGHpXjMHIqO0E5u7qjbVzbRp4PwcA01HrlOfKnaQ/rfmGDlIEWV4bQ
VtWTYi0DveYZ3yJc0ltr6kAKut8yvhupFCweCV8w7X93mQcTJC/AYcG9VtP4GC3f15B9WdRwUotj
PcCF/I/Zb/NDUwYTBK4MM3235xm50dSdnCsxGQYs4vBX/hSSx8Z4TqfQ3MywcOzWtWucXAVJc4zf
t/oUlrj3iqdlqKtDuaLHuzazdm1r5w9WmXLQNJP4WOsoFDd6xElTTQHOd+p8bZn1b0OZeQe9V2ek
CNAHTMaseRRb6/XzdhUO/FubuqwF4Qc0dY2RvdK6GbYd+m07KTyuBNGXsuWHOmaIetHBH4ZfpGp5
cV+4o//9+lLeNA0DkLBs2RWdfeiL7hc32kF+ubH0Mb0dpr4P94kC1BPhwc/TZEEZo5aa3aDNd5TZ
e2i7fI/Jl9m7XXaUmdgl4j1e7GaoN/fv8XJLCfW+2RUETOXCWi1DUfr2vunrebPa5Grhz7zVCw8a
W4mxXHgJweu/rWvdAVCQRA5JFdyOQ+Lsi2oRFn6PWXdsIV47Uo36HeUD+1RV1t3l7yFTWK+ARfMH
WP9FVNkuYWJyc4fv8/ell6l4PtnI+H73g7raaPqg7puWbzZhFygb43ca6vv7gNZielgRVFzIypug
ylBfhidUomSRE/SwLyzef1/UNsntW6lEi7Rx75k5cLcymdCQCoppk5T2iBIq8wB5nEM/UUoUm7LY
PgaCut7zbbWIp+IRNzlhjcoi+Td6rw2Ih+I/TCpv10o+GQ8yzG3v7JwBKfnVVgOvo4SoBpssV02O
xX2wGxbhMBnIVsO3WpPzzkcfBsdFOCy0E+OuHr9JwAdz12sH6GyzrdjWPcjJ0ffUOM5lD3HYuebd
6gGPmsutuvf70QWUHubZRC/zZwfPHD8ovfbX6+aVx8egNDvefJ5+BYMSlDALrRqkhvWjoRfgrB3z
vskhWauWYQkQkwTIEDsfTRK6LKRZ2bos/Hmvdfuf95qK9qsXxdrJ1cONY1vNkwyxVpjHQPO7N12b
toAUSZ8987pbJG36PvMe+ixcclRoyQzBYB59lejLnMQVtfhce4t2gOM8FBxlPkev95MV6rK/2CZz
9B5G9pdZV2qvURa+jknkPI4Dj3tVYoTXMhXojjc7Z1Boza1geLLYQwpbO8tEgkKY6cEymi+R2b4B
fYj2j0lP11RtAQbbdkjn7bSGT46skLUgkN9utW613MohiXsrYVpbhI9+Dc5v2UMFeXUzcJvMWypb
qp+jBx7SZEGf/kOY9ajmptNZTDKUsDodnTnRIXMkjMwjnRYxcarVTedEcapTNZqxUx20orev5CiR
yE+cXMoAh6O/azVN28gxRWxyLJGr1bau+GSTDUyqfhvVLbp9CACUliFowT6QhgEWda5rNUWJYaET
A+76RhhWTPXesnQoMnvEBQ8K+MlDvRRI56TMDsAMkkO1VFNX7xToP0aNDhpKetEWnJKz/9QmL1Px
lpQcL961TV7a6anShpe1nxyXrRZvMvNORtuQ7BYoIjSNvswlTF2+BqO/22vWF7/TvyHIlN+Ls2v1
DSR5+kuVocw66eFRzGGGEJ8xgMMd9cj+MhZqc52rZbITrxU0yj7wYupoyw18p3q7wWXL0fl0A4qJ
H24QuY17gMqUrldgLu2NFSZbpqRdZJpZNPRNmr5Nk/6kTLl70/lTtGusKPqtAsgx6/CfIgRnHga9
sCG1KJJfRqV+lAAaKB3ILgLjfl2JPGD4W6VxCPZ882s6Z9YBcRfeVhas9emYwQ8T8bbrl2aXdRBb
jvAK9Lb5cbV7UT0cKholyXMhDvZpqUwVaaZc1oLTRS/qfePpKY54M1ldUJebbtGnkMEuOhJVclnH
tGC1y7C6xTbNQbibBxJB4vi8xWWfsqZQTBZ6Z+i1fbMOQ9c3p76kdendHtCNdGOMEO3t/nUJ5LCf
mw8xRRuNx6T1fhPlYbiS9dtauagUX4SH7UUNWuxVdpQgsciVKEIjFK3f8myzmgMEJeG0o8j606Yf
9lvtP20aIIjV503kOlsd5NRyppADiOW79nEck2+XI8pil6tP5w+Awl8R/aKfdomgv0w/RPFItniZ
rrHOslsVRt8uJyDxXs4zfTXsaHByz7GRVaR08vq5SQHwqcoMGCWrHHiEK+dlskGmQ1jzJxJ27i8a
35/k8DT/Zo7r+qwbNEKiX2Q88zcfNqHSqr8r7b3ofC1rrEp/W+Nrin/TBFF9npMCyfVh2k5ZwamY
jPa3lu/nTQ+Jy33d9NB5qAGnrzCbvzUO3A/wRU7btIHL0RmmYkdFJb6n9Xi8tt1JOepOUzy6mldx
8gGHZXjQLS/kYVM0PIx9o3/9tEhrawW2VbN4bGt4D9xJd67NwZsyVCd4gAQfVDuHxMqNL0k93qWT
m/5IjAQkJU9vT/Br1mBMiQgV1fhSD/2d5M/+KuJ9j7+NAMSGODso4J3bJb/AS5E9SKNDt1epbn2x
pqYGABa+SENFEar2aYRj69LmkJUGrZ6oYRyMEfaqDr7dY2nk/bZA6/0knRBxHl02lfXtTjad6JaU
TaWHAmCnc9m00xB1jxEtobWYxxTVGR4Ctcpv0DbgBII42WUKhr55FN5YDRO5ExhWFpPYF1Mdq/mN
bPG+j5gQ9Nw6saLxZ4a+36bpEeAVJB/BzWzryX2zCOl1YZj/6JZzeut53xA79ncpB61LhNWq/Sak
Scej0+5gNzEAqvd8KnQAzX1RphoOZOQmyZ+uRgsebGQuFY4uspqiTbXR4XxYfpADe1eMM+m1Kcvu
sxIu0Xrhe+uqeKSh6t8dta1wllgcARm1y4qk93gXL44gLs0b3YCH+HYkVZUVjdo8v+V3BsPJDiMF
atG72/n9pH5vk1eUQuEg6kN1G3nTfKfR33QDgB2KsLeAvI/2darQz6fE7nFqu4Olts7ZnnzL2ZEu
SQ45RIp0GWnRxR0punOO+PdAP4ReZQr07jrVAbHLv4w2671B9/9rN8L0sdrhxtmbaRK+/kW8vdj1
yCvobGzgIiug90iTmk/pkpOUueoG9YaysYWgHbkLr9TGjWlnLZKxlfHaUHmpW5KQJAfuwrorN8Ky
ObkJlFYKfIcyNW3zPy+qNJPmvHy6JUlVQH+7DAo8lbQXop/Rzv+yLY4YmTIUYQbanlR00GE3LjW3
uombaXoMlyEfrX1TFrC7LzMZaPg3o4aHzsXiZZ1631ErlhmUjvBx0NmHJHJwXk3xWGfnoVd/FZMM
ducV166qt5eVTVSH13lt/YFET3eG+xMZo25MesRBi24LEbpFjWkoybcvRvFIpFxdwmVuBtkfeaqq
9Msk4w1HJm1fzf2wkV5LbQB9w3M5HplLjFzJAEsavAXJzWqGvjfuNmXXvS2oGyS2q1m9T3QHKSOl
9Ry+kxWdv1xX+/upCtxdnBjTS9OH5FEt71FX6eUKxxL2UFtTzuKcB1UFUInQunhd16quEK32t+J1
+am5tSfnO8ji6cWCC/oZOYCirutuW9TKfTXALSaRhQU6u5py9Vr20Ws+Oo01THvx6k03nDTwrrBh
8oro44gfYr08ybYSQSckhH1K9SSzKIeIkiNndSO7kbPqILGvJmi0bPRGTfTwLK3nGDaH+i8+YFYK
HhE0USiRXg28ka8NaHRvQWXz1VwH5UsFOcZGHVBmK/ij+SR8AuSCmp0axONVF+Q0XCypU47T2jaK
wgpWPKaZXoTGhm6G5JYfJfhaShOwjWI6u7iNtW3qZz8Fhg4iAH6VHdS8QgXYovqmLCU4f7ZG2r2H
rdeP7Z2YxGk3ENionjkcJEIcdgeRk6wX27qJZnX06GbdndjVRhmQpEEzC7y+dlN3VX5Vhv6jPysm
1F9CaRVkOkRWGhypsx//yPgth1xl8YSNxyVaMMnBRjt4I0a4mwmXy0so1JX5vusoSyFPvfO817Bo
p/s1BTApJrAAP1KuJHEgjqgxR4Swm3rHF6zxII5Ub6h5F9orBBnpySmKnC8+Tz+aWefdlS26BpkV
Iajgz/NWrZ34tR3cYuPMmf+9cqu7YSAhvxnnbyUHPv6qRQuCpK/+SMzsizUk+bdO4b8W/PL0C+eB
bEeLb/PY9QUJAdPSbt1wnK+mwOlOleoNqPLq/3bnYjQ/3tla7qyE5V05FeRZivQbRfuPd+675Etc
Zuo2zs0e6e/8AIkZbNyzqRzNYlK+GwPvc69LdMiwa3cPxb93A+a/P1FHR1RwiNWHBEKzrdNU5Ver
6V6Xpm3W/wm1EZXOOfmuaIr6GvROstP50D8Eqa8cwW/HpyiJm9uxjee95c3FixP6EEaHpvYbQhpv
L0PjZSh+EPzWGSQBP72Mafb+7WVEplv89DJqHmxuDZ6Tt93I57kakK+gCJG9QAVbPBotXyvLzPRU
Bnr5cmfK78TE01az8xqjO8pUloczvUoybY3xshxct9Nsl6UAA8CYQ4rszGa0643QQiBeyx45atGY
0FrP6AlYz32wJGEQQTqLrQ6Cpet34bqC5PiZDqPs0fbfliMJRj0xssgmmJ1607Xm29AsVwnt77bS
0126zOyon8mtpAaJ08UDOQ+qPZp6rcJSuRPBBlMju0AJZL6BDRZNPfWHmFEXRSpmiRKdGonK52m6
KSv1kecWfxuVJXyY02DWN/3CoCKD3vY9z8eQQUfQP16vDqQRiFbfo6ex3hetf4VcZ7c1yJ9dS/Eu
TeC+gmHChQyVPmvxwnntXUvhL9Nn5Hhd6GVt399fGgfmIQw3vj+4xyLSamMn4u/aYkRTwT2KsLuI
xcuVeHVY3Dbt4q1aeme6oUV1HZKw+zk0XnRhqV1mk62+CIWt+JbZ6lsi1ffIn9chMHyJLI3aAEhG
W5g/WNM+aeFQkkfAy9OgGMeoRCdkeViUUrkMl2izNUD5UppfB29Spv1U8vQ7hPZVbCoGTQrR9I3G
rl2ZesnrFNUlUD/swk2bRB5MFlV6sbvTwjDm+tO3xb7Ga7r5B49vA99h5F7GhbFdhjbRQYsMXUS6
7X9Yu7IlO3Ul+0VEAGJ83fNc8+B6IWwfGzEPAiT4+l5KyrXLPr59oyP6hUCplKhhbyRlrlwLtmtv
rP0Kv5sAdqDTYpkX/BJbWLi6TqLSQqd5wjCKV4oV9oGyO351O02jePnDS/qpzi0ecpzg7wz803rm
IXERJL6zCkqOBKcWZpVMqLtmxL+U0hqDjTMbpdcUM/y73DHZA1h21gbWG2imuP3JyHFeI6UaO7ew
nbM5ioi0jg1kX0pA07k4Um+Xu4cRtBX3ccwdmoPMA6RFT7zAHDQlQxwMeKSsWBS8yqBg1fOHemwa
0O8AqNSwhD9UIO4HWUuwnBTYZ5cNG6BpGEX+pnG8994Mx2oaSqa/jdce1OmjwG7tQpMmbJet39X6
VxEzgblfOc0Jv4qYOctNl7cn6p10Zpx6kR2Hs86bX3vp20RN7tufx/7Nmb5reKtlJ3ksE18tSy80
Ho14/NfdqOx3m/y4+8PPSKHlrkSrtqLM2JGrAKQ7+kMLHMT9WKvxwR06dqz7MYeqIT6cLei+GU4v
n+z0YY5++csUXKDTUEnPXNeejwARSEyOk+D2cbQ7bwVJeLYg27Xjb03EEuxmQeOu3aycvFXHoZD9
R4el58+x4q66gEHiy7D4DV2KKn9E/aoPxOMvE92B1y1cglM+X1ekl0nGOhWgTfECUKD97p1wgN1z
79vVzMY4uT6h8Kv3J/gusFuaNS5c2jHP1zTi6uwZxUMsi71hgGUT1UvpoilUuumg8gktucDed5PZ
XEydqjV4ER7NHhADnenFSivuRQiKN+Y20G3VHtRRCGdvoYZsHoTy4n4lIG42WlN0gRxptzDysP7S
1UhHunbBj0U01C/QI5vt7QiVIggSOesma5svNfaqllVV96yMwFZUjEAaa/ugh6MCKr4ObyC5+hB7
/TNELqoVtPeyB2ki3EJ3ZJPaNmob3f3/+BkVwgulCepypbi1DNkEun39RnO30zB2r47Nx+NoArNM
1iwvrKWSeKPUnEG/Yt1PIMEOIcJjgCBv04rU2pLQxeSzi2tV5n1WqOw2EfY/ZCavIAnMbek446v2
MkN/ywrgYSrDecBeE9XMLl4CyMe7D2SrOF8pFDneMRf6JCmEmlc+UNdb8qABzohwpxaAfSCbHjB4
YG+d4wCBHScA8WVrsHbzF8Cl2300tPaa69CXD7vbuZ/tFY5Fb9r/b3Y55VCfbaIFV7y/ZKUMNpk9
VOuq5MUTaAzZDrqU4ZJHXfEkeYuiZT/2F0aIZjpFCEponSNythj4fIZCXqgzq9PpPgMJWYytk4TO
1qqIK/vR7mVyJ/1O7obMC0yE4bzuUGOxzBfSiqO9w7aWK8TwD3UYFeiujoWtusPsDtk+6M1AhApg
rAYsLFOtLk5S9S/dylOOfDEN0UFwSuVQM0EzrnvNMGlABlY3oUpaQ1wBpSzULBQUzGJXPiAzHd4F
vXcmM/66YCiKAXKvsxZTBlBBKyAEs6Ne3xrfImfsNlmO8911uUV0JB8XCSIk0AL4tAzTantdfCO1
1kW9nxyoj5MCCzonyLzMazUNtBGDTkCGdHLA7o4zpCU3g86yFb3q7pMp2nQ9j2/I1JsB9I55+w/1
kek66Gr7fVCnpuZo9fIf8v+/Dkp6oMXA9oAfrRcB4qS+ugnTGFCPWkjWfBvb+Gik2G0+lFFXPZZZ
9NPSu67Gb5NFgM3kGXSCbG56vzep9+qMiJU4X5syQ8WZlcfNKjT2kaMrixULplu0YqozHv7aYn5Z
LmTuNfeAhNhLt+D2XWBb4way0u0JRHDDQQqI5YR+IG4QX2YrA4CJp6mBkMZYNe23oOF7YQFvu6gA
5wZJAYRCC/YNyjv81bN9e5kh3TZPORia9tEv36eUEwBLvXTfp0RJ+SnGZzfphHw1KnsANSPuRtTg
LaBzIF9LgWfSndS2v/pVbAJNbAjC0qXqCr4hbbAIYZWz54PiogFx8pqabd9CKByKnKQURpphdWH7
5w87SYt5CGBgMc5S7AXPQQnZ4AVunAjrzwJSHfPN567/xccE4OcwTAnbxD3rV3zyo30ShuOrDznr
Xlb1s7Cq9JyDIXqhoOvxSm4JlB734AiGzqbjL2p7CHdpZkdbjmLFFQqTnXUia/yv63zqV6zKoftB
7bFzetCKOM5aQVQIuqDetGamvwWW6Z/IHeM98dYDdNXd0N2H/Woi++Rasz9R3JPJ1YARBTtW1XhP
djJR53+1/zE/PuOffp7f56efMyREx8fc0nY3IaraNpbhQS384zKAyHa0+5u+zMD73sgAqYsy/dYy
P8rWwLYj/tP2IBnRA2YfNqUQekl9qMKkeEv/e6qr5WO6eXgKSl9PFVAI12oITuXqT5Gol6EV5Buy
kXZCD+bTi8zNBRts8GJjKWVObO2RGjVn3JgMcmfhiqA/+2CZf0oa9r4Ap/W72wwj025hV/VnsIZ4
T9kvt6lT/5rtdzcaXkUx/sUePv1swsEYCkw3Xe1Ck541/l0iEucOaE+J+mF80CvzlHdgtiBP4bBu
53ksAFeijUOJ9m+nBFSHvAXXLfmMhustWgE0nY0cy+yjnwD2ZffTE8zV7J7LaDqBNuKWvGlaFeK9
xebkkCnUQflArTiRUexy6GA+mzVSEpEfxWdqgupv2xZd8mBAke6hGNlq1DWuWc5sVD2JakHNabLY
DmTM5tybKw4gjCrLHfXSlByCG2dq6inHHJx8NGUJep28j7uzG0egRTFCBCv40qa4ib6ItgBMHHJw
J4ql9HE9QRMviTfUtDIuj7YJzaKh4eVjjLzRg5PPoRRyaBtQPl+HC9GYy9Dv11bHoFIYp+GdalCq
Zmu10FoOoJ3wOwCN+wHsD//2kEF3bBWW+j88gJxCWFynPP4yh4/z+0olDPrw2LMU9hpIHIRUPObg
Omna/SE1NkSkP9vmfpDqg2S/acEC65aGtXUbB1kJG6ymqAhuTj41kTKZm4SwIUwNl+5sumJqPgYR
Woe8PkzUItePgTbKEU48Ril1alc3fZ4dIT/oPwAa7D/4tv2MMq72DJJYH5LlTbBGfFutqbPzjfA8
ImTV6U4ylWV+qfzcBistRmeJm65RUt9uaHhgCgsn0fbbPFoPgpTGFvD+5JZMZjBgUwXi5y39BGoI
+iOHHvCCemkOGzm40rSHOzLJ2kAFkfSzHf0IUNduDq7tmQCA/PqJwOwD1S/jniydWUD1afoWpcmw
pwCcAEHudmr6eg7gyYR1Fyy0d9RJHzJkYyH6nvI7+oDxrEPZx+/DRVHXK+7ZoG8us2CfYB0AdjfY
d2FTPLp2Wj4W2CcxlambuGH4jLu2s3RtLnbUCYT0tGMgSljSgI/heF8VIHEd/XXgVemFsQcCTdhY
hFaA9E5g3wHffdYgqdxKlXwDDe5Xr4e+D4hGwn3Bocbo57n1hoHUTwPH2ghWbgrQTLkyzNTeuxqC
bxnNuENa3NLQC3GHvLC7iOo23wRgLZCQQXrts4SB7TRHBkNnFjst5aLtQNban+y/+yNneLbDlvd7
lC4rQFgzIBV05O+PGGDtJ/WSJUhoXDs+BQtbigT6EqyaZYJ3+DBU4NKQ0R1UvKI7z0KWBdvjcDtA
xvYOHAGI+Xso/ZJBeCIPO0qtW9V/nUbXTZd5yD1NH/4j8qWXLl3NDtzqKcmX5qAp3aaFZp9+QjPY
CN72UO+OBhS96ZMd3kseZPzibk/N1jZXHKywTwlOHti2/NuNlorBhYJ2WHR/dWv0bARk/nDT55h5
NrLTQ43eEdeH0mz9AEblIZMATkCYbNtNWXaELlh+LCzD2Y5AIdxwWQHGXlnBQx8hdN3YbvXFTviX
hMv6R5NC7y7zFV8wBQh0y6sffdh8GQ1efimaMoU0TuY/jDa+zLXB8xsIVLw/pbHU56d4TpKukQdr
QX/81jDznTUGStPyCMwWccR8MkMbcqaV+ZuNBmkKjiC2ILERBuscsbcHiMRUBxcpGwjzuM4D2WLx
2klnuJcWloPQhexwO4EL6+oP6StAGoWJXWprtXfz5WXoJoiWVs6tOyrvwPRm1QN2Y2NlY4o09iRu
kGxXQLv+bpzF48nItGe6dg5KBME/VWaeTLCcXG98z5ot4a+b33yqNByfk655oz0y7ZZpozwOEJsX
kbknuwyDG84CYB/y6UsfQ3bgGt6lMLC2OzbEzh0v3lDlwSif6xhKFZCKsFYJ8oyQnEunC4uEuSQH
N3zOusZZ8hLF6q2I86WYzHgzJa5zMYC4nS9WaPNTKJz1UEQIb1EHuUjILS1LfMk2ZBtQ/7cy3SSG
MF0vbgYJupDOzdSmKgX+fk1lIAApxgM2jeMr2HN9SFS6xqHXTdveNKHyX2rQ0hzdAOp9XGtHW8Xk
L3sBCv/JN0owYdU/6pEZb/omyOr3Gwv8uJmAIIhrIbtYWrn13ARdt+K9cG6kBW2BrE2KAxIGYHSI
pnBd21BFSK2oXOY1yHdiZ2rxCcRdHwDtDSAP2qaFpF+qTGv9n33IkS5pCrYTrr2vk9EdL76WZRfi
uMVOdOQcKj7d2sZ0IhmyLLXHW91HJ0zqa218WvTh9KPvfxsHPhSw3CvnrYUswwLER/yBsyjYjAEw
NhI0hmc7DZN13wjruTL6r0Wloh92Ah487Oq+g+6ZLZQeZNi/BgF8q84o6EnBrGmYz5NS8yDIqs6D
2goBLcBNjGjIjknjGst8kukSMafsGEcKJO3U00Xp+H5LXVNmIoDiFtOBKSTQSl1WWRkoBE8sCK9D
Cyw5hREYNIxCtPeGk9bLqhb8bSzkje+i1msxyK+DCLofKJn6yQM3ePZzBh7mQDk3mW9m0H0S/IC/
bH3ORmavhRP4D3YqXpIo3k46f0QXWY0hsDUcdePUzhnSxZmrDhZloD75fHTzgI8HanUmFOe7MZy2
BAmqFHTKhxYRvRkhpOFDoGT5u014YKAgUWpyJj/1MZZQRzQf+f3H+cDtFZ+DrDuBfwPlKaZvrK4R
lsExH8GSDsyNDtKUDkCBleuBqkyjo/WFBkXQdlpfbVMaXizjrcGx+5AEYY1Tsmko/A3j1dxUsvBu
RlmkqNxNQoQLQJyU6At1gMkuWjC35NtP3tgtr9oxH85XZ9fXxN5Z/fDJDULuyVq5RQsu8BcQxIRn
UdUuW3SIB+xDFr3Uth1dRoFzywrw+43HQD42u6DmalqkSWTg7TIWK+CJIGpwfT8pO69BZr2mF1NH
dmfsnUuZd8VKamfqiXJk4BamAEAwFbPzHy8/mr2wmQWyRZSla7ZDT9MjxnaJuky6NYn48NpFRmml
DlB9wGboIaSB98mPD1bFV+ToJhbKg1jts73tyNk2z8DGetdCps3hi6IuIDdhWc5tkk3Nzk26fF8y
d7yZIAQJjbi0+aIg9+gbsfEjkM3Oq2z/rfMLtaRBhZc2O5lbYB4J+/GGYcp5UGF6Z3ojOGW3Q4zI
mwdFwLXdhum4tqHQtyh0pYKnKxXoUqtmiaBVeGaOtICr0Ud7cG1w0F+h9ACEjO9+ODWBuUTUDfDm
CPksPgabVSK30EeDvDHSOTfADKubIpPN2fagUC/swoP4DnhUzKQdD1Vo3lHL0ya6A29Jvus9XZ6g
h9Ik1FEacbYxa8Dv/Kgt32cJ87xb2T0iqYkVRMm6dHDQVJkNQsLro5Bbwk8DBM2OZlNjuovSVFwE
SBXWQSCTNX2jKv21MpPyAUpu9olabRR257LpwfuHPrqEjSnXHhAX67QK322oXL2LKiOYv4uoqi3P
9cRuyJ++iiCPF+uYy2Z9nUhG4pZBtvhM8yA4DPqN0U8RZAKlSq35r6ws+Slk6t+6A8S7RQTWerIL
z/WXVmvZxzYu1ZOd8m03BtaXXFpQsi7bcUtuGVLouYWDfTsN9uE/TTvZRr3wJGi4aNoikuWBESyw
NXq2Q9VgtC7cqdsQCxk1U8TWPzW5bhJlmdk20fraG0kEJczyZ4xl4WmAptBBZPgtqelwRMsrL0Ah
gu5NXc0RyWvgEnXTTIE9FJqmn5pIGSTnrO6yuRmP0jzHtfFjngkZj0sal1+pFQvXvQyd+exP0/TU
laK7MaAjRn3cYvy2zcML9SkgF2/bkYEzAE8Eo0Zzhw3WLgLBylNiTAYwReOG+orBtu49EAbSuN7t
24exS5bUV09x8ugVP2t88rYyBda9j8rhQRZlBlqufDh6mtwJsGG2S22nhpYO+KJmF1TTNMx176iV
lrkNDGBibag5WKq6lFl4oRYNKrFBXyBAMBypSVP6QX/nZ+njqGlP8qHN7g0dtS1r7myxwRggd8Pr
vULt/oVckJThF2hQ7K8DukKYWxQCAEGhJ6FLXyRiniQummHPAF1egGEiRCq79hZpEwLNXDuOsbAN
l0NkS4Qrp5+i2zqvoltUS+a7BPJGC5N8GhtldmXdX6iXLuQ8Hsow9m5np6zFy6XFZ2CeNwvBlGS6
Wby7Dro+q9SPsVJQ2IZZ6a5QcAUMSRib9tHFH+djL1DIBGhtan9a/VUy5uveRxC87sxt2ufDzkO1
0EPM3X94OhXfSzNE5sCvngrQpf3NIWv9p3Cs6tkBC++wq0ccuvQMOQ5L9z54ZBaJB0370orrs58b
7MUWmykqkpe6Uc1FJTFw2trcl5JvMwDHN0hGsZfroPcmduspIlnTVB3nlVHZIb4jCa9Q3gd5pE+X
PgLgjQ8jVH7R0eq1le4g8+5fcOBJmApXZAltG/ucrKq2UV5CDc91Qsi65mLtCjt9EgW2gkkXd/9U
iFUZtuP8FEhj1f6YfnE7BDVy4LNx0u5xPMT2+2DVLYrt9PAIYjfz8Ckw2yekPIZ1mmO332oshKfx
EaJ1sFz6/YVavgk2hanLxNIaLeA7dG8fyPfeOEa5fONWQEzpoR/jw0CVGzMEg2kCCmvEAlAIP+ga
lZyBVgVfkAfk7QNwReEsMPi2+dbLR+qPwO22slk4HWlgrgd2VNwyqccmT8aDr8sqmi4oL66+o2bs
RfieRsPJmqC1DRYO8DM2lTyRG3lMRlxtux5ksXuAj/pl4BYNMp6jMdcGRHlaLRLLlLfWENQXYF8M
oFmROvVkXeHzWWtx0l8jWJyFdyAEBId57nz3RSCOtDj1bRJeIIO27ThW+mVrx8MGTHrt6rrV0wM8
mXdHMknQ9G3MgAEkjfCoSD31FuX1HsQ7xg/LtU4QLp2+CDALLH3U+9+AN8vYub057FBeCtSmHuS7
qFtMzWY/KV7dTJFTLrKx5OdcV5xmCeDREpJAc+vD7gq3FKtCFoeSgUvxSjIDWCh0fYzeB7uqWR6o
I8fHa13lDnL8dgQl194czw0Y0l76n7W0+pfYVjE4csGKFjYhexHg/9qkllQbcgJr6/sY22ucF+u7
E+c72ZTJXd8w/mAXDMD43AR9VZsmD7mo2hPeOF+oc+K8PoOi+lwqLz+xMctXUMaFwKJuhj1WwAXd
0iUyUrzCdM+oMvT4EO7UQj3emoyD+w2QuPzOGf3mkgM/uuiG0HzlrTJWVWOXe2pmyFhAHVM+ZZY+
ggFnu+BghnmN0kYBW2EGe58H6RFVp94S26FFnwnxPBUxP5vGGIJAFzAACMl2K6MK4kOlm9pNaDcz
bvgZ8UpoosUtkmFAYa1AZcMP1Pxws/RsAIuBG41ABVP7DZUdYNiqq6+hh5i6jpinZiuBtOqDiwrL
6oSKOG/14YGUBEoAUimXnvaIOlDKkwc0iaqvcfM+B3kYUJwDFxE4kvFCMu87JNPWU4MaEFU11j1K
6a37XISbFlHKG/IokpQBcRCqBaJT4Nn1U29a4G0z7snZYSjMFmMLzBWG0ohWz4lwZLt2KjkVy9oz
Nmpwv9jQ1NpnoGNadJoZxp2i+khNiNSwJ7cX781YjckmQanySjXC29UlBMPorO7ht96JSiYrOshT
LzXptH51djoZHRHUSReU1eqcDlTBaTlskjYwAFIu+oNwWHA0gdqas2NZBEouhQwrDSA7pc7aUSXb
ERigeabrgD/nRKQIqoSrjGPbY+cAuvFiyG7DDCuamvy7JiphAobgqOzg7WoaUg+SCE4hl3GX9+nS
54VYpUaXbeZ2HU+aszxh+7ltRVh8m6q80BRV4WW3o+pxPtSDgbeb589RYguSOnXIk2MRy+yE3c77
ZQpSgH3+bPOqBvN6eyQ7jeiikIFG1SSqGXbxNdh8GiIIBvuopWSRYS/I5uoO/PurZQlQ1PpKA0J3
CKMjjQqkHU+Kh8kd3UclAJMZk5selHOPZGHGtAd9RH8rtGlgZrNI694/kkeJjMSqFVBCa43Ww44K
pZKiAYcUDeWQkj2gGCtcUBMlsdblvzzJZ01/mwDi0iILH/a5i0rpqSmOnb4kiqHdj7wAZmgqjnRH
3ZXTK5ATMwXexo8xMblTP3nWUw0+nz9vqd9oh2YNKa1k6+RxtiLd8H2hq8NqfE5WdmvKcw8A/tnN
82yVmzY7Kq/6IaKsP1myf7/EqdOfyOYF4NdznfxInZP26MHWgDjahwv1KFTQgdIZvGqFcXdNU02D
z4/m2HwRH5XlDtIMZKI0FV2MDhSV2ota5EoDJ97NA+eM1q+5rtP/PhfZP554ncv+9USa2S5LdkQt
Nl6feBk1GSpvCcEbfDRx3LGf0g6vlWsvthOfm9SLhDjP7fbsuIY8K1tEeyxth85Ogdgh23wbAKCy
Ty3rQDa6lF6NemZ9QZkBSEpfeIcTBHi7hD8+GYDfB6nxUndN9a1kwUuAD8I3UEHPN8CTzje/dZmR
8p8hlXHQ3aUe+V+m+H/3gQQYqrzA3712e9c9NcpzFkT0UPCcb1ro1M7sEMyHsktdm+6lw6/8bAeP
yWSzl78NigK7ndkh/j1IpTV7iZmTnGSJ4su+MNQtXbrEz6GVubxaJgTibr1Eb8gzrkVfTc1mWdbW
1kpwRvWkNX4amvdLI2qqaJ5ysMDVYSodlNBP0DG92ybi1jaLQARLNgcZykXb+SWoQct6PaCmfh/5
In8ejWlbNjZArdpusiy82mVcvdt9MLbtG+Drnt0KZ8gP+9X/d3vVoH6Nsldz4ktnr0B5CU3mcU6W
NaCtPfVh+3jNn+WD3WwHN1DLa/5MIoWJKGwSbK5Jsd6Jv+Sxo45kmu18WUWoKKOc22RE2Ymz+vH6
6B4vnG3T8HF5naaNhs9TU8do5fPUNJEJKufb3rOXk4UKQeFNCAzmgKRc8trzlkYrCtQBqOgy9+AN
Ne5R1/JUaBv5tXYEBUUgSLY0wzyWJviYRYLdBwVNetKPC7an80xX03XOJsm2WG/8I3UCB3afunl/
GlDGv1KFjx233sjMOw8sfPXoIDWrTQF4pndVPoKqSzdpu+KWMXJtMsqOZPMCEBwAFH5DnbObntdD
KnxztZX2z+u0xhh8npYGhQaCWakUGc5R2AbRtAMYramTLt3HtJHAUWGssatSneHu6w47O9rPBDFw
ENSk/Qw1vWCQKERCauLapF7UsuH7kp2CGKeeARXE20hNX8MOR6LYN4cTCMWxx6O2r410R5ckKiER
m7VbGhqBZR3Lhh5C7esMUQWCfza093/Y55k/PWTMw2ThB6XcIMQx7JUfP9jOYL75EGINIzf5XvTp
sGxVGlwgAdydQOOBcsKxCr9azZkcXKgSLysfnPKNqutzCR2RFXV4WwaNqW9Qdm5WXiOTc8jj4sIn
YA+Q2kq+e/bjUFvTV4ai9BV0bEu9bY62SBEj9iAg3Ik1d3wrTEcskozFt2XpORfqwBEAtRW6w0CJ
3dxRG+BfjmzUUajm4Fsc1IquhkApIe/JJjsXKLtxGO8bRAY3LDbkTZRz+8ZqzTuhN7UpUknUkp3B
NwYY86EIDJHH2PftA6IqeypquRa6UBPqzu4B5OdzJ/mTnS4jUksHN/F2f9r1tGCHNg6V1e0++Ws7
PSCbDH5EQc7c+cdwVO8if2zK+ce71tuQGyCR5XGq8+11WhuY+nMayGVjCHX2PCR0FDD5N0OE5RqF
Zsm9yELAfisoNqg2LJeWY9UvvmhRxifb/C0IgAKQsvweZiBPKr3+Z++UqywrfOiH3iMZlOKUkotl
HbLoJ1JngHHn2TeV/IMavebJ6ftxzfFqPDVmWR0tZFc3U+BgUwnygUVcBN13ZsdLY8qLn+Dgfu7d
0XkJDYXgPiLvF88wzT1UUY2tjzPZXVoGw1J2pvU2OsNeelb+0/SnQz+GzRtAmxDoAvuh34sFl8P0
YNpluo2cJjs0vshunIDHKysc5BuQ9NuxzvIf5shf+zwdnwepRpw+rfIUWr1zwje7WvuDX734PcKB
2pV10z7xA35s2sRd1nHagwLbFccksKaHTlgP4Olw36DRDDWnyOlO0A+r70HT9o3s+GUQlRkaeS5B
W3fXCg4gdRKsjBDFdSDAjC9GUSbnxuI47DM2fGvdtZcm5XeAayCTpR1s4Y1b1FDydWpn5S2KX8rb
KkKBFwIONeL1bnFrQXstWNQFfuIpvyETargMZKZlyPhCGdUuNrp0IzXoA/9q484O8mSBsLE8ML3u
zR0RqgWmqLqlFvei6lzY/HwdlFdY9UeegMTzY6ISCeMVvkzpxiCICDbU7xOTj88tsSiC9juRvU2a
j7PO+vHYFYvS1ZRvM/HbfCUfunxq1yqejgJY194KDpCwWbgeWDyqnF1mzMIEaQwEB9INYRzi0hZn
FGg8UyeZPG6dbTa8+wsg3JEmi92j0QbukugonKp9rRLHurcRNDv9xT405Wd7anevbi7e/RsAgJbE
XoHPzWsYpfa9ilFNNUeyymgQ7/yuSIKcfA/coIRJoFK1AvwLXduBeyJybvGHqZ4GSDLtOpRwb7qR
Wa8TXrxx7/NvWMJAnyIy4zT27nQDleoARBkoSNYjkdOtnpQeKSoEhmKvnkeSgxuhCIxGMiAqbvoU
ouP+r5H0TNMHRJFGujwwXwXAR+SAnR5qL+J1EbfOPRDi6Qb/jPAkswR8wxCv3jHBauQFOINaeG9C
j5qBXpXZ2XdIF23G2p9i1CTyNTi6rO+pg8pCIGbTZ3cy5Sq0pX1TydjYDtPQHbymG0/Is0N83K+a
+waveZTnDeUXbCMeowzg3gW/n/oWjGG1X2tVEeeLMMxy+befberZv362uDY//WyJYUBkV9d+UekW
V6JYCsa7w1ycpZtAzXcHKvsStnGPOhKxr2WWyQUiq6CQo3Bd0PrNmiVgDJiNHtK260BxY4E0dolT
a+dvFMTMllxF+KuTUVQJ1ujYPU1axUvpS9mb/kbEEDv3a7Vlyi8PBiAhZ+n16kx3dOnTCgxlkeet
rh1NE31LhBktitZXG5bGbB/4Nb8PRl3SNoLqF8iTE0o86xfyGB1mI7/JnlD9I5fQY48PCq8Sdk3r
f4rxz7fkNMGJUgB+mrgbqTiO/WCjGxHcdf0ANShRvm40rFgw0S2sDsjAAbCgR88FRNrJpldyi0zQ
nLp1jQjcgLNGknTdpdNuQ4xaPj38b24K3/xtCSgiZKz8/qktii1KuZHXwzdvY7t82ha6KfN6mUI3
5CUrG/OQ2R5kx43J/GK66seYhsEtEs3qBmzaqFjX/swKvaXofWSu9LRFX27Jf0z992krxI13U4HK
dlBrg2F3EwAztkR2MdnT0ZaatZmm+/ngq3tRsZF8aiKWmezTxkQmukF1aUDA1Thxh4VlDe46LEPz
5BLaFYvE4G1QnnH7/kSo0xzjDnGafLK7E4pMQC9RgKj6BIHOyN7ENYrKK1/JDfXTxfCTr6lX21tV
2j1qWHBJyng4V6KpUMqfu2CQCTy1IGNSiXcf5vX9shYC2V/tTR29HyvwX0JpIauRvIXWen/uZQQw
IfSlll0FiUaZAc2P1D1usfPqNmB86xYBQpNqQcZW99BdAKTMvmr8m6u9tmxQf8y9PVtZNYCGCjsD
F8v4UdAXDV8hfu4yB985uuXBQ83yFApniJvTBTmqXCKk+6vdgV+oBK8/WT6NpPaUJRY0y5c013UM
hIQQitcXu/DZ2lG5l19AD9ZtTHCBX2orYmezf7I03IsuZKa7iUu29NKxXCfYqfg4g0TBaYqLJblk
ZBvDsoV+D3fW1xnaxHzC6YSDpi/oy4UBVbJDqC90F2duV4JJwYMR57lwTdZuah3Ad7WX6ztQOhfj
jnzI5LjVr9E05bVNPtSsqsJ1ltcez/KrleVBULKVSBjJMnm/pIhGtqiXRztXQQPCofjHbMuph9zd
1q82Q2H8pAjkpyBlliRQ+eEgT++AZj/h7Pg5mvlHcJMGB278ZCTGM1DQ7Gwb4AeUjI9Qih/TczPm
JbiXeuMORWj2sum4jRhPHi/AGFn+o+JsDZBiCexHAuEaN+I/+rT5VsVe99qOyNsbHjfvseEJwD0p
TPwfq2yPRWsAC06Lan4/W3tYXPF9cEv8LVI5nuZbg/XGwWqxpyqzBpVEuocungQyawQtnsJpsEts
FO2BDuMLgJd3EOtsH4KpDk8oFmyXZDd6kC9WLW9usohNt6GrsH/RAzi4ApAxqtyjg/rix6CCnK40
y6e4mtqFAiPfiS6jNIqTqS9XGzV72Yulm9ubagIgXJbiLLy4egqBgr0XQbQ07ZYD17JqvTJ/clVX
PSHyCnhj3d+TY1zll/+h7EuX41SydV+lw78vfTIhB7hxdkccah5VpcGy/IeQLJl5Jpme/n5kabtk
b/fucx0OghygUBUkmWt9A1BS9o0uVVH12mflcDkJ/Oogq5oEeA6nc+bTghYDUbfRxWTk4xxYILbS
xcYukB5EgHupi0Po1ViNVfbcmj4UWqHhBtkNa6ZbkYk3tmUOeQvdaos2PDQNZqi6lfRmdYOQwVk3
YuoaugUfyDo1DGuE2nJcgZBRbRtMDhBKSmPvgHvLO+g9oyu+QC+7W5s056Nrll6LAPwAJXiaYmGY
wpl52tMbH64AWy/E5lr8Xb/rYfoI3UUfdi3+/5/q+pG/nOqXK7h+xi/9dIOsO7Vp6Z0XwGTZgEtI
7urd6wbCH3yeW0Xvwigh2V0bZAhJ+jJP/zxEl6/N9nTGa1Hv/foBSYOMJJVQOfz70wTljwvTn6Kv
5FJ5/VRdKaqS5a5g9DyqEGu36SKuh+jipYve1YcURfQI581yY1hhfmpgDcmRCtpnk2Kn3hQDBwrE
8IrZYFrvdZ3ei+KlAVOjwzA9AcBGq3pZqRhciR/H6iPyCGi5XpqHa/1IwN0eE4xE+lOvDQPkdTrR
xcfMDjAzV0ErFnEROrPLJ/44MaJUIG5Dw7vTn52oDKvkkkbzy6n0wYF6SmQX3FxOlShaLILQKC9d
HMM5WhAhWkFhQm2FImp72ZNJ+773mzrdpbeZTPBg4zi9yX7sXevEdJrrWXXDta6ESugsYnjiIe/m
3BathDZVACV1XfR47NwqExbaXWzeBFOPEvZq66Dh7Uw3lsx2bnPEW9KyI4fLQZ2CUyBIPIh8ASKa
qTq7sS3rCJmU8rUY+dEQpHhlSh4DiZ0MNbYX1XsZJtBmcoi3kVX/oAHpGobuT1h0RAIu9dcq3UPX
p+V4A5a5SwYsCBIenSCgx85RGMkjBqSFLumNMULNObGa13bwY2T6GiDyCqesZ7bwoGIgU39XJWxa
z5fiqfmxF0f0vU7vtQkTT0EwJC7JU/l0afVXhDp3sVLxmXMen6F7LfZ1M+50Fcwh4nMDIP6Nh7EM
rnm9P9Pd2vYcQIzppHvpTVPV69jKu4Mu9WEUn6ssf8xlBiWN6cy6qq+hWSEM099c69rcqmZ2ROKV
7qIbEpWCdJGDxKPr9DmDEnaifsPi+fVTfamsVdxDgfp6Pt9KzI2kPfBa1MYFR/lo75hozvow/ScB
F1HC5rT4cHZaQoY3ulzC9U+IsaLsoP51vFZlXnXqHRnsr1empBe6FDKJ4KTiC9N9a1F5rmEI+eGv
Kk0PMFITclW6i944IzRAalrTy1+lTypbB6Z7aapm148lTWavjRK49etf2latsSV29+X6xSFACt1/
lWyuV9dn3LnJ/Sd9rstv6PTFFHUdbi7FsWBbKGx0E5mm20gTJglGnvbPUd3cm0ka30ewbNxKQoDQ
nerhZ2cZeXMcMQ8H+NOulw2kjDZ2WrAHBaE73YkIk84aQapDaHFjbvA8dRUM+O7ann7umiE7dFNJ
FM64BFYEysmlQ+8q0VcnG6JXjR3TO13VUkh7+akf7nRd3/rFOg1zMrscwE3/rqdLTykKJU5A9DCv
bqONPjk0ceMtoiLU1UV9gIObxRC0P+uqdkQoMenbaqVPDrZJuo+s7E036ss1QrpDCte/uXx6Y3VA
m4VioU9my7g7ElYcdX+9caLoOY8l3etSj+nhypNmCzkR/EGj0ftnIFXmulFX5bDIdFnl9VtdjMfC
WssQwTrdRV9CB2YcGe90hSHh8eKUI1nrC4CsB9n6qsdSEmuqLnwkodWeRybVqRi7V69znC+wdh8W
cAQc1n6PYqCMOUS3gNGMHGdfVCkc+MCg/gKdQgZJ3LTZFW0I6Jp5vlS3cOBTZQm9EMRoZu8rbkio
rS84vSs2P0bqY9dmhfsBqGdFNczEqXVr4LIL33vU+WufZC+qVvl9gSTbWtWw+EGU1rmfOujUNuaA
L6z+aiDI+RJxACDjjn2PreSmSQbzSUXNAD9QMzsLK2xXdmn2W68UMeIUMYFqIOvv4wHOuBkMOr9N
h8OjlH0PcbhMEQzGLeotPSvBrZEQUBImHnloG1C2oDHIZ0nQf4ZHBbScUX/t1k3s88SRSCMioHbp
JsC9193Ajng/2zB1u54tjL55WugAlscDZL5B7zDcdHhNZQB0qWM+wna4BCiRpuu6b+LPZcv2sqDB
C/g8yawAPPqopEkOOR2QWrOG8OXHkV0CMwp9ZC58wLYti8yNKEKCyM+Sz3ov80V82et+U/e7fj6h
BONmkXzIsxnCGnZQBlt/yOpdcmx8uDP4KDY6vXZplciSLbhRgmbyI0enO+uzJGW91vV9lLjZiMTu
sWiLYiUgP/BopsVFz0okNl3Ell1tgEKCOW+SX/SsMJdGfdRAQNt0jM9TfxtxMrDUAFPg2kDcLDpz
MWHnZ4FwoINdBvG/KXezSLleqLydE8N2BFCZOD+mI0fChXZz3YA8YX4M4SFozaOxnwND5e2u3byB
B8vBT+SsZ2BzdgBq7FTatvdBZ2YLqJT1y0txhBAbExUuyZTtveroCAHXZK8b9aaTEAwDqeusS/ps
fUzfz8Zo93423zL8ZauyBhEv24xdrZkF+6F9Z9PqqEs1Sep15KTVTBf1BkFeCHP69ZGVDgCbU48a
AmIzNlmJ6LrfnOPSYzrg53P87lOsEt6vRQvtyWBgxZ0R053WZvDgTrqOwbVa9NNDAY++cIpFdzcl
TLvvWDfuCMxfFxgc5S6o/WDW2CPb13FufSaQS7/I1qks30KFspj7QM190d28pGR7SvyVbeYtSPXi
RT8xdQ3jihIxi3NDSLNr/NaeEz8OX1R6yEvL+drGkF0dmzHckjTJ7qYDdXsV5/DQMQEXssJYbOIE
5xG1KV59BHyCoOlekC3tZi1zglNsUwoz1xEqo1Y+wkQ5fu/L4ciiYMeYzSmSpy0UeqH9wci813sW
lqpdpmyEC7B3aZ32rOCZNz1c3G3QhKYNRDGVv6oB6F3xhiEpqzASNZhGQN9fjisH48y5lEitT3pp
lx8jaIZ5LRB01b9lErTRGc5ykwfXiTuEf02gtQszxe6rOfZkpuKog5ee360b0RprgkznTQdK+Ax5
ufGp7Pu91tB2Mqh3hnn3lZQJ7CDBvzC6KL3PQL0HdRt7flXANhRD8r0Rqfe6a6veywipF11WQRmI
YaAERSPd6kv2RJLsRVk9X654+lNEAbEv3SMN1BqOBdGDkxb7PDec+wiCT1uMKNNT2A1fp/qE4G1h
BgHbCgmplJ/rRyQy3JzW5RrDX3/AhL8/jFx08Idm+So2i9AtSQ8TAt0ig3B0m5IHq7wb4GtmwAfB
dqag1lS81sk4GdbAtlXndtrUENZH9gJ1uqgbrnV5Letl6ZntTKPcNN4Na+CzZMLbaHzbtd6Q0bgi
wA67iZZpvTpbOVZ1Rm6tXmQKo4dvUPMmi7mxCKc9Xwzve7rud60AlkI+B1jJVYS7Z2sjdbCsR1k8
VFX2aiHK+BqW9RKBuO4rTb14DvzUcFS2jcgezetllkgxM7PRcD07pXtbKyLoQLEuc0TkMM/xt7pK
b+QURdZ7SFPAy7UYYUQL8Ooykgps5Ylwp0Fcug4CAPC/scQBgZz86EzDb6bMJxPOcuuIcQzJhdHH
G0YMvCXKGB7obe0zmOnQ6NXDU2Gbgj8XThDNKefp0YmJvQvGvF70KlPgeoMvDjfPV1an34e8be7t
IGxWnpenGz/lcEqbTqZ7jBYc18OaPyO0H809OWZzSexhDQlBjVHXGyfLyoUnubnQxQ7kvVvx3oFZ
fCXSFHDxobkbMw/U/jhMN8hpgGAIh4cznEHe60p5MLxokwVi8TvPCs/Cq3ZqHKdUvMwCMgdksTPu
EF3Dt9CFfjHX3P8Yqas1cr0mXmFweYKQYnUOEIy51OmibgC6vVlbM0NCAKFlrfkAGni7ZWYxaVPb
CB9WsIa4FgUEFPG9WofI8oGQtoUziyeFcVi1fhZ15d9J3iT7doi9mVb0Fn/Wq9xK9rk12TMhAr+A
lm8CU8LCxWNLX6C3oYD5N5OTVGKA1gt+iISH7R2xKwgOTUPtELz3bQMoGlumCm4DCvFq5SGRhbXh
+JUROPP0aniEXcx7vQZiQCPzUq/7j1nkLXxjBMegaeI168JgiSQH8nr2iHERuXKo24AUEifJmsZp
80X3CJqQrSKY87mYbKWzi/R8Y5B+9duyFp5HvgwsGW47a1NAGi4QNdzP9Feqqo9F3YqIf7fR338Z
dn9p/eXYa+d2OlVpG2o1+uO2G5B0hRV6uesRAVhmFbXuMkDCYHOcja+5d1P0nfdmjeV3i9v2g0oo
VpZ+7+2BAq8ux6i0MBbZAKaSft7IwKpVZAQ5Yk/THEhNE55u2iTOaM0Ieb5ypq+86gJiEpu0hLkP
A/O6E2kNg+JBvTOxr/3gyYC5eZs+MFIT3KddBW2a1FomHODiMC6LA0jw2QKwp/JzJek3TW00xDcM
W/Hr9RgSjsHc8PiTEvgxNWsNCONyeS06dV8uYY8cLBPp+3s+gHrF+0eNfs/zFtZ0gTccbWZ3e1Nh
IROWHn2u40sHq78jPXWRLSiBEMEjkWOGibAwK/bahiadinwq6larBbdTt2KtaD7o1t8dG4sAmYs0
g4CqkR0xTcC8Ega0Ztnbu1IRTDWn+q4SEAwYmqdS2bn1XcXSvoUf7RwKt356DvyJwKDCPZS6OfuW
gUM8h6wGuzEKuP4Nhowf/CSvFnCSGg+gfCVbUcRiNRa5dbKigs9aLoKn1sxu0yRn30HsB77RUa9B
+efhMlCAb7SxCSF/vCugj+AgFOOke960HtAD/Wf9+Ot6k2ViJYvq4j7kDGZ6Ard7l2UwRroaEqVF
0Ky4CiCGO8KQ6NpACwbDD+MEBRsoURVA7SO44pY87Ha62Az5e1FTD/F2+Ng6/FzUrREBPezfHpuP
wOiUWTqHtO2e1zLbONMEC2hEOLLZZRocdFlvpi5ePmabKJbhnmLyqfUMItW9eTwPTqLr2S0Z46MW
Q7CyzloBNhotda8hHd/A0vNPmNteeulqc7DQq0/Qa5q5/jgX9CsuvbK6EEtl19YCEUoAhPuKPIYW
tOHwXHvnLKihx43B/wCODHJQXhsg6NJZhxFQcZgj1tZtk9fNLKdZ/yVyrOfWkfGbWTY4fMpD8aTE
UonEr8KB0WrvcwJDNh/PtF9DG6UbkCZpaXjwqPGcGB67TCjbmKb7PAqe9TRNLxBssFxd22rjrZ6s
OQz3IMjwxUKreWldL9V7ycGo8KqYlL90fdMrUDumetbZs2tXXQ+bzgQvBqd0Idg7rkCaSR8l7MUz
agcvqQcatIQW2zFKgu5og0ANqEETvESwBuAE2humDL3Vz0fGNBxPWWo9ZpjZHCDBlB0w680OWIFE
a94bn20rDHdWFC59My3vkiRqTyKWALR0cAbtEXOZVR4ha91qtLzZ+7799dJKBvFag/yxw+QIqxbB
DFheIkKm++oNhOuWvMuMG10KS0fMP/3jv/7139/6/+u/5SfASP08+0em0lMeZk39xydBPv2juFRv
Xv/4xBzbsjln0LDgDtRHhLDR/u35Fklw9Kb/J2igNwY3IvOO1Xl915hzGBCkr1Hm+eCm+SVCtw5b
W86kqgAm/W0TD6DhKiVfkTpH+jz71hrzyzrW74J4B8bKKtYzrI7zdg2oGU+OYgzSla115WCXytxg
KMPVxWUwDpufyuARHwMAYa7TjCjm0RzZmBQGIVAm0hs/9j7W6c5lmswJ7vEt7ImBnp02PEv7gzVt
+qipljkGPSgy/dmaVOoLxPTTNW8JZuw8FRXwSHZ76aKP1Z31CeCmQNy//+qZ+devXggmcGdxjhy0
YD9/9ZDHy42uluKu6cJhjSSwD9QUHRcpM8qnKkbSZJpOdCN40KXNqpPuIcB5AlWbACb2+15V5hnb
NLA/nKcjk8yG1SuYFRtbzuvgKQkrcx5ZcXeQsMTclQV0Mgbkpj6PEH3G1ytep67QnwbGe+pKPDiN
+Mmw148ZrYYbFUTWljETYy4oDfI/3JeO9euXwwiivvh2GKAhggv+85fT2XFpAzqf3V0m6aLg4OXn
7DMyFPkZjrLtGVT9Bz0chnVmLPWQp4tTL8C1svNQwKvYDJxnxIDVQvA0g2oaBqYgq2HWwHnzxVTV
QU5zRLwUb7OI5I/cKGAZVHToOuRsV8tTYOTVCUD7JRL2/C6f1PRLaNtC7iD2droOkmHxqimg/6hb
9QFV2C/5pMuPqBlca6uQgbdnpTMEp6LNKDOo9nsZKI+9B80Mq4urWe2BRRg0d/Cu53e/9GX0VAtz
Y8O545epvXaYMxV3tlOjtp8bWx/spA5BD0x/yZ6y8K3qnPS+mTaIFBYVjyAAhkIaitZtQT3cpk6R
3ZuKVkuDjvlCt+qjuy65HJ1DvPfmEm9khUkWJmviD+LybSOnUZk2S91QmiT4D3cEc366IzghNsV/
DsdsCRqytKbH6cNIhZHFHCAl499xvKJgH0f6Y0chr6x5hmH5mTq1+awnYcxo+73Pvf5oBA6maEYF
K8goPmgL2ItLrDaPvdjD6t3KKYrCbSa3txAgQHjvlBHMZeJypw/SDbr4b+suJ/NJ7K3q2gbKZrDs
ZC27ke4Is+lO77E+tko3CwegrZAoImtmR5tr81/6XCpYpVb/Yez5edifvkwIQAlGhO2YEKJzxM9f
ZhxUhCYp8W5lXw9IxaaOS8FfOJmh4QD0ndJFmzjZU074Qs91dY+qCsDS61gHhVsIzyKNWNjgHrfF
ukaeYRpnq2l0/bAByejQKpi3oYOuhscHgk40QDjNH7NZFVPIu5okPVMnDl0dbNENJDXeG5CdCREl
gKy7wVQ2i4oCWjaek5wFcC5//6048i+3mMUk4ZKakNwlzPrlW8GMivlZk4hbArvcgzUZZkDaJAaE
bXK51ZqovoiieV+cQzEm8w/SyzkMDbRcsq6Dfh6IsTak5LW0sicH4OB60czrKjKgxZ3WMw0FzDnk
OWCF7O/4hBiM/JVUhXy89qoF0GmSwLqxm0JDhRdBFCM0/LUuqqmus8FQCgbrL3W6XzGFmi6dp366
bqhtTLWZ8VRN8t6u9Ed2h2EYviKmH0GpS5Qb3RKW8NjyKthw6dYPvR1W1zDIZc4+UOZ0CwxfcTsV
y8isx3XGAVSZ6kneC4wRCCpCNQUrfgj22wDjc9tta6e/MycCSQEiMlK3WClNpamtG+CglDQIy8Ei
LPAzyDt31NvA3Ls4qiaEzPzYeDs7lV+STDW3uirHq2ueIIex1EXdQBNQqAh9/vt7xOR/eXQc+G04
FOYCDmdYhU/tH8ahwSF43Q1WeRsEdIo6Z49RXYUvWQfQodcLckLmJwQ8DwBg6OsFLwUUMZDf954K
pJWW8E2FSoYU4f3PRzpVS7CAGfZOaoTguEKLRXRRhZgU5Gp10Q7HRVCo8a4NJFRF/GwZQgn0sciN
/ACZWEBNpyJWGM3alpPKzVRMK4iPljbv17oIotH7KXURVsiLEFCzhW3hLteMoNAz60U4iuYD9Rps
ccyMqupCHEKgatwkDFS3C/WapxCSgBMYvVCv4TaX33gW/0C9Lvy+XqguVZeP0J8zgJgD3LcZyyfT
lOosTMe/iVvwX3uQeJ4sZcIpnJB0D4SCvKd+ufGCgj5BVaRZYkz1VrpbFEH/vECuq2ts4J1arCB0
vWDN8/W0lj8iAjwdrk9bqNxHKL7Y14qNwI3CunEo2+AemusM+BxE6ypZb4YaGQHQCuQM6hfhK6ZP
mZuOpfcQt6M594w+ucmADV2rvDU3+ky8QQbweqaOpP6tU/QgJ8Mnq/X6mQnTOASnwU22p42u51Uz
LGpuqRkV43udbtD9ehxlEWJdzmGHK5hY1Te2jwhKxlT6FQLwW+0M2UTNjvej8wQQo5hFcgjAn4B9
qmwquu5DBOypaVm4Ajv9aof1tvayB5AZ4huC4fA8YGEEzwsYXPO8vUeey4ednZ/f5+lYwyagaFe6
KMpEbeoWwHFdhAmzdaprsoyUlZ8RYafznCTy1izz5IaUckWHXt7qqj70mrlneuPSmupMVtZw7rh0
97okO5pFttHBWpgGQd0wERsdMAp0hmyqa3oJbHRLQAjHZMmGdNuTkdFzWHEE9fJ6Y3lV+b0142cr
Gm1wXmtvhmU6O5XUqlcsqQ3ggUbINYDFuSxCld/+7jxJvOnTolwhYNEuyhaWeFlY3BYTGwUwSLgk
T0SUzMhh2lgnGR4p1OkNh3GA7itGjFJ2WCIn3w9f7Dyfj0M+PEQxCBp2KShyLVixY3bLQNDI8SKd
xA15UsxBLOq3XdVUyMB1bRcf6igvZzUlzhn6pMHKsosQjjP5sI9NROcBSZR3wkSiQOSB/QJO1SJJ
ffbdV86ubZCR0YcDDuCcmR+EKwCaxuXfj4TWr29LzBoYsQheDIJSijHl54EQYaiyMXujhWE8RYi1
85Be0pQByE2dnEDRNaTCEBHRdS28o4KmvR8bUcLwBir5Qhb0HLUZ5gNdmX7LcVcCXMYerz2A4feR
qPbCtZwkVrTOioLIKtY/rbPQoirKh/iR3oOFI4xxZ35dp5d5hAX08UyxIT6qoDFPuoEgA3L6+6+B
/jovnb4GTjBvmP4JoVfYH94Hsu+B87aJOr5j2qUzMUnxyBM4H0PEC2EAyxyhl3l96BPfmrPeKn8d
DPQRRQKQv376gwJ6dsiURbO/v2RGf5nnSGpT28YvZ2PwYH9ZeYJpSmE0GEbHy4R+9GQFJXQ//IqY
cDIF5aG2E69KxyOrP6v1O76igFL9tdqHbuOlmlgq/AqrjWvvOmrknIdlBo2mhQ5zptIJH0wOLZc8
WQxBDeFgpDzmWUyDW8Mv3/dghMDmnQLNI/Mpmw/T3rVfBou8y3L8v34KhdQ6NPItL4Yq9IPml+K/
Vm/58Tl9q/97OupHr5+P+RdGPfz/2y6H8FuF98b35tdeP50Xn/5+dfPn5vmnwiLDRGY4q7dquH2r
VdL8GdKZev5vG//xps8CQtzbH5+eX9MwA/gZS81vzaf3pikERPH6+HD7TB/w3jp9FX98+p/k+eU5
xSzpcrbrIW/PdfPHJ1ga/NN2bKwkHNtkJoYBrNS7t0uT/U+GubSF280E0h633Kd/QAyxCf74ZPF/
EgKii2MTLO+FnKbiYF/pJvJPE25+jsPxMHFiOfTTn3/9e0Dr8rP9PsBFf7nXGU5jY1ZPTchTmMSa
ruHjdC2i0HitLYTWmrRxlqaN+BrMBndIfeXrwl/StMjWdekTaMqmMFJPJExnW2QsP3xnv4mz/fYy
pIM5I64Giy/zl8sYaQ2w/oi0eFlAsAlpBHvXeOpF1uTVyaDAU0amC+i6sVAxPLwaSGnPA8h8rf/D
ZUxhk2u4D+pcHBxYalkM2lXg4fEp7PJhsLIZEqVOa3lrUrFiDk8lPILUMDeGN7Nauem6/EssPAgg
OF+SoTImL8lZQVPTHbPMWIFVgNE+RLryP1wWY9PL4ucLkxZUjzkEwWxqSTL9jB8urI9rXiKY4a1l
O2CiBRbDikXlDdQx7X0qORYJPevncCEyttVoElcOPZ33k06eW9YqdttWQPYX4bYVXkOwUYeEPbSo
q72UAHGCslIj27zmTgrip8n2w49NUshqjih5PC8GGzRZBCxnygn6m7GEyFdoDI9wK4WAjVf1LuxT
84M/GDFeuuTNKG2xZWfu35bcVzOnB2tZgNVijB0sYGj23fGgocAsaCyXXrSom3otywRhccifCWIF
QBTGDZD99WvbOy6HuNcMf3Z2gAHtHbgS3tIYvnmYkll4lS97OJT7mOB2zcqWST6HQNbOjzfUBhqo
bQGGRPKrNMqjjF4RqDlBJijYJXHirJyymXgFCXK/Znfv+S1IpEqJRQ3fLgMMQNPMAHmAISp1AFri
cm0L5LJymGhuqiBD3r5OoORls6UpoXqVbOyArpNpphgj910SuIQVsLoAV/wN7hiXBTGggikHn7dv
VDoffXBDReTPEW3HQg4+pwhJN/OwsVddi2l8OYRvWWpgpi3FInXK7zIbTzlSHiWmqxHzTLdvy3N0
lyXlSyeBPqpbkI2ggzmvMJxgRTK4Y4FJRt8689rnw4xjhTCTFQQHUtA3jImnqMbBNRhbWpV5Gr1q
DeCwD/M7OE1YQqxMGm0gCB2t/Lbq3CIY5jztHhAgGF1jKNUCuMpkC63TF0HJ0pMnOsqvoKAYy4Jb
pmsE3qPTgw5UQIYRiHlybmBgC/TGG2UDg6aUFbnVJF5dW3ByIB18hjP5RKF+S9PedTKoDkXkxcfK
ZRbzubQnr9I0xgPQkxXCs28wDZzBID1x69qhqywFsiHCDGEJOcdZ6mX9QQ20XtrwrjmxNBvnCTLb
1B6CFXywCzdKxbfBp3w2QG5yBufa74mALF9MB89NFED8yAh481qV6QoSFs0SHqswbmEFPwCLvOdx
5yGjWYMSTs1qDf+pba4sDmsDpsDexIYZ8JJz9S50vNT2ukmbAHKLUVi4us7gsGIKEwSlJyOtog9u
gGDgS/gON1tdhYm+CfWgqaw3WB0/QG8c9mc/uui9eDpeH3Ft0HXXot6rsBpC/pkDAhqCGGO24QiA
KXv0PUAgdJ0axmyr95g5ygUbkkczyBB/b4wy23Yhy2vIPeFg3ZF2gBXmlQQofmrWm9yhIGzqXdwy
DmBzygCg1KDZTB94qbxsda/QiW2o+FnsclD140y6dRQKwh+uPvTDlQwQjFt7A100NZjBDESKyxVe
r80GUTpGAmO6BF076IvXp5e6Vu8CBI3LxRCCKBpQ5UzAKodHzpuyAPCvIUsAzAp96aCZ7ZoMD4/P
gYWt/HIHM0N72UbeCYIlkH4mMM72qznCQd026Nv7kNWvqYLmwhB9FsLcZ6kA6yhrz7IcP0OP8XvT
d1h95enM4UYCH4mgWSSDStfwxRtdPBdkY2BgdykyY0ck19Ye8W+ZIcwFD4PIbWV0G1meGwnrxouJ
sx7K5mz6NvwdMvU1SZyFVEj3AkPC5uDUZC6H0MaK2uwYZIO3z7KviCvDI86O580kRI7xu3M9p3hr
4Fk7af2uMyvsZp5Z9TP4kwBLSeidk5FwlbcFJM28YDsGyYa1w3gPZB5UX+pvkF5ajCGD+TwUOGYp
z2MMz+UZ4kLwkvLqfg5VVeWGVgExPificyKh8BgiITEfEDaUJgVhLIwwHADGViNGjclwCu27HvqX
4WAvQAsyMfyONwanbyWeXyTxb0Sg8nkImtiyeY2lL2DNK4qJ/BbNzaBXC9VMLy242SvBxkVl+0u7
VmpZunlPmmWKhDoiduEwj/P+YQBK3bUyE0YsmOC5eMHVfcBPILOvO3Pw5iYDpzlUr1WXvrFxfGlJ
9cCNKrs1WomciuGsnRivOr8Lixu4t0N53q/ljIC9vWPfMd9zXK8Z3LzBtL8FLWRWxu1z3UM2UFaK
ziwZ5guIDMcuqcwd9GQxGBN4JuAJq3g8axtInrYjxZs0pe4kWe3CcQMRHLhGJiebYOpvgtcJXajg
e5i327SkO16VrzA5hv+bby+K8gbAvy+hY1pzE/awG1kqiEiqhYTixKNQz1j7mDsKJU03RDp6DUfE
Owor6FXL0pVFIdCSUfGCdO6b6GGAUYRluRiA5p8ZDiSk82JHBRS5bFhis3w8jmBzuiOvXW7CmaDr
q2JGEKV1CO4As7SWNQS9acTXAzf3APWtMMVYkxHyorixb4QZDEviY74Js4ZibeZLappAcbT9AvoK
0MhqYuOUYzazafu3UeL2ij1/XEaIpPhN9xVchXEOKcvB9YNzEqbf8IhvAM04h8DBLWQBBn6VzgFw
e/AaeDfC5eVe8GPe3tqML+y+uU09FblGZT5XiOJbQZYujMIGWdQOvljwYBEExg4kG/uFU9xEY9Lj
l8h3UD+YtMBnsVPayK6YCfwB/RMJJJ698bYV1u2Qtl86D+oe0u77XeBBOQP095kpTpj5bWIA12Bz
m68hqwCXRL+/rShLl6JUeOWO1nfHjnFvmbs+t1q8LVOQLwHktlPytS+xug+c4hvL4sbtZAm6+AR9
LUO8xeLwDqbpvuu0rTVXq0weBKQb+qgGGI+XMAbunQUQtPCS3ZC02ZqpfbJlicwawri9AVWgIX7q
ve6Atf7nKsbQ5KS4D0HmtOGyCHjoCVq8+KIHG2B7CODS9h60UQQowoBhmEyAtTUceLTbGF2CwJoF
vlr0kuMlXA31nOfmupDtIzSd+Qz2QW5kAaDWQu7Mjcsl1M1yF4pPeyFA5fTnPlij66Af9qLpAew1
yD5LENocW7WrxltzDMwFdE181/eKr4UFoLBC6jZq/NTtmHUvx50dUvyKHgRBSXI/ROLN7skz3Hdj
w3swQEMHcRvc2B6ItfzOB6gbANlhD7TAa9aljzko6C4A1s5uQHRzLsALmFu+kxxhH8SImw19Cky4
sBZhBr8T3aLrLs00EZhLCbhV58V9iZfMGopiX3Qvr0irRQF99NmA1//RwCRmZRLcNo1pA+MFxMgy
itP/x955rMeNpOn6Vs4NoB+YAALYIj3SMElRJKUNHpIlwnuPq58XqZqWSlXdNT1ncxZnoRSQhkAm
AhG/+Ux+mXNnOumjcAEOTNQGzU2rK1RVKrRUE8vJ5vVspS5O1dyNlFbWEsVXV61ARwqKg76tfsg9
2K/pZASVhFiYP9TCP2RlI89Gq8vzoBHpUR4ctxJbwqhM9ZU1s6T5Kip7mvIYSck3XM5EqO28sZAN
Z1bFxjjpVbpBRuIOCKWvy840+Z0+gnbO70aj4GGsYxdE8is2pf1KR5uaC0+hM7FH/9zRNcA3C6E7
/i8Kybdus7NT6t8Qag7xQBm/KhSwUx3mEzidU9yO9iFTCzDVkbXLc3HOzWRd4WB+sbMkQiSu/IAG
hueFMXpzG9zBwwQ9AYj/oiEsK/00Pb+pMZBkfS4OamEdALV3HqxMoDNac8GB6R56tXqQWZOdSswT
Qltp+CwNi3C5iGWWxdsgDX2XwlSxmhoNdQfKoivcQg5TLTcBZCmkRK1jB4Ln0FYl7q3NkF9wDhoA
tl+aOKz22lS9RUXgGcJvj048JB4g9we/G6aLgK7pabLygiz5CC3O0Ul2RtNzmIyRlSzo3cFMzlo/
LSG4+VzlzPtmA0NJr9ZFK7/YJlclxaed3G/qLzDeD32i7lmXJi+087s0oXWUEwvTwsr99TxXGFk5
yqbSpmmdNUV1dKbwkLf2gNQOD0i2fMObT2wzlYFuzU+pM2WuuY9huaytlshFyGRaqb7fXkD+vDnB
OOwj305OoGrXWaqWB1+ff7OLEYT8m0UnB+Kid3voly2lkJO2um02nTbj+7s8awS4wMmKjC6scKIt
+UGWrTi0Csis/9y/PSnKukzd22Z4e51E/vf3/+WTjXDWiTEXbt4hrdKG/NpWM1XebSvS4/pf797e
Ui+fuG39+OztYz92b1s//pQtsAkcU+Q4bge6/QHmb+AQaB0qau0pqlN7t60fD//yOZtGB0HjX3yu
YuJHBT1Z+wI48I8/JXXESFY/9hGnab4f7vvf+nGoSHf++53i5jotDshztKqMv7//p9cD0Tna5vZH
Eyi0v5/Rj9Pquu5rbU86fip1q66K5ZgJ0H99c9tMkdZJA/1zOiOUjv/YXajkKYGnkT4DTNm1RaDd
DUrjoLU+NaCEy/QQB2Dw8gR6Qy5tf11RJdwkQXYN4+A+Qs4OzwBGdZdiN4Th/boWRXaeOgnqGZ3+
LeiZ9GzjoLNVQnq1t12MItJzhGc3Was5blETh+zSGE+gHcVuNkilU9PXNyIdzBKhj24fAQQ+2LZt
nCRUjVmtP8nJHUIR77u+Tk9xGKWnEn+wlQpolq6+tZqHpj/YtXoXS6dFUd+cMHfj9Oh76FCaHBpS
c3Gaeu8zifh86nP8j25bNvy1rVI4rLTLC9rykBu21xA8HJoq+v1twazNJ8NC2TnRtMDNjV2FLd1p
Nr9EmZWja11gWI7036ZJkOwtDX9tt7O2UVsoA4ale33qB6d2edCoXTRxYKJcU4HcHoS1Ti9CUc46
mYoX5JVx1INrysLGb8QfJJ1neZmL8cRsOp7MIHvENU0yL/OOOlCGU6IMAKaTAMeh1KIOJMGsSTul
wjBGT1Kvy/NsY1ga+37iOiJ/R19Ph1yKfLsDocQOxREbATS7+nbvV+SYc2phL419yM4ao1e/Gott
G0cvtWNFu8DGOlRNbfV027o9GMMERcJU55We0uqPzWhL7UeBFnlC9VEv1rd3lai1bKnMpK5mO+ax
ynLraBraPq9tuZ40+e6Qzp+kWddeHrQbZdnrlpFCfkGdUlj94tb1+3MhXj60792mHx5K8PF0XjJx
ug2s2xayGsE2NnUEiDV9InBsT6h6WHszm42Tg9MF1hPx8+xAE1gHoCURm5fLS7fXLaC8UEOwvkkJ
+tDroGY7bAK1mA9mSUaJP9URIH3tSlORhFq2fwJJopxuW2lg2yRgUb6B1HOOshPAsWYfdfAHQWIp
+SZNq+e5070auZONDmzVNZM+OYFyTFDQab/Uxs4RsH9vzwbKVK8tA98BEOTxSf7znbe33x6kfYyt
7pEKbLLtpqT1gHOD4p9YiaPlYoUZmr328hu2y6C/PWh0d+CuaMg3NCWJoImmezj8/qBEQY/m/7L/
fVNRYrSCLTLcTpmfbi90y0eKuOv+8MbbS7e/dnv9tivVCInRxNC+H+bHCz+Oenvuxy5aBXSpOkLe
H8/9OGhpNJk3dc9GbLcFSIAo+enUy8AiBRDO9qfz+3HEH6dX3c487amcIfllrm6vDAwuR8QqDhV8
9R/H/uX0ftm9vfmX07h99va+vo3e064618iiwC1IVdbdgKygTBAokCd7CLt1VuMUJ+iiXNEwMPdG
abxgN6BcYMLkq4DKz4YoPVoldmgi+JlsB9nMF4QEsFYc39VawbAlcbgbarNb52aqeUWq6yeKj9cA
IuueqB76CvzM+LmR6i6lZrHR6+RdJ87F0NNxmKTIdEVhgwjk7hQB9diS/uuSW4Zf7XwXFamEc9XY
m2EYZ09EurrL2pIRrGs70dlf/HxSz/BmXkLymh3VDdJRY4xW7OpAtubWlQ3hoOnENji/azBPwXn2
c5RIJ/u5D1/LNtyW9ajdoX6Z1X29V+r+Pu+ZZ9HcxvSF5Gk12329SfLkC4JFKVnRPJxERSFp6Ix3
nCjfky4Vh6XSsemh9rvtGF9a0X9pfPuamaq1RSM1CJPmGGvP5GnmMcViZeYabZjP/cWRkpKqPRTH
ClFPpcNsxTdVHUY2+gBKZtMAGKu1PwVH4n7QTFaJVQouxJUj3kw0vGAeDYecW/BBLxKTCnqYrdqg
TnaOihRrOaCaWvNUXrQD1eAROdAm2s2dlaz0Rn0bquZrq6KoIiYSi1kY26h8mWMz+JQ1yW5B0m0Z
JOdhYPkvRHztkU7fIs2BL6R/6ScKOtzKwkv384gDnh0p8Lmt+h7/kQ2srRKNQCXf+6k/HM15RlLj
TmmtZherPuZWwjqN9jQDIdVDCtBdeWm/xr5ln4Z+Kh9bJ/JaypeHoo+Fi0Ves6L4ZaIapcUrrSys
O3QEILBl+G6IZt72fWk+aHEAk6e13L6wzoMyaGdf9XdxmRn4pubjOvVDCCPR8E3Hh2fHg7Ehzp72
Yzt0G2pniSvh8u/8DBOSxkd4tDcD5UBAAmc6VDb4GaP2myHGH0tF20LErFxqZKhYTSFUv6HDEDyj
ytHBZTO7UkfKK/4QoQ3mRBQOCO9uqbQZFPmGHTj2busomP6FqWJuunR4I+vDdREX9cQ29UOV2YdE
A0B3azz9R03f/5t+7h/axP+qe/z/YNNX0nj9qUX3p6bvqsjzb+9Mit0fesXfP/Z741dq/5C2o2qW
1A3L0G0NQO7vjV9p/EMS+9BZlnQU6XmCmfi98Sv0f6jA3UG40YMExSvEPxu/Qv2HYzuWaRugHoFM
/GeNX3tpPP+hpQjI1nBo+9JQlCBe9V+AeqY+WQ5KrbAQqEGELYyGDuNsFNiYEakwrMy2fWmVj6Q2
Hmy1R2e+mKEXUiVaJTGkytzGBj5SGkpcdg7MTtyprf2IJklCdFj6x776GDsYizZqzVKxLkzPNHii
Q6pSBpRx76zwGaTFEzjsAv9yIUrt8slGE8PyayQKPkcOxbdJmy9ayF3jKNGqNCR10uSzdPT7VGPu
V4PhLJQ6c+VV3Zj+gINdSe+qkqMbaAvzM8tOw4DkhPYaazlxBOmQOn72oSTivCHunekBIO9jPWAR
PeeP9Rx+hLV1scz4rRsclNHQvq3909jmXqLWl0Sb+1XZZrNLj1BdlX39MoflY+gXD72PMUNa7yZ1
3DRqy3rpS6r74bWTyUdfc/KWWb6kRYRaXouXaMHPLC393irNI+DAk57zOyUB5xzI+kUUG+pmWwyO
4M02m5iiQevUG7rDOxsRQhzgXtIeyWxt0CkDNOoaJTyjWsyE8dOmzuwy6yPNzEdinxJb70DNpNfm
yjTZkB6c9UQZXcviqopkbwvcBcKsWqkV5wBemWJRnO5V9FkC7K3G0KJmjKmOGK2vvmzf/ZrPRT1J
ZRorK4xVj1GemasQaCRIzmWkKA3c/PkrkD26ZXW5TUKWwGQMDlZlRas+EfezTGcuJ0U//jB9TILR
5Wr7jfKbKJ+DRbq0RHdpU432c9zpBFnIVq6RrLtvAjzLq7FfZbgOE5y6SZmbB3OosKsc3QbSMUCB
4dLlsJwMSI5dVTcIqFhc+Dn4nICldX3Z2WunyD8aoA6bNM73RRRcIsnQ4d+utRvT7WSDiE4hn+vW
7o9OGrz7KQpVbQ0rXqI1EAXnAP20hromVL7BbdAAXYVZPG9FS2ityemq9Nq7Xr/jPag84GixBnEb
Qg4qVcQH1nCV/JXpe2JWk20tJeVEAG42Xm9Gw7kOpjz0vjyEfb663Sy+A7FFDXt8fzSxmtUPqqXq
WpuM+6znnqlV57Eag+doTi9JxPXV+IFUE95tra90Lbiv2jzaJpOfEsM1blzlfM1yG8SAwCa/HA96
+j4upasyp6KZ6w+kpzUa3+rQtSvVkRe9QCzWruDpps43v6VqmD2UurHR8glUm/qBHtbozvpy41XJ
ASWXwM1M8zJOycfoQCgE8mG7tQ6FZNiHKVp1IuFOUJ81q/AYo6Pba0q+xnxWDAwR2Re0+zOuVZDX
i7NX8AIv3kZplPxKreBK1k39MsQgBpVDFiAr3KfcYgo33cpGe6TMTr7BcIio9jrUHPsy2Qfa7M3J
W1IF28SGalzxW3echaoFH6LW1t2Ae0OEg8aIpbV2tUEHrmzJTUPtn0owReAEBnslRmAfmX9sDaQj
05DXLTt+MzSqgsyN4LMr/yWvkfzpuIRSyEe9NpSVjbsSr6DW4WANG1UjhjEW86mBnS8RHz5x5pBu
HNm8yITjWpJCC3PtLmymk83smVj4WQ7lNS+ZgbJF2afKhtotk+xNYSJbpIop4DKxLP2AVRGuUr0x
NzB8VBfUD4FyaG3rVHughZqu4qDq9lmDczCiLTHF2qlfOfpyz3Yo406RvIwxk2VR16964XzoY5qs
lCZdNyH+Wn5F5ypBr78QytGmL7prA+OahLNXh7CkjIov5IRPTcN0lMhCX02DcYpwcloqbM0aNEqI
zpvYYiQGplWFR8APQXfWPgf+UY0Iip3I+KQIENYt0bA9C1doSbFW4+TDKDJ/RWkI2dHQvKD7gpOz
MDFYDFDn6vNcAvS3P6uduS9s3EsxrapAkCzFbFpv6EV2zdqRkF3VDFoWdloYiar5DpKjILnuN+hd
qes+sTGeEs5VM/StMO6URaxewZxLL/33RJerAAW8dVjGv3V5+skYuFqJ+TK0Q+bOMpm3RVk7wDbK
tzJR+c6N+diz+K4sI+TWS22gFmjeg8jCMI+5JGj0+6lO4nWAA6pEFkatu9/GbvxcW6nu4gzLZGEF
V5n8dhvlo7NvkcqnZ4IzmrWDaxIyGiZUMmVxRzq/tbOB6TYXNZU6e3RvC5YZckmAwHJFFXC/QE1x
vneMfkUJ5M3o6QFN7avs8o+Q/l48d1+KimGgaelvqsK9mBkt2gJ6tssEsMSoFwd80fuVTSEES7Hw
WMULL77xd+Zo7ipm+8nvDkoQofKhW5d5oJ8wUG+EEQtNrkfANfQ3XQRxRtpM+LP6TbXaJxvzT6rq
0/1sZEBW8upL1M3SLQMWI2WRejFG5JGkxb089/TAUZG+UA/ke+WwnWScvapD8lyXqqfNuRuNrJM0
yUpV/WaKMF7Z/vi1hb7hou0UrKzgVQjRr/ryZA5fwrZArRbrTdfXKlD7I/XJwWKycZCkcUC+IPvX
5lv0G/cU9FW4Y81KSQMmKYCdm65cNM2l8ogFLlMFhh80YvV79ANWVTeO23mZIK0RTnrfsBKTsCKT
Bnl6hLUYxLOLSRta+h0S+XE44DshpJtqF0NyXdOlL413Nz01lkNuHsMtiDjSJfpakCOjou16OGor
3Iwf56l9gU6beGPRiRXVqsVq6l5VEuwB1HDrdKyUoXE222KJ3wgbyO4/UZHDQN45G43mM7ul6jrE
quHU4M5eKGQphC4RfCKJy5dLV/4yzerLbeQ4Bg0PG39UW6GRkCvWRuIw4HYscVvI6pAlZlG7tdLc
Db3/HMXZPhUmWnIXRxoJA4lmsTnirDeG/lVfdCTamKQ6RMQcQGK4QeMMXZD8mz1olReZpLGV6r8i
Jmxu+j7cIDVOq9xFTfopKwiVEoUwy0q2puO7ssASySrBcbWaeOAnz/e6ZSFKBDDm+0O1FMbqoacj
PdU5IdPGAh3lGVqzs9tS2xOBfwkri1UigJDUZLfgePDqmgL3UKTPqTquQ6VZ/tqDGcrXQJqAxspS
z1yqspoXNDx831cb4Aw5fnGuXs6+FwL8j2Nwep2hfsJbo6FIZzSellMML1D7p++5iTqtp0tZd555
E/GM4s677d4euuUFny5+g/CneIN81XpSkUDDK+zyrGmYsZzWQ5Dw9p2wJhObHasFUlaj8BxruAEZ
zdHRa+ob7RYgm76fJcbiDbLWGT5MamSZbpgglShEFWurOOmcXabnu0a0tDzz5VzyBWA0ZigK1066
rW4vVAlDro3AQ2pVgGJ+izTN1G0iemFczyDgTvJx0KB8b3d1cgzzCwVAdYN8gY5RsxacpNWeyi7s
kDbxK4L2Jjj5qJ0oBSUcIzQsz047y3MEhH1LjHtsnaHL5dQ+vllj7n9qFh0ZcJvvRQGwDZHQ/jTf
p6F1KSt6kUZqm7BAgs9W+LW0Eacx8OqmeJge0jZGsr5mwNiNigpg7yva6raZSJ0Qx0o/bnt0QEEO
dXJ2tTn+BGhs8GKtHr3bFkUnM5fBEU5ReYyLqNuOuvxCDbNbVwzWFeWTF6lazRbRU8ODBG54wBud
zP2xr48Uxa08/C1rJwxn6F5k7vdNkYgVAgzEjj7HUepS9zTFtzI3DZ1jNjTRmjAnYb6z512R6SeE
lZVjDULNC8wcbV729CEincKtM1+NdOrXvZ3CqF8emuXl77tD+WTAZt5aNA2hAqPTVGTtcGydVtvo
Aw01VVqYDeLMvqLfNa6TPBpOlh/iSq2bwp3qAAE3ivM/aua3LV/Uci1aBT2JpY5+e0tX+V7ezJ5m
xWJze8ZYCu1WTk1e1uUINkw9a4Z59oe4/1ZynuWo1l+S2scUjBLZZfD9jIym649DNViYcConNOJW
chbDp6htlEubmYg+64AxjCE9VrLTHpUGyRj4BsHutmvOIeaxYQnihdisHFT9MY1i7dRgzwq9JKWZ
C/B5i6NKsG4jY/iKN/UOIWsURk09gZY5fsk6mT2VnWNuUnohLu7JhOdWuDI6fu1QWo8/1ReufxYi
0H6h1QmydYHWAIhLBovt/ErvTR1FnzEp6cBpN/lO9zdLrhoBPV0buf3Y1UQ1GISjNQCES0SsXv+b
4wv4p7plqxJexB8ByM4k9Mlpy27fyPGzOVeXWhJMkuyh3PYbwb7eYNDSWaEHRf9v2LgL9vtn7PPt
qy/qC7oA6AQk/o+HJvhXRDTn3T6dyBOXhLHpnMcxhd0D0301C3WvQkb7zgL5/7WvvyE86BLVhZ8G
x5+KXw9h8du3/3No0tf8t59pD79/8Ef5a+EUaJZBFYlilQqi/b/LXxqUCCFUZyl93epSPxW/dA2E
u2VDulEhXv8ofmn/0KARgTo20OL4TxgP3C+/jqelJatCoRAQVRfNiz+Op6oOOvzJHPBVsgErF4Rf
iWEs9XGyW32nYn5UU8CBnw5Epc9xKRqgJm+LHMQ33IFtl8pLTKksu4L1QLUfC2zdfGFdoX8Unewm
BpCsuU2SvCLshnyEuh0AT9nxOcyKQ1NcDDO6B6eBbq1Trsxh3PUa07PTt25V2PZO+vNDNFq2p5X3
7QDQYg6T9VwMibvYyAZZeknVniaZXWBmbqQZ2EF0qNJOferms0SiaB2NKL5VivASI51WSkxepxrM
mJr5gW7+MVe+FklIuS1UESi1LtArZrei+ZG3uUZcSU+1TxZh2vgjngC92o3Eb55FRh+16yLe1QqJ
HLZc105G764hlLQascf97awvuHcdKQdlIBHoHlvBseMl58q+DdP0oFQ4yITBtwkktwE+0ickNKmd
yEj5RAjgkzD058QvjgGFN5eIcp0Dkx1UuvJtei5ysUeTko+Ua1EBigVyFtUShyv1GKnzsXDUK5Ss
pxBUs5FPVx/XhkHf1pn2RCBKo7LeNM20i6z0XLfRB20BpLiiZ7+ZHiK7Q9PQfOkSnI4gfzYbWeB7
Z4y7bEzOVhK/auZ8nAa+ZoJ6stY/EKoe0NIG5rkVLPlCT0CazxALJtqcw86pEw/zAg86O1DN+BzZ
KqMiOpfaSqTJVvbdthXA/Au519NFcDLxtMy5DDrQCGm9VFOzxfviqs7WuZ2eEetaWuLhh5ExDgKr
OI5mePAt7ehXYo9Z3GaKM/p1oLFcw9b2HUcuGh/HZzgHUVuutdZ4Sfr0NTDTUzBsHFu7lqG5p6Hl
xUhTaXrgqXVyXq6w5g9PXaODwkreRJJ+mEH4UbVAEPkZS/qqlc2gFvOjVu3qRH2fVNJ5NF8JindT
bpEAQTTPkwMh4Sowhgcnr3O3LobjbJU0pNBcbwzHG7XhOtL066bIo4CSaIAuUXVHk+gqyvGohWIf
BNMR+OOHHYCTUNFmwed3qwrKBeb8tIxJoEp7VVUBLkUe9aN3m0TFtjdjMj5a4fQwlOIlNBJvRvQN
+eRzXSEOvRxjgg0zTgaoMfKRQUlXXRV8+I1tuWk+7oIxfZXqeITnvEHCwwO0uU562MSMv3a69gSa
kRq9mF38AQaSSWJJ0WJPndBhEolncJ9nU7T3qTMX9fSEXOmK+hxMnBkrqOScDO22ihmrSv0pKegB
jru66h9E2j3WSnbul+nAfhvD+cmZu4eBhA/0p84loRzw2vRfnKml0TU/LdDx5Qri8n5U0uQswux1
+WGW8agFw4OMBszN56dm6ta9Nrn9QKTNV/IN7DfN2jWk2JsIDLhKNV+HRr22yJ4WwVYf0Wg0AMCF
9RrPJi9x5CYmTR8G86WBpe7M5j4S9puj0YxmTvBF96lT6MgxtpNkPC7nlgbMZQOyj+jwruJZ38Xx
gjxhKujC+WjR/p2xA0EPrdtmTfoxCrGJohfyMexxxkcdjZRlMCGyv60i/clvg7WePbX8UjCwXkZC
ejdR5ydVHBrF+RSUGDeYsafECBihBlVAj6HleAXA80j9EzDBpszGq9JNTzIeUFnqmGWK6BVOwHPv
BPenZjQvolbfQ3DJkR+se53M3iDMNOT47pj+Z+QaXMeMP9p8OuqgsysGM9WNTTt5mMxcSJVL5eoP
xclYsKCDtp30dl+RiKe2dREmlN5KvaLqRMmaTXNvGvPReENv5V4tYg9C877S03NWce4jt8cUMiT4
pQGGruqvjVHfdd18dMr2saFxOZMFxP54nLkRln/YYG6LygP1fmXRkFsz0I6V2b03Pv66jM1adMBw
uMVICbDUAPdO636ZrGBCAj/SsB5qoe9oqCMvE7YYa2rs8Z3DytbG85NGXaWtqs+6/9Rl4yPyS6Bm
xfiuh9+ayDkEo4UEe3Je5oSlRhzGXDtuogaXaOpHmAT2gf3SLUVFLWelccRLRW2ONZFqiNo+QMCj
royyT9JfwzZ+bTlGilPk6HTnEMIT7XmLWy17jZ2B+yM81eFlOVamy8vtjtPGC8ybADCb+NoqykXL
/WyjKuEdZW+qAPGQLsofn2cd/eOg1GNvVCiRog+3x08Bhxyzfbbj6pXAtt+bMQZ1gRUcKofaYOuX
J6PDOlwfLC9mij0lAPVRDp1UygUgRaTlsdx9xsdj2sc9zo0hrhBpl7xk43h1imQ6TgUO5Vrz1QAO
5OIHCjwtofXl50jAsc62yoqcwXEhjaIXoT6OQ9h7GAx1XrTwh25bt+emOZp2Q9YeOglwPYz17QzX
w8v8SHi3rduDIurfd4WxnLarLlUFZykyjBN4QkcGz72YxnVvtCcYIb6nOr7ipkrqI/oWRsbKWYoX
t4dhqjQvi0W7RRT5WbMrMGOd7/l2vh0pgIQRGhhB6w+e7ZTBAS/0VZf21XZSoydoruFhygZszmam
kE7dVy3kOVvZzDQWwFltcqFshq5xWQPcQnmxmw+rtrbJCNMyN1coMq5J3GS1niTPtPpJKcNhQ86T
u1WnNMcbrOn20C0VHU5upojRXGRYj1uCothtb3ov0TalKoTYVbEh/nqyXSc1X7HS2oesAhustV9r
VO82VdfbXgRRhhQaalIcbjQHK7+lGtVZiDYDcXmylkpViejVKlOoMtWm6mqtCSA7Z2DPsf6eKonX
5yY6l2XrhqheJrW9h2T90pUL94HbHIz7UecWyKfuIXPmh6DG4xk/vckn0EFE5QskkfZOjTcOkw2d
DnDEDXWEygcwJ1+W9in0JToJ02MikAi1KB769m42o9dI7JWhPgor8X4K6v9HGSeIDfrglrB1pJyl
9ot+QRQzDIEjF/ulDEhPZ9DSx1xCkrTHC5jGWZmOFXHUiP/h3xz5V06yzZEdsgcD5T1Szl8lAxwx
dDkWe4BBAu2KN3AOIRipe5D2zC8EOlHcrMYUkw/Huiyh0t8cnmznj/km6bVh2gsnWtUd2vR/zA8G
KUcj9stir7cE8cw1edjiClyCknlItOHBMqLXpji0431kZkc82V4qAtswnv4m79X+lPguJ2KTVxG0
QR//VUEiMJBFtpEiAQ84PJpj/2ASmVAQsaV6N5UEBik9A+gBdgUpV6s3edo95FO1yTVWn5SAFW3C
KBebUj7/+5/oz9iB5czAIqhSaqYmxXLmP9GRyyQY5niy872DWQ9TzZEq3b2CsfFqHAaCUNPaiKR7
uw3vsiE+T6d3IjHaHdfCjF9VZ3w3QiaAW3hom2DAdrqlPKNB8tSydBnxRDGTMITYzsqmHSWn3RKC
WM4AItLcY0wL5KYBEsadko4PWRh78F+us2Hua67FENjrFH2QMOwfYnRWNfECFnRbsfj5cCrybtrV
dvNQTcM+bc1VInxiWOrPvb+F8AbhqNlURr0Zs+BJCaZ3JJ+frREP6slYSaO+2lr3AFfjo3I6/nz8
Whd0VIgSdSHhFTBq6Iv4xMTkfyjrUjocsCbACvG7JMMfFBl+Fqf8q+EhNFVf1BFVU/8VwKGnEQwc
tGH3oY6WeKFeOyf1svTtFlmPT1pb/40AGFW2v7g1BLRfsnZbcI/8ct2dAV8fXqQTYk3HJl2KoVsr
BiJdDA8NC9/WFgk8GiY17O1dtesfSXe9SmSeQVyf9uZBmz+hr3rIi/Oc9Q+O061GPb9DI4HBgMYV
8IPpigAHiYR+1+iozUH5tRawVcfSge7gzHyIY9Zx+bsDHWxDcc3e2gsC0CUrSBkJGPF6mj4eHdpO
k5yferKqzKw3TkyvO/tq0dhXumFHfg+HPj3nyDdFzZu9NGG1pFs7FHLXIz0+XZboCerWZhxscNAa
XjqiVFwa24EOWq1OO0aRf0Z8rcOhKXnX2o46af+oVyWCXgGK8ePTIP3HCChXTwpGBG686CnRcV1s
UtP4UpOOFmn0ugStbTnsYsRAs6l5rrvpvdcJx/KIlD18qOoDIm/YExx6fuPAjM+Jmp1DW7zohbkf
oPiJ6TQq8Yeiw5ELzDV8Z7x301ct9T2pr1vjOpZ4AUyw7Ji1+9Z+sXrtuqR7RCxHsIPcriit3fKk
wtrrgDInI/Sq/H6khbd8D2UgfrOCy2AUK01iq4pJxmCr7z48UqlRJvj3E8wvojGCFYAWqO1IuKdA
pf5U8pNKUQkFC98lfVtSupHLrj1Jv3xevnJulfv8b2bbv5r1KR+z2NrguEx9ef2nKa3W6XunYmKy
TUjIGhLT4u+X1L+4ZSlk6kIsj45u/3KQKKySNlXVHGHDnrahiVGuns6P9YhAzOIGSSnoHmT+wzwT
G9gI6msqEF8wCkTZtTMf4xb1esPZOKa2VFr2VIUvCWlPr4sXyUQo8xRaDJ8pUAKI4zeoGMRNfYK4
kuaJFFIYE3GSjU9doD/1MVN1XUP21+cN/CasHx13lN2DwfXv/ORVd3DpbttjkXOa5GXSmJ9CR1yS
UuxHg5C8yc+mfJiHcY+a7eNykiZxSGVZl8mwHuEaMGQ2vV1+Lqkw2I47R+M1MWL0n7tHQGkvQTYe
bSs+41RxDvVgozTTcUmb2jA6q7NcJyYKFbp5nIM726f0Qafb02uyJKp7SBoUz1onK+iEoHxGQi9V
jz5MlgtlIieJELQcE0/XHZBlCR0kY7/UFZbDqTUTTR+bLzjaP8IB2SSVfFFzpDBJSpwxXdGi3/j+
8LjM4IJ87d8Pbu2m1vGHivZ/sXdmy20j2bp+InRgHm45k5IoibJo2TcIWrYwA4kpMTz9+RLuHd1l
13bFvj8VUQp5EkkgkbnWv/6BlR3gDOzTFemY5P2CQJam6MZqKsoDZhdwBAqJIAYzu6Sjb2o8211p
mX5X5VpHPDP3SBvxA27FMR61FzNYwyOY5Rke9bukNext99zbKEG6q0NYd02Hrlo3KZ/aYrzEWnTf
+gyG/PQL8D1hph2QnH5OreTz5Ge31OTneyaXlJCUo52EjKnSj9LpV72ptB9AAJInn2pUFRV9M176
0DmrXbWembeF7UrT27skHN49dv6Czcyzqgcbs1D8Qk4aMlrhjXsDcAH0Dle4S+DLi9H3mx6FTVF9
VU2ql6WnBh4JDOydABxprX5fOFQ74C+uGK91rD/R4I2DvbYAy1Q1FmZyE9HMrSLnXHa7yOhPdtNe
Cjm8T7BmVBHktAqysN6CFKabxf8hUVfVcHUdPnEf8Ujg9S2A6Dr/G9EeF2r3f9Nn/9cD+m92MQo3
9Z+BBbRp/HKbB9SVeTcQko4H5Yb55MoWJM16A4ReFrnVjU+2ewpF9A/ry1xsan5ZXz7lMye0AVH0
t+2ztq3JMu2+POAycS0avMA55+BJSAITB52bkReM17qNws+yVDJEtA8NBY+YAF5AOE0eFEuR4LDy
w0Ryp4rsDFgTV9S1qsWQf7sAKcyjVqpe8gFKvfFJoRuY2b/JoN0NdXpSW8aQPPQazjjS3cPsYdwW
r/KAKqyY3qPQPcdI0G3AvZQgxlrkD06hM9LPTimLLi2BEEuMUQsYz/W2TdFvBf2myYZLRNFDPVHV
8zvmiBsMSx781L5XUhXZZQ+lRT+ezhdGRHcFLn4r9QxHVnZTn9ma9ets6Nd01h/qnvuSfSPm5GGy
afv4tzhub2MPZ3+X3bfJT6rQ8UYdNyLn3NK5zvamr/Nz1zCMDN/AA3lipY8P/PAJ+71VF8NlsOyz
mIsPBYf4cnwsqcy/VzWGDFjAGh0ZA8NHgzs9lKEH16bqmOb5vdC3ePQpiGDNpFZLxvPc8VSqsm52
ytusM1MYpscoDl12v6FcERm6mqFbtErLRADBpOMU7usPIgeJTb1zP2a3fvLOCrU2wOsU2jTBfdMm
mwlvv6H3elcfGiLQJxO+G4b3J53snCbtL+qET3g2Bumco3B6Ur8WCJQQ5yXARU2fPJTAyXJ0H+IW
tW88Q7XL2nUVxtOaGMyD2n0VslbRL9qdfDSG7dLETv0nfxrejSp9mQFnjF5/0U5q1+0ByfUwfTAZ
HTBkv9lJ+mCUPc1mDFeHd6U57NCgr7hpQlhMYTZgCus4bwppK0r+Ak9vqTtvHOF3ac7xQXUp4pe0
drE65mfl09XObSxkYZcg4jOy+V3GHHVUE7IsTppMT3EAjhg0O9PFStE7JVhEKKyt63LgxRpKDEzZ
7IQR7d2y4Bl6qDIy4RgeB64nu5cNKmCX5VZ14zgnnZUfAhji2iyGozp8Srujg3TOskW4H73rGri+
WnAKfU05VMVI74CPLhJg7Akq4IXWk9d8ZsITz5ykNZv/LPeyBnVmO1Y44SzCH/9wPP3qXKiqL7pN
R2VUQUPHj+uvpVA+WWmNxQXBeN70XrZcSJU7Gb6CcwF49DYZBzSjfl/cA2MyoxlWGQ+Swp7Vwmrj
wIW5Rg/QBUDE1ZBf8sxZtu3lB3jmtzqlwG2gQgfTe+prjHRG7ACTlyALNky/o1WO5fc9eNCwbZ8z
DXMLvUrWY6KZJ1ty5pSNZm/1vFsFxNIcLOiezN37p8KjSY9wv9IdQcnszw9llbwZCkVyCQdajW7R
7JBG36DoxZsoFTDKADWaCiy0q8A2kYwPq3PJVrvGTmQ1mhVRgTFIeP+SdtMVRnEs5YfeWFDpeMDV
/hLP1rGC+jsIfa12ddfu7rYmm5Pac14iTT/rNZ6yTXzTYcYj+Luih7qMqX3oRLaKjZMkRkSd4XmC
BagFTQQVR01Cm9oCgz5/CFiR6vlrvQBDphfJXCNP9Sf101SZFJmqNU5O2aOG4rxiJqBWRebZZ/VD
AvB+jIMeFDJAhMUKK6CT6jTsVn4yMoSG1fRORM0Wdti1mEq4l8bugG/AJaj6i36f1J4Ox3jYywy7
2VJso7r9yLv+k+WOT+qB7rz/Kf3//9z9n+buqIj/6DT4cGvb23vctz+6rv3L4P3nv/z34N0N/oXS
ShlY0mQ4ywz9f+bu1r9ocFwLMI/THy9Cnuv/TN4Zinsek3fXMXnm+aN/+w3axr9MGDiB7kE+CQzG
8v+X6bv3G4BgeBS9FCYOuhM9+KUkCqwJXxuhCQz2hrNK6Qsbe+XFwtppfhUiBcX//M/b2d+9IkAe
2xg4GhSrX14xL+3SnkdDHNhLIEutZtoRkpYHWw6rIYRz9ueX+9Woz0dNwwsFEAw8+jxfISj/1UZG
nRbOjcgEpf3OziuOcm+6ijm7uYzs/s8vhSO4aesOL6jzan99KQSMRlA1szhMbfaR5dlHqCVkrW79
LPr251f6HfYxVBCKEiuxBn67a+zlM2LRUVDBDzSffs3BBDtunY1AG39+KYM1/wv6CuJr0BvRIXm+
8SvsHAm9sKuYT2VlSBekpV/9utkI370bidxdubUuV5V/NBqOymqqmaV7Z3xMtrNZPvz5rfxevvNO
6A/xgrTgo/zarHuy8LUuGMQhCLQdwQVoR6fLRDKToTHZBX9tbe9HmPybePS/dg3LJ/xr9c7rQvRy
PZB35fP51/uqGU4FHlaxhLTsmOrd0QRWVAhbrebwvZasGEel5XxNidNlhpLcGrvZiQnULLGhxI++
+yl1s09/vhp//7ZoKXDGpAV1f3103abqzTwuBQQQyoAodw6ux6t1qgTW/e57rz/0DdPZLgX7hNON
eiZ/njICr0QvX3xnos7tdwPk6z+/sb+9TY5nsj2B1bO9/PVyzX0KjaAqBNVY3RyERMnf9HIzTdgN
DDZPhIfhodl9ESbckT+/9G+2pTztbJj/ee1fbDkppGyJ0FccRsd6HJAAqc4SwjYaEbMZr6MecCnS
8TC47rckeS2bsPuH5+Vv9pu/vINftrchK+JKlrwDTI/g6Hgj46r0NlcQG1K2hD9/XhPC1W+PJ262
vs+69ALb/G0mUYVkEBSVKA6VLnZe7d3hMPIxkNC1mnSJNBirxLrcyDx57WmZGGcDYuT+cHEYdC/1
oKIs+PwbpLR3gQJ1LCI1xiHYMSe4CobvQSbPkd5fsMa7VOludKrPIxtckKQ3FzsOzBTG65zvgrK6
R6zVE/+4XvhR6u/3LkixxMh9qPbVZL1ME5ImtNDr1r+PyvmudhV9IOMvOV2vr6z+XM5kznoO8PPg
0L/AClcP1CiHi227R4lbfGzEh9xI8FhAMsEdLR8ILi3Wmm1Um3q6De34lNQ2JHzrFFbjsQp4j6WO
10dWPi31kQ5BHjFTDwAcZ8T3RYcpxPcMkAY+1gF3wIwZQu7pd5lFTJgMdomNe5cY5NYM0o/CyT8U
JqPWkxmwhAllt1ZJ+Ww57buvtmJ1ZfQMHpaaA4iBgPnRfCdHAQBexh+khO9Rmj60LYN2rNMvxuge
BsgI1HFbx2k3Dddz2Tw6Fy+yBnwInrG2HqfiBsn5ajdcIJMdbwgafgA0LiPxudn9bVCeiD48ZzMF
UZFdjLCOdTDAGiYcjbnH0ntXY7mdiurUh2xg6vKHkCmGLNualfbJwZMLz4jiA873Lmjij86LHnBM
pvGdCm2toExSC96DmL5q5KMSCEWzQAcvE3nGm3H00Yc4/nCNB84JlAT0HOyLIjjVsfEoKshlIaEy
BKTMz6Pls2DhyIBABcF8KKAJx5nk3wdtsH3OWvBKV0S3wOESlGG9KZPvtaSQ1/ObeolyHi7xoNAE
CF/q9ZKpxkc+gkWW30AV7hx1pRQPYhTu2cug1w35RrOR0FbZTVEppIcbqAWgxeAJb7OVX0XPVoXE
cmqMS+o3GwhcrKnI6dZh1D9jZ88Px0iCuB3Wp43N1javMIXRYa75MTPfHLE/5cXMO1orWKwWibZG
eHXDUB9l5lQ/upH84Se8nKn8VRs3mPZ1dq5+kGBjPDnQHNZd6Z54ru6Xd+9lfL4Rfps6d9Ma64Dk
ZpJiM9f1bSh4RibMJzovX49GXq5xUV5ohGopD+pwVrwZjUkkJjXFITW4N8R++nu7johWkFerScWu
xRr8mKXTq5GUqP1G3luf02xhl6BqGLS/i9pjZH1YZKlZKY0NyxET4Y9UPbhzwTpotPzNMqNnryvN
NXJOkGa1lfhJ/jG44zXIeVYqPFugnLV0XDHnlIE7IU7DtY/Sd9pFFRISN4hvHYARIljo0y7mWtOE
mICacNm2pDrq497EGJUlJCJEYmPurlQnaKgbtUa/+A7LTibesz6PKsK0vxDzHH8srTtCZ87AJsJn
EMVyk900yHp10n1lciXR+g+S5WJE2c3XFHYN58ntObKYWqG59Q14pwQv75e/EPT7qFawJWjAAoR3
Gm+LwBwuuaXYNbxKyDm0aTTr3PpEwPvTHaquezGvKmQLYMr2bm7GO6JXtE0WhA96z7UJZvJNBx3f
ZwnWxaAIp098j3L2bS2Ikp1DaI/vYKs5jebVzdXT5VZYSvC+XcI81oulxOIY0RgwukRnBNukCzdV
jcw0JPk5cnD94cII35fbTrLgbYxpzLZEyYqtl1UfvY5dtBXqmKyQRGk6L+vqWMypDLzU1XbQ+/21
2bUP9aS1Kx8LxnUk7JdYugm4uEC+K9LXMZK4kJV2sQ1yLhz5b9tU47kix5Bnepiuej74m2VBLsWL
C31PHQekkUNwdA/Y5GD3PF3ReYHGdfr3OtRf0pjcY91Q6UB3U5/u8kFWGywnuvXPWzR1n/ug2DMk
Pi2Lvy+GauOfLOUbrCUsqDItb4ZBUJ2BlT+zi2w31ZBIHJZ1zPBiW039jx7919ap3JcaT7/jgJmT
EVhE1yCMWOWTcFdjH7Y7K2pe654rErVI/Orivgs0CLi1AQzbOptwzqCkgL/gh2nWaxxBSaQbWPNW
pO1rNP7cwJ5AbFPbLoLWRMzYdqopLWGnJ2/g8XE0nkMc6EhIR3DWp3O1EZXYmNN8SDECZHm206Y2
sCHEGuCYlKW1ijuEIHgfrnmQic50q4dSIIDAAMVk+f2o/e4MX47NjTMTmdsPVy/KbVFzkSSWpqi7
iZ/wRya4Di8m2czr1Kp5hOXWyTCuXO7dMgORc/dR2te26TEQZLl0BaoSrA1uULL8TaZjJCLnemM2
Pua0Obcd0gLRmrw8Yzx8LoeDbUcaPBxqItuE1Zc6NElBGmwmzV0hTsbDPZ/TVeXEmEnG9BfxACxd
wNDqVS0b9mgA+x+jTgwMmZpVyYdK7epSdu61HDns4rAnfHp4NtVe7qB51J1k7bQ8otFgvXkl8NKy
BUFlI8TLKMgpgv/omeuEs020znX0/B/5yGNr+fqrNwC6kKbsIF8HVKqSQK5zBS9xV/INwSn3Ne3B
zhbFiUYTQNuOMAGIBlyreuyuTEiPUfmpc0Wy9UKMCNwUgMfmXCRrxa0OMwMhtHw84RQGPc/ypqxH
574vMUAqX0zU7i9l7XKhqvbBnH3goeHZ8PzhWxr56zhzTzBz3a/Rtte9Xdtpw6e0su+ltJg8G1ay
SYcETpcKosHL8F7znbssycO9VaV3Zi33dSjArOpRZ8yOgWpnRjaqWFBjK67ek2ACX6zTbF9qWz0x
rgFGoO6UBGskyK8JR+lGx1EGUu1xqpGFB3q+1+u53rKglZdOmezbwsfuptH0jZvU02Yyp22FjBNp
8oPemi+kUIH5fV16cptlP5TZtuu9PSwbY8c0slnn1n1JeBnqSfPJGRH6G1X1mLldgkGffxCx2ASE
Pm8xJi1gA/pXI5mgAmViw2QX2Ljon3RD8peZSxZmG93ZRX1X270KTTYwc+0muS2RFaHA776roXpf
pooC0e1Q7wb7URR3zA1rHorsEuSsouLqD/iWClUy4OOoyK8tkqUQp+iY/JQihF1sUOY53nsH9wbO
BRTUboB+nVePjWXchx5iy0RrmNsT2edTb8nRfsPJbV5hU01JFTFySCMak9qCo9C7PP+KOCQLzLjH
Kt57Fi8Y1A7jW+HAw844AmAnjDj0+Fhle6zLaesEuCzMU4CAYUKaqif9Bl8hfdN31UDPh5Vwg40e
nq0NxlBTfR8bSB5xteFEGvEDa+UeNeljNsAldGDObcrO3hCb4m2BoDERlVgkJTxpIOESikhDGeWj
rPQTrIvM8uD5mCp4UAAhQxAloGfruiUvIIgaBqcwTistJDadE2bTkUe9cQWzEk0zGGZQ+SGo+ybb
jOXERcWymFd3u27fOXWydVxI9w2zgEDmWMYrbySrosnE6ApvImMdjpF9nJs520fgBGxnwT4sy4tZ
2+Z+LmI1Q7Cg41ubmFNhP2pY10LyfQiQq1th9IrasdhNsv2W15pSdRbxpjCzr1XeBVsrf6vdUmOo
LTHzaymKuiTa20QBgK1/8r0s2dG9ubswkQ/u1L4GfopsrcBlKE7iauOF40Y3FUGx9w/+iDVVWVKm
4+O8Lg0WwaxKSkxrmCaQiYSVPWrzwLiWZoa96kSZrlEmO2jfVopIog7Mn+gSYpGoWjO0qDZpxfLh
WbcZSH2WjnkiNiKihOY+ZR6RYsasQXSvOd9N6ixXpzNDK41Om00wiYP9UrYSRQ2DeuKdtZ9zkqg3
Id1MKjuBcAORQOC2a90L9pox8k4tbtCgrTJqvPVyTWbL/1SV1RN70ufKj4iW4jHpUsYOvtnhBpKk
VyJNGLJE3cWAdmP+6CY+d6PXt0DsVaXMMOiKRTc0XIEwvNTlPlE0pET74rB3LOzkMYzKraKWqf9R
z2Ky26Qfc8MEVMZpuY3y8FHLYyimil0uhsrfKDo3sadwTCk0CmxpjdpPDtrG8pvmPvZx059CcrZI
arDHeC0xh5gtqgu/p78rQg0DKQwslDpJM+ptrnEbU9Vs9Qpr6dVViP3GJ/zIew3b9Ntc6VcnbTQU
F5A2bK7/QNRTUdCnaS5DrZo7htQ1he075DhZcXGr/MmTzBg956VgaoEQ5gMjVbalDr5Gfa5C9Ygh
KHA4p5XD96ZKRYtjT/3iqDZkGLNPQi/rg1YTtmD47bxxW5yvZXmveXhVR7U/bsOk/DLZ5FLRX3oO
3CpsgtXOG/m0ppbifWtk3a1+llRd+YyK/yc/geCMaSWwKghmDlTVlrpd8BVaPTpA7qlt/FyhUc/s
cWHFkG3sCyyEGuQ6y9vufVesKqKwpEG3IPX8YFr6owt7aQN9LV+7yYQxhuu9JHlwyAQntcG80CoC
BowkeCjlijUgQGkojnuPC09lT4O2K5LkQ8OJZZv28pLV1D1FHmHPWz24VU9n2sq72TSvyz3okyLE
32M+xL16D2pfLSvVW6j+WI+nzwi0b6ggcGrH1X7rh4GxIoybQbjqkq18PoyedtYdSi1cdQZ2Xwhd
MmdxqTdhthVzKT5u6RbMfJmrg9IWa9WsKg5F77x6adCstGpCss38CxLQqnWm51oju9eDZpN1jyYw
BP5Kp8UHLiv5G+pHK/zDieS3oXq13WYt+infpKyREjOjAEjPMt1D1ftfhYRVT6zHPZG4HBlecrNU
iz6QZaKHnxf4bXnzhjpzhM16NQuAipRDykjMj84tN0PFv9SyApw3wA8tIMABZ4HV3LLgs8Q9hwVY
igFHqDCeR2U8H1skVqecmJqDq1yx4cq/qg2jL/FWgsugs9t4o+Fi/AILVLVtaM7Y0PL2nkKDIphe
r/eprOqXBU2uIy5143zVfBfwzKS9zJgfq3PZJLsd3+ofjeSZVk29rCjZe4NphUd4DqQeToAuXndh
NeHk4G8pMYKtYt7AsOFfRFayLaK9oSNoVk/trNCxWs+/QzNxsHOkjfCt+k78fNB2/ngq+/ZrNtKA
qI1WfIaW+F1pg9RWou5qPPcHt3JuYx7jZfWelhlhbjjz5XnJNqM9wvhAhFFNG0hW9PBAELLl6YnG
8eJ4n7I+fq+N3UyWDKW6iZrZOoY9W8asrokMn8d5fFMf09UUpsymKDpI5z5gpprzLcClkoVVVK0c
JK8mT0ftAlQMtp1BlOXkWmYDVld7hBuMfIrQqtfEJV9rrf0YRX4he2EHVWwTQLPFVAp7kyguj2Nd
adh7Zh+pMUWrpjVPqQ7oJcu3yU1JEMjpOxTgo3Rokw2q4Q6867jVjox69gZFoqeW9vIlaRQ4tUqK
ql/VetKu9Ck+uLl7HkeWYFszYGJgsXUHhpduPm0XYCH+lDsT/simT+jswMKLEhrwLiCDVrDAjQlG
FMQ5VQn0PfpPywFnzxBPFnnzE/FAzH8rm/4sc3MnwU5cR/XWrErUVETsuPtFJDku8Fm6T5Q/egxv
dOiUrym7esDFSU0+Jh9xbIZvgIfbuhm2eY/QvWf8uiqM4q2TGBSq56EL8dN3yRetEhqqSfPhxbvf
oR/QC9UE16g5POnzkeN/xtL3gMEvS3x5/FoPCY+kN1Stdoj+bbTQ/oAxMoPGp2fM87XJglbtPee9
RBfnYm6xcsil6QfaItfPjs3QX3JkapPA/Ak1DfWBYUfrGLMlIr5pJEFhl04rUlBZPrIzlPgHdB3u
lIv6ioELrr18jkLj1FWGxKVzv1j5pDG7gUtE9LoMbMxZUOh0MTfEyVmS9WyykYLcFfFEhSMOtKfa
OjQG5O5jvEfHQQ8adMGKxKSX1oVtkx5hG5W7Jsu1jUGDrJPCGeOJgdBVajiNnU38RJ2a7VWmr2Rq
QI9q2WJyJ/9eNtI4L71nOUO4TP14k7dcos4rXgkkvR9SxdoJe22ddwWUKMe7eUZBxXCO4P7YY/Gx
oDSLJWeTJ5ta4Mfv6sh7nQQhaMzRVgJNLmQ8SsVsW9csW4fWOHDMYItHCNlK3ncP9j+3k+tYYJdF
GIH/w1eK/6bQOCnJUFiQbCFAoxuLa5cFBAAsbJEyeKrSwtuprWRSfa8ImCHFRvkZE7ePHi9MrAYr
oG5ycK34IxVPBYRf7IlBlObqrZ27R6EBX6FjpInKHTZUjjeirrH4sJK7pWeGjQPkrM62zKWM7jz3
R91qiHoAq2cFTZkOD2aJVIqK8RGUYcWwuli5LZSEKNhhKJXyV1LOLBReDc4S/oRhJ3G+y7PcaiY9
qpgfl2pu+aCUXtNGYH9Hk0ryxEiLqW66hUTbtbW9jMzkOTLqS+uLb2jN/H1ePxiT/iV0KLcFQ4Aw
yr96icAyIcb5WqYQqNS1cW2q66E+VmWUr9WqH7NLnWEfpPk5TyVWaW05fdFCahXhJec5eB6w/uEG
YNhv5fShnWuWp/6h5SxlK21MRBfFKeWjnWyyNHxBU9BM30PL+6zZpdjRnu+JRGNzC6Z+XQfFm6i7
U4QdNi7ickRuNTllvitKuY7rdxww3F3sPIayOmq6+DJHBOAhjkn2Ydfet3YkjmXmaSu2S7lxpvxu
MBPzYdRl/zLpxWuRyZVWEHCc5eB1WrCbnfEiAgxKPeC7daJrYtVPAgEJmtSrkhiOzgleJ16yMwmc
hpWnj2GlvLfzTT+a/U6X9VlmeDlqOAXuMlP6OxdXMbzGemdd13m7yw3KhrQfH9vE0jE2hKsm43lH
7B+gUhjKQ5TCHe4t91gk7Xqg3KY9upUDUcyh/+rYGPkUeDqR9vcVtyKFkUbpYRZ+sBV69rmoM3s/
9E6GCfpg7skteCoHP8K4xdEvbg1bcbGoKZTxzeJ+48xOfUxxqoAq452WL6HBd/hcYd57Wvxlfn5x
Ku9EBhLlvx5oAB2l5e2wl30mWMM9LV9c5UPj8OQMUYSaPxLdycmJUUjgOU8S01ff4sMYeC01MXix
G7PTLJ44g85uF2aBuSEbr921ef7e6tCZ+kL/UhK4u8vTxNgWcRlDmDKK0/IlycIvQTMFW9OqndOI
s/J/fVl+LxVUHpDKSZBQIqlqOnI17VNXDDaKbr775ZdW3FsEVzWnBMnKnY0r7tYNcHvRylQ//eeL
GCLIeYFIoZyFQDj1mLTHtITHFJIkocn+YGkZ1m5xPdR4b7ILYH2QRdZLMcT+bgjwwLHGcavHBH0r
S5vlS6+sb5pWPVcA/tv//AFaq3SbZyAahmYZGNzwBbhfWd3wXZ9luBfM6ltvUNikbto8rUn9FGhY
cFZCv7SZoV9gUGPZVAINQpE8xpjBEQWcvFpug6lp1zU0jklx0HI9OnGXLhWW98Woixfdbe754/Hs
Gj32LVmeHoNc9gCRJZ6dflCufejpz46hmagvdbF18fXfBkFZbjrDQXhDRcCmMwXK/8TvWFDqlwDt
9dPAayy/GgcHk30dQ4MhKP193/N2omESl9kqxGVCLgA0Dk6x/J6yoeyC3n2ytccx06tnzFYAxaad
NydfbB0PKWIzaA1dLJliCbqPENjmIOI6t72mvIHUtw52QsbiK+S1Fi0A3kOu+k6qu7B89/P3dJyJ
ZGS/+cMcrwm06zcD9kWa7nU7fBvrO1t5GxXOagyS8YRX2Xhavhtl/AJwRj6Z4AT3lH1ShF1SyqAd
q2q8kZbfWr7oGc6Wy3dCWS15ucB0KSjyo8mcwQSTPDnxV97McyZZ5WYFS93J7fP0HHShZNrEF3+a
3jmOiB/35vBlMvfV0Lw40L/DpppgZWIVHuMS5amnsyOBft/b6T0RExHLL9z6GhRxEPd7R3lNFcp1
iudJ33bj2VN+VCiyzbXV4GaWKLOqWNlWKW2msrFawvJaZW3ldsJeDwn5THbyXCgrLJlhlbNewvZy
tdtUYbVPlGWWtbhnRcpIS5gxfF1lrpWP5jn20y2jRPMQwnT3Mh9j2hb/PIy5GlcGip3XnVz8gXcp
/l192mHklRvzGkvKai1nTaeIKN9rbOFP097udd6C3fSnSr2ZyMyoMZZvdd+Wq1aZiQFFjGscJu2T
R6LWaflu+YIx079/mTjCJP3M5+Tsj5MncPMsa4kfChrkSUmSl++W33Oi1yHCyAv0OOCcG4HHY3x5
WALE3BCd3m1NJXVu0TxPBpc18TiiJ4nVRPKWK3m0hbw8Fs10MFBOE23PncdYU0mqMxYzwMOA71fi
n0wlvMYPRNyLQFl1Icq2aXnKHLZpIvRviI72qXfXplizVePXoBbXGSl3pjTdOKIeBqXy1qhDTtOi
/EYC7igteK9U4RghPupKJ94iGA/QFehKQS5l+50QkIdOqbpIIhHbDwutV6JEX4OSf8UTQjADRRie
axtfScSqTPlqee1b6hTfWtf/RmOycpQPKEqtb2Md3ia7WY9eeykjh21dmU/04y7SsO7gA+hwfqnL
fB6JMbb2c0atl04Ut70vKIxM71MXDxtAlrWQ0Q7aNQgqxnMhHGDsoxG6sds17tckR0c280OUH5Q/
cswNfbJO0H1sSGP/HAnC4pzY/2QG0TfL675ZpQHuRQAaKvY8ooJzHNrvucBNVcvuZ+s0Y0ew1iHJ
Doot6yjerK4YtAVUWnYhpGdxc9QwY8w92LYmtFv0bsXaV0zcGUpuobi5lmLpDoqvO0PcZRYnV83z
qPi8VLPN/aw4voyiPlJTjj9RHlsjFqDSye/Cglk1Ann6SXo4O0NIpKLOl3ldGHQm4aaHImyeDV2i
iKd9WhC9NIg+FBQ0Lg0VlvJrvyjXnRnC7M7IcXWGaxPgx+noBI5Bt9C7kAbSWisjD1OjbyFNF4DE
a56yethabnZLAv3FolgEO6Rn9otunSiprQQXQDtM1QiVoAcWypP8Zta+tjoQ8vQPGmxbUfj+QgUL
dLoCaE34HpmWsSSV/xebsJ3nyMYPLT8onno50asI3By3xtysRmYknii+UemFtDHYWhYF+ISCmgIG
aj12hEGcOtuWqhuAIiEqUPHIl0sZATPaSGSt4YjDMyLzplSwcIvvq8uU2aG57EP6bTzm8df/cHGp
ZSZITah7h6TCxnIA7alS19i19RfXN2+jgxO0hsHtqsp3M9s1JX+6KXoNTYbc/pmEZPzm36QuChxS
dMeO4j/+wnv0IjMicZeL0uBJ00MnajJaVvWWEPE/GN7dPByioNmMIzbPf35t829e28CYihc1IEAF
v1LjW1s6BVB/fhBq4l2EIEa8kBFfHWAGzUTxYE4XF7YI+ctXpI3HYBgIS0o+GItewoC0kIaIOOoI
RsrdQ5MHx9EG8vnzu3R/I4XhO697TkCIPTpthoZ/pcSVzVhmaBBYNj7vMu5oEP22HVZswzSThKlA
cDGytXD7YBUF8KqgjNVD9qE8oZKEu1iQ0gojw99VdMRwDW6W6uX8HPanV5W3tCluOVAhawLrI4qy
KI2/VrgRutXTQkGMdNW3Kziwq2Giv6WT563GiKZw4WnQJnwwCHY3ON6uTEkjb2a52OMVeYrm8S5T
79K3YpM0Y0ZxyHAeFGF+mJwcIa8kOyX+kZTD45fAzS+qYQPnubnNcMmbVq7t8bOpQMbErY9OSX0b
Y/zD6LGxppd8jA9/vtbG75poLrZjmGjaPaz5fiOsijGpCAnts0PiZs460JHX1Mw6SAHN143ayUic
YNJYiCMYjcQpkCS5lJzhsyHtHR4TFccBiLLvJVTGuWjviK0fDq3U9rk6uacBPGcucq84xRFYZBMg
Tw0ZAAujup/boNhJff4oZk2yuXUVMZHTbgGboxjEwoowko1vUUuCuTDAqxNunRoolgkgWTqw9zf0
KDoclZVVUHWZCntOzYPwQN+AGTCBBnOLJmubdk9DzGAKCwTyT6r8zZvpiJU9S2HipZXM/VpM7DxN
6H3NO4+qUP15nPNlmbf22o88xZ0YzEEzOrFNy+69CBa4vihMKgVrmw/JPtbLW28yjiwsfe/HHSMv
vdiWiKvWqeWp0UgS7YZSf6XQA68C8bGB5jKzuccCxYfDwKd2gu6yYO1Cq84k0h1jof2oTJZPWUYG
Qd3OF0NS7pGMxmAko8HS4ZW1xG42jHsxbR72WmG6qzqtxY5xSbrSUnEUNxNjgtMAbWqd5c7V4Q+Z
EJyiaviGEXNDcbbDEOnBEt5RKJKAi6IYUMo9WI32NSp4ztVbrY9RFf/QBqSUWSUfJzfHLh7LtkT2
4xVvUsgatWDG1TWnvGpf/2G5/s2JYjima+goAZzgNwV/1MMxsbU2O1jqI6vTAB9s3FNF8P3/sXee
vZEq677/ROxLDtLRlS6h6WS7ncd+gyaSc+bT3x94rd3es3Y45/2RRkxRQIFpKKqe5x+E7lSgMq5H
OKCByIkRSlqTd2vCrFyRdOoKo6q77D/gd/+K+LYUi48EdCPeIvrW3+hG3ayPehVL8T7TwrcqTy4M
nw9r6DsbUctuZsyAuY/lOLys0KvczL4GYv2qmNp/uDf/pHNX4Gpyd5C/AhL5O/S8j/sh0KEMQZuc
kFfueatg9Cdt5YBs6RyQ4t8bpmrDon3XG/IvIZDzdo1v6Ct+DDyF02KajfOD+ST28ZOsRtggM451
4mr6D0hc6y8weUsV6XNAyCM6CFd+/QR8GhkwwFZJg4/RfkqTwBXIooOscMWhXcWuMRSzWIUfqBue
xs92KsRThI7YEToy3EYOJEB9ntN4RIrbzD3wE9jPrtGoGG8lU1FjBI0wuhZbgHllb70gtwHgQRwx
x+EOCXYFyfMwptMzRpRosy+gYuW8CQlxqC7C4NaLxVxIFh/k5lFIMySW15h4KMR8fZplL6eKS6TP
8oaRwFr2WkH13Wd10XtVH0c7XgunA1n5rOfyTkcXD0G35cYaFjueyVsIyojRWoUuU8NrA/urwOFA
WnaxJbw2FTr1MfBdnmDxy5wB1hWU/Rpz3KCi6AmuwuWocSS/RL4RkRxdBp0OeUFOGN0IvmToj7u5
Ihwgx12KPvyllWLv68o+SLJmX7YmAe1ySna1jgaOvtTn2qqqh2wumJym9Fb53E37Jo5/dmNcfow+
/pca9R+oUbBBYKT8n//7Xx8cir8okv6/Jl4YdXzmRH0c8gclCp7R30QVcxQG5utbs44Y/+BEoTb6
N1NSmVQj97OqlIKf/4MTpRh/Y5wpMoeHSYWNjwWz6A9OlCL9DUcfBlcGyjyahXDPn9d2+Ri9t7+t
f5ZxQRKVv+bzMB9NWyhZSPxA2uaCVOW3lzmvUVifIFifcWdYdbO75bgtSGAilBzLy1FeQwBFFWLU
IGARGtQtCxFdr4/Suor1xyuQND6OHYkAe5u8B4CVPqbxzECxsY2OnYB1IlKVxUdpWx3X1a3OyEcr
tbdKAQlHwDXRQZwSbG7L+QmiQbg4lpQXRxEMSfNFlJezjHPQLiHsebwuJPTiU3tbzxeL4qDmr6q8
GF7fxgVcfy4hMjoTbGYosNQAuuDXI8iuasXVcVvIdTctzjI1rF+LcmZ9j9NVfqwtUvzV1s3DgM3a
x55JXsyLk4EudhMU+Ek4JBiYbnfMnLN6n6ohcoarPelW97GZEOapLY4TQq15UR21OSiPnT5Ux+tq
lkWkAAsBcZkaDwH4osdiSTUSzmsRLSQZ8PJa3BaCJXVHc6pVXA8KeqilRAac0XGBKOefC0lf//xQ
Asdjp+vt10jv24hOG24vTeUxqvBFMQYoqp6JvzH5x1CXUPpZq7cdrnuNjfyioWPtLSXB77kmFrkK
vimr/ttW2vTlt1KMizuaOP+4Gb3xQPIUBSkfYZJgXCMZl3YVN2nbcVuXh/VGftp0bf1Tm4Wy3toZ
xUCwq7kEBYfruJ69+tj898qtjY8zbcXrntuBeeUjSoLxkpCuxqSm9FES1E4mxprlChQMitvmbVEv
2TvzwgA/AI64LvK/r2q1MO+LEmOStepaf91Xa9fge+XnglQeJwBmAHdBkWVMt9fyVn1dGOuz8rF9
q/yn65+a2opxPSa7VFOerodspY92fm/i03n/UkysHyjCloffz/CppUyfdVsasC35dPSn7f/m4j8d
8Kl4vehPh/7T7duev1/a73vGOsYsaqbsDC0tHdnk9b8+3lvpX9Z9vBe/byYehuPDP7YjlLw126uD
qCB5t9/OULVlI3rCsvADq82EIS1d2vWY696/Nbtt0Jd7stHawVx4FAgclsetJBV0JdfV3+pKldEE
Dlkc8pfituu2aStti62hrcnrKmkYesBtPd+a24qIm9Dyvz/7tuO22E6jqdETQgbZbquS01ofvmzF
IUHL0Euws/DF0fAV3LuPmGNUx3khfE8YLauPW+W2MDOZ2dTHpm2vrZaprLagzV9jglsno4sZQDKQ
NaWpRUz05XEritgFl3efmpGBAYBhIdSapyHg+Y+2BEW1k1PToFKTEoYiMS3dWEIDCkmfvsWN+hYs
MCly+CdFxMR2avpvaaYmTtORjBqyHzOCYHkZkXsSVlJNxXR4NONTlZWVl4EeRjEUWdqjYoTflWUY
mPlN+FCmUu6AiTC8T1f58WfMqolga9xEXr9+0nB3ZLF28dvqv6xrt0/w3xfbEduxH0esDfy2amHz
zFf0H5v+bzTDHKn3ISnvt5at7WO7Nf1R3Gq3ZrAN4rv/768kF+MjIoel//lqWlyXK0Je1fYlI3WR
H618yo9bqVsv+Fr3+z7Xzdd9rnUVMlIMRf6xid+alYeG7+dWeW3if3aa7WqvZ7k2s9VZSfoGDro4
klRqPoRU5fW7ukmqbnXbKl/wi5SI8+5aP0QtGYdtl4/itinZvqvbMb+1uK3m2xdy2/yx53YQsOo/
zv2x/br+0WYELn4WtMxdQExjgCMAuazw4hDfEYzKUajIz+UK35FyEFZTD3inFdGCUBiRrshitzQB
ai9IQzuZqleQ7qpviD4trjljTcT3ufP0aPV101LLbzBUbFft/KGTfKvCBypNzXcoCKmLXkzavusC
3Oy0yg+jWWNMG8iRoxoPRK4JCaPMa2MN+D1ZBtUdGGGgZXZr6iHyj3Xgt9VkHlNMyuwsrp9EQ1D9
qGy/ZLHwPckhcswSE8Y1ixKOoukk4DlC7bW1CsvHUs3ytNFwtDQiL1YiRwuEa8gKIEvd7LV19B1V
ecLcI6GYFlgLTpFeBM4gr9DKGKZs3BUIYldpfVlDtWmxMqkB1dqJrp+ZIkBsHC190/SfM+AZwOKK
05qUWxNBx0wWX3MlnW7zuDqLc+uVjN3dGXDpMJbJQat3FjNwdKNry8stYYKLMafOMMYPOghpVw8x
l/k6FGUOCqKM+CVFyB0k8jBNW7BYRlELBJcnjW9i+9iH1aUGehjW+zInLFYZaz+nRf7SKGBcZoK0
aYzRlmau0DFkcgjCYY1yD1VwX+t9c5SRT3OUDl2C3izfy5H8idmF0FPLgIltpNzLyo9ssFZ54Wh4
zojamrBsHvJOhxZRv2kasPIeC+Z+vg8hPiUynjcEN6pcKo4b1FKramilY4UOeUfkD2oHHldFFB+6
mQhAiqgnYo7HsaNTrUWYTmoLUrm3Ws/M5d4xaut7IpUEhVvZPM9KDk2kDl0QF/EhMuS3IboPmgY4
6aqpWK+gtqrqfCkQfTXUDE9xsP9m7K/F1a6P+bN0hGtQb3wrIjm5G/pque+/mI/IyQ++sULFtVb4
KUT4yQPLWYPfpbWUfkNeLwOb6OArdFEyyKzFLtQqAtgWiJlOm1RHGpB0rKIFtZ+GNJMJHKzADzkq
svZQJwS1YxDubm2uaIR6cIU4NtwgCL1Ry+u9YnVvYdr/qgrkmJUa1cg8vRvELvfmudXuNOkUke6F
pXdbKZ1+MslqEupE/6b6IehhAL4i22U5Ems1oQmn61FtbqtfRa1etB4aS1XxOHhRg4gpfoao1qaX
OhmgfyEE4+j4U5APxDcC5IFFqCqO3bbkEw2XNCQ8mYOtDomeDIu0qv60tiohhKUG8RosfuuW6V7v
dIwUYvhSvYzq2nrEXKF6FYkzcjvtpQjC6s3Usn0sLafOMHY570eb5o27YtgQJbzvGe3bxGnMk468
HZifHFJLn18sWT3W5Syd5CQBIFczWVND6fukNZkXjCr4pXCuLlOhH+bJmrGttUS3MpWVldnfV7xV
eF8hpdd02B9qELYvc8wvoeID4uSz+Qx1hG94I4ZAmsm/G0oo+bWmPpGUJYqTdI+NEpn7ZTnmSwwA
b26q2ZFKjQkZQ+g6Ddsb0TzmUaT5wCYvQDrQCwQt7JWl9ozbN0hDpMAHBJNJ6YAD61f/0LBpPVK8
KHYPX1WIr/aElLjd8uLjxdeUOyXB6EluwNQEfq+F005OCSfyoD4LfWtAUlfUc1APiWPN7wqDEV2B
O6kaFRKFZknv1tBAPDSaF4ak/OENSeYp5Wk8bCk8DRWENW+jNRW+TX32WooQrcYVcc6VQRyDVTla
BK4GGM9iBPp6KSTAT9L0peuG3CFpvq/4cUnRRD+XIfhJTP0G49e9nkyPQVFf2qDSME2zECWuDRIS
Qu1i9iRAG+qeShlfAJxxG1uEHOF3ivI4kOEEnmwdCphDHl3hfBkT/FqVGPQe2BM7ijDHwL4Jl58S
Y1Ky7Dtc+1DGzxc/zHCDrafbAE14uGUYaaQleYjVSKtc3twZz9LaqF54+0ioNz05SvK9bsZaZ6Fq
OKrMR9MYq/olPCVyDZsHOLM4ExCEwfmMMufg98pXCeI6AZSpdqTaKDGhWx6nwEpdY4hMkPvRYUg6
A5ySDtxJepJQyaT54Sxq71YWFD5wj73Vqb2TB2tUv8kflQC3YKhQoSMUKYrEUNZ0q9Mes8oZBlM+
9Xd6XQunkReMN03x6wTjRLKfDhaSvd3m1kmeB9kmEGx6oX4/LKulR8U7OQYtQli1IB8m7WL23S2e
oo1b483BkLU3IT6nh7R7bRhFOXwaxYDuruvSdyYI8ITQOQAsa+3KYMXs6lXqqqnS+F2TxB4j6UMj
JqSQ5/aSmjHuImpyn6IrS28HgGKe1VNcRgEJVjCBoYFdYo0d/SrZpmBDtmAX2ZPLcHpD9echeFn0
uSQrZ73Msrh4akaiPeszp5uDr02vnQYi6C46FsS3Uv0naoWCa0wzpohFiAI4M4FVuv+xmMhgp0Hc
eJlxkvUI7HAdWHY3oVjVgYDzEglAs6DLb7WJS4PVoBNumFQ1lWjuZwOY41SUb0TU8sMyMCLq9Xgn
aPrzNMw7XcqfiwVUbIekdRbyCxstIfLIWhDORAY/1dqnosfRsF+hQpYS3WISOnrDrKV2LcUB8hIF
JPkx9JQiuWsexE6ebk2ScUYCogefQjQugxGeG9pe3fB16GMvRJfAjfXgohgZemehrPFAi0dYhFgS
EpyAJTXv415N/TaJX4I8yRD7FwAsqd/UYdpF0oJnixmtT8bqISA2O5BUtyXEeB+zLLvU53Ow3ulK
Gm7LwmCyVNHzjSiKVt3oFdCHoNDFPyopTpxZZaDQxoCHO7zn3aasGtsULLKyQ+X3SfFkEiDq6Y+P
OsDdqJXGmyKJB5Qc5N5Di/C2j4Csh0oFiFwsH1tGDjXxcbfruoul1PgII8mRdXJ1p+mQYxq0TQN/
0ns8SZSUESvUIhc1DpCdj30qndmJn025nzSMZZY8PMfy8K0aOZWYmLtCTOcVcX1ssNw+S3L0QBJr
4BlFbDKJfqBVrI8pwJ/pVzYKs1MbgoxejnRoi3HCdxU0cqLmvZfrLeCcX8pMByLWGBLLhvpsWhEq
yGJ0C6sSkoFJErw2htmG8YA6ZIHDcJwWwaFmCC02yI9U+EvrotruSVhkBqBkkg2HPspImqRngzNC
r2iwqUbm1VVrRTzUBo6gpars6eO8XIKIrxfJA3it7z1+4Goq4eWHDkQXZfEu6YWGkU9/qiMdmdBa
P9WoHmdzfEB8yg0RUdBGCYu+BXyyWDsZOqcVvt6OVVaKz/TBkdX3sayVu1Zau05ceXx9mgBlDN8L
caQzITNcYy0IoPiJGVvFtM4v28qfQwRouS0PIBMQSygqjK5J5Ix57+Iw96j1/Y+whacpIp+Hnilq
dFZlm1Mkk4Ctoe3K/T7KJ2+pJ7rmKIlOIBVuU8LQ0yLYSEx9aSD/2XSGupek1ZnvIMMtHW4xuCdQ
yNgvoH8CmSCqHFVpVb9eEU9aWxFAACAfiu9DN78L2rALlR7aoFI+AF+LfZD4gVto4b7PltkF1FXR
5y0GoK9k8cRBvkv05pKFfIwjsjt9aiQ3VTLcavEPpMZvm1HWX5XCcLL4iM2Rgo8Qse4l+TkvKF53
A6kt1dIiD616ntGhJKWtEjHJcPbodMEezSByolLC83GUePlieyDXxcjkXkKKxkkC+VaoaKPsABeH
QYmKhKCvxIPA66SMSMOYAMMWU/TOe7g5zYKE/XwTNJG4A5T+GvX4DxbQTFFkBUVGvOK5K0+qrKak
v3jALKnX3Gwk3DF1C4qmEcqf8ZMYgrAogvGX3ElnwxqkgzQPUDqeCcenu7Gdf435pLxoUd07qVCt
A8tJ8UYJVGdStv2N7iaSbO1DNTgJQCmrblg8HD1C3xRuYMp9s6Dt3BA52sWaoh6lqb1p07h2miU8
hESF98Tov2plO6MIs2iQ8A56FCy+YfU/KxOSbRZ4kRh/H+QUyhtMM7uwYngJY3+Isu5HkwfWrp7g
fsHYiGs5diWY4E5lWN91IYeO2JMatpCfbn21QW8SqU1ylOG92aQvpRwA0zOfUTkEqMgk2VaM+akJ
an7V/lkKJxpDVsY2xPR2ENszvXTsYKB6NBuAyHL5Uqry16iEvl4aZPuGzMHqwK7SeLmFL9DaaYck
0CDD8W0sfjJBukeMTLiIiRZcqqXOLnVwUgULUP5WNU7DocFD++ajTjLCCuLBmB+uR4UyWNG8maJd
tba0bcBP+Gu3GJNbdwOMheWxrR/bTB0vI3LKndHg0VWM6DYvKYaxepJwIeGzAFgQcguj2KTuDW8Y
YMFO8UlTeasIEdwOYILvu3UxZ8F9g6V7kZcnIxy1y7YgHLmgxosHulwaf9ThxVH7C/BtNDr+rOsX
XKFkNZb9FfpWooV7l6+LnoexMuoLL4VMl981uymX5cuyLgjNVntzNvB3XlfbLlIuSWPEd2PfflRd
61tdfY0Z/h63KiRC5UtWTYubj23pbXXbQpEDGRi+Bppw3eXTBoUsNsOXa40mlzn547I4bCfeNgQR
IA2rU1wmp5W7VW0bY6y7T5o+P25VWl7Ft4YBEDSMkntihaWRzpdOkuL7sZ5+TQCmMEdBYGBOsvM0
aeplW5gL71XZ6druWpehHeAHLR7sqSgkpNEJu5wVoT+mWqpd4nWx7dzHOumcIPXmqMPevDAjftQs
1O1Fq0z/Y70B1bRrMKhxqm17VGkyI6PpAlDvbsHIx0MVAxhU3asXy0qFOy0+YfyuXhSmNx8LplZv
fYJ1+4wGA2ZA4dK6E7wedD7/3G9KB2ufLWL90ZAhlvoJG+xLXuX9bQXd8OOJWip08CZkmqwsb+9K
Rl/3qmCG93JSPlZBOJ223baFXpcygkwIyW2r276SWXQwbUbR247a6uRZRj6pTG8yfLTBVYXWJSsU
6xKmXLCi9O9h0FiXrV428gF2L3biiSnyd6y7Bf18qIyVbL8eySzwIsaSQtiG56+cY8jEoaVf6qo0
LlUR1Z4UmYvLHMu4bBukLmkPYoVg07a6bQhTETBbVjtKknYCA38kl9ocFOkQz4zcBu183TeqIUJa
aWv4mVzjDz0noYsnRnRfFRp+cOqceooRFKFjQBfdoUDYQ1Cs4/t+Xahd2x2IKcGcmSbxAx34vyiC
/4AiUFRdJrH+r2EEz93X6DOG4I8DPoMINNC4QAJAUP0OIhB1UcZ1QVTxp1VBCvwBIlDlv4Fq0pFV
FS0dqM6K4P0TRLDiC0RREcGErzge+X9kaypr5m+QIGAKgD1FBUC0osoWCpL/CAkCrIXww2zON7pE
oDXbEifGmq/5VNSNvshQrOprSCBr8fcd1MyHbmMg1NimS44bJc5yERPy1io7tHSY2eqj9TKUGtMZ
hF/CVaepmIVLZEjjvunNM3jB8agGqulB/v01lUJ8ISnfAMyfkWcBrbRjkoITubpEtj6FjLcbeQbO
H+IgPeJ1HiVvkbB8iaTEsLNgjBHbAEGQMuSWc2RUcmQJHUuVWth9OumhHmZn+5FkWv9UM0cX8G77
o8jgmsvjVlRhrw0nk4+uO8CasyOhQuN72xSvWayPW/GpmW3Tp7u07bVVgheBz0tKjH6T7Bh8lPIo
bTmzrRisiTSVjJq2btiqtkW6ZgbFNSn4z+rULWu3bcm2XN5WVLcM33bktr4dfl3d6q6nKbYDt/W/
FP/92beGru2GazqTrNZ06EbgFeKaS91Kw7q6la4b2pRM3nV1KxErBS2xFa+HXJvZDtlWAVVEjhhD
3P9nO0uavgDPXE/6qcWP2u1wLTQ4z1aMV1ReHX1c7G/XdD3f1tZvp9pWYXJiZCGrA2PnP/+easL+
lJg/61FgwnqvwNlX6HbAad2W8ZruG9WEp3MrZhl5Ij2vSfs2gN/WrR87FuuG6y4fbWx7f+y0br6u
ftqcbmk/YgAlmZU1A7jt9Vtz2+q/3ryd4tNV4tsXEtiISxCAsHqYh5C53BAo2571liO0RqFym04a
IA6sAJ0Nt7LttO2+rcKjSY7jw1a7VVxbAvPIQds6gUGQQX9fbDsWW7Lxeowp9Dp5VxkOSyTcQbup
j51UIEACX/XPYh8UzTFHux0jKSqnIifhBKLUHoUwJNoLoHAg3uSOgjC4qXqfa5p22AAlG2iliBnl
Q9DcGR0IEBQSHKbuZDzNOGDmuxWlFdcE75YrF1FU/aO41UadcVJxDvC3tW2xHbjtd1391ORWuW3e
drwet9UFMmZhZVJEuzpcTLrjvPw2zHVEEq45LX2p0FMws9Q1XAiDrHs3t55tXSjkW2F5bV37lmSX
cua5Zdl0sKin8TiuBD3VCPR9sYhuOsMcVOunUoPH/JEr3dKdunZGb3M+RAl/PUqDoLHW0nWx1RW6
AslJRshHWO8HGaZiIWKQ0LE3yit8mYzvhKTvI0R//TAap2MQssh0qd7Fi/QU59OYk01oxWMwBE+W
rt23cQBIvAEo1cVgiWNonO62mkPgUDv+CnlgBjGvsLdEHiF2ox+J2tCA4gdyYSXagWCjjAZ2fwjJ
tANKc5D6F00ZvipE/fCTDesTbo7VyWqb1LGsji+EqAS7SVoeicg6etWL+7pecMYU6/ao4QD+UWrN
Rt0bZKCUtY8215y+prcxXAmmhRv8oq1WANBWvFbGg3inYH9B4pfXfVtEAFk+Ste6ZhYQjgBe/5Fh
X3PaadS0vlFIB8sAK2VHuggBN7yrxU7wMcSsXKEaeQXmnDSCHpIkE0Q8IxrYVtaARcb6oynr4vr4
XevqrJltY1Azd1WVFcoy880V1VXNCn9zY5GYvq5vpZokyJqthpsHBNEV0AY6ppWx/sIKzICiiBJE
1tb1CEeTI+Q2fpVRXo2RjU5FWL3HsFMsoA2Zo4DXyKJOx49iV68egfIhWpZdMMI6DBsyqGEl6nYY
8gJGhQVqTiLzuy5qPIhwHz3qfWLijdtia6TguEK6AO5xp0CCmxbMXQxsTFI3mjx4ghWyPxMjmr00
37fJbn6E5aVEh/ZxejcjH8IEYTnC/vgS74VfyJmFilvnENxsHsX0R5zY6SUe/Cr80pNWnFwUf+b+
i/ddqW5rDHvavRy5MK6GSXY8Y4g9sIfodEDA3xcmxEyUii/S7NXqjz74iiANTSeNoxCxKoCUuN3L
GLkNYnbR11w59yh3ZyADT0hyZSHZQhcNQr38Es2HfPkpyx40NWQFjvG408LDoDui4CDCNpItNofd
qD7r6l7VDopyGsJX46deHWbtWSMp3nuNtG+Sm1J/gUpYZ+eASJVs5/NJTc9FdNOIh0rcE1hsO49Q
pUqCENpwj6up4rfcTlmwiSxACdvjnCLVTm8dUN1UIICg3AIVX8arrP/STK5E/D49B9VdlMMR2kWi
I/Tn2XwoMn/sX4HVoH99qbofOnSbo3kyUqQv4Mwhe3HE0pFYRpEd8Gd3THMPv7TLj2H6YEDMVJ1A
vA2Ho27uQeYE5l6BpLKgl+RDcq3Sg5ye8/Yw1E4p3kYWtCAbz69MeYoVpKBtMn2hP8uMUX2kcbtf
K4HxS/NiCoA698qvBAQc47U76SZvXSHbBxqABi+Gq2b52eJAK8Bx2BvvQsJCz91NjEoX9rZOStYI
TY3uMOuHSfGr6JAnpNJ+doazZKewvDFTB9JCGez05WzK35KFcSTdJFmb5Sxa96XglrpvNj7T1ca4
pP0pQfh14b1Aop20VJL+KsMXcnAhz9GJzDL3O1lQDvLRFENnVvhFqpDAPX2YwGM6RUcUykLF0/kB
B3+pThoGJLaq/cDWOSJKJLtmd5R+lc09/uvVQhx7vWHcJ6FmYtwdeTplY1+bh0Tw0MxGnUcngwjS
/r3sT9qEwTru2bu5c1Y/FsspcK3v0SpE4ccxzJPY7aXJFc/Vgybgp/mE1eQi7tXIbQ95tw8gwWFZ
X56Qihkbhg5nY4Qbjm4/giokkbFtnG1vep+eockk+BHhf3jfyYeRqMMAMRvcKkrfPn8mZF/o3/u+
O2BfAixY+pmAKeFS0RtsfVmEnv4w5mdD34lPMoaMwptY3MTGXfwFLjHpJx0TZZ0RuJO/gWJoeRVC
P8funsSVGD8sxKQXtQSKcmmSg4gCZRi5krpTe9uYnSyH63uSMQHX7AC5ONzjYNHiN6Q4fQ8q+pw0
37rcT0NgaNJTb951KO4me0hMC4YxPyoYl8/oOmmeAmMBWzrb4NuM9mnDCNKrUC14S4k3GX4CybfY
VTmoDaf8IkwI8dokLBXdFWuXVlrBx6rSQuxzLxHtdYwb61Y55X4B/wDNHZJJttnbOHeTToewAMcY
0yUXGVQFS/numYmTEtrVqf+iKV/qfo+RcrfvH2QUSLy02XNpRHirQLUz87apfK4paH0zP8uo70Bj
ccLn6rUlHRX7CpldTJ+8QNyVpODQ4wFNTVcsjedhPOviLvrWr4Iobt8fhK8ZP1fdifaM31d8O9gW
IUr4RPFz8Zrf1MfoTn0SvG55iOIdcXm5fleUO7KI8EtgTjGG88g5DjU4wxtExQT1pgmIV9l59TyX
u9rEQOpkZffIZk+pk9+jxy6pCPfaTYXwxZ5E02vO/f9evhgnDKimveo1j6hpVOohvF9OqWovkje9
Wi0yMz6J4TGFb45COT7GbvJFhNayeOjYQp7dt+CSKidAiT5y08WGWIdSUnSukCuH8r48qcTL5vuR
SWn71RLPXcOHwYkSmGz8yM7KwwMv3wCFtNXy8amPnublaCI61kEhTo595hm6X/SPIRLQ89tAroP5
JJTQ15yE7tDdyOHdEE2OyIq4Q3KejHFmPoiLvQLYg7M+7Qd6FtIUohvD0q7OknBq8Y80vZRPoWmD
vo4nm3wk4AcoXhaSvZQle/hhfuUq76IvsXqi9fTEhCYCBwYnEWW1J92p/fEBjIIku0vnFcgF9lDh
/AyMildPdvdNMuzSjxofk9QnAoK6ox9lR7CTneHwqn/XEqd6XdUzL6nXHNR7Jd0tu8QtTvMFyIjy
HmBM6JSaY6BnYhswwR3xB5nG5CV8SmJHfDRux8TjyiWHlyF6nSwgM3urtcNn9WL+qPbhTXjzs3nt
YdnfrlKWyIWBjMFhhSeWFcETnM7WHghhOsEehUsbR19HsqOd9vDd/olj6/d2p7sHUsfyRbkFJXyZ
6RQYADyr4/rGFK/Jq4jeHFqlr9rDEDiKYeeoxlVe8IScIP9HOOkhgl7u2uFAKjdF1tYNLgFxdhkn
+J2Z+ERr8ftC5khD9Why8I5iCIVkMdmq0TuACcijfQSi6L31q7vYm+CXiag6PzBdgndI7D1sdrMX
H8HHOeB4yQo36m4obol4Gg6Q+m8IXDloMsteL++k14OKXsd7gMzIefbCPYiF9lb4Lr5I6CMhlfg1
5DUAz36v7fN78Rnlkxsr4ZNg57oTJLc40ZbPpZ9wVX58b76hLco26TVHkKp0lm8GV40jnZ0QhywP
pcNMC5VLltSh4enG9wgwYnlmcNtfkVTlOaNCfJaeZBQVHuWX9rZwi91w0c5TZA+X9KQ7isvDvust
R+WmOdpZObe3w6U5BP67gPLfmYz7rbIzayfcI9l8tiLvhtcbDEVKjuA8oSPwBKV5GOzdwgBhXllb
Htk4m5nOWdtFb91BAwnzFT3FY3B8b79O5/x2crXSRn7VLc7ysTiTNF92LfcxdQQvcy0bqJyd3ARO
brOLW95gLrFDZ+DSHUhLVk/pbfUkfIkfQL59TZ4sO3kybPFX/TJ6UHrtyl1hqm/hK0xlzbWeQOTo
IHcSl2WOv6or7fhqvNKT8ehwh1XeK5Felid2QugltMfL8tCczcipDumtsNdc46w9VS6AMafwrQvi
vTsEWTi2c6MblJWWtx6ZtskWHHoo1MSQXH2D41Y6Jh+Xt5y/yg99BiWH7MTj8JI8defxV3pr+sO5
/oprOiahuJ3++pLfxg+zF/yK3oof+V7kTtDHaCft1AOqdtD1oP987G8ASe/6d/E5vtdLRA/44Vte
qth+En/i+SY4CBzOz5gTTvaT9a1/R6BB9dJTfZ/vza/qc/M239IR0kGqX5u35DsSKrdEwqfH9JSe
5GfdGS71vfqceqLDTfXlG5bO4qK8YX+rUofeZ0f+wyVWqJ2Nve6A4/+yPnR74XVCeaQm0b72cPW7
SvEmtkmvciX5vbRHlcmNj/VPntXyOSvsA5Zqu/YZI0j6mO61TL3yhq9T+nN77rvX5C6KACDZE2+R
i3AJv1cCggFxr6MCg7N0SHcHhcP7DLdvcbtXtvEyIXSsSyeTOQq3RgXDADXaISNc8s34tnxLHiFe
J6kTIHo57FDNUGdfwybS5DURvok39Mu6Q4bogF02b8sF1an9dJj4Qebb6UfzhhZYays7nvfiaWRI
/p0c0OyUL8LdskOxGmVj5JelfQvK6mVUvqS+eAgP8QFZJ2Bk9W7xlKNwo9x0JWLgD/nPmaFd60bW
DzAU4P3yVSQCS95X0yAPtovu5wfRN+6WM/BODIfJKELiT3lXxLfSga25Dy4/16SXDbonTxH4dUeG
ysfkLr5fXqetA9x6CbwV6FRqtGCey5+gW+hURFv7hoQc/7qCAAZGxJ7xbbzR6QheusP/Z++8lhvH
sm37RTgBb17pPeWV0gtCysyC9x5ff8ferGpl5a3ujvN+QhEIEARBkAIB7LXmHDNfjXuNodpHe60O
3meWrhVlOTx4ydL9YK5+C79ZJ1o8o9jr+RTEy+ahb5ddveT/3j86r+oz9Ohymczb7F7cH7xrn9U7
uxiXq8haVT/76TS/ckHsPwHrs3tKLk7GnNi4RRjOoGlW4CDJ7FlMh2n92e+4w2Os+YA8eYX+iHNF
uAzW9ZVzKZfJ9zk7D9O2eU6vnPLS63Dme0126rJaK8cuWGhX/RDyC+UWaKm9q3uwbvbJW7t7wRku
WViuoa7v6Myu7K13VbfqpdiRX2k9Ba8EOa1Atoowen68we4ThtAayWHINQ3x5YnwKy548ZX9Hmla
cZJUlyTpLrJX+k3Bp/NjfmuHpfVDe7OuEPBW8ca75K/l0d63x7BZeg86WCCMePGaS5p+x+0gdRgO
2udxZ3B6rvfDsl4pR+3R3VZb7lDZ8vbOXVkP3FMMP13x6YNDfyy286772XOe2BETuUQut4s38WN0
n9xbx3wzPGzQGWuvOocAMFJlpT/3/DJBwCz8F2qL/APNn9Di82itvkwf00d5Vz8lD9mlPeWcBZ3v
3jV8ch61a40CaO8f7G12ce8xo6zit894pTzQUOTnbOzEHySbkD5nvbRf9I/0TrHWiCkGBM/Nou2X
yjeBT4kWCbdQ5KouvrnhmSuN+tL4J8Qg3Bcf7EOyjrYe5d0944X7eKNduM3kqNWfYfKmG87TBTri
p+Bg7sHo5/FGd9ez81NFkECPM7En/otzuwLZ8+R5K2RSHEfoGZ6KB++VnfgMttzgx3G/kY6LhBhe
rImOwdiI8ZEsuymiEPlFfrstQz8N/8SmVvCXrUjOfbl7btUoV0MhOcT3jEIoQpminCwnshL19VDO
BdPgLnRQe0tZipL746rpoQu9cjU42mMyzOM+DIZF5Q/lnjzMJTpuZ6+Bb8z76Ngo7z3FHG3uN7RU
1lWvRzs0X8HB5Vc94J2LlGGnOUmxU9XgqlOT39a0lQ9ywtDFVhV7H5BJcahFKU/ONY1Rw9YeVvpI
rb+JRVVfEw4hCkD4jORs0qoRVwHENXbaFPscqpYeuVQw3efArbP1HBhUSECv0xSnZ5sbDHjnmH7S
ZFR3tUltMLKpOGhi0SixVhDoafsnn1oLh3AmNBTfA3riMaBBJcDBEYWIMSEYuLS5DRJ7TFWLjoAa
q8JoEKE9xGK/HefiohsGJ9xKuVKo3dVBnXLiZJ9Ic6oXIr2qd4DkJxOCWmFvbZHvUtsWs91oU9KI
zJKzqbA5yUKvrOvKOUd26IaqOmZ+kG1jg/K3nEyif6fjo709lMtKpYt2UAc3QT7hwiR5oz60Fag/
qGo1pjoeyomKWgD3ASMwWQeVE1iflY66lrqo7fv3bZf1G1mXvdVqdeFv1auI6RDayi4qUxD/Dp7f
UVSG8eT/OQf4itqnWCYnvz2U68mXCbURUNN8eteIhAEJ+jNRm5/q6C7prXICSDDpKSrXGdJhjlqr
6wevvqTSOyMtL9IsU2nETsfFfMmQX3RBvAIbxpnIpExeiq7N2NDZk3OJ6x3nPExW8TzeFaqda2u/
osoIWtnpj5rRXUmO0za9YleHGWb+oaKqzn/DfiH5rdvfHsknAAJBTA2o2f+yUL7u9ljO9uPay53y
aMzUXC1O+DqS9AOKa+rHjYX4nrs+MS8Xywm0HarMYvL18OvZqvGpuBJAIFf7Wn7bitHV9bz8esoe
8nu3A9+H7BRlAqKHZT+p1jny6ILiq5gSqgxoN0dUfgiBigNqtIKk9l5fe9r4VqRWvS08c//1nJwL
hPPYlR5J+QLDrhoQemIDclJB0YJo2qCkLEoYw3Il+SKq1yRjaLKNKFYfpQfztqmvpbfH8gXypXKj
MdHwfFv/2stfdkIu/Hr512tum/96+9uGRytAoF/3j7+9RG5xcGrwkDU17a/NfK33+5798vgf9+zr
rSsrAbfvxXSehbdUbvI2+/unu31Q+Uq0W6wrZ395p9usXHr7gF7HONNOqdrKhXKD//Y7ke/sSB+5
XPuX7/Xrc/72Yf55D77eYn6fW5NEw/StEf2MXJz8Z+H/k5Pflv328J9WofxPXeu3zWjS4Pe1upz7
WkdutpBGwa91vp7+p2W/v43cxG+bva3jGPNDK/yNElrgygZsIPyPVRPf4AkSmSCf/aIqyIc3jILk
HMhnXNlFlavfZuXSglqTLhya/7QJuYacfG1GPvxlb/7t637bsX+7Gbne1zvJ7X0tG0UXTApq/k97
9F+0R5blEaT576VHS3BpVObz6G8Qk9ur/tIfQSrRwI2AdbNJYbWEyOgviIlu/g8pwOBI0BiZOmKi
v+uPXN3zNFUnwFlXEQ39pT/S/8eCDWc6AE5cwyHd5X9DMdF/CwZV2S1N1xA6OUKDpJuCcfILkAiP
Inn1XTdeADkTqlOoSFlHkqHUctwGZdg/F+aY7zszcldVhAROqS0KyS0GNZrCj71fZE+Zmn7HCH7q
Ry8EjZpfIhsTXYifT8+vGUzmg29O75HillQh034/ElPUeOXz4LrjNY+n8eq1rr355R/xJ67lVzyL
9RsxS3wwk8hjh9Rb1eR2GwXXrx/MzKcy8UDPXwLdyLYDY369Nb/PZk2cESjvU0Hw0ErLuhiFNoP9
rmsQQQ2jdilD82dLkvHRG/trYZfjWSc1cUdAXLtx9d4+10kJUomerhOFQtQ0JPRYMHLVrp+efdf/
gSkq2qkjd7VOpz05WYGMSm/6tR+X/ZGmaLu11fwP/G7DsYawtZjMdq3kNMWDPo+PRjfEx6RtyJdy
0CFOUxKs7VHzj0Y4YHQlOKDxe+O5Gz2iaxwzPNLzzpVgn0+u8mjPpbHLzamn6ldH/+U7tX8L5Zbf
qe1AT0Yz5wD+/g1QaEag7cmibC/BPLWbHo7sxutJwcF6Ezz1AVWtcp4Oyoz0HHMYCrMyhgU+/HDN
oCFBodKPDSE2qZ+o175Hat4WhJnmNkapKt7WY209xnaaPACpwbtmM4wjs5pqsfUNF1kPTMTG4Vj2
+TEY1XVguhS7BlpvOckPT0mBTj+040eCNnJGaEmAtyAsyWbRM2BysB5xDdLv4kcHoL5w02tv+Su1
69uYgDwnWEz6oD0ZcLdyb75zQzt7mbBO9VwTVq1VhudEK65T3x2cEocAopt2F+rWQxK5lHXDNnvR
sXJZXXUyjPQxQm13+JpI/vI0US3/z8f476m+/D8cEZDOUW7zGyYd/u/HuDMpAZKflAqU9YnxoTi6
SW3w1cUKQwp66BgYomNvWvZ57OkLJVwYbD9fV3p4bDEgHPTcunStqZ4i7EtGqGy9duVVlfryn/dT
KBh/waGqDtnq3AaQ7cc5hok4rH45x1jqGJhlE+QXVVeaQ5xYZ9JvLAhnQyRcmt5/eTtJnvv9/TxV
Vx1TRJKj0fz7+5Uc/3MFw/GyahQtvCraz6qlkakA+lxrtQYusU1yTOyz91jxg1pgBVrZXlccPbVd
BJ2pPjgPOIyCl9ZQs71KHgUGvU+U+TC6I+WlCFNuxGu/3Ba+mq8bb3LOBSheiAp06BrVt/9Lork8
V/39A/Fb0y3dRNtqi6vJ3z+Q4xhRGORZdLFM4x34Znh0Qg5+4kZrTlcBVXc7QdToWP26Act5MjgT
geSl1xDb1UMUid4oaohW40XGxNmwKbU7OUlM76eWt87eiPgJkoSQrEiFDo7jnLfLJqw3eodjqtf4
dA5Jupuho8TmV8MBk3S2xLerHWbBeFejytw0tZNeVMcnRWaOnVcPaMcyDA+T5ocXLe4cbdGmbreC
yRt4c8MpoGw2QUllw7eS8UzIFUULT13nmj4eYDZDCmq6P9oGY5dSq6RaaLpJeFaknVycbYj6knkH
vbw5+kWOAMNs88t/Pm4tgTD87Xt3xOXRsDExcyERF89fDlzV7qwc77xynlwCVkYdB6k13LsW1OVQ
4cTbx6BIapcSSDj9SDQ3/mnQ7EE8P3xUiaMta3Cu11CJ1X0yKP221R3/IZ7oHEdi3b5ZjoYy/ei6
5IKNcz/qdvweF+60yNwpvGLgn+5Qa4GqtVLORLltfpiajzy9fDArF+dQ3XjEF8wgAKvpLi6zgX49
uc64RpR9kGuPg56YG9Cg5i6c3X45V2q+Uyy12uTmaJJ2YVOuzYfdOEfV2rTz9EKEsUjCeOuTsbxi
+6hfTOe+1pvx1W2s9qxqt/vKG+/tHy7SuueIQ/dvX7Fhgkh2CCZHZc1VRaijf/mK7doluC1sqXVj
al9WWqodPTRhdDpHepXwj9F6IC+RT8jJ6Po+0GKxTq0oU7X5eo3mK9/Luax/WfTLKpYTa/RVxQu/
ttY3WbzsnakENCi2K5/20/iv2duas001G/ezueJIAaYp9lIZ6myv6JQZv14on7i9pdzBMFP9jWea
L7dlhtyDrzefPJKvNuQgq/smbAVa8f//TF9r/7ld7UcWuPgW5D7868P89rFu+yTXub1pV2bXWFtp
dd9trdbFyileL1cAKo9rUs7KZ+SEhCO+fjlr8pNNqgtqSnKxeqREPq4yxfCPkbCZWatImM56YT/r
hREtFpa0tu+65cB97EtvzX/AFydEt32elOGPvjA1bHzGKTbnP9SxtVf9FD21eN9SYYILk/GzzFRr
RVJbjAEasQ5mss5Ty2e/cy5xoyOnbWwqs3X+qkfcrkJBOINrw/6sESufZ0cu+JjyhD0vhrWN1YjM
W0bFmOeFia/iNiHB16cLg9803hMvQSIXMpOIZKt2sGnMAldYzq1PYKFjLgIXw6BOYMHCVcdHALZQ
g4StMHKdYqliNBSGw0pYDzPavzgRG2FJbPAm2tEPAA6ErmBZjPAu8m/DkoybEa7XtQu8aZ3EA32z
NqeOCPBk5XTKNpN2SGGM1HFIhsIqGVDI5Of7boJJy+piRexVCT3AXVrSZikMlzFqhF5aMIUZMxPt
T2HPTIRPUxg2G2HdRH3/bR6FmdM4JKDog6AJj0qrkjxR0HfFsrqrBSMir/WTRcIai5Nvia8uQmEb
1dLxR2yVj7pZdwik9Ic4qM9eRXoVVKkHeOd8wbhQK2FHTXtCSfwn3yt9gjMj1F9Yl/GvOvhYa2Fo
xTzZrkdhcjXMd1A1FHCQtLUTRGmi4ginxOOr2PnWhZ53LFTOjNB/hYW2LokutI+1sNZyxT4mwmyL
cxfbLTI5Sxhxexy5czx+j6r0IXNy5Qw/cj0J826JixdcoUpeQoWiDOj+EkP1sPTbE3F+olBu7ccQ
lx9ArKgOUPHEgKibEMyENW1tPPH7rorhUiU5trx2nhbaGOvU5kI8Ql3M3Q26FD1xnjVhTJ71IF+0
oA7SsV6S+9dhOsCX6Bp0XmuK8bVwOGfC6zxjenYwP5N+blrxDyIJKWXX5CmbMRkEBU1mbNOF8E8X
Q+VuKizVMdZqwwlPKeZAuiMPLdf5RY8JO8eM3asLV3izIzOn2TegsDNRzymYjqEfj3FYXQcEL2UI
abFsaOJLzzcjvRkTeCjc4F1h4wuvy4sinOKF8IxHwj3uYCPvhZ/cw1jeYzA3MJoj5A9gkaAI6YQL
vRV+9InMgEVrcmol+/jHbCLZ0Uv86yNRsMLPXgpne4XFvctaGP6DegoMtE3CBa9ih7eELx6yJ6W3
UMeN5RLVTaBbHjufPWJbTljIMZvkZeqUhJFdCRxQNw6TP+VkUKuHTLryhT+ffJ97s4B949A4C/2P
zKYbT0Yvx8HoEgBjtQd1KjewjKZL/+TEqVAFr2HtukCH0E3NM7Lyxu2GtTXGl64xCY4UPIEYsEDV
Mx7UZo3kTET5o8NPecQcN3N/SVO2eOZmaxPH3vNg05rI0+KkqU22b/XqjWOIUK4cMaWR0HjGp0in
cpg1LtDWG+FVtKDBf6zLMtEFUQisO2Ak5FMn1y4QLaWgW4rOfNS5QwX9kue7XtWjpa5USKI89+dA
Yh7JCU2O/tA5Mhz6hLq4LMQ3HeHNWJuu8qJE2KMnO3jtgT0wFEOPK/gP5ozkMz6PggvRC0IE4XLk
xaL2UgU9whIciZRR0SzIEimIiV6wJhoEYDHwCTzzRO8KHoUtyBSlYFT4glYxg60YBb+iA2SR9P2w
4ItsBOEibV9DgBf4e91FLRgYtaBheGAxJuuukJQMwcuIJTlDMDRC+76daeMZgq7RgtmoBW/DA7wx
qemEQFM1tqaGLFDQOfrrIFgdWbl0BLsjQpIVcD5choLrYQrCh15n6ONoKfuC/sG4aOcLHohmvXfg
QXTBCUly48mCauT4/IdnUCKuZIoIugg4nUdd8EZGQR7RBYOkNz74gfXbtIueE06cy0nwShLAJSF3
1bMgmZQDTBN86ttMIE8E7WQS3JNaEFBqgUJJ1AdAKvNbjmgBVTrqY8FNUQCo1IBUcFmvS8AqnSCs
OKBWKsFc6QR9JRIclkEQWUzQLKNgtPiC1lIIbosKwGUQJJcOpIsm2C6RoLyUgvcyAX7pBAGmEiyY
TFBhwIwc6ZRZWwoTdzitH2MAMgUgGXIrfnZ58lPrmhBxxLizZgxnGvAZ6LIoBgSPJjJpAkVlaC3i
sTtXglpjCn6NSE9rrfzVFmSbWTBuemA3IhSxCUn7CgWkrN5wgolKw/w+RN4Oy472TbeUfg2hf0BA
7SmXvCnAros15EQ+TOY8uKp2OB59awYrIV4mXq/xxXx3A967n2floR27cQfBzNkGSRA/Ra36h9xG
M0x0l/vutarMcGNmKiQPjODXSUnRoItt5O59n6Xtpx0n0aqwtPAytkVzSjsi6QyvVt564trltpw5
Q8ZPWvi9rozFnqFYtu3gfR7jMFcXs5N+OEAFfuiZdrSjpv2mmIjOXV0pTpRdhrOiogr2ACu9Q43a
yFX56ukMQnJ5xLw2MXobQOPPc31f0xwGXiG21p/jqUm/644yLFP8i4TloCvGgIx8hVLLs1963yyx
ptol594HADF1arMe1SA8DV1rnYOES0ZJtt37HKTgBOzqx+hUxWLqqu6RW57jyKh5PflUv/te0+7V
DimqXE01Xw2zND+nhmQvI8rr6xSM2sFq2mpDTFwk2nEvck1rNi9xFuqvXeCO68gZCaiDUXBBsEnE
3krzeuUdY/uqoPf5ww0i5DG2ET96da1s9WnSdw4G9Xuz0rWF/CwmwshazZvPkdYXBAM3vHbEvB5s
7F7kK9QtI3j3SX5BWlrdcbmqXlOrMdb8DoZjlVT1xXKGeFXAnfgoCpBr4hsqbag+JnyohzLxU9Jb
zX6Xd1H1kBot/1mxisfdrhu6/odiEXPvaop58UifOSpKqqwrt7BefC98lKsGXfAwxKJsUKnEzZZW
ccw47i61QT5NZnfmR5t6f36RLnqxfM77B82fm50bhOVOG1r1wS9QEsmtDfCdys4FaxKwDavJ7BVR
o+UJlIh5aadxAlWUFd8H81WZU/2j90N1VfW1eirSor3oVAdvK+TKsTbM9DOGXLFSlNo/9YoSXib2
celPRv7dKxhfDtpnZoflyjSH4jyZg3HuC00ww3gL2uw9Bxyu23iVklZ69oknOw+djZuC3JBPZG23
Xak7qqut453dtsamUHbNKiPgauXgpz8RKyjX4pZPJPOG5aUYFYPUIlZQvdj9mJQHuT+236jLfIrU
C2zQ9uQ1lrEa5rn56HvqfnKHwhl7VgF/bSq1+KRWjkceveW+O/yz5BrUIWo8DFl15eRpHcmGitdt
MbXvzdjcPrXlDdmSQad2TRlOQ2lxUI9yxnsLOSrlNpo6iFCW5+Fd4FoZEWucmsTg/s2OClbliyHR
1Vvong+EKTDcw5yq+loY9d/yqdvIz+ID+Fzohb2LYiVibFDNhz7KvTUH0/QtHgEoiu20iiU4NnZy
b011dQi45m5sW4m/9UG+l9uBE4mGJq7H+0ZXgsMEumBjxfy8uD04yDWSAExdxE/ifq6QVOuZOm5i
tFCd7oDLIGjbIkD4I3ITb2UhizlWVqE/WJX6nVSp8YMfj0o9wPavbsjdvopZGDMIL1D19ERd0npO
dcPf4a1tN36oD+9ac5Qv1K14XLfUNQ5cz9M1aB4kvG7+LJ8sC0STEfqMy2C57WUsrey21TiZH4ZB
7Z7iurEBMKbmugCn9GEP3NzYwUc71tmmU9G0eqlaPesU+OTuqzbSKcpaxjkP/PGqpRH8RLGbfT++
t5aTPHaNYZCdSIybXJ6HJYPIdngrp4K7kzxud8No6S8zNEm5i4UxBWAjJu0Ut5Fxh3MItazYog1X
i3u91L2PYls/9hPn6tsTvrfS0y785o4QNnOlnrc4y5NvaiTMjXyX/RhOK3eOKByoNVqNCa2YZzNI
U9zGA2WgoYZsKhwPpG+e5nZQlvKzj/hXKPPML0VuMT4jAHMTj978VhJVo9Hzw6TN/Y9twpwYy1o/
wIjIHjtXebvtFX1KEoOL4apGlnl2FfoC8okmnC9J4OTP/YwdqfUSxrhjl3xgA5B7282Dta6aiAC1
tEBGpfvUiPXi4fbtNF2+rIOy4VzuOxdyccPbVmutex4ojD5iKk8P4PaG2z8wVY46F/p3Fz7FxiCV
iuZIYT+7dcTwlH+womE+k4dYFwz+VR52E2kW73pM3lr4fSRE7yHQkvHgmVD3DK7trY/2sShRZLVd
Wu7r2H5XtLjcZYZVnYsw4NYkN/qtbRbOuUyAebjONHMm7Lmqdg+ERBT72DHaxaAyWMX+vx1UM1zU
HoAz7vzca4zhYWpr80zm8VoVWbA5I1guMZ/2BOlFj0w0moNtoccazJU32uTtusq745a0Z4i3ZmTn
ItJ2vX0UDyhb/co4jD0yo5wxYOS0ztkxGFUHJhn2cFCJBtP7RyU13ylj7NLYtV46PQyWut73u85u
9U3o8BttrHJchz3hgST+Vkcfct5tEggbrkM9SfzT8gMENZrycnYUvf2u14/1iKhL2lq/lv++nlxZ
TqRJ8faww3cW5PNRvkxuQC6fZY9fzn4t5DTuAR8gTrCTDutGmqB7DIBm6Sx7hSyy2W2mM9sqlqOt
kB6Y5C9QXKm/YD5dhko7bwu3fYnCbxkdLm6IM8w6Nlj/pjNLjIZMkk7lXrfsuefPk+Gg+Q0O2jbi
y1UVEKpAi1y+ok1qg2BVp73k+hc1oCEsROW679KOi8AYr93+6pidfVuhn5I/cwCyfyUCJEeV4tTO
GPVHknOXVhM2h1b9WSgKHygUxlY5mbwKwIsHJJdgvo03tOuwy3ADVP23qAnA9KBi1H1ERE4zrE2r
umaOcXJgTG7l18OvrFnrCRiUIoG1aisMGOKqf5YfjupoecAhk6mlKDkW86E1PxNir48KIxX4t9Gz
1iN6apr2SY3xn3w54SvChLCmAZGKtELZSMe8fDZvuEUXLuGwQ1WUo1EN8eYuiF7FRnkKytZYyh0L
DXyORckorkgzPjEgO2AxSF/r+qlJWGw0ACQyv18Xen8x4wisA0NLxwN7K2jL0qIqzatFwIW3yMEO
+3bnH/wEURfVK+h14vi4bd0Saiv5OIs0bxmPVrcIzRZ9cYy1x092s9bl64BTFS0WFX0pXeuVbVFy
iKMUwfPsCLtZ3Cz7tr7vzLzbqiGNVHDnICga52QrU40IPHFwzyBrBGTsKZu5Hl4iE6V+Ubm7IvC8
A4NFs8X3GKoxIQgCH133KJPHPkLw7Y7aIha9vVLEp2qxPsGfMeyDMvrfh6b5ETs+kW0inLStjIvZ
5+W2LuxrOgPD1cfhRYo3Jata4rvlXC0FNNA3coCIZr9uE3veEV37AnHTPvvpyUYWdqcUVXhEz8f9
YVy6+46XnpsBPGzaeOamrhTG6bFlrmMnwuChRd3Wd+pd09kD4T66jUE7QcGu9d7a6LXuogCC3Qdz
/9JaHbjX2EiPeWMSbDtVZHVOgX227MLYxAY521MXWkuakMSSQxs+9J1mHPwRFf2EDYYQCobGXBpA
nSrEYRpFfnU7a5NXFIihSxckykXwOp8Cc/DvksKL10aaFmtLTecHJafKyPuUh7qjZpuEOC21iQ5H
bFX4pgZN25VZiijb9M5TWzo4NqFzJI7Q4nUV9ujGSI6xMG7LCVS0O69RAYYW+umf/PGJouXLoSAx
VnWU70ESPRPxgrvLqMibLLoXm3jtJhlpNlAQcYTTHPR1Q57HO+hobTON+l0oxJxOg2Usc+NdaDDQ
WVfc+fO7xrkziJTeXtfq7WAUv2Qoy9DkwkYjMKOfJdi7+CSXCZpegQ8qtN3b/g/CtD72Iiy57NGP
i3xYOaHk1B0i58Ur+vGWXt22iPfz1NqkOqRKGWgt47PlXO/F6DAc62WGRktVcZxSIkvwkANSag76
ROaI6ozfgoSeONWau0yLgLGQSL5KYU9TDm4ADd+Oc4F5wfaviDwaSzEg484qiPBkOlrZeEpibJIq
oW8Lx+EyWqVed5vIhyKfh8QW8QzURf7PRF4M4pPICVlN1srPQVmMVuijPmNCTk66zvIOzZ0akmyJ
Rrfo1Sev5iwf+uyCnLiq8+ec/685NmZAVaWXn8TtQA6MNhzknDmSnvX1UM6ppLVksY0zTciD5cQQ
st6kyp4DU4+hdEJul5OMNGJyIDkLfC1zE0wfscgJVyoR52Mg2w1BneOxdzDAGfZzF2Aq8mfY6a54
aaJzKgmNuViCkR5B6DgjLFNGklpZHokXQpULyzZb0XWjNOpybtfVgTI0LVB9Mw/Fi9nPFGpM9d5v
iRLN/LI4DhquiHbifBGIHqzStsgdatEo5buSE5u79UWhRtntK+myBFdD6lGlFEeF/DgJGDIy7q+T
quxySAybMUo+1M6Kj1YfrCoS5HZSaX7TnPPrXBXUDGmE+HeU1yD5zcT/SoSEZUIOQOgCltIbkJTP
nnqI4yzYJyAQGCJx0s4cfmp6riKnlo+9DhOs35EnPcT5SqWqtjQJh8kI5jp0tbCJowWnVgB0otPJ
zE4dpKCh3z3d1PPityJPB19UBzknlwU2B6LXVnRcOS464ujXJWqDczxnkAJDIsCSIslP9ArxKaJl
XiihCwhWDcatk6kt3V0GY3phPiXwLjckKbnX0dY3HcPcD3ow2Soj+orCdDvz3/CH/VApEGd97dyN
UUcJOGC5EeyIvU5OBioeEfe0icawevcyHRSzXz9lVj0e3R5qQ/IYWt74kDczlg80BoWh9IcYSBn0
QHpLJi1xApcgJ01RMF2HqsS03Co5AG4bHxAyqGrd6ANtmrQPqcXq1kmzim2W2OFdBp/X5e49w4OW
BZSUiSJ2RrieKF6Ge50K73p0K3XVp8Nw71gWwyhN9XehPW30WcnvMijpk20bd75bkdbm0bqBAoq7
XSm/EeVFaEclztYxlAUr6ZOThk5sQZQzcZZ6Ckq1DGa6M66+6rPAe0r7+Eet+uVZPqIWzy1gwUkF
EimWMc8y8YaZy0lxtPfOVOy1YWqoL/Qseh0hlMrlTtnTRdBDbW8bSf1SZ4iei9h68IbirZ4CfeUl
BjWlqrV3xOL55JTjyVOt+tWkz78vI02Qj/PmtdBmazUGOU0h8aybYAKyUpzopZfDhgsmXNZaqOxV
mIG44Kb61bH9A7fz3mdlYoqyjXkN+hjfltqGlHI2UUYwZHtJ7Li5yolBvDbiidHbxxVJxtwsah+t
UiMeyPALdX7HwIAbjwbGy11Hu52xx0vVKu4L+MNolw/JmUZKt1aKUL8LxNwUzdk6jMZiV5uYfGnV
J4cGkPl9mBL1qYM9xLo8FSu0Xy1fdVMtoRVMsEpVZG4ACyFYcQZKu6neq6Gl75o8hdrcqXjay/LF
6xN6G1FDsc3EWq0biM5c1+w33De0wA2S6LMPHr2k3wWlob6MbnQAChYuYzuonhx9TPf52NdLFFzU
k9VL0ygWO+FwGdFwf3lkqSL7G9sz7Cg8Fwl+RlLBuRR6bXNfV1l3HLXC/2kk0PSbBinRWmu6/VAT
EV7T4MCfkF7NOUb0NWLS9/IHOlP6UxQa7ZMdcWrAERZNLfGTY9dccz6F7UzZrjXa/CR/6ZHtwhDM
N84EpXfiNfzXuNTlD2mekvyp12f5SHMQ7SlqRefGgUotUlgNfw6vO2VMzVdnTLf1XGSfAFenpd/H
waVPx7dqLKcTbVFq35bh7B3X0u8tMZl7vK0xdfRMNeGBMOpb6hUHmRen7R3ap2WHtALaeD2sIt+e
7g3CxPZ9KAjNRoISH7EI2dHZUfe59/T73PimU6yELYjpstTCTxfLpOLXC/ra3Ru6KxuYQ2MdiCsu
8DNRtrAr9z0QpQRKleWJBhFJDZlnb0oy0Gh9TNN3N7XX7hzOb57Xo4hKw2wVuEa3KtWi2Sjm1D62
GcmyXTVH30dAG27p2D+VGGb5RumHYMvtmUvuVrvmRBa+IYAMNpkbZoehU737Dp/2bI2vmhcYz5Wl
RjQQuRDooao/W37150P5LB1OmqQWt4pF41eP9sjJeZzMb5CE523lB0hWxMOqHr/1tSaM1MMfjaXO
GL7w+fVeep0QAxzdmEQRw6QCbNmEM1C1zJZ2HdArjSbqJpR3Vfu7JwMv0zh8Mn0aAXRJpl2AQeRh
1kgZr2MsoKYxD0/51rIC8w+17T+JBiGkD4MOMR9jdk0D7pIiL1cWWR3Rx5mSmGZDvUGbGD+b0fim
JkWMoTVxP/TGva9cvfo52AWtGR+6xFzsKP74GHKBWlulxWm5SCmRWokI2ggajDm2/eQLLHnMHcFW
cWZ9FTgKYW9jP1yjVHtLo2Dem3PTns3ZgbAbly8wcJwsNp972x4eM37zuWG2V9iyGO0nV9tzEOH0
ttxiXatJtuqargUfalvHsm8fiyp90iqjXcfG/A5JF7yAqzOuadrooVEabVV3vbIL5rJ/5TXfktrE
i1vxw6hpFcPqnjH0t9S3Jq9kiEZy0etcjIT6NsukMexvBh3+LN+PlapdjQpzcAAg+f+xdybLbSPt
mr6VjrNHBYDEuDgbzqJIzbIsbxByycY8z7j6fjJZZanc1d3x788GAYAUxQHIzO/93qG2gh7ANCJl
N6wOwEzx2nZG61AMhS7n1xLLjNTeRsSxrkSQtbd0hSkYB3NaW2mAIU5huo/NjENuWxYOZomCnp5d
uscu7cMr0KMFSwr7nBB8/xqFxGcsmfY9MjR6dAk6MRHOxO8wIv/ZTu/WNNKDHUV1FpqFoX0zGDdt
0n+ZNFMaEeX2Kenbb01jNI9ZWFXHQOKbjtfYb97rVFbhvu1s42k0zOza73LjoWDyXDGaZqx8C/G8
LO5bUhkbLSq7leM45nYJzPAKA0rCSpIk2bcLwJxX1t3VYAv0rY1PddZ52Z62CJOYHs4nqDLgCnHp
7ul+lWerx3zEtrRzAkl7S7+4eqga0ey8rsTA9/ILdhixitB8cvJ22niYmr61cbKDjazt7THKrrxS
fiu6eKzTWFzpaVZdVwF9XAOJnRjs6SFaJu3G6Ia9OrIdjCeYU/CLxvW1dJBmrWhubbA7E+/pUr43
NpYsOb8+MY/ITrPWfRuhxOIBwFJs7eLWetN1NDIQrD23E8QLRCzWqz88Y1M1kziPw0cZtOiedSu/
JlNFUon06zZf/t7gz+dq/Q86GQRQBBALNcHSgkQfzLLmU4b35HOsze61Bn0OS4TEv53T3r/lrpwh
fxt4ZMDZ+jHZOBcmkbUcaFMljxmGzg2OVc2MDVCoa4+tCLkK2xaE1DGxji7Sc2FTirVTEa2XoCPo
Fq/ynRnV5koV023ed9dBhi3O2PqPmUEC+BDHd30O7WFy/PaGIcotvZtspKyq5CeE/6Sd64AFVj1u
k/E512d8u4fEu2k7N6euGOwvTRTtcx8RPjGPhFiPFk7HNS7KccHfdnbtH3m551QfX4hu77+YUyjI
Oyq2U1BXr7Lz+BZHdbGxktHZzu3MCi2ngcCnwQyjGodVB75w1Ma529tV8ScIL7Y4sYk/SujtUuCx
TdUm+r73MCqw8aledU57LKy6/eLguhKHOTb08jYZ2gIT/rie7tPZ/q5XuSNL+PEein1+bbG0XweR
EW/Cst1jxy4/efAcigl2ETzWPwO5otSmg2N4JgFM1rr07oVAEt0Mw/DdkxlWPU4R4EUZ9CAjvlsG
2b8PtA0hpv2zFiTbvC1jproARGkpcdRg/MOiK01OdiseLZcuixNry62pxdlmhIR9CP0p2GX0Pmjh
t2/5SBOob/KfYDR01Qw3P43E6B1NJ36oPbKZSaIrD7Y3jOtCMGAvjp1dW3mJF5AI3StNz8pD6xkG
3z1GhqtFGzEwMSeBx5K1qdwye7ELHYgFvL7oUuZ8p/O/60wWehTmj5VL7oTb6htrcPzb2BTdHm/+
4Xou4/A6N0Jnb5T0U82eXpYzvOZlHdK8zbPryTX2rd8xh8XhVxw1R95wAOsbixmjas9xQio74bmo
+cVQ3JmJTeKQntJ/wsOp4mPzpsRz2C0d/IbwvkpSY8tbR9wfMHzhFqg/cAM30yrt6IxaFoWf1ZwU
VTwvomarxW26cZbBYFyJgj0S3GHP/AEtqjeba1F3zXUVM8uXzXwVQsDfs+IIVoZvZls8Ept1yiPX
jTc16O6dG82BkxV04/PUZOc67cUVaxMsSCxMlJYkwjcNTzY3b1+jrk7upt6ur/VUO2eRiT9GStKT
NlvRGeSLRKJMj05pRppG3rXXZHxcGXqu3QXhYqymgVs5Aw17aTA4S4r+Sxfu4ixGvo573o1WL8ZV
Z0cYnnMqT3FLwkd8bVbZfENCw1MY6+7ToHcG9FL/ZYgb5z6uX4ZpPwGdPCREq6xQopr7YcLuqbLS
rVeCk7gGseQlN0y1bAbRFPtQY6mT23uTdsU34dDxTUr7m+309UNSMdq3ee5812tjLcowfExnVwZ/
IaMJ429JP/i72naKQxd200sHLykpJn+d51Z2pWlW+5jaXLC0Pw6eH7bOqrRDoL9c1LBdike+DUCp
pouuYcKswvl718tyV3ybQlxNkgnbnnHxp2Mcp6d5YJ1TNh4JNCgrMLTvYZCnBRQ717zuo2lB+ME3
kcz99ILwhOgB+BQ0mNzphTULRMqgeegtsTGrML2nhsC5qWj8rVM6zcEGwJDYQXhWm3gSvG5hDBsf
+7bG6twntUmBdmesHUYcKV/GHDJUnYTJPhZ4OoSOjwRHw6KSfKRzGzAdWxh0Q8iTieRdpB8JbjE3
ed5W30Cq7joRfNVs7UAtPrC0YihIespXr/eym+KbOTPcJX0YQ6fycAminQMhJdOgbSHfnYkt4ped
06duoVHjUwkMNaZdumXcBJWWg9hb1Opx/qT5aYnvlnuXhFC3OwoaP9XmY9y3GPZXTXVtaniDx6EO
h3y0xFUHaa/oDOM8t5SZZebWrE20ZA/J1uaapG6bxuy+d6zunAz+KXQIGjD7EpJZTsNZg9TiunCz
u6omuRHg22+50dJBHK00ZnXt0aMCxPQfvLbDliz81grX/9KXLtbSLEfgiJak/Ex2sftCkV+gbsmK
Wwgm28E1xxO2qRgE3IZRnT7bUYxhvD6ea1N2AzG3vG1Cy72qveKr0UTGLTyW66KL6yvRO8WzWxjH
YqoTGjJ1uI3nqQKsSOLv03zskv3omcFTPc7jk0kyhtmk7/SxurNmh+09FTAC/MAnpCjQgBfyskTs
k9Rnd6TxqrejgJvV04LQsfMrWjc+pCWWDQweeIl1qM3VxiFKY9WJ6RplUH6yU8zeWAMZ19M0AZ+V
Nu3hUbefoq67DQsrf/NN4shQ0sduEz5WYsnWQ5+Wr+R208Bx7R+CNrtT+CRqCZtVvO3v68JLjrld
GmdgKv2c02o5Q8frjmOjnbqi3haAUa/uALG27qL4ugyDlw5M+EAHD7hP2r/VwV1Mfm1Yi/wp6Mz+
Xmjeys4LuvSsQ3O90d96jbSGTKNn3Bs65Da6pldkpQMZ1bn4onsi3sWzBvyf2uTzONAFJpJyH8fc
AKr32neixZ9d6RhHctFC+dpWO5ra1k5afhtmcGqNwXvM3eocpfkW0MpG/w9INmMnGtuMdCtAD1Zv
eih2JqjO7TToITVB++K0pXWrTkVR622LcqgOdlWCGTJrZjFZzkyr6bqrRlBNaJan2bT/tIC01mWv
veT1gulsX493sRVOd4ZdhTs8X7E36HpIRHSTE9uD9z/p2RcqvhukSvWmifv0QD/GXXUQLw903wXI
R+icErO+daFAdJ4ZnkfkWg8deAaKRu3ZJVh7aW2cuEId1xFNuGenj68hOFcPjs3NVGjlxtQIZjT9
jKbIDDhZAKoePCPy92gbTXwny2dzybj5lvyuRpmytSyfMdYznp04rg+YobJgMEq4DHN1oCsGGZGg
220ZLOE5s/y/NrHf4JdaLHnOOFW95bnmXKuNRnAF9nLVAOSCcyB0bGCEsn6E7G/cu32JPU2M7UQV
Zg7+ZtShECBiVu2TZ93PeII5TXefyE2dr2rNgoHk1s6mo6u6MQgkHPX01SigNs6zMWydeTGOHasV
oG6RwOLUEjg3ON+IPCkIjOmNLTmZeJdNlXkbN8RdoPbrDoMGbDiP2rhv58ndNiCpCHgKD/F45O3I
73rsHawmgbS9a5+sjU2bLFjqOAR3LGlbnmKtWB7bBAM+xt3QiL39kI/NE9QQCvkW5ymta99zB5qJ
NUfLphon4twzyBqO1+YHWOpHv5IsmOKtDfLwPA8yRm2Z+9sx5sYM9Gcx9N05SKFepbWpXWlG+DAv
mnszlb3zNHfc7zFCsUtdPZBsiTMxo9gCB65rvvn1sLxODjWoHQhsd+QhBJGTU+JnNQERrPSyiI7m
ZFi3lSBSxTIWa13Y1VfRduJuHN/H0ejvljZEylDCBuqBYM/UkrvUcEvkVHNGderXGw92CaHNwUti
TcMuHXX9yoz7O240OvkmNsFBD1/UaQJ3b8hLNSqxoEATcRyHut0Gg2xgx4F1PanNdAPqg802rdVy
FUHnOcC3PTqpqd/kY9xtmrH4kpsjoReFJ16dGsOfRTj3tYNwoMQVrhTOuxWG8Ir7ZHoY3frE6sA/
jDEWg0mZJs+0A/2bWNLJPdFgP8za2rN866Egvq1qwPRSER2xVo2aJFi5QQIXUlT9nnBMevxm8R7X
ISVP3N5kyUg+UBgNVwaAytHth5WwTP8B3nSyNtLIOqhDyF7DxkWae7d4xmmqCjhrAwGsqce9IjT9
DJu53IKUYj42Z/q51Ad8uEY8CfOEKdEQYfs49a+5ZsYPptu2jyVLZC00XwtHxwbN4asIteKvPXVO
G7yGABuxdzsN+iSiK2Kt/TMwyvC6YGa9I5gVYpPRrIupIUg2LBkyCAfcIUbtaSGG8zeA0UcxNtNj
XLcjMHqKAMCBsNyPeXNrtyZ2e9ki1ks72M+WB1lzLp3uKx+JxliclG995z03YXgfc6vvI3sBX9S7
u35BfkKbhbK9C0g8sKPJ+y5VsmbiwtCOwgxLKjhPegF5BzQueLJauNNm5BzdKJtuhI7YLIpbqRwo
sytEtiTI6kZwTHeZsMZTkg0FrrNYH3cY3rl95XwdEtvdlZ3zProgv0afwXwxIWDVma49ACGTyrUU
6SvExZeQ5uR1sfASI9U4horQE0pfC+8ZP6Hbp8j4MuhGYJS0CrJ6ih7VRiPDZxUuvnskk6zeLC6W
TGPlxie1iXsaHHUk3hSCG8GzNHCI31R9/8NkiLyqw7uO0euQalN/SMBf6acP3jZwaDMLTduWdNqg
VxuoIOMaQ8vFyPcwsWr8kHKaugNZTDXEHQo84km9zu32eqKBP1mavXfofR1sYN91ir/6qo58SiA6
kwfvOyIo/74D4Fq3mZdjU+y2W4Y0sS7J+cCC5tqW8HBtjeb/pL38YAEItj5XP/77v97e87jYsCps
4j+7z+EtpsmU8kmluXnr3v7X5S9v3nL+8ubH9+atTd/+5Y/+clzw7T+g71qWjZzQ0W1Lvt7fjgu6
9QdVr+3gm2C4mHB9clwQxLoI04NQjHGAZwkeasu+i/77vyz9P3FYMEz3d48Fz7J1sC/hu7qAkWL9
JtPOsA7Q5yAaTsVgddMcreuAPGXpvBJI/zC197H5z8+FMgYAzdjfRiz/15durEjblWHZN9bGYNLf
qf91cWJRfzRY+GCioLLmClgsyO6DDOJ65i90DswRs1pEZRCJnqLxS+mV5hWSYFxU4T+sgEDk2HuF
qwvrWzvrj0XRvORHZLW7pKq7lfXW91pBEjgN/9hZCacfYOhMq0UMixTxPAVe9LXqgSSbfF6TR/vc
9WBMbc0USVwwix+PIMymnI9BMZyzZPiCu/xVljUO5qgN0mI/sY/V6LJ8bjQaxSSHVqWO3hshnz6H
RC/mXzDieBtHGhpWMOFgDPxaSdTP1kd9nZraa+4QLpF3PgpFMcJ8F+9G50Dlw8aR/wPiY6Y7a9KK
NRl9uG16uOmXlJFwEftbvQwGog3wKXQWWtkzyFditPYGf+3E6zGTxPKwq4ovZhIeWsfGMV8bfo4S
JQrH4jHVk2HV936/YR2T7+wONgGue5XIvoT8UFsXp30rMDelGL3DVAzpBg/BeFXZGlwbojyLARK5
P03bIqZLVczvZKQh1vL8Ej9MFIyLHZ5c2/vihzkEPcert0PzVDjOexdiRmrRxjzDrZ5gx2R3TQRT
UC6d82LcNgKsIzEeF6e08eeu9q2b3y+V9zqUdbsm4wcTq7DGdbQf6Gw1LiDI0CLo0c5eIq5EnZLi
54s/h7iet+PEdRAb1jcavjS4RrSKmfMFfX0JLkmygAVjf9W7Iy6KiCuTHsdAmv44C98EENPajJVF
YmFtmFb+sp4ZrhPMWOk41Lr/NjgGH76KTCjWBABXXbAx9D/hzePWb79pLgzkTM+xlXR8TP7S+uQN
+IZb3JArI6V318sI47isbis6ZBvKO3SSBvlisWPdLhMNhtzur10hqXiduOrjsVoNUDy3oVN+gdNZ
HXocyHY94qZdlWlXTi62bc1qv2Y2Mhf7YZoNPHhJCDeziPRJe+YWmJpjVSOjd1wSu+eeFVZfBjWi
AD3Zwnu9ybHZWBmZdqDDQ3C51YEIYESQNfn3qEaFaWEINljuQ9JlP3QdJWFkX9HNdbYOxQjeYG+F
i3AEAylbCrVO/mhftfPyngxTsBXdvTUI1t4JtqkphGYDQ3EzzL6BtW51AxPUbHiNphq4Bmx/VXXF
G+mPGHh2Fo1R8exVgb3uR34rzayxbuyuNf/7ZFSPcnxdefRl+NGwoB8KVKLjdOh6Z+0FJqkko6Xv
iymokBfFP500f2B43C4+0E5Jn3cbj/5ac5xuPUZmuYIw2Ysns6ieUF0GB023WRDiW3fZuBjz5iQO
5nMPC9AkltC5J+LN39AdqOFrYndg9J5+dMw9iu74zk2H/Wj56PgdVgux30Njtih6uSeQOKWbpoAv
XfTnRAD25P2fCXeXpS07BgBhGw9wxFaiz9e5aVjXNdriJX6xlw5WV4c7clKz8kGDc53lWYOHbbgg
0LLFaOM9OM6nZBn3fJb3JRyss8inG9bxXBpmfehraw2ed1dnIFBu2LoHNxfx2k0RTCP1Dd1KbGIf
hY7rfXdrfTxhYTN5aXLQA8LGE8d7QOCV7cIMOshY42DSL/HKFnC+6cElA5K/MPXwSbUDbrGlne/j
YSxuAwo9nSgJHWaHYyavlj9AfhTIH7R5XukshJJuttcRzQL8CIJdS58Y69gfVW4fnKGnGJzcYmta
1rcqgHban5t5m9SNQEOUVptqDrJ1lNt3EEJ6o3ER1BrB2hxZ/Lepnd+IJn4wHCR38LzXMCbtTbNo
33sLlGepDFBXixSXTMbcm4AXm8rDUTnYBMg/j1kJG6oTOTwU2pCGNjvbaMoJhOihm9FYNBdJnQF8
XM9JsJO31rT04ymDIYHiGt2VfhXY1rFZTGzGHYLE+1L7UY/DVwYkzmL36ffGqYzK9wriPJPBqZHO
gUivyC6xsntfR4EXotbCVIwy62dsYrBY5M2PyCFeowtGpsruJ2pUWkZp9JR0LZGJBK0gt1h2ndP9
JFwaFpjnbTpKwlNMJVngop+6MeHamjQmdgyu8gSihBZ4P5cuh9qGlG6kar1qu+GQ5PYKjR5MG9/m
283sW+iMzg04S45gMyrPkWV8HyfzART91IUjyazDXJwGZPlovleA8F+MzgKiS2HId4XPUBvPd15Q
PGMQQWBl4nPvIFG1FzhPs5RJOqQbzGNw7tCDtV7FjTxuRGpP27IDEAjyH35ctKBSpEK4psqRufZx
xiSvesLWNtUhmYm3oA7WtC0pw9z+Z+XnZAlYCAA6YjiWNr6f8y8gOAZs4DuEoPQL9QwX89n5CS/H
3XkCw4/BpEiGvLtG1PHAS+5r7DnXgBzJXazTjTTM8JRKLhbORNc6VB7sHiP/YElEujT3PDleOXU9
X3vdw1ixyijxv4cHjEV75hM+wv20qns7WsUl0uTZRw9n4B0DaRbdQbUeneprXtvxGunzT3J5kfrr
UMxY0qFlrCO4LOFhaNt50+bDeD3jIqA30EisBmJMajbe2iABNyXWeePVstJnYCOS8zoOYWfHaYO5
KDk1vOG1SIc71pEtLs4Ar34RzURkYNvaxuOh86a3AC8S2tKti9x0/BEecaB04fMgECgX7dVMEvxN
W7e/Zq2AWWRmQXpvMLitDNFt6okGd5bW3w0UTleNRwiI5qQnTc+vSwJI584k/VrkZEOE1FKOZmz6
3PI3lr+QME1kiJjy/dzhxtLyYyE5x8LaozWpz5j3ZgKdDN8fsm+v/tH3DBhClN7GjZF7M5ZhbDIj
nKxtlKZDTTaBJUC76XiW5w5JjmEU5D47OhcQKvXVIPIf7izSE5w6xqKDPsbvBb9kvZgz66t8vHIx
VN2NGUbi3hTMJ/wgsaC3YU7amsltpKG7qmd7P8q+YBW62wTKkaxISSuWEM7cwu3TC3PTjgWhHRZl
rD3p91orsACoCQltHJi8QxI9FFWTniC9mbuyZcFgORheJMRqzdlVveiILkLpR1MM726bvi+J/r1t
3McgmrJ1ZU0smfv+W40Fy3amnXpskqJbzczvW9uenzUYvgenyCdyM8STv4yEd5Uz4DwSx2CAmQAT
sYOWw6BOskTGppmjPXPYuEVxdl2I/k+zC+1b3423uU//0CHwIs+96p5chziwr7yaZASraIpd6Htn
wiYhzBtM5At1/EZ4Bb7tIuxPLeYITkINXLdus8nqWLvOQMqibMxvaRaOe9ulCTyPUY4IhjV9uGjD
kzbZNIkaJHm0nAyINwcdzBOK+trUg3IXRfCyuqCLb9CcWeulJBfB1SLjSBQ0ARkVGS1RCSkpjVjZ
CAfKb1IQqGM4cXXSk1CSz+ofuo/SpU0EPT+515vjrbB1CC20uHelO5LK444zqwVbrMNyfNHmXNuP
6Xyy7N6+iVxubJvY2JlW1dXItInFeVbsE33QtizSb6Yc5x3Xk8t219cg9rGUgz5BQlIYnGeI4Jtk
qGxAf7zRrTk4MFGcmtbtrrMAaUgbLMCwAx7fKUTIUXexSe1IH5qQ9HWD+5ANFW77BKNfBUmtf8k9
cZcY1noy5m6bmmG0BdHZzsAUeL2K676aEmgB3jlnIOmN8tSWi36Hbgda5hydeuG8djH9eN2iVZdO
5VPdLh7y9vrRxgZ60Qv3YOYPre4td4u+xNt6yesdSdHB1vfLYh8TeLpO9MDd0eEm0cTRHnWwwnVA
ZbHDJXplZrrx0plb+KkWHfh8vBlNYjmL8RQGY7tePBanZVGzTpCbRfoxq81v52jJ/onZLiEFkp9d
wezNUX5jhUz0N+xkdVZxsEvGs6oqpqMjWdo6ziDwI34dD3kcXzmmrB9M+pVDPtNWKcKfib5Qrilu
u9qU0DUzmBgmsTPiLe4EoXNA3iQAS3q27+OesNJ0GN2X465+g8K4bJ0WK2Ej1Wq0Scy1dDyI/Ipc
QszkA2qDMGCjDWF/6K2JpjwDuX2wSQVwp3xc1oqHnKv4TrULq9XbAmO9/JuB9yj5ypb0+J417b62
7AZ/0kBfw0YN14qzrF5DbXQGdgoQIoilgfjHZmhIhDKGSNuoiDr1anDTCbJUux8nfYt8K1Of9x96
E9Zawby+CE58yGOhgcZWhiYqy3K/M//eDWQ6HYSgaTeT6tgNOENTeGjLFk9VBz97bZe2Tnf0+yDn
69Jw7YADo6+NmuZXAdMBi2UURMcyQL7j9lG/iX6R6QFj4Wyf0tqOzC1GVYx4ur9T7Hhf/lRqb8oF
iT8yFIlZ++I2rsj5yne80u0BRvTkfu0ZwVGSII5SvtuolCStziOIJfCJgouBxpVUIy0yfuAP423W
J8uBTtB6wljl2KEzP6o9q0n7g+32qKlx3MbspLnYbmcNOXmdOb0qO+5A33RdTtKbFFKoi0/txR6d
NhLri3ltJBnxJPJqo53iG1v16ZWAwJf9QzSHeNZLPUAnL7Xet6fqMObZPoIniydBhM5XbuwBnVtl
4Wk94iI96iFkRHkKJlm58SlDoW08X3j0l+RDlWcrMxDVYWFVzXYS/bvt6d3On2kPqRS+i1ZGx8AO
iOZv2cwsif2pj6tILwM/fWV6q/RJ6lht1CE52BijN4VfnPqcMjyWhZi+9CeKuACcnAtHo2TAaCX/
GkUOxuiN/ATqA6nPMj30pZEea5HgDz8XcIFXpou0j2GiIjiyKPZO7xyVn7krIx6b2M+ag2clDCXI
ki1EDyska90xKRGlQANDsceNsmnKxCDySNoZyw339F97syMTTT+O1cPIhTkJ4Xnc+jM18q+/c/RU
X7bqGMlB3nz97dWWVuRXrf5jqmSap3Isv+xatZ8xitNIUyeTIcKzpYHN9OmZaOXJP5UbtaeeOEzM
w6A38zqUajMz6ZEpOLS85JEutWdqzxfN1xoF/VYdNSlQ21YPaRSOS2VvKq2I8WihOyBYzl7+wpZ7
vx06BrE0DqMKPLuWptavlxei1cheJS9Sfbfqa/U9vn51qDaj/NI/Dn97SlQu9gGtm7uxZdgpMBOX
YWkE+lYLG+fgAnhSZlvwSSIGz8mo6VyEIddgK0cXF7v5v3brGXGEmzg7wk3K2R5gKOJJT3Nc/l7y
8vLULjAu/YOaOaEr7zX1ayoL5E+7i1S9eg2VdBwNe18NkkzhDJWlX1iH1CJBRiZIC9ph20rTX5j6
aDr+evvqUKVHqz21iar6dRl7sTWlWEiTxuqQ5hOu4V/HwTjrew8bL/XJavnx1F7B+DnJzAVg4mZj
2jphg78etFt4VhUYlFScU+HBt4/k+MINFDUHtYslQrkG0+6Q+zH45lL0lcg9dTiFDRVoLuViXfZG
2MJwNVjorNRGMOszNsnj0dBuTPJHfrsI5aET9tjnSw9+G/wNgoB19+n6VruA+84qHfEWU4eViNJ9
Ro/50/PUlQ1B6sZAK7b7dPGr53z8j9qo8HLIq4iIVP4v3pbcT8XECja2vL/eoPqT1qlof02OSxql
Pi6bRLl5JzIvI5Y3Ob1cYor/eageEGnpXsxW/8cD+//TkXEdgZ/r/8MDG+eQ5u29/NyQufzN3w7Y
uvmHTj/F922BeanpYQH5qx/j/6HTfqUVY5u28HX+U0HqsWy6GH/oBmRN/pKhCPvTTw7Yzh+YRZq+
5yBJEq6h+/9Jf4a38ZsFped6nov/pAunnaaRJV1AP1lQ6jn0xUBbKHgaqhtXXpKjvCnsX3uXc2rY
T2ZiNFaj2lfP+j8emwJ8DIFe6tWnx+XrqUO1KQ1UpKYXjsTL+XcQ1mFqtWN2Hw0EQHxKBm/blsSm
0IvX6qSK+labS9r4JT68KTDOkI7ETHr/zCT/OHd55sex2vvYTChSQfDHV4ATlPjqhvr1eh+Hn/LI
P07+6ztrNVdf5f4UIyb++30VLI3pclDPZt1V5TbDvpXp4LSQmOwsBwkW+oiOqUCeVRvXaf9xnJYs
19QjC2mABowx2YD661SGSe3ReFIPfzzx48U+nqnOZfIPP/2Df3v4t3NhUXq7NnXO0uIKnKK6+ngl
tUcD8OzqtbNTtgCTSGsK6F82AcmvPXXOhKjNWlZGr6jjXtABWfwWqFR+ZR/J8r/9qOrwklDvheay
oYFVQc6WA2UjB3Amd/Jl5DhayhEVoSqDq7pISzniNnLsVU9U59Te5e/UJW3KkdtgCFfX6azOqYdz
OdTLMV8dZXIe6OWM8Olv1a7J1OHIOUQdXW4O+Y7U4eVF5aFgmGc6UlJgS01RH9LgWM5gffZWyBlt
vkxucrJThYeSOefy0JLzIRKAcq0W4VCtmS7VbscUWoY1CosoL0BZC3jMv5oGfSvTG/n1N0ZA9I5L
naoeVKtZtaenwd4sGn2vao5ATvQ0rJjoP45FU0KwdopXcyL7SG1UHaL2VFmi4o/UYbbML8tceVsV
DuSRoQUyaR0mtRy51G+eWqWwXFEFmqraQleuUj/tivh+sil04WDVm/SjdruUcUruPtbTcGXnd07o
2/CE9bP6OMXis+5Ru6RWsNbK8nwk4JbuAxIaM7+lyUb7I3EOABzYL3+8fddI3I0pF1ogMuUlxV1V
hOpQbSz5gNpL8/rstRDCbLkc6lRaknmJXpLfERxlOopziwCSixRXhvqo9tR/03ttPkyWS8e0mY6z
H0/HBEM3NBzU/NPoxiBY/TQew7hm10b6uKlSLCaz1HRJt6nddRVX2mqGTbasL+/LkHEsUcIVWuJK
vFZvSv0mltas+6A1D+qU+oU+fqtgh8aJmy9YGORpxH6p2iLEsF4eZvI9zwnRfUTOEJCmY98ZByGl
NIs1Kbf3pzrcjdaC4rMk6VnKrNVjas+COmhamTTiZF2vKsRLWThhR3eBKupIa7fEGr17tNhZ3MoK
USiAQuES6rhYErJw0mqnykFtEAWwsawMA2wHL2UjpLkYj47wpJADlTqGYcjEFyOLRLQNaN7x2lg5
I5e07YdflcnBLJ0O1N7Hobf41dZaop/qVN+Hr6TI020pey4JVaF5GZWfCJdzb1AhqFNR2Jn72CmB
xLyXysoY72U5rD6sd8Flfh1PtKhW5kSy3McnvHxMEVGjKBCm6gzzChqvKiM/PuVvZbI1DBgxN8Ee
eRw4hzXERLlTDquP6yrB+aVcVifKupJNV/OQSEiin7D/780k3X66XtXVUaatDzA5S6sTWfNd7mB5
Afss8vNIGPuPU1Q4N3CH7J3Z/CPhK6FcoRmY0dGz479go9Krx12tD3eqDP8Ahz4V6ArTsaErwVQc
ki2+uphRflTkuodjhlbXww6OXYzziQDgNzsCSOU1rwC1nDy3dUIvYt38AtUCwrvcsiMKT8r81YbE
hYVKCt8MwF1rIxbIBwoFUcCI2nM9nBlWRdpMVwDbxjjjOlgQKljK6LEqzycuB2mX4cvNMAHS+/qU
U68azN8K1lHY2+XYqjsiUv2I2zs0Ng68eEZWea0rtEBtltnjZD3L0Lvat9fh4hrLWmEFCt/oaFdk
KzSWPgmZzHj/8AL4OOwA8LeYD/dbz6CzKtmvahOGxgt2HTiiy/pSl5Wl2riSjfNxTh2WSwEnRO2q
56iHPw7VOZGEEf6EzrU6spihYejKl77sqrOfXuey6xnjGh3/fMBYWNs1bX0ypWmOCkoz28m+0tv7
0nSGTd+71sYyUrGh+xnCPMMPYCzyFG0F11kml5KdWjIZpDqtLHmyVbvqcQaVW1p4JCZLBotCNEZZ
HDcK5lG7HwgI5mN/IScagtjPyIl6ogJShnvR44/z8ZfqrDr8C24xlwFjYYdATFWbq4LsA4OJQMIR
jNlY9rNAwStUFnIlhp3Y0/6q6dSeKuxUiZfmIz/Cx/G/PowUGexHPVP9ETYm/3jN3+rEy8PqmR8v
dykw1bHtJ+W+66tLkalOfXqXlydeXsOtsW0KA8/EGRoUoZxk3mA7Mump48C0hk0YdP+bvfNachxZ
su2vzA+gDUAElNnYPFCAMnV1iXyBlUpoGdBffxdQ1Z1V1ed0z9zn88IEmRQgCER4uG9fW317bP1H
t/x33VpvZpcpc33yuvX62vVuN9fRObPwaeZZMlx8FtdNHZovwsTlrTS5mBOum98efX2f149iRtS3
YZbRxfjn571+/Lr1+uQf3vH1vX7ZxV9e8vo8LKjGkxsfSelVODmQ3Vtv5j+3frkLvM/bMsFbME94
srlMaPViNPl6Iy34qoE1fVkf0rGBQEK7hGavT/nl7vqPf/sYKFtIR12qb9bniTVe+OW9vn3Kv/x/
h3vMtrbxyv22x39+0XXf18egoS42mH9+5/VgrP9u1gTo61d9fY5lhNapr49eNQi02ECFlzdeb9aD
N8BHwwfaGHJfS+0niiVLUbDrKfwuQV7e9zdRmDsYnbOssJbY7If02mvK6duDTYF3L3YvJhPTnzm4
9UlieeW3t1zfZL2//ufbg+t9fUKhYBTzZnAdDbka4Nlq0BHbDvQ6tBkqLF2z2n3dxLDzmyQEkdRQ
d6krbDUp/FoEt0tNZJTz8GSMaudMtTr2Epg0ghGd8YpriV4LaDBrLDmvkXYE93brNk28mWhP2ged
J8/erIO7XLaiOod/sGzJuHcOLPUx6SGXqpbpxVujqgTN9NaD+EDxlo6+LZ65JuN/voZ4VJqpG6wl
g3idtZeb9UGobNq2N5XcICt/NCMwxRm4GDjEkXumN5tay1LbHZebDszcKUbBTWP79zzdupUjjEsS
YoZGL3RActwMTjCfVSMMBCXWJ9np37N2r/m79TGbCGEnDIBCg4suRptpGy6V0M6mQmuYaXAIjTp5
Pzeuu8/X6dhdZuL1Rs0kUsvyHR2TVELWI2EtFa71wKxb6836jwwC07bt8ct+NS+KEawdqTP6wTqe
rrZzybwM18OyTv22uT6qF/HtJBPPp0rcn/Ed8wiaY75vSEPRr082ltF6fdn6n3UL5QUCJGaDhsz+
6w0tiz/eXf+xPhbXBo2E3mjtUGv3gC9ARNmJxO0bq6zt+tjrP9atcTlU3uh51OSJ5sPl9123Xm/6
5RxYf/P1sfVuayxJn9f737bm7iGiDcVPv60Wljdc/7G+eH1dHDq3rS0N5JcLhXGZXYkNC2hXf9z9
lrOO1sXe6mlYrzi416dGcYFXpD55QPqWFeH6pEzEhziGB9CzVPVmuuaP49T1Z3rDOPA4yhEcGRWr
XgDTOxYYEU4aFI56GjSu6w3NV1un7dyjo49wdcOlRrfedDl5qI2U7q7XOyrhy/BT02/xfSBb79Pt
Nu4rZFmgY9zpnFElRcI5nMWyRKNiDo3xz7vdLKn+vt5ft9bnrM9e71aBnh3XFOR/krX/kKzFEZDs
6r9P1u6+Zh+Hj83XH5O1317zPVnrWORqPSEM27b0JSFr/pms5V+O65DGsHHq4R+kUb/naoX3myt4
ALKjtNC4G7zou3ZeuL9JaRiWzvvRRbmkcf/nv3/yB1K/3P/R1A9x+M+5WgmZ1TYMV+qG67ns3i8O
dCm1tcSYvfrYp6W9cwkWZqNH5GC7RKQg5OIcmGYoEXoh8l7rMr29ZyItjkY/jLucTtNNqKijW0Ye
bhMN3W0Cyqs0OpqNU6e+QHrINr5OI9K+Um146QsMIahDUaHBHncozRYiRYOCCj2GQrilhc+uDTm9
tVp78TToMPgjShd08u2MOvoIBdg9KGeBHU/5KcZdA0WxdUnRGEe6RGPnLh2y5de0hOkvlZX46CWo
TpEn7Qv1Xo7WbVnxtQwU8F32TPbC3QWyO4xoqXfTRBrOi5y3k9ARy0XBrYv4fc/SI903po40r6Fz
Zw4W+IB1CHLLeiqT7KKHzbDROqvdwgefL/YUHopZHmjGqW8awwr2k+tt3JwQrtNnhgg47lKl92YY
PttBZjy5Ma3HqXuFmdSc8xm1EoBHpMvgiIA6kLiAJipIy2xlwlyPhhgOUKh/mGktc4vSw/DEehoG
s9oTKadPQeh8iCuf1n/R0M80tCraN9L4OhfOsE2c6tbI0BR6jICMcWpn5pO+aVT83KEVDtF4JWlD
WS83xu0Uw0ixB3RQuAwyD6LpaX3OoZd0KKmfVdYI3qd9qtB/bGyD397XzZYuuTDbzSNoWguLhgiN
TO+GXyyNHuIiQGVqROZD05sPVtqpreel0W7oIhxR+nLj30WpeYuoZdjRCfbC5LfLnPPc6yKkizO/
6eIEfTIwnwB1oqNwDVfNdLGqmPb5pP5iLK3IVj05u5SuCTSX+X3EB9li1DfQom5aHHJITJgP2Dtu
JuFAS+9ujABdYzQWT33cxii8ALYzP24h2NArnBb9BoTQCcuUB9PNr+VE/7P+qany+6pOzyOTDysV
YNFJwo8CbejZs4PTBIsb6525TE+ZEIA80ufa6gEKl+VTR2uw4xbZ27QPtnRr5Kgdqf1F9CnozS53
tGOnA6+JF2OL4I6Kyd0ogn1AFRebJb45yteNbdHkqWiNrcgi+3mPrhvYAiZNekhnanYUoVbtcyBy
4IQquoDDcpNzjSP4HI/lMEjfrp1jV4EW9rRhPAEioJkDbzkDcsCBDBj+HjUS/grYb5yEb4CJjPTV
tzVq4PwlcR/hZFzUQM9D6Rm4x2iYetMU0jWOjbHbU9eo4c5u8muu2wdnRsGuTe0jeF0QB/Tn09/+
VlTZfhziFwOD7BySUTZYx8CdXRJCbX2nbO+YTE/TJNQ+G412D+3rTQeQIsNOKUuDLW4+8aHNEFLr
XlVuVZ5c4ZVQzxcsP5JcL9j/GsAH0aVKGWrSpo9P1acms4J76xayFnobod06DDp+tYxt4Fu1TRlg
nh4Y76YBIVyo94957EBuY+7vHUgY3WS6G9ighdgaTtPsArsE5K8N9M7a9UNN8H4V84joq0U/WbdT
uI9E0dA/UslDXtJ2YUyMTn326Nb4teaEyjgQKT9I6Yxxunb2ZaTfef3s+TSEDnWHC3ccPZVRPUNY
LJ5o2qtRbeYveKkZh3YG3jhFxmcnPms5eZjhKVDJsZ/ERie+MbRN6Bn3DiZkO28abvvpwRTJpV0M
RYSI7G2VBzs30D9jRQRl2ARtahZPcUgI0pukja0usC827luXZOyNU4HSu3fzEHNBcv0ZbcCXypxz
f2AHVjbJSimBO5nuUTZ9gbu5gyzqi2l8mxhQJGyDLqTecg8ibFEOdvEDvfPjwTNKFloBbUiJ09gX
06T+VHUhZJK3zTLwm8bYkQIaq32ZsS7Ldb09zmV8keQktymy6i1nCzrSDJ/DcIpOmdsfynSwgOwM
I4MO4yip73mHVo+W06VXIhfqxXTUQg2iPEnUrl3iTFmHsDfvNZwJL6j2qm2qFfhmZXV+ibKORqaE
j9NsJ4EiON+2iVEctaa8EeOkXygTWDsOBVKDEURS7QFpLMQ7r5uTg5COd5n6ujrSwXFTJtC2kmLC
N6mR9i5uJQZfy140y826Vc8vkZM45/VO3tLkwYn2bS8LfNww5wJKqujQmCvz3E+1Re/MulnH9slt
31oeOOvQFm9KFB07rYuOk4HivJHmw7gsA4Ad9wtQ13YUVN1lq8Cq8Sy1SW3axNJZ9PYvOVZlfjnV
5JRwRsh4NLCzA8BEymGmrDb6JO+BPOBc4s03WTuZBP1FcTIymm06ZzwM2nxTj7r4T//m/6p/0zME
IdnfBKDfez7/q3z5r22Zdfmnn72zv73+j2CUQj/xkefi47roBpaQ87tywHF+MwzMr4k2xbd49DUa
dZEHSKyBPWGAqASW92M06uos7vmnbTkmetf/SzS6fPyP3pUEo7qFPsGwsM0Wtli++Y/CgckoQChP
o37UaCmiUycPX6wZolHo61yzRs54T0SQ0OkRGF+hxyP6ecK/gurjFxNAHE6x+5hceZgnx2G4HypY
D3dt/d5YOgXj+x8O8/03R80fQ2fT/Vd7i6DCEILDg8vxLzKH0iLGcN2QvR31sxG55CPz6l5HELkJ
5HvQfVd8/vZwLjaWc9RyTHBZblbz7eT2x1prP5m0BPXSBD4DtWSAeJ0FN3hq+IOwT5PEC2hAEggE
qSPW8e4c8VUh+E/HHPfFO96mZkiEf7gNi+p+ebvJzrfB8hjPSJvBl3X5eXlODyqzrRLiPIUeHyKB
F9B7rvHWLv0rxBCC1j3a73loecrylnVlHJY9cKvBX95qsEiuut1erz5L3v2PnaqxGFr2adnBdYep
wZS6tbdBri3PiXm7sJ4gedm7AN024f0m8BqS1UQvbNdsqyHAL1Dy0amvIOrGrn63PCfKbcAYdLDz
Uv4tCyTPVCTr5amAIQKMYidobG57RzfKyaSJrMbJp266/fJqiVOVngfPtqqz/fIecVngoE5Vj8Cv
5rUIhgE2HWr2asg9YKV0SCWXrldHKXp/eUYaDw81zy7bKd0uHzu0+otJv26YdlshgRFcJGgjXoF7
4U3AZ6z7xYfXBvnC7191+TwFVMPxmLNJjRb9cfmXFKSA+DseCSYVvYgmQNr1C/A+EgMSmuuwfmwW
G7X1Oy/fQWrJvi5Sf9leDiGsN3/ZMQUXBHehJH0DkGyx0nkrdaqATaQQoEu6gkL9AD1501H6CkHE
2mz35X1ivgnwFtJjTof2HHs4JZBdXO4uT1bGCDrUPU46nlHQFWos7yStXF2SM84Xl+XxgL6xvg92
yfwMg+mwvK9Ke1pv8m3K2y1vYbLttQ49gDFNsXw2K48/Xuqa7bZOJBq4ZB8D0wzYXv5XL28L8GsJ
3uB6yHjpcW2fMBbxaRTcLnuwvGzIfNv7YABfT+3g2NeT3yMDoD+v/JgjX/VssZU2nUi1x+l/Za21
1fGdxjeGhosufRy14A3S3JYmm+o5Vfk+M2wQ/OIeGtzbobKh/oO6pn/xECqHSdi5qRscBQmw20Wx
Hpkrm5rG1s7YADEZWipzputCuH5vKpzntBhxf5pgPjzpw+dChrscgiLgaS4YTLTvM4OG1j7kPOv2
YmgfyM5uK0AsXTlzBMUdg1j4H8Xd/2oOZZB2QQT8+0n0Xaw+l0tV7sc0zvdXfZ86Xfs3UAamxdwE
EWrJlPw5dXrmb65LIMUsIJbp0fpBdOf8BjXKlC4e49LEVpzd+AOCYP5GXsjRYSpIUyf5Iv8vU6ex
2Dq/2j7LRQzoWEI3peDtsK5nH36cOk0A/ymdYjbAoLI5OkE73sn20aJuebTqcfLJuES3FidgZczi
VBDIbwsdTxVHwKSUwz8YrBvLTP3r7jimreOBa+mwgH4hNCCOMSuTztaLIIu1m6qo8hPzcz85FT56
H/GxZXXu5i297dXd4A3Z+Yef719Mzj8DIr4dDYerW0eFKFzEjj8fDS+xZ0XaVl6aMfhQMr09WWNw
tFtVXAY9wI3PbgFpVe1VUbY+/P1nG8uh/uW7c6pwrljgMhz9VzpFEw1R2KV0NFM7tT6WwZQebNZl
9FTTbt/E5hstwbmSSbp05rOWYFCbZ2cAx/kloRnuIFTMJAPId5sPav6Wx/0pAfhj1GL8HLSsR4Zz
1eJ8c3UD9/BfzpOhTumM0hpJu5Vq9omqP1hZjedlHZBIULSJ4ELJNMFwpVmFi+NpjvUm+RySdU9Z
qU0nIoqati//7w/aqgn95aBxNQCsJB1JcnG5Xn88fxGDqNwZY4kHfCAPYY3HrGorfQcd6UVP0/B3
6lgHYWZYss5y2Kmst86s0KylrBEf0qNKiKSE6n07ox91mlrH1/QAz2wnTO50g7alfifHrnkSJZjZ
yZHksvCluwz2+MWOGvuhK4E60SrupTi5Y9uyi+gjfQYu+ruWmPJRS6t7LrL0xjMwV2AR+ABUwEcR
RDnNmx66MHhRhWweglIrMfd1xSlKnA+abb7TzcK7/v3RMn42eV9+RUS+LmJeqCu2Ixfsyo9HKzHw
bchC2FVxiWN3GCiJc4/RLjI2olDavAGawUmIy8Vdomg+l0v7/v/vjrBusATuBIBaILv8tCNhIvQs
Wq1s0VidicVvcGgXj3M3HhDPPE1zCg13IlQK5IlOn1PrauObvz8Yy3f9+cyhgxXAjEWmnPYbi1z5
j8cibrE5tjHou5B7fdHMo3RoJB276cSShm75xOc3+qfh7a+jLZ9JrLL8DiTjzV/OVr1PpAMNWl6E
DjqgKa0dJlNPZejel+CR/MSDUJtbyS2QZMpcs3OjSzQ5tSHeNo31D5eO+dfxBkKw6UC3plqwLNF+
PgBuIIx+1mAnlWmL/9sgrsJrb9xsxk498x51d/psORppHsyttlk84H4ORMIYy/kE0CHeiajCaKON
XKSQlnWmnSXbe3b2KPTCOpVT0m3qJg1IMCywUzX5KTlFyyDa5nLrvi3z/+34ZP515F4V6qDHGTwl
9KKfv0xgwlEM7FReBjnRjTuTA20aSMx0bgOgSgihA8+9Vkv1GIMJeSJ7Q8g/2c+irOpHNVM9r/Rh
g8lW4buzI7ZiAE5bVtDSugHwrWVqt5kKaaWMSBDmRr7XaWPfa1Po+JlDBNvaKXk6hDuHxFPN8e/P
1Z+rLd+uWwm3CFE8p6uj/3K5pJln0x9bcd6kVn1Ep5dvdZ3dHYquvNT9+y4cy/3ff+RSK/rL9WHb
NASwvKdb4NfrY6zcpmycGruGxRUlD8Ppvoqbe4P89cazGs/3cBg4RJlwSXdxg+xG2l/Susj/YVL+
Ze5hopeS1gPHk0Qozl+v1Cpqy6yuK9LFQUqHvqE/oWbMDo4dpttojMcDGUTdZ00NIijUxI2paIYP
qeYfXezeDxBXd2EIURS0bfMPk7b184i67JvjEo0R9HFJS7HEcD+OIlU6S9M2HO9ce/BjtMzZG1a7
lI1gQyD/nXb9su5g325Y4ANCxuWVHKp7t8wr4ZChRa1R6Ie90C6DhcW4PcZHTH/Qfnv1JQ1AnAL8
Yz1RkAsYB3fvEZVBrlUe7iu8MJmw+DOnANuOzrqOkEuAMNXGrRvb9XFqXW8HOfFBD13Ila5HT511
bhswnypxdZpIdRzql7gvjZCq5tix101JmYEG7900xyZWZuXe0HAahqys3w+ouuHA/v15xk/485lm
EfpSsHS4cL0liUT09/MxBE6RkB4Q8oweMNsqy/5dxwrDL2Nb8+nIvxNLVzKZRH2XQKjE/s7VQSfZ
CZDypaU5oO6DyRHzSK2PmGe4yBf0sp7OuZjSU6LZmzXdGLdD4hN2PecyP81JOnDuSJCN1ShQE9vi
7Dn2wzjo+DelKQRibKh3YIy36aJtLlwFMNcebuuQ5VVO3pcfm9a8SIbTtlkk3PMqsTYWcUySF3Ts
r1XP9f6YZGKnPKfY6I1gkqnog/FZBG/FjKuolvX9fqhEecFGJd64MaodUrhBN0y3JI79gOTdxRzw
j2hNymiEB5xCw+JsNwI0nFwyD178YLdCO9DQCfm7eJdRIz3NUfFYutYj4xpu6oRFTdY/T/G4n7JI
PUVmDTgpwhLXqzUqSQv1MwUtAHBG3reMoXdInFAqYC6xp8NiOBH/H+okUtdcueTBQZ3vU4HTuzMp
D7hJU9HRRw+7sswRuSVWw/WcgR0CC7UD/F2chTK2SW2+ByeynMD4e4p+/KiYhJ+y7DkpkvfCOmaz
EQM9bLOd08fjVWEcsp0H/V3Zh+GpM6yPHS6j1IMTE8A7wiaaG0uKulmxGx1dw4ce5jIIqwUsVsXy
ZPW3cSfsG+Ulh3kse4izCqt7z3kaACBuSjvwa7dtUW4E9nmap9+TIh6uYyKOtAZGiJ3tr8Xo9r6K
vHqfOaqktTOOfXztoTUuhMy+N9QGddpRoEB8TovpTrrFMQ/i/tEx+c0HQSDfdo/2YsoUZAXsSiuA
k5VkDmF89EamtfMQGQFuyCGBR46N0jDa7Sl262yHr9yLslX4qPXBS4C9236wKAL2UeaBVGwJZq1s
xmr3LRiu5lwy1sRk1G7bANtzc3bd90PVgBMvbupkcC4BAKEDgSqUh8AZ9kbWix107OZN13d7r6kO
nRZshaumRzePDlYZjbeaZW9FDrRqrvRqZ3Nanwwvbbbt4oHiVrdmPWNnn1nzkXNN7MqmI54x+G2E
R8YyMguXSykbdnXYVd/O8KbQ920ecKZ6bBl18OLFjbqUmFbQDD9vPDQ099C8bhnJzF0Vzd4hFKRN
LKVPSL1tY6fUJ41L4/dAfEiK4dFLY/OKNVu1FaykD1Ukk8sAlk7rMn+op/oJE4nDankI8GeHM7vG
8JEbO8/+GuPLvkfM2PgKFAYY1b48Afq6qMwZIBFg3WfPSQhVov4oxaiOuP8CFg6zjxTMECvY3m0v
ZX3PFyw3XdI4p8AMPkovmC5tXr5osh9uQnDR+AcJd6vzqwKg6eI3ocUZVuDaZMTTWxk8NSYQvpAS
yJf2SpkveixNpW8ql8BbOqK5Ayezm+08P2c6FUS7fvFoH73BPP2jyqh5SofqVDd/og15OBcdZh1W
KqCPx837WIfKVzvvVNk8x0ZAGtWK7oABg5wPQolNrpfeBOGwHQZHnMmKY1RVkoFta4bAuSYBgIjq
FsvD6aDDa93rOZVgT4/oGHW05FrWGtW2NsfCxKm3TaZAbnm4kRNSbFKFBNIwqvsqpQbeuymMgzi4
MSP4hOZcPOljFJCEE6dem58jaxIAqyaH6qMDx6WXu6Dunxua9BFBHTzo4lvWRk3YbhJ4x51hX2PX
OE4quIE/qh6E5xdofn27JRuNtBHs8QD4v1Ety9DSNN5A4whbJ3zTGaLfWHh1NDIZr5qRBm9rKb+G
+og/4DzhYKnYk77oxENWVe4Gf1HvbQdK/hYHPED1aLoWrQh6SaEVx9iRG2wS5o0R1O8At3kbWgSa
YwPw+pr33ptoqknFqv4gFmCxFtmILHIX7A9mUaKwpjfhddSXIqpEjeGE+m1ceulzH9bbwUhC35Cs
qXPU50rV2qlvjfs6qHm57K4BxlwQ+2+a3h0QTrBKpAXA9c225ZA1CE1w0ovLQ9MVznaAmU28+DQr
av3jKOuTx+j0gMNRWxaoRnPXukwp7tVtwyEzC1Kledzs9US9ITnmXMIctB7swOcgt8tHxADAFNsE
5M0w4ICKvca7Xhq9X8H9HzUGJwFo+pqb6isdRuGuGER/KhavJY3V0GawyFYXJTnPyN1FkZz2pZ2O
nCTmQ6gp3PQs1hKeGURcujgOOTbIh6rI3ji4fl2Fwguh0Y4eoJrdRlXhdOnmitViNd4rF42nrMJt
pALrWpna715jkBjWQCGC2rIOI0aeO0lJYhs1jrbPOsYUGxDUqGn5eaQt9s4c0m6TOso368F7X6uJ
GmbcHMcciY/p1R+WDo/34STnLXwFm7Z/vJuKGo++dA5Iji2LC1cO6suUmCEDZKxf0nKuN91I1oh6
x0uuSCK7uGNe68h5aO06v3MV5XYUMqOfd+61X+xyicNnPs4L916Ap2jVRJdMyRpYd1OeYeBV+KKd
tYj1i5j22G4J3y4jsuwFbTqgufQ9xqf2aZhGVpcwpqQHfzjGTssf02oLRDtBZTCO175Jkn2L9ITf
sQMtN+LIoyT5GwOwKAaK2tkax+oS9/h+NHM/nBmHEZUC5XYmh/V4P+zsst1lhmffNWVdb/sygbAs
o/Y02YZ+Mfvs1usaJOJiIsW/BGDmoYkm7WZUElVG0t2qwI6pxqXevum926QG053MVXkYC8zAQSK7
O5NcKpM/NqDtWDQ7NA9LnJy6x6DMx32fl8PeVWaz0yiybRJB/xOwvuRmykg4bOpas/brJyZ11B0q
GPGb1PqQhZiJJJBJYIi1Ejx2Yl2jGeIOM695ldlZ5K3ctsWE33pUgDXu7PRmZAY/CFt5XO8ukif8
KJgZDdDn3lekoC9R2Q8n5crnvrC/VFXCclfq+yJI2h2c/E+4lMYsSXLkSlp/3+et5XsNQofI9PzF
Kgpt2HzVRX9bQIDfhbL9YGreqcVLaeL8zo3qq7SMZ9g7XF2mjY38mByMMWbukJ/Laoj2ss/fA6iP
kOLFDNMYQyjDfhzzcfQD17J3dRE92/ZlSYaNkYgOTjlOrFJeRnxdkW3kn6CmvrNUenJ027fjkf4l
UD4EcRamp3G4aWaA3lyye+UU8XaoniHPpYd8NOb9lPdU6sb2lHlhgGCgoN+akloQGTeSZgwAbepG
M93xqBd+0Rmt777pBwN/91G8dfk7GfxsQzs9W2Nq+3GE0g0ZwSaz4E6HFGT0fPrYGcmxm4zPsDMN
VFORnj310wCS2k3kVlZIYpq3WkddC2NVbxvjNrRtrC9mZuHpBcxtnxh4GEMV3Yz8GOWCM3Q9s96U
lYlSCVXf1AMDHeq2IjBOLdRpqtoUicbPQlvwMJVyG4XFQ6/X29iZuj3stn0gwLGB30t1NECQCmGv
x+kebfu1Ht0Rn1cIXWoImx0KdqJfe1cqZI2ZLtVuiPHSTWS7b3vfMUGRNmP71FUYcGS12Z92nhcH
O5ShQO0MFW7kkN2HbZ/5/Yyqw56Ie3uki3YI3cWCuBq36jiZKZNsUJAUXzzstIjTORwC+I3omIyk
bbY1kF0jNrQ9i76yjQdiWZpPEo8KmT3f1emtJtIPtGA851Hu+tIe7W3baVthFfSkNocuADOHqUm4
W+yoiBFd31PwEV0JqqaOv7LiPcoCoWaDu82ub+RbJoZ7YtEvElotYxIzN/DMHXHnQDXSeXC1OD6Y
SvqisXAUnGvsH41ijx6kpgc48onQN2ObnvJSoJ8aGeUc/Ug/1dfJYokhsPtk2HzXBAM8e1JJlqAS
3oaaQbOx+aRHjBZ53nkbGD0XiSEwhcn0iVUFkCx8u5yqaBcbnkMRiolxzD56HfZSiRLFhknLo7/U
yQ9B+sWNrK/DiBdrJHQqs1NywHXhDeU5GpWhyG2DBHsNeg93dhheYSjUvmhNfdO7fb3opB7yKr2N
3eGxIghm/KDiKjXvMyYOiKUa0vSUffDboLbpap9HzCJEbz0J2lY3+hD8PjTii6jy8iI6Euc5XiNN
HcNON/3RS/eBYVNTLMuFhc/0o1pMKYzukyju5wyU8+Dh6bzo2jR7O8yYxKWWKHd5b9HqVX7KNLqX
2yKkAm1+SXuEaPhZ08OL3Yqj1XtjKtQVxjOFa+NDb1rN1m6za0gguE2z/lg4Hihjq3IYacfo3Xxo
a3XrBhaW8oMXbjOpHkyT99QCMEvsyMkK+BZKt4ul5gt5jPbXpTpbNbe5nbFadx6KPlI7WyBL0o3s
bNkfrAZrVxzlR6xwjtTYjY1IYGqiOdY2g8Mx5tR1Of7prdmH+b4xWI5LklV7mcuzy2qCoeJT/FyO
uArLcfyYxRFTvUekTO0YsyHhbSwMRhRxvpUn0CFlt3FrhxVX+AhTEI/nVFBLn8Bj4SZxTSiJ+7lh
HdLMeSewIRjrQx82Bqr8HGuW/mNjvc/M9gu2Q4Qn4LeYwkw0srtQyYsS4ERZ5YhDORvXuEEPFelt
i8wqPcshAjEbvi306sUIGZ67EWb34LEcttwtvoO3gPRALuHxlnr2PVCnyhdwrWbS00fHnsOtqXuP
Q4xhuCr6KynQ4Sn0SmPP2mIGj0OWSMx1s7dQ+zL7pMneQOEvDCPFjgIdb+DJZzKe+hnkYe9TLgh2
Ud9lRyPEbyrtR92HFK7tMppMtnXtTEBcY/MwlvVXy3ONG9surz3D8NmICbTBYfl6T2+jqZeYmcox
ueV9ktt1KxuL5JaOqHuBs8jp9XEoxiigUS4z6pQxKyrdhR7KdbHeXW9YlFQ6h5kZtxIq2XZQ4mDn
9O2hz+rothKLeLMt++lc4wDdLo8162M4YX6Jijw6IvsMIehhnKkr/ezUUXi73lh/buFeoEMim5rN
GLq/i8F+LzPRHzt7JOmUqcE7RaF2pebDXWeor2llcQqlAAQM6gR1bO6rOKueMx/+WYVwI8uPBXBf
lol06BZOD6NBQ38K8vaZVTEeasY8+Hh0blNswXQD5XlefVEFalFwwiA9gx5jqqNHHyqztcQAQ0Nm
6tE7m0a6ccFFkB/SxsBBA/ek/M5KJ0yk1E1jYbnXY74OE5EeZYLXHeTQL5bVXGn/QKMTkh+zmGZS
q3tKkvCuyyL9IMvI523vSMqE23hmNectHUMbqrSpHyeA/5p+eqNg+k2xsncsT166GdCRLWsuoCXH
GAmi/zra5RZZ6i0pURLpjdOcMMOIHl2jvypTRPf4jKdGHN0MsjiMMRlRoez+uoyUA5JdZu6QsLZI
xEULB4uEiNJPVspqsJxVjqzScy9j1bVXV9X6Zu6KOzXH8y2GPOWBSWrEj4yLJ0hi7dHqjKM0sR1j
EW0CChstUNDzF+ywoyeqFzdggaOr69basalo1hunwLuzO5T5qnnQU8c7NoQWKKwN58mwmEyCEE80
DW+mi7LyO2VZTNZhNsD/xds4TSePEbvFsZxe6s1UcYlGdXjWYyM5jTiraJqLIqWFwdqrKIZlgYZG
J1UGLrPcOrmnkO/Pe8cc3uWRFu4ob1hXVRRPdl3fWXGSXktk9apGIz1g5OG7eJdtitB0aRWoh4Nd
3xdwCmG9ucaDFT1CEK/3QxCH73qV37qLPXFZ+cBqSbrZsbOrgL7uNLPt91wtH0oNEEKetfMmG2tt
60xZcyyd3xOnZXgfxvmGz8pSo/SbkXkAmS++q8kpM2V5saLyc1M36k7iGHuce7ciFcjsalrjs9c7
CIORDCF9yS989ehQ5Wa/pyH9XA5oSNMYfomLnJWCh30Zi8J3WNymi03TMN2bs6BbIcR3l5IkNP0K
PnWswFZTERw2ymqmx4rwHhFa/f/YO7PstpVs27YId6AIIAK/JFiJVF3Z/sGQJQt1XaP1d4In8x1b
9rU68D5SKVE+IgkCgdh7rzUXgV7Fs1lk+P/G1N5LmWgnItLv3SnZulqxGFK4/6OxQYKf0T8JcPC3
oxs816X/oikzgu6l7iaYJycEF49GahtHY0SJ59Cjuyhn7VGfwuIOLd+Bclt5RQU19Fx8mkRAHtre
uaRTFNx0TRCustxnobaCaocyWr8ki5FgHBEblw3hlGBNhbttGh2U/PnB878Zcru/VPc5gHRNOM1t
KPQQS0ZCSj0zYBpWbAFAqrIzybP2tndFe+BWiKtsTIvK6wphn7B7WJvMwZPoZgLbQT8yCbA68sPc
PNhJ9WCUWn1BeOaVNReglvMlC43yB6mj8+D6lrsHfT95sqghUQTzrhxQPhENRzMlJo4QDrF+KGPK
ZxIb1yA15XIeE0lrfNHHL/Hgd54F+QAnaXJqdL3nMyAICWCNtpBbwckSgBWxYOnUoZu6XlkRVyOv
lkXOJOQ69tnZ4VAeYidZ4yV4iyxkaZJYGZFfMs5HxoZFnTRbQMj1tUtBthrGifzWKglfQdUucZlE
+8Ukc3ch+n/VaOaFMDvnoAdPeOOmi/MXrqO7WcSvQlOspGrE0KvTajk7pc9e6/N3/zjGy9hsNjl9
A2TzATmCFP2ea2GqGaWDNLzBG7xKFS3NcMZs16famt0Y9qcmOvb9MpSj7h/alQ3O3OsV+OChN5gF
4SXBDxRTYNA/UdbJybk2dJZmPdDGrRsah8wKSVVz0/TQ1BQhgAzup8F5bQJpk+9+Xl+NB9gy9q43
ytuhxu4xslyTOjxe47egJ9Wj8Ww4zBamkaIj+SUAOOw11kD138WQOBv2eFbbbMLuR1aJ8SBFc9Rm
/N4OW3XPyexDktCNroLi3a4T7cjqv6cLV4LbF9M+UbuopOSbHGvY5V2dXqjSfSxnGRGcRFCSHfzo
ROVcFBOveLTRHfYtqyMl2UI9CC6hvC/eE7fE8BWzy8pjDCaFj8M63ASpjIj8oforI3/CQTwKyqr0
kkYTOQhtxuaQVsRKT9wnq9fM45Bq92OtLx0QECiBs3ElzX0VwP4eB/daxwu0glr5raeWPMQRjXVA
2yvZc3LHk0/Gh9h0o12t5kZPtl0KxMOM9fU0JBWiFtpgkzldUHauYBPPN5ZxwPBCYHYT7gJH3JWM
tNb23JGuRuDBjAvLbiN308U4yWLhhLtMY45hl4IAhOGgTxpOAznT2NSsr5Fh6jstrS9bUWcHfCoe
w9sluhX4aBuodZgRHGGOr7TmNKo1WnrkVDf0F2VAvYOb602nSZSlwCimamn5jBkG1PJFJiRVhOPt
HBKcNyf6jYHreYdyhrTlXF1FmbAOhRkSt6J1K60YOuLHasbYRrwpzTrY0AwhXiXKvHDWi2PvdLw3
oi8ZW3G/KZ0flci6rXSTW4s6m8KHzBCteHa4MQBPo+oxxN63/a+Zqw8bglmHNc0BPAfJjKuPdWk9
l2O0GSXMXOpq/hjDlAR+JHGF5JL6/tYooXWDZnTcYV+E6EAz5y4QPUBw03+rHe2HHVgpSOTFV5NW
3yL0PHiO2VyLlFFaRfLZKgrlhV6VYssC8Rga2b0O241kEP/rkDlQC3uVb0kQc9dDg64hYdnf1Tlz
mjaT+1S3Nm5uPflB8NWtLTz01lSuc0cFuPsiwyvciFWBapXsb+6JPsNUy/ewS/coZcZ0QyQcwwnL
vJJT/NSGFhOPpL6L6+51HltOxfchYrdQMXYyySw5+mA6WSm2KqYpgpRz1nGNR7TwIxwUaQIdqlTT
dnb7aKNhsJRBlhwp4J1xeHXLpcXBRNobRLKO6yrbaUXANh36TKzvmAhzx0tHxFnGdDJoUWyRkT3a
I2x1uF9PtlOTvsLOapXZbJrdkgADXOawrFLndtbEt0nvAdcIZV4UUb6ZHBLgXdOq1/SdB2/yUUA7
1nJ6a+92POleXaOVdiaB6Fp0tDwWEqVvoRyeWOOn6g2JGJcHKZhQ/U2PyIUB00hYemZnkMxHE2ig
HnclG/AZiv1BV9tqmB8B4d26s1qQoe2+aQf9oir7aoPrarzp9WO8bCRpfqH6jTDx+XS1GcSNNRIw
I74fKeGPQ+FZSx7JxNb7wnJj9qSkCq1R1sSEKGI/JyRYwGYgxkBU81eJxegxjkL72gn76653Me41
/t61h+SB/EUGq7VfO6chZU0g0yjemRrz5EFnE5+JqT8O7O1MGRTbLjsgtETEX+1y137MlXpxUoLx
1CT3VdLK65L0Epc+/XaO6nirpxQWmUn5ZDTpdTT3x6yzxvuMkeEqzduHOdD8YyhydRJdyP5K4PF2
/d3cCRejKBulMmtiWk4WdbBJdZSVpNpHWOwah3H+lEcr5gacf53xmPrDuGlE4uUJpJJeBPf2HP3o
NItWDiycy6wYr2w8ULvJtCpE+9kr6XKUGHHTgGpWL0i2TNT0lv5kBrO/biNrZeZJsy9JWOgSVTFw
H29yNlygG+i8CPe5WIYdvhl8s8bimaxJg7TxIdizK32F7V5gkO36tcoI1kjmmWDymCQTaMIWo1nj
Rg9KAmpkNnrsANs9YLEt2ZlpmETb3BU5ygWxzhZOvUurCdNboTMKZkoEL71+sIP8rZDdq6j0ZNf6
xqVN2NLJivp9gpqEvIWyXBcEa6ZhYe1MIx02ls0dmhmS8pqwlOwmymBPzroObkml67wLrPWgq4ae
VWfs0MV8Zx4N9y6ubhVr8c5SabyeHIBWelOjP8xbQPXOdJWlmotY2+fjoXsZ2SUTrlHcBkaG8J1K
NMMOSifesyNWN4gVBHz4GbstUZmbwK1aNr3GrovcO7JZiFkOAPYFo3I2CFPXBBtd5vYQ7KYpuUCr
E2x6TZKekHeMJZmHg90zSXzkpuuHk9yCoP3q93xyIeKI1BxLdAbJQWflXCuMzR4N3cRu0wOYK3fl
r0IiE+hCsoemI0iWaLP3Ky28sHDVcTtnnhlDxH8q8ZW2i/O0YHKz1tGlbvo5oV8g+4lbjWMd7Dww
tqZek5xEvgjDdqc8umF8TGR7yPv6Sy2zfNcvs0GhD2pt+/H7FEHtBL3yfbQTfd+pGWT7RIVeEUXY
NtOuCqr0VCcYE9SIUwG4cEDudqLd+9VOJWTYEFHJRAjtiCNJ+c5/SLLCgrEUJ4JSHA+JiljlWCUS
zPL7stjmfErXWs5W1aq5eaOeWQsghlpHsPGoDTRbB3czMVlrm4bYewffchFCF6UNCtCJGFx/xBeO
NCffNJgKyNroDnFCQaVRFgUmI3ENndKa3jgFggyJC84oPgMpNsQuuxeKhvENIqoHHVXaqojMq3QQ
2la17OBis/J3RmVsnC/mmBkb+jPZSTBf18b4K1W24u7q6lu/tt9JgTY2sUIyaEQYRbOACUi03DYa
lNTuAEfVuiK9dCcoS/Gh9MxHjeZk1jU2eidAQtuVp96pL/vKb7dWMR1FX6RXpLFTf86GpHOgMTdE
S070xdh7Tj9WbEpwic/6ZJAJVD3KiUuFUM3HEmgF2W8Qvwy9Oc5NSGIaugzP7u35CtOqh55mIUfy
1GXTk/7pqtnzCTbx8qg7oIvZByYZJy4x7k6lGWsaEjWjB2rXuE7IQxbgB90A2dWimgcvyARlqvGD
GlmxmWI53Qw2VkLuONAeu+qEaqHd5GK+0Zy82VhUYQQ+lQgbZAukpAEYVxOCsesnMvNqUxL3GZNr
PVqKqM7+KV47jW5ey0KLicPWCZIbUZCEPSEpXUUks6DtPo1MckAW2luV9XcBUsH7zDWPSc1xq4zY
J23BXeOC3TRa/0wSN7EbgQ20f669OHCPw+g+2nP83cB8yb6w49Yb//zl/NgZRvPvL86Paam+UD8s
cmgAy2xEyTB6wflEC1AvlnaYIrbh2/OD5y+VVKSHNc6w7uq8xvjqH/yF+h+bAHq0eSHFnX/+90G5
kBIr7l0LbJBvz/+y8TnPwpYheyYl9fewBKz4ST0xveevZfl89Atuk8mZcn9+5vD8cs7f6lmeHfAe
cAP5L1fpJ8TJvw/KiX1o5MSv2oJVrHh7MFv0u3qYQCHYhb3TzGZ3/t2//0CvyNdqzVKtzyyd86sl
8gmO4fnb85czdEd2/amvophtPRjTM8z7DO8euPzTLJn28gxqtPT7KrHIAlx+chO0e45DK3T56fzQ
oMjNawJxL7I4YwUNErxeSXGI6LAusPg52xUWGSXkWC+t/ODFme2383+eLJ9MKVS9M/KHRlh0Twgs
WWsLfPassvv/HJaH6a8xpoaBxPl8qP6REv8WY7oFmh29vfxs4PnPf/NfA4/+PzriaKTStmFjzvh/
9h0l/wczrGMvCGwDM6vkV//lsMDM1gFtK8eEavFP8ul/7Dum+B/bxCmLjcKRaB2BYH/grvyNw3IW
jP8rYrcFbjRbWJhlbLzgln4W8f6EzA6GUZ8VG8q9naRkShF2cE2QYHxsyuq6xYLvOSnNN+42CbHS
BDp1ZlVAi0y8uLwR5RxCniRvvU0AgpSoIySpEqcFEoGQFPNolzeH1ugvG7tSe2BZ1c4NuWv8dLw/
9dzYNvcL8l9RNkAy5AB/VG5XFVI8ppvtjiYZ+40u2iYa2xZUXugaTJPCsTJXnSvfWH/TT577g9/o
P0/uKhv0uRB8JB9k47UV9wZW/HZXV7RW+2JXpda8JDttYJ0MK8JyrksH/yiy5rVvRd0/l+X/KVv/
4/PzsbmWIznHMGH9Kn2dDYQZWGBb9hzNjSUG4kQHY1g3KAUzGUC4TQ5VBNQES+xG2Wzm/37sz36q
n86f88EnpUkXnN5A1z96AMa+7ZLU5uDbdstEuObWVePKtSbbwDONHMeyWsAKKnql/ZkyDp8EIJWd
Qt+QWc3KQr75ySFZLBC/vyIYB8vFRXDehyPSIg3zrRJRplZAOjDiMdzkGLE/c8L86mdaPnibwYqJ
0lY4pgVO6dcD3wQKF0Llw++ZDYhDqog39ejETyWxgYnT0r8Pcv9qboq1Mntj3w3acMNuZVynsjJP
pSXCXTqiqogjoT7RlC/n3K9HwGbwr3QTfhOn5EcfmF31TEsQiu+a6k2y4V85WviKyHcFm/MhErq+
dvy4/ORM+P2w26ZpYqPCcygYHn3QYPthEi/3sY5ALpvZqE9aV6m7n5kK/nTUTYGASaEhx3Sy/P6n
5YryyYyNJOGtUcN4s+Jt1IXT4KU1qk/Ooz8dxZ+f6sMH7Aj6uwHxxzs1RS76D+T2XfxWxgm9TLqe
YHxCLwqnTxw+1q9OjX/OKyWhGljguTiBF637T+9wQn+lhoELGnV+twq1Nt+7mX5sI5mBtGbr3LvX
IRFol2U5PLRSxETj9XuWBndVajLxIGdYmyHWdtrgmHsGzj6v29z25KN4qltGimNyqpZSte/cfoPf
+x2by7zTfPPSX7aVeR28o/+Z91NyUysa/kFCZJoxmdFJMbZqb41O+yZIT/zEonJeqj6ctpYuJP4m
jK7mb6etYlJuUru3O0bhyRaF0q3V5hZsYd6VFva37WLRHkh7k6gjm5TdI5jzG8S6tARHu984+X3a
wArSNRdZiSTHTxWDZ8ES9wI6DXnPyWLSYF81NUSr1C6ulJz3JfiUqgLxNZvWCcNVjMTsNcoAsQRq
0Pf+l8lBrkuiz0kz4+dPVk/jV9fR+dO28NJZy2Jl87/lqvrp047d1KG/SUlVVDLbELR4HKr4x1gg
TW+GxzkumNV3SltD5R33+cTh0Oz3yW2u9DbalnOsnYLiLU/4f13/ihCYHNPS+Br6S/IWUvO1axtb
p7NhZrXOlvanfCDva4+OKdZU+JiNRN4OkvukVnWACFjN2p40TeHj66BlfmS4CEJa43fIYG7HXt26
RfnYdicjiVcCpvsKb8ul2ZLil9vEeR3jOSD1MpTmKhrIyej626AcHlV/TEa3XhcZCbCFuIfG8ajs
9L6ObXvvOhoM77xD0KQgLEGLSejG1Mh8trMkMLcwacR3InqK1rUyyI9pxy2stUcrjm462V+DGgNO
ybxCTcPrhJxzrZU58+2gyjh29IuSC1PdSBjGlMx92T0InbYL5oTrYIiOCbUbATePVSRnWBIpdXmf
Xgi9ojsxt8lqsmuSJnvtjmROBP/ua1jbr4Wsb2zx4BQN+a2V/Y123YOYxReZIYEEY3nIoPKtfGlR
Rij+SN13j06gegKs4UeR3mCtWK+iVV6317gYPzmrfl+4FCeWBbWIDhntiQ8ryNgEdmeDBcBe3W7L
bNypnk6CEY0P/ghzDofvGidB/sn6/8dntbnr2roNkMX98KwoEskonxNuu/oT8yJsrel7VztXIyPQ
WiTP6E++fHL1LLeUXxcMBalQYd5d/JDio9kaqVWfa2nH3kv0LV02Ol9jfF9j8dnUL7bs542rH/UW
eWtpzzd/f/LfL1x48OayPXfPpqMPF27QgVUb+oK3K4svZW1u48nUDmLGX1a25gU9Z6m9aQPNtL8/
r2H94U2z5VDscy3L4lD/umLgctUgNHGcRSevXK6wjZWRwZkG03hI8uglo2ZY230LXyKcrxj9gbzP
0xeHLgSyhs9eze93fQ4DMWUKZiRNr48evySi3ndKt4FiyC4IS+GKpmuycQNUkpmauDKHxrhqpI7M
UxTXjGk88lDiTRYOD4VjEoaX6t7fj9AHJ+eypiqb/TB8LwNXKoTLX49QVRViBhrc7ExQROs01Tal
A7kVTPwTou/3vhkc5BCFv8JoG3DfS58zq7ibGCCQTG98TUbGs3sM8ReQkOHedAjBpQOTj8/Va/Xg
AYPKZRvp8oqtSL9jGkGKb3aJz+k9FP6IfYI//fe3dN7WfDzTXeR8VISWS632YS8SCE3T/NBCzCNQ
UpOEEnRXhqQlnNNuXqUG8QB9DGS6t8i+JQMz2c+ovpHBLhc+DWIP+dyLObN1cdD7rBNkpGXZes4i
8JozC0lSmm510mG9JPCtQyfUg24WtB6ccMYAiBaodk/uKNu9XfCG0dngqgFIi/iDkHEajsQt/f0t
iw++yH8+RddAGAG8guVs+f1Pd0bfqN1sUkOzY6azbsNwH0q6RyGY/bkyTn1L+rQdikM4MBrtcoJh
ivAd7Y5nh2z4+05oe7bnEE982rUUgAwYLZSRcz+Z6yEuvmRjRRbxUsy2obNt0++aGh7rMFUXKEmB
oQzL/sexvAyF9cq0+2RlmyX2mT65IO0p2JQ+QfFhNL2gLVriSxA3AjawPFNv7ofCefv70fjgpf3P
Of3T0fhw1Q8t/dygmJod9pUE0uJUr83ZqGFYZwMJKooxLDOl9QDM2TH6eM3QFhi4tB/7uL3++2ux
/7TSswHnJs0qZEjnw9Knpl4Mk93hrMlkvxuEos9rJs8dE01nmRhGdr/EuHQLNjtY8N/GdTYWybV0
y4Mr0v3MCz/5BShTu3TRquXTUbpMcOqZENJs2ePEOVYikXy3Tf5IVBUvrdH1BzeAAudXjvI4GA/8
2Yda4aOb5RJQ3xdwDlWSb+i9vzP2mta+NK9bwItbO3O+ZKVNvLWLKtya/XGX0NWEtHoITZYoZSlS
mSGloIztgEzpz5bwXwxZPDpdzL29dDeyrZ67tllbVRidogrATx28KSJCP3Eq/17e0CcCKiDYA2Pw
XzpPP5/0uIXlghdsdkokLyQNFJ420+MkltHa/P1T/MP9y6GEhQQjJH9VXz7kny6vJk2cvC6MZlcG
+XtcVutMlnuWzhtFdgieVpCpmQjXIhcPf3/iP2x5eY8mEnns2MiuPxbOlY+ZT/o2y3Nubzpmg6uO
GcwhaZtX05KASRGRSpOmvJMnzsoOdOKwJyp5n309AuLCw/36RiQ0HrMSnfkU1vGmiLa+wyT47y/1
Dyf6ggJwpGWxuaCw/fUYtYQUmX6sN7s8RNU9oBVr4pdeT29GzV6TafzeSDLR//6c503Lh6Wejh+Z
eAtWwWZ89OuTur3WjFHE1WX03ZVu6ejdNU/KyJsdeQqU365Npym3mmvt6TLcmb46mGh3PXI1fNyl
4oY5Qos5BHtA7bPRnKPpITKGI3zMT7ZAy03n91fKrRMnKgCOj9uvqGt7O+xZk/Bbtp6OpIV1UIbI
PpNoTXb8+9+PzB/PWEokBfDO1un0/XpgHDdOgqxDQ2Pll0NrXgrBs5q5c8XibBGFJUkDmMfU0z47
YX+vyOEI0SXldOUDAfjx6xPHjREUhiibXTa3z8Mkbg1JdeiHcoEH1NeUK1BAqT8TMpUxVhAXENsN
OmiNOpysbMbTDTZYvd/qKiH3Fz7w3w/MR7zBcqt0DEnxqHMxK/vjqjFMnT2HTcIVpYkXVhX0VYJg
oKRsLqkbf4QRu+NeqK2Da0XJ6b4EsuOLudzIGqEiq9g7Pvf/cDP/z86k+NPnxQ6ZT4rqFkrKhxO5
DXrftHK93k1dgEohg5MK6fSQNjNDsInNa9MipIkBuG2DXg/gLpcH0C0hnDWV3UzZLjft6N4axx9d
HA73nRHcok1rroL86GrWfKxUeDWz0pwqF0Of49vkorPRvMq5L7hoJlsFczZyQ/dyLrlN5D1buEif
SL1y3P65qS7zkgoB1We3OzRt+5KO9pe5S4uDZsXyyayCt7mKNklvhLshD8fL1OC2ZtVzeQK/21Ts
Af7+Mf7heCkGP5gidcle+iMgKdRUNNm5szgDMBHNUcwwf8bYn3fhuujshyjsbh2tfo+HT5vYf9hr
udx1JIwMQ4dy8WGhi2KDdj/j/50zpnIf6x0kIs0nO8+3krVCSnEY6vqiRxdBoBr9TcuqbNJ0rE8W
lD8cAWopGyT9Mo347c5Q5uXclkpUmI+n61qgE6wSXd9EQ47OOTReRsbTV1ORn0AuNZ+s9X9opCue
nG4uRYykl//hKjdnIMzAfKpdKyd71S05UKr4HpdYc7IAKUWkYV3FYn6I+2BbhlX4yVX8h1XG1Wn5
CQexp7DdD8sbO6W8dUO7gno1w/twD5a/jlXTrKI4M71a//QdUwr9oZZkTwmrTBKZarGO/7qyqUQU
XTAbPGefud8LU8aMyFvnZqRps41atNo58jljrNwHzV6YGZ3/ZskwPEoiL3fB6Ls3sfaSx3q46bIJ
w0+ETwYOUHDTmSDOjEpgL8IH1qJYgKduaY/Kb9Cj1DYejyY5ackonxpaTABUy3szTJ+bqZ/Wsqnj
F0TWW4sIzNsmBb9qWaCOuNope/MxeszbctigJA32DF2t50SI770T2pvBHHOu9E5dBsbyh4ThvyRS
28X9GtGkfkc3R3sQPttIOdhPEVmQB9pf/qUfpQA3C6Hd2Hpf386mTz75YN0y2Kge2/dFjrGKxt55
VtZTNxvxj56+fj2Yq8WQL6kgbovB1i6H2u+RU+XU3Cr03btYutgQMRqHXXQzY1J5anJ0Z2w93S9A
APKdJXFgtaYQ17mbPrGT6Q7k68xXo6kDl++Mi7Z1v1EEJZelMcYnNaf6ijtk/kTe+INeB52XYSLd
ukY7fQ3Zt2VTO76Iwl6EQGbitbOG40NPkVJOXXEfR/LVDMv5VU+M21ylX9ss0ra5KaLLSXYRXMn2
bVHIr8NuwJeusqLbZCDuqfdII4FkSgXWopX0Iqb0K6QSRAhG/biWqdWQtlayq+/S51aLu52x/HR+
SIazIrhAZB4muOiKO3t01RaYnCbaJOeHDFUClVHmLl3gGWeCRqGL/p/vzo/5cL0ReZAJCP8tTiz7
ROsRW9Xy3b9fBqgqm3KgJ6fsMttOgPdxpxbRJWHe0WUgRnqdATGUgZ8Ux3DUYQK4IEqOlay/jU5B
9TL78EiDobs4fzdnWbpJU9xiSR/M11pRz9cd/IHCr67PjzD5m66jNBZ7NSf7AnFfm/v2zb9fqhzf
AXuVK5k1oYdDdtzltN/3zZRj4TFL8TgmAFlb7IJD25HdN/jCB0sq1IXbV08Tn8A2lDIAEWr790IV
W7x1xrMWAtFpQmoZjW2yXpbaXVsa2h2+qts+lS3I71y7MWp6xzg0d/6oWZ4NN+QhCBPigpomWJ9/
REIhLqc59UhSxZ2gZXBhZTLcsE1AH5GCQ4mj7qZJPKmTMEho0G2VujbupDE99GXlr43KKbax7sS3
oujjWxpMWDQmwOczLm7Ukn0Ipyzqj8TqxOvWku5TOsXprixKuWlz039yYnBauQACkSHVRHA4P03C
oIUR9IBJNH9+guN6oQnDvc30un7KvqXLg6IJ08PY5VwMpQQqU1aPAZlB906br2ppVI/VVFdek4Cq
L2cr3jjFEgpCSXztNJF1ff6OretArbGS5DARk96yR4onqz7JapaYSZJvVqrsC6la5yILU4fzG/tl
6xdXcFyDNeO1emcbOJZ4L49LjxLirJKr0A76bZxbxj0CFSRW/Q1BCPgjZ9622/vuYx/mjqePSu6s
hCcmXCj1RmMoL7XJnPEnNdvGPBr1kJC82Pm3bd9334JRfOm74WjMeX7tDKZ1VTScJwW+aE+rs/YS
XsVKOCVuNWdBt4jApgehV9sisMG9NCCs47zN7uesu53U6HzNYoXOrC/HgzZqzRd7fAIalj1ZkdhY
pUbjOI97QkYq9bULLypsBN+Y/44on2ektFqQfEECvG6WxxHyEp9bEtbajyyrliqaR0do09qszWnf
4SQusTc/5VP0jYUk/YbkmX+e3MdmUd8oI3GewpjY0Sh7Gruhu7VUdBlOT6WojAdVu8U12SWPQVf7
jwRuJldxq72ef0pFFF3mTZqvMh/j4JBrfBr0Xm+5yaAoc/x7d/kytYJAkXAGOskI1MOXUe+tvGu9
mebSvjSN6dH1HeFFUWkxbyumx3SRYqVS/z6iil9XRdzcdyNmdFdEdzXM5ft2+WKM9A/GAmBZECTt
GvMrbeccgdyQm8yolh/jro3voxzqzaB/czMysis1yv3guF/Iukio1xyuRTPhHBESv2QSfW9+8EEP
+14bOm4+Stz4jqQeR4wIa+6KsVy2yoli3amqZUwx1NWGBc852UgEN7gHQm+Mguk6UNV0ff6uD9nI
FEmKz0CLt+jLmOeNpL+MpEdfO+mTixiSDA+MiL0VmEe9twzSFejYyErOnoN96MJZ0Odu5c57d8rk
0aK/lpQhCnWM0YGRlEdR4pxumtjdDRPa4QSnDSPa5taMiPawkFYeK1OVx8wRnKVyDq/PN7tC8NsQ
649H03W+On+xmRtAc9B3qF+Dk4CXpALDPAjff5mj9uiEbQbk5Ueh9a+Ob3DPoc/GGzi6ZLHhQqy3
VNSuV8hxEwnSfgwdpaedG/EqL7ILc5oBq8ThyhbI4Xt3Z1nlW5Qkd5hVCGZJp22AkFmb6l1N2Jat
DQLSmeBVsO/rx2ZTSLWfyZRd9X58asLmuSV4yDfrt7g/Ce7jFDDrsRVf+8i503FHe7S/btnOe/mI
JGUxVqym3g48qEVrLRMn1bXP5tTezMMyVS6vU6wZ3HWZLMEgrSsJuD15xkK1F7P9aprhDurAbjQv
/N5lWdPeSYu4IhXkbW6x5eUEZ+OUYtMqFQmxZEaMeluuGYWSCRIU/UZ2+Bs0kuIohvDaFvNTNzk3
ldPPHpaWQ1LP0EDS2z5fiY6SiXiTA0C1HHmusQU3toPOupl6c5fAP7dRmwdy+kHFeQtyDD2/rFFR
l4IOZAb9Jm/YsmJY8sqcvbKeHHtgHyenfEySqsdeYN/FQp/XXQMH1eh9dgUAFjd+pntNpF6VkVar
KCKrZ07b29z175xprjxtRMKMfnhYk8S4NBnh0tCNqwp1ncad2szz0BJEC+WzydGQOz2zSe06wrgd
zc7Wxjft6fXEG7KMb3mpX9EqQTWOAVI3PTlTe7rN/BYOAHOK3sSTx/nFPalfV9oMPbOu1XbSqksz
IdEQRUixrkrrRq81Cyshmu3ewMlifjE7dYWxluazzamaZGm5MZO42WBJuhqQD2/10ai3jKr6hStD
8E1hXtmYXhm4lxE8d5PMDoclQcgfWtuXXqGsdy239LWyi0Xe7l4l/XyrNy4VsmGbK99xNsLUinWC
1Wyf+G2EBzMhAm6xQPWR1m0mydDCwa6KJ/tiDMNoPQOzqobiZBrRI/mTeMxy+4JO4HtOKznAjN50
2Q8Vx+9WUxALOOcAaNhZ4HqqtwnYu43omyent75VRonAADeefSeuI41hdACPEKjP6I2EQq8iU+MA
Y7sONVtbl3F7dNWWEObSI8Q3vez9YDubzgsqDgyClZ1sa8cGkN/13HYN9NUxgcHV1J6sWABOwido
G5q2A/9wXZdwxyImn7BmhmNXcF8qe3nITBxaPhnaVqCDF62615wbYFxO0W071dd9TJxVh70H5k5J
oAmEm+P5uybCgBK43YGA9kvaOWI3zEF5LMcFpycpc+kz2kZZHlMlNKQg4dHNq2JV6bLeuJGbe4VO
z1jFYCuyoD6qLqhRGTSkLxY2Lfjzg11sVceyDU7WOKgds5sKSXVNR7FEeotHujqa1DekTgyluev0
7lIuT1iJqTxiE2P1NMA4JTVC7bFeGFtCrc+vPczGfGtJTIkB4TRxMEZHh9odD1bTeX3dmyxXAfZz
PWmONuR65H2L7KMe500fqasiSfZmQMpY42ff+wAYyP+ydybLcStpln6VstwjG4DDMSxyEwNiHkhR
oqgNTJRIzJNjxtPXh7hZltlqs8oX6E0YSelScSMCjn845ztOmNZEj4IE7ZYXIU1YLoC2l2xRtO4U
SWfal5PcRSzbCXkaDrlLcNHIPXOl0QQeXQWjQdiNtnG9bj9VyEaGAVuOWMCVjwf2gr7TYAlU2G9H
4s0PqpUWErU8K3BSsP+vlVsADNVelRYMfrN89/gRLfg5LpxkO6sc+HBdALKOipM7zj9cSbEkOoRl
DKKqbWfbNZFKM8HoyfIq101TboxqLk48veIwB1zzbS4O6NzR7+jZCfZgdsIXn52MIdrNMmpJVui+
u8htfb4LEAzzUCL19q3C+FZkiMx1JZ3V4+eQbjkqH18OMtkypsOlU0whVKw0Oj2+8qJ5ryEJnuGN
+I1lgMGs+p2jauiRvapfo6oZ/b++1SIvO/GRwjsr5IySgi7PRRKhxcnp8TBpMj7hhcnKEKLb8mO3
tUAE2DhABsLtC7+1REOvgYQ57zrtqOr03aAx3bLMcEl27DPO8f6KB288Rk5zATLmFpCsqKYHNp7c
1wyHj0/WCm1v8I5jt4zTvUEHtzUHEppmSNhkZbiXjInVBZcYcc6ejldMq0wucsKty8bB0Rd9zK4R
nBjyLdFZyPRVccCDqvsywH7cCfc4aR58nNR1Vxa7B62mV81S/dfQkT+LiBwzjO79nsyWOPho3Kaw
pYcBtb3yDNgpzZK+6T4yoh9fzrFVNicu4uJoP35KxAIeh35JNn389BG4LlHSbwU2gZU2YfzVAVs+
fi6iAu/K4+/pducKBCfL7388PH794yt9EBbQG2JNHt/+9e/89fj4T0vNwMvVLYSSx1N4/C0IDzzd
x5d/fa8cUjQGEBT/em7j48k//vivZyKn7FWas/PXU/rXX4yI+8AEb72WZk8C/eNfTTW5b+TIbTok
pBakGlFhy1f4c/7928cfPH72x99DypH5JGt8ffz88QB5CDzDv34VHg3p12N0e/yI9Ol5q/LyvWkL
WmUXd17uYSt7fPuvhzmhkQZhxrv9+JIzvTtaS8arm4ljaVCLR3VDiOtQBxsgYOde16wLGkp7U82y
8dM2Abycwx2sRkwq+rILHJPJwijQfo6JQVJeaMgl3/YXNyLyoTicd6mKDiROzfgdO3FvJ6Pxs6AY
L7ZLJ06yNnQ6hjOQGI2dVWFHGBBYmenwkemjvpujnPWpOzO/h67CtjfW311alxtO0JE++0vuvFGx
RRvFQY4Qf3ZIgBP4dyzOHjvNPpqxvSppPiFYQfY5xtkmiILXkon9SrNnzddn54fn3CU8tXKs34Mx
zI7BBNMOkBPdf9B+zRJauo5Qx6S3AeqW8SFSs70jzOFL0SIuAtmwp7W6z5PwY6+fVg0hgKuB4Ykw
2nOmsnbtdvq09lD7CRuXcmphoBtYAkMH3KiePLLeIfUyz+r3+MvQ10+xFRB5JAT1U3gX5Xg3k/Kz
tSQGXSJkuH9+9L2Bu7il8XBBwvWNRVRwTVeRsEUYUVjQ2DEsYsbCRAx4IjR4TWn9FtKve85F9TZ2
t04vnoMU2oQKYSAwjPTuTl++42aP4DXVv6uwe9FauEidjtM8LsZTmESkqfharhze2UWW2FkbomXU
Nq87mCaFdwoV2oSY2sgoBsILzQ+7CIx91H+FgVA/hwblDE7ws4Y+5WRMh6kvUSMJ/ex5oLpSLyFz
sSvjjV7nxYYUcoPb8zWpfpdWiMmRFtg3JBb+VJbZeo4Ne9XrSxJ1qAiEAxiTTWG5NhrSyhqVMtYy
gGBpKtw3wfyBxjG9OhbR25ZyT3lPON8k++FJIDwD1PKqZVVzcqxuZNfRUe2QmHTJ4movwdccphQa
Rp6DJCuSk2T0ARywZw0YuON2tjLLL50k2Ddm9ZPutt+wwyl3oWP2NzCgekfJV2is5QGdhOtidNSm
Z72JIL1mo5g7NIQlvTsjMOyETAf4g/iFhmbaxayJVgl72RPsGHRMHpUJtQFSg5Ot7K+9ScwUgHKc
6EhcACl3uXaYEdTDzSisQ24X1ZnEQe5EeUUdnDKyDdB3z0wSUUVFb05ic4efBdR3EJPnlvlQg89r
BdISB5cMUacP7vfRqEACvKclqAZca0mg4CJL89qFTBiaUYv3uIGuuoH6o5eLqyyKxnUy9blvy8aD
5yNhyaTWjyHT+3WDj34dxdT72DtD2oo1cOBXARfMjwtIs0lJ4xSVFKkqLDBy1pmvaVnD9AMekkNc
JWOsYtpB5LlLM1PbiF/iMec6dBC1gG4OfGoydzsV4FszF8udyVo41bHHhmTorglkgEes/1w0YAA0
KEZ4dejrmOhn82fBKlkr4zetrD67YbSOnTFrZF2G9g6q1U+bfD0/lF7OZcR/742tuSW851cUB/5Y
SLABbVySFOE5F1I/IvTPcU3IE3JOqdhJM/c7o3NyNxWCbW6dVuBbapz2qiznXdLG6SYwh99xXE5P
nIAIYfquW6l67I5xmtTEfvcp3MbcPmh0cwaK71NO7x7adXkCgZ4z1TO/WdpCTMTXciBzV1ICad5+
6oNT3SXDJvSS6Es7it+BvJTVtUnY40CXgzcdWMl9Lg3vgm92nc+S2kyBGXpcRYOoh0M9GjcnVDRx
Xp+zo3R2tpiQZVIoX+rlgSzZyGI0V7TOsQX6vtNqdYatm4JpXh5MzsZWeJ9BHVFgsYTYQsth9Yeb
lV8GuOlcFshUQOPAq7G3DitAhoN4a3Fqd6cG4fyJhnLcmC77izwMFKABsAZc9S6vcdOYO6nCg6eY
rJhxjh5BKwg6C4dt4Th7eyo0X8X1oQ06YFDFT8tIDFAAVcyaPDI33xogjz6pkqyFMeB2EbS6sFQh
MldOa21KGAzBL7D07udUzNHBwRV5aPO1FnjNlvuKueWnW7eKq23VQQp1Gy9e606bnWKRlivgAhAY
w+bXkPe/TH1cx0TDrgo9po8dC4M6cfooTQFlU+ymdLKZhbpQKbXqjMp511PB3g0Tbgm9DPgnPpFm
h8eZe9D32AwtP4ENPrfJJQpYaoRDDtFOSY2PG0aPvCv3IVMvH+WVml6agFOWwFOJ5T58Y9iIXz7y
0O5ATdTG2WSb46lTAYlPmbuiNZdUZK5Mj98pOB5vNS/fFN0oUwe/6vRwhRsqAdG4ZJwlXxl5Yz7y
/K4QN1z+HspaCHeOCc3BqYbrEOKU0xFZbId86bHcDE4BnBVH68Z71JyAiqwJgHZvKRVgmGnqSYnq
V5xCePOsHmJn2nxP6yTGyG5Gftn1PmCqakudHJLohjBOTRWYgdS4RBZdSBmCtSxBqjss07cZhzZ5
AdbsD6on7nI0txOT+rVE/XxrPG4uon825hD9HGxRbrFUD30VG9vpDUtH/tyzQCJUrQB+XhQFkA2t
90uIWL3b+ucRjfihD9PfA3SOtTBsa8U1wYInE+9Z5pk7a1Ccscy69oaag23rDCGBxaC0mmY6yE6l
p0Y5676tggP5rSSeueO7hp7yVLeJdx5Bx/oZmkrUWOZi9IXVh1m1vTIK0M9pVq+NLkjugBrqUzCZ
N8MrR5cE6jK5P+nxOK9S1qv7UELa47TV55W0R3OPc0vdRfDcK5F/qUhTyJLQvKNRKL6gjU99l4zf
jdG9qS6oXmSSdJcxit+43OqX1u0o6yUAIy/4NPsk/x53fX3SK5jzpKHk31HG5ZvWNkE09OV4iDJm
DLUT+sM4GJ9anJ3cCq6kN276Wjrf8wkmJiJApiTQ9MUEIRC0ncLe0NITMErCPJ7sTRi+INaG+SZ4
mVcyAfifEbi2nvhFECUyf6qjH3LsD1ni9k+VjQ2fnem1Hav8Jc66PSMoAzla9kmYeL8WnYJHl5Ne
3d4IYi3O9fDOQKK5pAk2rTZDWhkVHtT/zlrLThCEHY8H3SB5YlI69g2t608QtVbE3Ia7HFEPuy3K
zqnWM87IgSUJzUsRBlDkK5ujnTJF8sE96uavmPBEOfULPic0tlYc0OAG7Q9TlFfbzMurNBgXBkRB
H2QzH4YEvEmMWSmdZl+rIvveJ3JnTeRCsrTd9+3wLC3ZXqcEQAGJKXCbS4iiYc7dNZDOAe1etBO6
7p2zmhp2KL4rE5qkyfASVaW3By3x7rS6OHiJuIwLY0iAngIhrHb61PXHjH3TSjQRTbxrnfMx/MBa
x0DUgTefJrO9zYphl0EHPLRRXPhh1nZI/IF7OaHFDTeY4DK0o7XHTusQyrNij5Lcek5d2KXyKY6l
xNGdO6u8SizfLJiIaKzAEJpMWzu2xFofmm4/qyw4IOUh/yAzN5mbIavipBiUDZ6zlhtZ6tVBpXJa
2cH0LaoNssZwLKxyEylzNOaeX7ggQcYmrr4YWb5tbEbKJeoWIMJ5Ajrdi8lIzjm3FvKACSl647B4
w+Z+4EQakX7YBAYoQO6uRQ4FsupGeh+GFfSHXjAZboRctRN87nBIgKDQZa8ri9j10OU2queWtjUt
wsVTbQILDX1i6T9P85IXnkDG3owy/mEyYj1YrvcDymsP9G9rREl0D0fMIlnnUifZOhSfBVAuKro7
Olq1hxO+E2NdnIfpiHCaxi8B0u5EUu0EMFZEmCjO7fGAgxv3ZwPrcShIARnSe5LUzlXV9hrxyfhV
b+BuKu3VGNnKOOopmerA18T4a6JWPBcljSfDtbObBMAkkOPseGOCvbJeg5I8e8INtR/28DtwCvvV
SH5VUx5sPTlOEA1696CKmT1cGHBTT6MLEJF4bVjF17wYm0vQpsZzP7xAC8cAgSzhEiVues1bThJG
+bsUwclTHnWMh7LYvkCgli69XOiimiaCuqGybdqngArmE8qdc9XiiQm2RLxqA5mNXY3Pb8V4oZeB
Wjn5jJtoeWissPWVMy9e/8a7evoTa69zPun7UJXpXs3zC/k0yZkVxfSswINrM4Ej/SNsUlrf62Z2
nx4PjO32SWp+VKVgeadnDiJUcpWo3TEDhdMLGPERQJbVP1u9fozM6MfAmJipdc+GJkKV5mALv8xd
kNMXaGqDGoiXVRRPpUiJmXa6gdFwx459zgSBv2if3WpwlwjuiqlcoKDqbTrQ02gXt1YBPtyxgTJ3
ERnoImq2berOJ0iVahubuliNOjNPHXo4RArWzbWMdsYUDE8pupGBJWWdjO4Z7+h4BC8CWrAaPuJ6
qNkZzdaWdNTxKGlYCctoNn1UY6vNQ2PTRSZge5exonFKs7D6Ush4XaOWwrR0XphuZJBGvpJVACNJ
Ur8HEQ56LQgB/hf3lHSUfcSCgQkorHhRfWf5ziliFbE/Jkm+seN2uoGtaNfsRxLfzAJo8yQzrKOJ
ZZAhyUiIwdFGlbsbjfiI3kCdHg+aGhY2Ay9MVcb5Uw7GkKhj46Xnij8mfQMYvtP74xS7b0UQfmiY
N+8ZcegruqYDYipwd4EAPQrTaTuneQ5eCKROqcDIebUdHvI2HNcqr6HxzV29lxXwx8BmcjcBal9p
0bLjj9k9S79NAig4AF23dex+n5v5kpHruZrFoE6jE1csRYrvGGNbPhJevI00432ydOrfKRuOLT3x
LjHcepPY+ZM5dxB2SVG5BUFJsJ1hbqZcSL/gFNoVQ6pvejtZoR6KXknFgLDbZpAxNAR8gZtQCiWD
s6qYSNxk+NMzP8G5iFevHND12RncSPyhI4jXN+bq1TrgIzZY9oHG2ub0xvA3RKJGMiCUH+XDS24k
6lJSUkhihjq7tWH3BN4BCwzTgV3a9vEej/1LEYGFCmBNkb43UHu0LkzwtF1QKjXSFU+vr+S6586H
25mIN+uACHU5vVh2bh26FoSv3iBWAN8BibHgHX2AhFx0Ah2CN6Q2rVxBVQxZ186/bQsVLpF+E91j
VXKPI4u11No1+wmE75hBQP9VfpAAxJwhA2cDXVHapohyEOEx15pN3v2gXkEDKjZpbPysg21jmFT6
Gmu/tvJ2WQUAM/DKfUWaDkKDqFtX6Ex3WTBDba2qzVghek+rzeCGbD+rHaAt6xPYIv4RwpgBIAex
uBOc0B/h7uxLPdumGYMrEypPbgfdReXa25iPv+DLxMwtw25dzNMIUsQyDiQu3ube8S6VlqqzUYLp
QE0FXQW7JFNUwy+EGUMwi5ZLFwztmCtfgHMsTcoU51i3Oec9wQMKCim3egcSuZcQSE85FU/DthyK
cd8KHPJ2YCK5ZCRDLYG+rhrWbck2Ny8Td5Um0fe6IytmZsZPk4qep5po5Ub3mqkZMiNopjSYSJmQ
vmGAipq1ptg4BcMvU3rtHrqbueRUiF2ggpxtSNYeS9n+Zh6u71xRk1MsomE7sGTL0vInazJ7N4WC
sZaGtWaJZwvNSKxiWz/lMi1Wo+iC55rh0jSyr+1wL5y0ntCMsWifwUlCGUhD5BCdZn1pi58wgrIj
MtieWCHwNqRAS1CI9PUag7W+jcV+wt671mJcC5JROJ7bhDF6TeWYO6+R5sEfyatiV+vRuKkXwnse
jI7PaQjhKxzxNYAAQ+Yhbn1hHLHfZSu2qgO1LCJxhUkKsM8MfD5qxNlClXPIh/zuOaTpFQsoWDVK
XR2HmtNuxzOH8Lwag9S7ZTFzkJjZWpzUcgVs5YUKCrRnIRDLRM1BuGaysfDys/yEjdcqbzfrOXIK
CDJ16Wy0vFbXzplfDDZly0TKORpmlm+srgTK6S55MdVE+28vLKDAeKnTGXYKhnlrslNMN8PPbjCJ
ekpKbd0IxnsEFARetDVryrewNN6jrM3YchS/G5r2HflQAfEuH3DEojMSO9d3ZPJ7ILQWgUyY7RMs
99KF5WbiIvQtN3g3zeIWJI+5LYPsyWRPBl5InDs+1dDi7INRRNAnPfYvObGW67CtNMC9CYUs1kKS
mAuLczb/YM9Lk5VTvgRzwn27Z1jkEmwj42q8iPYHM4x1QiHy6gyHqVXOMTVaQEQSPrNygeVWUV5v
MfAfvVn8VA4JdDFZuscRVhlCfmNrxn13qAtiEAl6rHzqyKci+DQcVT7plpxQQ7hqW1RJsrOBgXE/
J+3b4tzw6DYqD9tICNQHkaR3IGLorc1UfArb6aki1SVUdXXOcBaABS3ZEM70w26DDGsgejosqQfi
jGHQlFq/AoMRjZW2vMuDhO079CtbjoRL9p44Sld7zzAS63hafUaO3A/6Ccyy4H/PAjKGf6RuN3lg
qU3IyvHmTdFeOEi6mNCGG6sOxM5h2ZJG9jEkKGY1TEZ5cDU72yWM/fzeegN96Z4IiPAwsA4xuNFr
yZBFaJw4mgYETcKUMAmWB+PDhZypV+EEwxFjX7mrZvI/StZPowXs3hJ1hYqk4ty3Wg8gHg/ZIH9X
zNaY/cW1z/AiPrAvugduZZ0jJd6pKfVfmbKeJKmNVwJ5XN+I4ovTExwOTN/YMhLqCQ+i/8Fxxhvc
ENaiPHvPvCV+TbzyOg/duMoYgiXVsh5rwxdIwgMFU5Ycgb8f6rTJjqEeqkMxyidROGQRQgNfzWnN
em/NLSMKwfih8/jVUq51yn0NMkVxPoh0N6bgG3NPG6kDBMxlgsO65qdZNulLxUhox7oMhUcv6mve
qReKqukw6sT/zkX2raBGmqKWBCVPtWxzyaRwUtq0Kmo4kQZrDWI5Xk8uBvs6mOA0mdFR6dxFCaSh
N6wlBvMmpRWYcWEYYXIEC+2ekcz5i5B9W4BBf2oINllrY6X70+T9cBCurXU7xDg+4j3AutWts7Ld
12YpTuMUyhX4YQh+jN9SsAgMGgbDV4KeZi71izcb3Acd8kxCdjFTqiUrRmPOBSLjrik9Wh385bzH
wfM1CzKbJNTO3Fo1V3lDTsepjIqAhFhyREbLO2bU0oeeBAu844TCOGZ2jcDw7sfQ53nQl2vJ81Q6
BXqbKbp6WAajBP+ESbrgLmdPubCqmsNcWbTK2iUpwWlK3SLZwpirQ1u0g+9i8dq4erDCDtIz0rS/
Z1wr99yAEG820aFAQXXLK+2aT4qAUDttrl4Ygj6oIoi1XJcRqU9HmZeITcYAEAJauCi9Rq3VrZtM
xuc0qHh7+iUWp8g4rQo9WT8Ofrenm3S0CsRza5oH7h1XWHjxDqzpvSSSWJgMfWer32Ra0p94M0mq
53O5DasKkHLaXZjKE8dVK/tLYLOciBT5sgU1SjAgPupTNkN9bLwXSVXcY6fZ9mVtvZHHka2xAvGU
8HdAOc3FN73ft/1HW7XWSy309g6o9KVo0E/RD5sL5RqSaBZ9kMPYf5RkztgS0u+s0MNKjVaYKORz
v9D/GnNML65p7WZvrN64DRZoEM1km5JcdOyEYjreTc41StGUBGGZr8ee4ASjzg4aq/QgNl8a4IdR
PvMh0unOp1IQIwtXGMliLq6t4v5B1I689dXcryNABCWjvFu9PEx6nuGWVePdGgeT+YBufZ1Rja+i
4Rs+OW/pccFqkLEyVWLcN2P1SWhHDe3TqW2afgRFC2908IzwqnQdCn35XAR0voxunJNkzrmBFA9g
QETJ2tSLaKuFnUNSXiMPdaNiTAB42+aKup8kJ5FQ1KKDK2EotDR15qDh4w3TH4Y0briTtR22zcg3
FSI3jvsfhARIKvKSOMCSvJs2VimQ3tTGQRU1ewuv05c0nz8rPt+x2xcvlteJfU0fvUq5lme912/D
yPGTOCmaVbJP1iJOywtZvAhbLLdjtToHp1xVbFnm+IyhkTwN4xwqlttlK3IEJN5Tm4VEQdqlAoTH
pw7HUHNy7UC/9FbRXM0mO+h1+UXAel4Qjt7BVYqCppVr06HiMrxQfB0n75lhf3vswQlbWARWUxkG
X9AIf7MGdwDpXKen2g4ygKtc8CVxlhuHKCeWbkFCnGnJ8M/EoDtGZn5mR0uPVfX73DMmv0ta84k4
o8UULDd1l9nn0Q6ba6frF4MzY0PujrnNlruIljG6Jbob5R3apoEFFumJJXPBrn0OtVJ/8qJjY+8w
W2W/UsZTa3vUm3vT38s2y84Z5gIaz9T4jjARA7ehSJNhzfBKv9gPlwCI25tI2pLtDzdFg/EP1aHD
dikMycULu5/FmCBdtCvrmBvNDzoCUrIU9wQvFlsdO7hD0tCpRU/Ou8LhRNJKdB9G8VK61HqWETEh
WR5cFlQgN7qnhPv3HRvEk0FmqA0j5GglAMgTwLinfvKcdVvjN2pIfKFlHfjU8hC29NvQvod91nW7
vk+NQ+3J5DlAGGfr9dbhXCQrp59PNgOM/WSHAyOZ/Dho2AIrT4Tf4GoWzAub4My7XuBgrBlAW2nx
IwsoRIB1xE950ZlwWK3uG7ttZHpPTPZsK72ZOYK7vD1WrlN9A3FL9wxdQPV7DdvQxQr1rwELzc9S
1NwCHXm3OyZ9PUR57r+uuLIVekoHiiG3DSZoi3Csyy6/loR3UT/RopdppV90Zv3A97ovLQJlXtci
fo1qxju1i19smJRvGZOgozXWcE79Pu+rS5VmxAWhymQP5XEIJzK4q9z+6YZ2uYvs/ouphTcVIbgl
GnrcBXZD0xbwzygre5KT657Y05dsgoeEOUkW7IsM8E8PEvhpwF0y4Dv4bisGn4TKPhm4DVmUmPaK
axKXR0BWW+fbjWn/7vAp2ME2Jcbm+nhICGa+WqGlX6AxbcKNxj7oe2bV6mRnfOCNtNC/t6qHqppH
7kkMyPs6gIe7TOvzSxWTMlRJ2X0luKRk2Jt+Q0yV7Bgf0lLNoXOomtBYeYNXvU+siKbY0M9RAvqg
cj15NMXc0cjZ6DsbVvUiF79cpEJfG0Y4VAOyXjuOq9BUDOPzNNnlSWuDj5Fx0HNMmIVfFQgVvMe8
qkBjWlSRYHfD+MpWTX52p0+HSL9xIwTKTqAyxhrCXber28V1ECewquchWscmYa4koYivNaDIv761
Yc0jjpgnX2V9t9dLZOFZMeaHaZgwC+Thj6kT8desevYqr/zWm0H4PIgBzUWSPHlDpN0AH5ASGrww
1ZnOjfAi5Hme85QS3fANCjC7CDJ4jqRprT18ny9RNp9bTzqMU9LpJS2ZtGEyO6kMEQZtjjgNDpao
0FP19zlghYW5oDrizex3SjFz8FCzARboPD/taKElIuxikZfPksCSJod2Gw9ZcZUTPshCsMmdkJpv
e8CCPttdFJWyKa/EW3wyanB3tamjYDAHcaAi55Kg2FiNOQv+YNI4Zqh013o7zn7nLZxmQ04Xm4J/
XZVDT32nGXvPsNpbP9PyEsxpfpvYPZC01z3zxD4npbzNjDxk26XRAPmY9b9q0+CM7LvdstVkwQoA
+5aiKHbBaPddcOpDCt686T55OxkQhg0hoHEnwOmmy63YEHc6XetOW9lh+ZGnXJPjth3LdGu9TjJP
X+pQUy/Ub+FK17JoJyvqo4Hwdn+Y2/kqRwZl7eS8dkLvviKxpcV18umJ1Y5xBb+56VIngVpdSTaQ
0w/SSI3L40HrDZY9eCCZX/Az1mR7VXv9zo3nE+9VdkStZzwH8hh3XfpUNYE4BfnImWbQ1tiOeJmN
L62nma/Gr6zpri6BId8izQxvEEVeR9sjb0k6Jf62aLh1qhluuTufccAGoHyls2THMDfwC4KW2W8Y
IWviQvebJSxlIRqc9JQgg0Q07VpWsXnvrOxn4qG9HJNKvKKTihDZfWl7OpLENkK/FL26RE1xc6xe
u9EwIAKKemY8c6JORqgdm4p3HmjKqz0b3d7qHRCKTv9GZ2EcMI6JEyM7UhFGIyduDM8MqaXF1kMH
yuAkteyRVjVytmYY1GTtAHEmFfhbxFR8zbL7Z2aZ0de5u9ttRDJ4IIft3HQffdU+T5XhbkarHC6Q
Ko59KSTwuPAr0Gr91JGjuJKTNm+4T7i7wbT6vwyX/59o+h+IplABbQzA/+d/qKH/D9H0+jH81xuZ
QP+ONP3nf/RPpKlj/N2Vhuk6BPQ5Ho5lOBbDR9P+42+a4/2duT8WXoJ3WBM/eKf/hJpa8u86UB6p
Ay41oNstdtMGunL0j79Z+t8tzxPSM6ChsWzmF/7P07v/hRz436Cmxh9+ZssFpWbhOwdMSY6Y/SeL
0Ojtutf1sDxMepjdIDa0z0wZV0lHVgATuM1sBPN68qx1Fwaf0k7D/Zwhlvm3F+2fz+q/ii6/E2LQ
Nv/4259ozMezAFYAldTltWCm/3+7ayk9tLnGhH4oMq/2Ky7J3ssvDEiMq5zBAXNUc9qwi+ewZYKj
bUPZfk5jFe0iSM4rC672fzA5m3+YjJenZOmWaWIxB6Io3D/QSFgWTKdy9eIA9wRtYKbBbcDPCiTJ
+Z23iX5n6rOvy6bFIBO+W5xR604iyIT/RLqV9hwgcdl2xUCcqZQ4FTMWmg7UrzVOCrl2dG3YVaLG
nVPSUboV83VQaXttaPbc64KjFo5f/8OL/AeEYvk/wjLKpw3bugN58o8Xudb0hvBZtMW6N+uIzEeC
xSNKN5R/a1F51t4MQK41KSoEo7J2ad6t6Nbtsq3O7li8xCWUmMJkqmLq3n8w9P/JZXg8Nz7oAm7E
cpEsn/d/Z6y0TZuowXWwpVA7BwNxG0LPDqVuT7tQ94BQeQSHTqJ+k16HXlea+coc6kNmI2oTQTrf
csoNffqPz2uxsv91FR1+/+NvcExsg4uQZ2XZi9/+T5JGojOTQW/l7Rflfcs4kLtjtJbYn1aVUZzR
LCyjIchQRpHszHD4VuXMT6GvM2CXs3HJ+/9EWvmTKWRxhOgCnBAwZN5L80/GxtSgFQmDsd+LxBh8
mQQaqkMsRaarXTxylL9kwSU1RfhUD1nyUhj2dsI3tJ4tO/apeFDnBtV4LazSWZU9kTr9mFnHSYSH
opz1V7VoYPpAXWaBrzlzNbJ3Uvh902icbZalVmf5WMXUxRhviSvlYdRKSfwpG894RAPpolLog+m9
7IihcQH8+U1Znq3GoYivmgPZmG+AzE2G5SJbZYmxF1pzZeWm+STkTFdVbNxp+mSebm71yO42o0Oa
tIOTfUWxSFPpIdmZvXlRTOCcQpL18r9fJSb8oD/fc0caBj/nutc93fwTb1DkHl6NvO32Ju7Ch/RD
hGj1Cs87mYlQh6RmMJfS/N/HYLwi6UQzkBbFPYmKO6Ipmq1WI/fD0BbHnfpQOQv+qeYFmrrfQ8TW
h1Se4JQuA4EocH5Vi3gqBmDO62tuOJUIfGYo9cYSnoWE662z0Wx2Jbu2I7f2e+qaL8yG+0O0EDw0
xcPjq5Sh2LG1u3vv2SRORsj1WDVGt8dDFnlXI3DLw1AaAbaP8uQ0xTNvY3fN8MXtm1aygoVSCTfk
xmy8I6Q8N3YUT8YLJcgy14luLKUI25p0Dbp/OW+IqAVCiri5RYdW6WTWGQax4LJsaj8Ky+JA5NTB
Qh57aRetoSnfp84s4I8a4cUkC9GfQYgcuMFtdLvDdClq1HlENOwfK2Ti0TbJmTi89my7PPu2zuIL
4Wbr3AzDpzx5nf6bvfNoblxbs+xf6ag5XsAc4ACDntATNPJSShOEMlMJHHjvfn0vMN+rvHWrqyp6
3hMEQUkUDXjM9+29toYAhamtWUXGPJ3yujeuMJtNbZqusJQwg1ZEgpVQHA2T2PYhquojFHvpo1+X
K0z3LOrqJKbHCDxjoEhwMtwOoUqkmjMRIOu4pWumRWKEdFfuUnbRB2rWn3nfvwABd/3bZwTxmzik
yDLAwjXkOFj6ux15hk9kBtsFiDJn6hSo7LUrNgNMQ1oqz8yqR69i9y5bBM/Ya86RwXYVo5t60GNi
DelTXS1U/nuNBtcTyfIBI7O7FEnEDhJSeLbRwV0JoJiug8bVYlI3W4yZZ6AU6FBCUT14joqPhUXr
rivbD9WGOcUcI99MXtesOynWXmKP/rSYIK2JWT7WiHZ1e0Ha8ZjGZ7Ecmkm3DsEQXROwYQs3AYVw
YTDMuuNjPORko9uGuhv1KNzFPY3pudPBdDo1hvfImu+LXOnYckvExLE6VlP3iSNrukcLTahQm716
SXKau9Y6wOW2Hmly4EIciAlfziyhP+fzyJtsFN7dhB2R4rPnU0Q6dqEn724HO6To57mLWW25b/Zy
9/cPEpvXgZUSs+NyXxQr2usAsPaZWczn2y+DVFEbklrF1suUu8uALtIwbsKHejkQYOlSaC7Izl5O
Sf7iBxZcG1E7yPK5S1B/DNeD4TdWNqx1Sol7EzHNE+ImuQ8TocPQEIBQl4MeA4BJp/mqL78RuXp3
SCmsoBe6yMZy7m+HlhgGfxLTj9tZVrvzlZfHit9gbG76EpdilD7dDmMfvLuzzKkNWMSPd+1I0m+s
GyvZii2b5cyfRwrYXjrgWRy99inMQQgQinkG9urHBPK+GiAZsdA1w5NV9BujIL0vJ5br5lrraLoR
CdQAme3AAOleo127hu1yN5vFGphJ+e5iT1XOz0ElWCPpYWV6TyZhar8aKMuB4GTyaAj87F0l5KYi
Xi0tOu8eU14qzQ+Xotc9rtOgm16RJ5yEg0chIgDGoRSa52F/mKj40cxHdd7h8EoDoj35Xmw1Erbt
RSNvp4i6GxQGJLnaZxzv3krJelElpcY2lDMKTxchslcN055oiZnINH1c9TElOL1Uv0yGtp1X0rex
2ZCjNmCcoAXsrI39TaQfkaKY1XQSojT7aK0u2gkG30MW50BoMa6iXIg2OO4gsfTZXkcfh2HYfIlb
h97P1FT3TpQ/KH0AIas52yGkNz0urjiMLjlET9qzgRtiCQNwf3s3UzEjoMNVigTJOpYJ8lUVv9ld
197rrbOJqxJazDI+zalrPU9cy3XzzdU1WpyZd82seTgt7sq14Y5P0hkQfdgnoAn2fk65l6W7s8WE
Q/7QMH4IUmJ3QlG0NQe2ygODhIPLRMyet27KIYNdPB8i160OhhWtex7gPUznJ0K3xRmpNDlsOKj3
Sb7kf5HSo3tK8ytCeoyGGhTWnxOf370bKhhqobyX5TyuEj0glYUu1NqN5MEmd2CFqGfdsRTe5wFs
XfrMVCddiwS2DD0NfvwCnU6OigfFja7lNevVbkvvNqNcgd8y7i2clIpY2REXfhu5w1mEW8vI56uB
+jMvYu1tBklJi2wzmNF0cFWaHCxVXueOTDo2ZCnKdoRMgoCleZh2UUJKTEGqkjsGzzoYpzDR7ack
nOjDR/qKy1F7DbvQRbFY7L0OhvZkh/O9Wz3Udmz4QaPCnSzHkn9P1URvXSZW6rruSKBANNH/RV6b
3umZ6yCsni8qjjGVRMORvqVNiTZjBR4ys05l4Z3BZHrnTNuNrV37DlJNf25gaVFdjYsfulskmILL
+GB15aVKTfwd3hf9TVQrgfWNRQ3eV7v+UoseoNJpCGmtd2d0lvTtaaYB7mQ22Y/xcOikNT4SQ2kg
QxNMx25LOKOZyD01rfoebTEKkNwRn0Xjlu9KRq99Mti+1WB+HAQB7uQiwW8zSGoVuHj9LvBrku72
Lv22lat6gq4q51phpy8VkvqmAC7aENOcOPdGnJEh7G3KsiyoiJfTql3IgDKOoVLLoD7enrzWhs1D
2XmXIiw1YgaVosBR6Ou2U7SmsmQ/h5mxi7znvidyWyG9Olotui5Wy/TEVPxeRZN2WaI2BK9s0oBH
i5hQ5oYso9MYwcP34i7YFaxRq663Dp5V3aV1Xx9GoCKNVh6LnrZHP37Vdl5chsJdBHL1r3J2oUmE
TOCxXeLIqI5GXJEdhSvhkBaW5TOp5VvBh0esM1hfJ0TWESVSbpqGobALxjezxywXTbyERKFeS7RC
O5oxV9PyGG1ALTTPjWrPFXS0OuSr4FAs9rdhixeTdsCQYAYmd3PNuEJLjR5MllfbICi1c0o3BVqH
nWw6Moq5TEDw4qGKnS8QIPM9hUVTSYlw1nP3NXWzVEyu3+GMgM3qxntFrWK1yNQar0+fOxw7WuXS
6qyrE/YeWUTWcw0U2cXtkI1d8RbMA1nHynumiIaJfSbrcgARy9OBMOjlNWnAbvzSTfqv2g5BUuKw
f6y7jCc3WZ99r83r2UAJYYAVWkcawrG47bGOK/5PavPVRfDI1NTGV6eRrE2tLD5o0Zhsbqdd149n
Zhbe4t49RS1zVG8n41OXZcdE87Z9NTgXN4+GU+nYiAImJ7iwTEWvCiTnmxEF9wQK9l+WbDCz6xcX
lMXaFCQW1lnunOAq2iev6bqt3ps+oRV8QbhHDYNzcs0UReZsJdsYGxod6uUncKz4q6481aQG49OS
0foGY6q7sNx0ekK2JSDqkyMxmKiIbZKoTU614KeH3mc3DPT9lZ191GzIKPSq8Hy7dTvICBfloEtM
EWGBN6rShXbyaFRVZi/82680CilM1Wrka3i/ZGuqTa9PV82OLf83mmThk+Qpn15FDMcG4PO8kmy/
JtorMTjXIr1zZ/WuV/G00/SrwZbuQVT3Y+o49xqsgaEIykc9Ne1DRQUHUs9UPt7u62z0cSFpJfum
tDSW0ov+DMroY5FEa7dtK8yXnAUIDjG/omG/nYYHUuqwKodtvqmcTG0dIFTkgdZ0nRzTesDVB6kB
Dc46mie8VlRbjhX13/XoGONVH9ozHpfqKeR/MG08SsMl6XqqsoNYQvTq2qjOrpe8GMEgz0brHl0x
yI3Qy3Cnh5HxiLZZf4wWmUvDEwxaD5vgoLMDM8MtpSlEf93y9QH7Y5YSaFpYnF3G37Xt2WRratqd
0Xi6P+GI9oe5mLPV7VyWGEEkmVnEOzqrmA3SSaNhtTazlGhOimi+0MJHqyN/arZG91RG4+D3LOxw
tM3+7VAQdJz95TyapojvGwgCk/eZKXNyvpRBvLNjHBy8WSUti4e0xAwgFzYX6/IeMQzq+qz0NvxF
fJJRWO/HprqawRzu0Pl+03TK4UB78g3rhuOIF36bK5fuWJidzS79RkLI96DWwxOhuQfdi3HGZ/jj
Csiy8xQ+6EN89WZ1rWu2I635zArvEBvddVQ81ckQPHZmMERa6bllFnDtQQMVNX5UJEmuKzN+0wjt
NWbdQrOmnp2crVdtHS3WaD2NSzgsqNDrzPthz+ITHfhhcPsXLUfN2c/vmU6srIO7bB0+RyUW976N
iz36bHaALu7ToZkwmZIUL9oHFiegAphhUkHCJolhOum3JX5gcuLD9Ig59j7JnYCwSla4Jj4XIwcZ
FAyIRDGrnjUxAbtrNk3V+3qjfxbdI+v8YBtUEz7NkVWNUUvjGBO3ubb78dALkQAGpOuTLi3Lir6w
0qHZ6G73RTgDXUc7+RyTGee1dN/MwiGMsURCyArdDVPnSKkNgQr0DmpKvlyGy9shszcO3dCDEXtf
DXpNqrLNvsJhYrhoGoSwHxw1eqsWeplZEPeg5eSwuULfDb2LdsmChgvH6RA72qOG7hwJbi+3Y5F+
B97MIn4p72TuukrcV/xf2jZwXFKhm9HbONNMkjRiXXDlSb1i6lyrnu1QkRm/yOwlLTLIN7PGvK0Z
LATapPpMaMmX2X2pZ9DGqzHbLRXkhVL5k4HjjmGIPphlenR1UC/lg6wOVlb8GuxRoChBv2aMnv0a
OtbVq+xjoVqPCihJ33ka0WjzIuuFTtA3EIKpr0q2wMILUIh4A2aAqjk1VUlbUS6rr7z+UHlRvvGR
XLQ0eK2rnsjduvp0Fsld6lSY/wda806fBmsV4U62GUPYtCcnIQ10malFwUxa0RURAzoQs762JMPs
mlZ77Rl+csWuHRutuy1Lpi83KOsNvUkSe+sgOrQEkO5n/dEjeLHEd9LIssRMQ8WwRijdJQ7sMYyV
XemY+94AGFEE2blHvcxm6QWvrn4GnFBuuITxUBCAHHdmfRJVW59oO6UQhYCaGJoO4NtuP3IKR6vB
bfzCHJHy1wbjl63fQYWR9xEF6lxzUBIdaY/rn6U+kMAeSnECwjHBLc0/KtZS+4ScEn12LqA+1Dqx
DXvvGhHJsb1n75Khb7fpM+mOEiYHqfRUqau7olJPEuOuNgfumU+tX8c29SQiF+XWTSgpxwUCy252
TiLh23+UIynf8GCxui/zRqiZL95kW0cWCuciCZHtNTz7VMQPrjMEL/D4dkU5vUrPopkdAqPH7lRR
qK4LrOWwY4wheTA0j3FrDAs0dSuQMzMd6wGVbRNgE+WaXllhddcXzZV0MxQ3KE7xdrKmVTqk1jmt
DkNTmesgD9wVtYmhTUZCumesuLBsfIMuHmAMeo6BnF9c2y19m9L1DFyIm40BG2FFF3Ol2vLD7bA8
jfozHvudliALYBRyDb/MUtPH++CsS2AP8AOgUX6PKUb4eErGfNWbtuvfznOzX2Hgi46OwgKPir3w
6+VwO70dhAFEYvVf/jgonb/+9iC9Bk9y9OTiQTJQiFe98y6TCimcSE1n62hiBzc+OfRVBlpm+QUq
UxD7cIpU+LRqOrabNpKVfzv08WTspp8Re3D6lyOLtXOQduqYahlLrztk3dWuUz1i2/IMJsD1SSrD
Hl5mnxOWtJVmNS6XPWiV2bxrMq9jp6m5W5nU5OU60bALw3h+DKAKoFCcs50xhA9yXwPZeVKyf6l1
19r/Jo3YduaPkMXHujZPkzFvrD0pq/Kpq2mrQHB408esePaCqXgmCWeVh8h5++GoFU7iD5Y7oUhV
JKJK4lkT8EGhh5evIr0GsSruolYr+eA6KhkT1BsRaFS022wJktUy3wVJQXFVPOEfwUqQ+F4x/+TD
lgzZmn0UBL6v0Hm3G1VO38yh9a5DNFv71HNKNopQm2dm47op2AFOYtMXNPSjlMpKt6i97Li5uKS1
YgXP9x5X8kbTc7SDhaJABE1vrTfonufkm5NlNUHmFBsChXC/oV+GxzS/WkahvZaeO+wka4RjSjP8
ATUIPhZ7bn+MSYQert2jQxBPUkZYxPQgPwRRlL8WeXBC3a59dgHVO4zr/XUE33hlimajRN5VyWL8
Myyp8XRqDS0OZlsYPTiBkl9kkmz6lmAFxpi7NLD6cx7GoDD16VCJxvmeLQp40WJ1lzqF9LSLHr2R
hk7fUeRlQy03RdgkR2K9CdTIxHwgEWHez/DnNihkLOYWgmk8CpNFOcToMXGSKq/xG1AAqzbqnGtY
wQOhmGBsNKfTzrLWws3UeGLDZv8XboUDG0rn6Cyi1lDmd4nRG88U29APa0zxmTedbHZwk1VETzX2
8+1yJivacTTT5bWlx4vaY9ZwfXXtVkz5c8QeYR137ILDOlPghskvFHpLPBw+9I6V+cMYXias1Ze4
xkWka86P2l1sxB/52LbXTq2McdRWytbNU2mVvDEIRHCRjljggXLBw80uoLHU2Uix+0h9PNGdxO3R
Txegad2DiUwqESyJBf6Am1Iy1gGCmhGTlIGvuHK6x65hMm5CHaWAO/9sqqw/iEDEK43iKu4CDFzw
5sPDEoce12ROylE1F8tNhs3Cm3G0WV8NCebVrptA5LYs0YfauN7KUp6NMaQcnUdD/6wsUe7yomAK
a91vTomtJkJ15KdqtqlilLsO2wApzTVdz3B+RVKbH8xpeOLTmo5O7rEHAs8GTBf+liSJauXJzoS0
pM87gwuMISKFfuetSUiyDgiWw1Vk1W9eK9HN0kaqJr07Ea18psxpn0fjXXbZXW439UM0k76dg5W/
aBnkEcGUVg/NiMP3ffKGq5d7+hkI5dbm7cVhln9LZ3c49UuyoBk713wa3sJcK+67CiVOBEPHgjy5
1kdaNov/3yuxxSfoyRIM6Xczpe1Q0rERSM92c1FFBM91j7MDLsS1f1bWuM1t7B9DqLHYJn4NL3u+
7NRbKpMahr4eDdmAPwwARrgZh/aHPoBMm4FWbZp+LA49mNx2AduM3SWqepPcIipp2nwZKtfeW1Nt
ESRQAjhYKgdNljmboMUjj0fwUMshP/YJejXlVgZGEd4OIcRVZa58r18mBmU7aAEa9LU/9clTOJrq
Gk/I7pOWGNNK6FuEpDZmg7K4BOTieGwgPdN0DppQu4hUEz+ioDd0HSSghu0/pWJQLRYL6UGPd3Bk
8492Pk5KoToW6uqgjtmySGrArtSBfqdCVkKSzhOAAYZDq261M0ZXHtQMSZOmGDDW88UVMGq6piPg
jk3INqQrsXZm3j8Wts4pAjQN0857Ic65Qq5Vw9itc+tFimnDwMMfla29idCD9XRUYhP9NixqC717
mcaan3ePeKO6b/2kf8PMQF5OPuf7yOAjBhxj7GGxRsewi6Z1RH9+ymiNGTEkiEL2ZMfoen91yGAu
SxZ+cSvOMODk0RuLVxgW0RmcXbWeckyOaRlY6ylrQi5CLXkgfBwiHyQ23FRxsNejPfQ4xNXygOM6
OzVtVK1sb3JOxAStg5bCUdLDFmCHW12gfi5oQqqmdmFcVOS84mDuDoxVr7Qq4MPkRdXsxmVpYdQ0
fKHQUF8yufrAimZrbxrEasTvuGV20IiqCxMKJ4Gx75l6faHM2S+B5OyFms4Gy42ztRyUyYgMPPsU
DKwISx2sR0dbylcOzWZADM9DRiJfEGtqo1UnKqnZKbRyY90M2q80qCr6E3AKLNwhd1qS7G33Xbcn
+7nRaud5puhPPNe70vv2IlOSbmwC9+RggB+ZSfHmHSH1nX1iCx/vWlUz/Twi4jYBhbNTlorsFIUp
fL86FGvUZPlp1Ew2iNl40WKWfJEuLLRjTgeeJFRfTgy0pots4Tt66h699jULCzoH5IWvHVAz2cph
YqfcanKzTsMZvktZbgNKFiunYcDgCY5+Dk4ZFX1j7MY+pOgnF8oWqtX+GFMXqjGA1IeyayrIAjZW
drQUK1sxvyD1Ck1mxHK4RoRx7eKURnyfty+mpRAADkE80dFeohNya7iEajWTV4ZJRt5hL0DKthxu
w07KNxgdSnKQ4x1NAdbqVevmV7kQCsRoNBd7vDOJezq4MSN8nCPqwY+a3EXLLam0r6Rg043vwjkM
qUFvFBZlX6fcF+RIGPsGSGu6h6PuwgAcIZLMSXqMwIslPTD7vJbsQD3rJa9TpkmxoGpEEDNzh85l
aMf4AETkkkBT85o8O3lDEh3R7/cHxr15S16XQzE2a/ZpMX9G0grZIWfeU2dAKG5r/T2w5hy/jpNv
9dm4R2HbrbOsI/KQN3LdKCxsoi40vIwphm0z2iSDdypzO1+65vLVA2nJet+XuhU+161BwW4EvWJj
U49i2a0Q+fyYIkHKRlAMWy0yT/j26/cRqOm8+GRrlqRXowyDC2bbRQ/abwUFFL9nqUfEkfE9Gard
rDK6ByxCc5fq30Kwo7dpUtnZ95a5RBw23nOc4yyLCE5k7XoeU+oJfWb6hlFXd5VOsptdb5MEKNXY
61922P2wi7w4AK2ZnkvK05QWnoEsqwOWpGx1ux5uV0agl3vBkmMLjA2LXpYFx5TQsTUXN1d8k7yI
uoKASjlj3+SifsjZmU6RGax0C5t2RamMPtRHHy3GOuaNFc34+hzGxjMNcHxtOf2cnr3bjsoW2z7a
netONY89LNMjBg+Q3yO2yr4uxtfcs7+0BiRqnKY6MOnWRLTIqjWfzRk9PoMwKQAu4xxrOntsfwzI
UhYrhL6f+gq6eE5ns47xYHSatC9zI1+htON40T1xiSzzNakeHPr/T05iq2evNqhQ58rYR7GHTMDT
a18MOHAoC3Dzdm4ha/p9C3de7d9Oo0kgs1Lk0RI5zZSgYu9oCU/Oa1AJlX875PnwBvsdKTESDOGp
0u8k5DsIIPq/bia0tRGOXyg2F/C9OeBZJJp+2Xbdbunw0BYPBwVwvvLxKnYtaIukSYHTziQhY79v
58qBZVFbMXkOWnoMVJD5+WD88+C5CtaeA+y0rfRjY3U/kxbHYzxPPMCwgBnbBbJ4u0WCncMY7rzF
0kaU3FM083/fxIBaAOUn576SjEZRY2cb+sqlbzBp+fNyuJ3+OdikTWyx41IiIYvPvz3A7QF/P9S/
31cL9MoyLA4ZG7AZB3AabFEMv95+Lbndd3sAkGM8pdtT+NsDEr3tbREzvlbUSP3CGfggtDiq/N/n
y51hRKjZgCiDWAoL6BPBm6hi2eTTuyv8260/p0GksVANW9ZK/Maf+29v/9/u+3P65/cs2jzEPf77
I6fkF1M7IIXg9gjRn0/xdq5pJZ+EakKfi1+ncamEjzBc+OmAenfd2hmCDPx1w+B6lA6fbr+gie+e
2ZTHUY5A7Dwjy6GGcnXIGdwHRUtuBkWf0xnmJ7dbRuQ2Wz1uf/y563a/u/za7Vbjuc0eR9zxz8Pd
7v/9mBCGcLCU6OcI+2h9KnitHzfOP2/dTm8/6BQ78DTB0Ax5xaP5eWxL0GhTj1ECX2/tp1XW+KyL
oGJb5AcsF1Z0u9z+fKxpApKfL9XtmzSqrvJvBzD9lS8cchCrWS0mrWH0b5AKk/I8RT1O/xxu92XR
zM4QkkectEEJ5CcrtrcXEsZ8SW4HyNnY7pJ6RC7i5i9e3CN1Qi+Q2jSQ0bmAZEbXBD/HSuqddMpy
NSnKfZ4+bd2M/ACcN6vEfdZcSFm0m/cxmBOmaGeXVdXPTEUvRp4/Wgkl2GHcTrTyV5TOtdUMCEgD
+McCzTy5Nlt8A78vSJ9iRevwJVXmXWbGuB2n5Kfrsd+hEf6CD2BvZbCMqo7vtJYXb+5kHXsg6UR9
R+G+sayL4HIDSoRQL6xQH9kjIUo2wPc4PIci3EXzUmwGyBgkTuRLnuBqWMmp+U4tjl45jdEVArAE
LhUJtvsGTcaqadpp2wLyyaYKmzqVuyhNCcdhpX0MHOsSCFFD/r2MS2+4a8FXO/GdLr2TmBpALQ7w
8YoeaTfBw+3eRFrfUzHbd8ELdHhjE03uj9J+ax1QBUXrHZsw+cFovaEJyOsJQWFo4L7iavoxz3Tv
RTb6Jo1Zd/LcVVjaL+YgP7WFV5/F61G2P9yWPgvOKaBpBv2CoEkwkE90cCKTzQLTuCKyOrK7HO5k
ImAq69tOt+0L4KYP/Me4fbsU7785HnGrPsR0bsCaHJ0guFcu/cRwYimfk/sgyyXqbGOleB3o5lCQ
cV1zN1BAFbBsFj3KzNYNPmqfuk9p6qxIBIP3wU7MD8z+iMMQgEozRaQYQTXMPeO9cPamxzbLylji
l3UAjTx4UO01LyC6F1myxhkIBId1zaa11j172rRx4w3LLxqBEMiEZcDexm41VhX+AUFV0jTVxast
IhhMD/8WoCa0EY+UqC689gboGTYixFTxToLhG2H6Al0FiVE6+Svfzl9ARNuZOmnc0OBmgX8UIReX
YZiHYBb0MOBMYdyqtk6nf2cD0fCVNY16w7Udb1gfAuWjwDXuYNC9Ta2VU5NW3wFVEJni6hsUksF2
tiXwjcwg+NX+GTjBxh78MtHgC7e8x12tm9vABFQDRjTY10ClBCKvtY5yZ6drVbJro3Z8MVOi1TGi
T1tWyWDssGls6qroD8C4vbXArvs8kjCZDTq8ai9CDZBl9vNMwugDXXXo0mwbbneFiYetazAe9XzS
mIVsb9tU87sZmPaF2Dl5lHGSrWNBuWAOTXkM7VE+a11U0UEP9B19xeJqkfAyoi4+emwSVyCy+YJa
SlI8gOsEGsTcBLyCRpT5g3Dy+WmBpRR1THjAFLDi0blsPDR+6FrQK1m00ahMNP3zSNbQlfC0FyaK
/vl2aEd/HBv9KS7OKuCR4sr6WZFcyx4rGJ6lqKn26yFT4fyVKtX5Jtb9e2Vp7mrIdiClTMaq1DtI
OS9fE009QmPzI2GdCxqzbm/3pwqD00m0nbbK5KPVWvIR4s5uSuf+Xu/Mpyqvf0SYefnRRK0a7M8d
CRM1G3VjOMJXshg14D7UhTFuDAyq28yr94VorKvBzo6s0PaE8PuT9U6yI+abCiZCC5aLYjjL+BU8
mMvqf6i3QTNyFQzPCD3aldkTRG6QInYcSpaFqX4hi1RcbHMSl9xErjiia9g52uTwTY5xLZZOStlf
rlUYGbgvxUPVQyYBIDNuKVc1q0J7swiVghXhnkd0VySjVmqTZeA+cEqUm1rBpEGMF23Rh39NqfmE
sgKsJuX5KGizF2c4TXPjPdmRw7iSvOEuH87k4JSXWDMeb6qbqqYqqQrdD7Ew9Q7//r9XFhuLY+A/
aMldVFeSXERpGoTt/d1qMfdm7ClplYeE9NXD0NP0brMAkmkkX1xEi09j1tSbGsOdvYg7RqdV/8NT
MP+T28NdEqgtHZezTiPQ+ltymhdEbRcj6D9kGnKnoDPBhzICaAOhY0xk7ykpv4sgoNxBb42uwguJ
x80w4pXgCRrcnSjjwui0iE313sjuehdKA83lI9tV/bqoQG/VqP/+jTP/kwifZy11HfcEOnxy2pef
/yWAFTdDauFM5o3zWsB2tuEeSUy8GtaM7L1Ixd7u3WIzYtPqHcDWbJuS99k6GCL5robpHDTC+xy3
OKii746pvxYUcyj+2F8IVGzB+MUSmGrMfVPYJHErNf8PSbUmFp+/f/BkuOIiILSQl3ETnP/l+U9N
jGfGcAqGupylu8AkqtqGF2ETFYGg+ogqI18jeep3cyq/gbNmeBCXuPXabWEWQFlN9zy43+0khpDk
uN+8pQJCltM737z7eCzLPXyjYd1kkQ0VQlxFm3b/3wL2lbdQyp6n8ut//9snq7x8o5q2Vj/av7q5
DOwyWIP+awvYsRg+/y9/8E/7l6f/A/K/xGwjFqfWv6xfnvMPR5gO8D+J49Ukwfjf/te/rF/WP1jE
Ga4URJg7/B1X+x/rl+VIj/hARJlCLn/1/2L9gu/7Hy9M3cP2JSw0NQKfg7SsJfTwrxdm1rZ9LpXr
V1byNrYGUgKSARsiW7vKK9Z6EL+65qTOrtacGzU3J7hM/VpO5qcWWxQSqymlK1Bc6OL159L9iKpp
OFobaIfqRVG86Mr0F3F66gDU5OcoP1oknScBjq+jdXYAomI+W/q8HUvXOpV6fVZUY6/d8IICJaFB
zFoeve+zqeuIgmR5Ju7Xn0BosccFuOLkWKjggnl+MrhPoqRDW7fS2iQZRpzaha0gVwF+l6ONAXdn
dfT47EC0OzbhWw1S9Lo0pDrmCToPVn5v5P3od4VJ1y+1UuSmRAva0gDvhtIX5ID1UOXOl3RShLJR
/6XwtJOvYZ+VBxBUuM1LNSKxIWoJKmdAKI8oLO0kBMFeQ/s+MKFfVQdgHEHq2h4CloDG+AI7ZV1a
4mKKLvuOL4rQZHUIi3l6GINcPxpde3QtCCMSEfOG8K54HyDZM9p+iYGVxaq25dGtyhQ+SUDNtLwb
4IkoEa8rjykaAgTUViIw6pKMKncwzRWN9flUJ9ZBpGCW6DpURoNN/eBF0EksdmtegrjTjabvLMLN
89R5OqCCJSx5zK+i74CxObDo6vxD1M3LZKoOW73YN2mU7Y2ApkeOkKVBA+MHZbzQhiZJc5bIvmlg
G1Ik921Tm37nWMPWmB+7zKj8ptjGzmQifkaDmCqCs8BXmb2+BmZMp7jtUZsI8cuy8pOFXuZEfNmZ
ppl3DgZSel+TNg8X2gnpGjiV5jT6LoaqR8+NU6lPTJhi9hXXR7YDfzgeVEHdKnXwMurJDg6bttfj
7j2XCBxhqJD/1g4bg1zCo2kap6HC/NfIMN1i+skhYqSEoYEU3SnHXve9/JkXS4iJWCQKYfCTmvlw
IKhOrJPQVWDqJkVnTrXrUpMPdt5T5h8qFPkhK0zX6T9ycDOHVLRsAWfkE2RSERHVHjOtONoy9E5k
/mynaUVzmFiE6e7mTnBQ/kKWMRBD+AkX2L4yxMYu3W/2kvI74XXpNTMg4Kd8qOveuvS40c+x8Qug
eXqJtI6iTR7pCKvxc9NLXaFOgHBgDPmJb9y4AVV7ykTZHUsPH1bbqreOpLy1SJBmRTJzznrxQxub
eg9t/D2cWvakbjoTNWCB8/DWpidtTA7BGUZ2vCERPOCqm94tBBn7tDVIpLK1uyETJBDlCJ/QH8aR
fszYZXS9eMpTkV8yAz4ULlVK4p6zg+BBQBZqBbrTraQ5GOBbSYAlTI19sNtqN8r0e+70giDYNFzs
/eGe6Gs4x4LU0v4ajja6qg8AU96uIWIQ9PZjPTBwGXAUVjPAV9NV/4e989pxXdu26xfxgDm8MilX
KVR+ISot5pz59W7U9j3r+AK24XdjAwSlvUqBpCbnHKP31g/kvwh2HXDV0LUCA0PhlSWJHeUKRRQ5
Y4bRXjJ5+aMGomum9DfiwestJMT0cn9NkJM69HpHDqrAJaBiOyX5N5/bdMPU2LGWmu0CPI1nFgpE
e8Io6cs7JZlKIDVa5irx+6QTWcXU3mtz5pzDYnp4ap5zBm1bn8GZ0+Ue7ayrYrtpq9m5NqWKWDvo
U6reE0kK17DufPDX8U6uske1HQcfI+o35XoKdVISouuqC1/rKyoOaS/vqOUsTpeRs6YnZ1pyg2dl
aeWpY4izX6/dXEPkrQsmQrpH7Hadg3ECL0AZik4fpIk3C5Fv1UvgdPlbtTQp9RYYFTm8c1tEgajW
y7GVi9Glxr94wvyDnC11pxStDc4tP0d17M5686GzVAVvxbesOxbp7WK85r+TNZK5U5Cy1nQ0r8QK
bXI5HwG3oEeOi+9yso74CdKHtBdQjkud4IorvTjod3HERy4H7Iv0CKxdkcsGElmNbrTwu1gykIeJ
5lo5iY2rjL+pAYZ0niyUDjGsFe65PsuaM2GHpFzgP3GTeT4mScSYVORfqi48C2JwkMYWgJe2IOyW
B6cThtd66j1BtJyGNhKsLMmgSEBfIWvDm5UP13ooNH+ZlMZT1rRE5A+KP0WDAUncuLGUbH2zFBLX
QJ/4mDrZ8DIrZrCHtENcimxM7jjTZW4rad4wic0fIJUVjiJXmqe2LfFlRkHenrqcAQl3LHzqoxS0
XD74R8mRMeZzKlFKg6PFbyOBrYHB3A5CA3ACMng7bdLOnipNAfeXkbxXC0hiLZbmkdxtwWpsy7jf
CfOa4GSZsAVIlWWp0mP0aBP4QvDS9EFbHhQdzeugE7xclf0hDkbuCfBLwANmz+YM+1AY6mdRhOpo
hm3kGcNEU3CeBsohMle4vKINF45bsxBSoQ1l9qCWM4Nv0Pmj3pzivjrmGCEOFPnQGsst9H1+JtpU
Jo8jC1Q9VB4WpEB7GWlPG8XpAYVoiNR9O8AIsXWhk7xp7QxxZ6dCOdJCqmjcMmtBty+NVP5HnTvy
gpKjjLDtGGhrVCijQl0fyL7aWnVMNzruE89sDGsjkXEmkCXlWIXElZtUHZBbbsCEG4BBVLkQTFol
kWye+kqVt81NiCthG5GhSEUyfAoMCgnc4YkPD6rBGXGUbJseZV2UUsvUpaMWAJ+OkkQ7qdWgcur9
uhKmY66RZpwN2q5PSw0KeDOsnzJ/bGOmAVZKBg+sYOD8NzOOwh0WFFTaLJ5tvV+yI4r7zUz+I/LB
WXTqqTYYgOg8RGt51cyIBbx1pB4aYQWOfoGERTWMiiphzJrLwrwlmadb7GYt0feN+SN3M41YeYf+
ut7fn73vAZuq94YMYFycCi9rh9u0NpbNntU+UBJsipago3DTkcxGCTA+LrO9XikfCZITGpX0Q5WK
ZAMGsa0IrEkT+3l/3ywo1z0aKp8pljWc/8M32sOaMWyt/Iv5erYzrIfqWsvPtaXfBuQs6BNVAdp3
aGlia2IqmhaoPCC/svBaudlqhwA+NbgPpNoAqYlsUjGkOCV13RdJGeAzUwql9w85Ud7g56iTXrqW
/adeQ4o+oBxV2ucm1yGptRQNhOY5SEllSNbukrlKBSWrPSblHG7uj8LKPMrLIPiJwoU4r1Xy+57c
0E6/7/3d5JTViMGwtj341f190/57b5YVYReHXjME8SEy6UiVFHcCcofrIEgppCdu0UM6RwOROEWi
h16pgTLsmL/6klqd7x93NBRzEyEGIr653Gdrz+i+UcZuLav/+7FOuckLA/11WptQakbA2lCFGfKe
9Wc/xQ0CbtYy3Fth8yVN0WzuGWDq0PDcfbdVObypmE3oMLneROkVLVZN5YmexzBI5N/edzMNRHoN
BMK9n9b0n/5LH2b0z9bt/QlJLc8L7XuHcK33sKYFd5c/3vf+bmCaVf+oKFXY7LpMRXrB5+XIawNM
oUixJzyIVtj6sJnTX7Fqa+/vU2nVpBB4e+ZZa+/sfiy0+2G5H6tW1o6aTLaM/FQ03bKPNLpAVFrh
LC/IU/tYpj6ybtr7xvyDsm+F4EF0hSdWIYlijQIgYABDOxH8qOvbQDRwcP17Q1zKuAd6V/qptTzn
Ag4omjMCrab1mov5fdZowRehJ0l83ZgDAYui3pLMtYyis4xonLGEbwXmHftg7ebcN+bfvULtaXIu
supNQvf+V+5pSAXDpakThzxSY8MsjGq+REyY1HxTPe4fgqYJN5O69Kjl2+ZqgVLz7//zriJRCD5z
uhpmoRouLQDMbCJ0G8GBex8n9HWIaFZx6X1Pmk2ktPfHQxe+xOaIR2E9KfdzcT9RQwr8Qy+MG7C6
PLODe8NQt6iES/rmfmb+2/XbjqDBqjaZUAr914VtgKdm2ryT+7pYnPuFPDFqEKg0IxRsmBBgBOaA
cB//z+NlTdWQ2Tk69h3LiX8Owf1b3r/vXTDz95szbBPnS6JaPpPnOpDtFYnKD46OwY6mQt0anXSR
WBEbKo0BTW6YeysIk8RFfW/B1pnyoHsdgTDzXGJ4QG+ZmETQyAtWA8vsfkXOitlS3s/G+a1ZTWaZ
iRq2KDJC6xtLcZu5S09/NxNdc8fAhtCi6bXUrCewnZZjU25Fo8TqFGvXgTgdF4cdFOUHcETnRmft
JkTc6NWeppsU24Ks79RWvZZdeatVmNNCz1qMzoORMnmXcoryVnGahlNSFN+SIb3QKcIAIhD2M47x
ay6+JBExWJlZvYVD8SYbAZBftIP8afLQREW2LdXpIjYgA+qEEJIci+lIqKYoK0wtlFdcx+DBmb3b
zHb83qAbKS7kn4akhozBvEYND09JJVfEm3WnThnNbZhFEMxmw10nqsRLoZ9NY9zIwILtUOx2vWkg
i1YguoGatHLzKVFykdDh+GCS7FKlCL3y7dyb41XDGjzO5rBvMRJkzfckX8zlijgg9mk94/HI02Ok
TV8sSHInFoQHAUGVLatrbIXKah0PLZWIvAbaTcJKSDxYZja3JNQeCwiYZvoTgJmmtxMxgGbhZ9sz
WRFmUojEPj2a2oRp2Bi2WlJdzQZIAks9mRqhZOolh6s7pwaa6WhSFlvNMy8Y81Nf1j2zvuEkTi+B
YXTELOkn0DVO15AMxhQytqkuo/7oXEwJz2bGvQ5yii0mzKvMNN4tHerbySEp7bPVhqdWNz8GDsIS
oeLqRxzUlq7dmiwlSlK81hm+SoWWFzq571RmTT2gZ7eTsb2ogWEnOn6PhowdO8zil35SqM7KzzN0
fKTXOGRy7bdplMbtlXrXy5GBFa0/59XgReSIqtMBvP7a9/jTxsTUW51FIDmRavKkHWtSg1qtdMoe
Y4hUx4aH5pYDKbbXvKKHPG9xUxLn1sVfGFqviTUje0n1UzarQOvT4mgE01Yp5j2g8UOq9n46EIk6
qNN30UsPUd48L41xSyXrHfJj4Mj8jjB5aTt8waVd1YQRVGD5xexhTGlxMCfdNHr/Vpb5lU9JyIU1
Q4OjJwIfwAtUUhQnYqHdGbwtlZLehlK7T40YmTenIRzx2KlMHFNP3ErDQr1m0A0/HunUqgTvaKoG
cCa3zvHUviEFwRoUzE7Qtm8U4YkyREHdyTpIDNMk3KUJDRuo5XCQYxi2xSK8NwXRdAGpaFth17Po
MYgb9QNTZ3FbD5+i3DP4kX1MSgV0lYXhQO+ldtVlIr3CuhYIBMQ19GFRN/tCFh/0AhG1uXJdQMug
qcrdRMaXpmCc5e3pEU6U5Zp8IGuYBCXXJGsZfGFkt2pHg2kU6405oLBOij9ZjQVn0Ks3U5Urpxos
r5SkX6KmWjcqh4eKKZa9iEFr45dHllHB2AyH2h1V9JhpfJ3TaD70uH7tcNgoKU6DKo+srZgCdgN3
uE/w9B9FOTxGcBowzYrJuQJR79Bl3bSacbUiUmfKQYYsg9BbzUDFJ7P+h5lF6BH7Wjv8Rg0Qxvsp
f4HUe2FdvFCRj4+lRecWxfkfpbdqx6opSDTK56QB2ljQrxWYl0nYVg89LSAHa7A9mVHLVf5DQ93w
QJ9PyHWxvOAInYjCjRXzpFU5TrCcH/Kiy76Kit5KeO1KLGATB8UzZJgzXEictalCREinSnsmsAA/
iVnBwhwOhCS14chSzRiPZY/3KFm+dFEpIK5oubMYgv7QZdojuZiExgoEnUNNgDaIvTkdyMuIKAsA
IbGDwPyTJGtioU5UKJ3G3k0MUMU5+OpIq95aKtZHhjUwP5xN4Bt/KHvAhpwqV1HTaou15lYzBiGQ
qf9EGdkESsDtM29+I6oodj3+MROyGYQCN2XWoebNLnFEtneK5sTWcvHYNf2jWmc/3GKOLQOZjz6T
OUf31g/mL7d0wqEmTKAWCk4pF3dJ8pNq+uyNC1k4+si9MWFO1hNNJLdmS/XKT7C88I0pg2h4EjwB
l09lEGyflktDWVII9zlgU/I1paGHBiIwyjCrjW1FhF/cqasZbhG+jL7R3GpGPQemhvEgvhJolD/o
4Ids5BAYjnr0gbyTlBlnnNa505kETgBmUdwBIEd/KoOJaB31o5kM0guGftyUubYVl18oH+g1QO1b
ZU4IpIRt3OSjlR1hpUCd4R20/b4uo3eIMIWzdC7eOCcaxuJRWdr5EmiBDiA2Rlg5haK3oGdGXvCo
9gveyBqpeAolqxQl4Kuyfm2TysAtlibbWtsSpDKS9ml+RZZ2gpTLDVfNsc2oT0W6xKwaUhTJJQNa
2A9nsKBO31TbEd4oftbpgaa3esKd/hMj/1gSWmyqMhKuMsu9H+3THMjr1JKyxyjhCDpuCKLqsaaW
4WtMVmrXqgcK3k5Y9baqSdeQSz+TfAWTnWaM36mSPpX9qS0IZRjoJLiYRyxn6GXWTBbIjBysZKyj
iDC7DQlH8XkeiJhZxD1lMpxVolU5KEUsN250nHfyOcpnIprV15T6tv1XCWYMOs7HIthKRfWkMrCN
7mjMJLh1MhWvNaMGU4dHLRhtC4nQc5xy8w//EERYoYVWRVKcsG61vb4OhtNWUFBrTIqTRr31EFsa
Kp2puCXDV9yRklJrXseUCDlKQK9bUZ4RTvBgTpzOSD+tYCB70Yib7ZwN74s0fTFv8qQw+xDJBh3T
zLwESekqCEydJr4oGZ+nNcafKVJ3VCqPQm6qXm4szI/VT02bq31XVDoL5d0isryKu+wX4v4VlQPx
Gm3nakryVcnq10LFw606cjUmlaVmz1VnwhCT4yHxujIgPr0v4TlBNkIqVuQUCJi9Cz0iGUyZtkCm
KxkEJlpt7arUdQIIPfe0HD2BZCE5KkdSgQjIhNxMKWnMX9Bxll5vtBXFTGUH8hJxq9YfZtQT+0hX
Hw0JiUZuJoDAc0t327isQHimvpg2xM8NageXDO8LVI36CP0asEhOgg0xG1jnVyxT4Yrid111gWtx
HvMKem6vS/R9RetzJLE9WTW9uUPVibBwcSSJfi2Y98RbGvXDuFC0sJryKc8MiE7C3AM1Udp9N2ck
x8Hn6Pb3x2IddpSaWHW9ZHdd3b2OkMdJv78//ruJK9TLssZILxTGfpqlCnfBSDgnhX93Xl9BEHmD
+L5mg/JVRXHyj2CvmJA0AVzzmfD8p3LvLt9DWLE4gWEmTrm+aTJpWbsd1Kbfi8kpWXL48jhcqszq
96aRscic8YcXXQFNtzCX1Y42cF/BeElFIAxH/BnliEOODR/guEhhsbk/L+rvCWCpXZzr417pMaub
PRPBZdYkLC0gyqcaLlgDEh4UBQ8NndwJoaz0tViGP2AtckRinVfbiulMWMOjot1FoGuBz9JYyyPa
uqFy85+brIPLhIpYsoVVYHuX5E6BcpVoaPtpnD1po9z4Gs7p/X1zFxYuJLAmGBK2wbpwTpKOcPZ1
c9/7+1wpjuduJOYU6zZF+XUFHgbzsLd0yVrJQzz++2TRRG6pZdJWXK1RhEp4TaqTvK6xOFrgTnJ3
D2gWNRqRI9h0QBKu5ay6AP4Y1AlQhQxTs9fT3RIS/k4XjHZf1UuLy4o9dd3c99Z/UYNf2SoWTtG2
Q6TXRWdTMZI9dKKBC3+Nohdlia+oQ55lwibvc12WEcGzN8Ci2xl0PofVdhrcHajaaAm+0aSP9+eS
kJHzvkeKnIwLTKfAWfS/sFtWg1LNbEKIpD2ReRJAmq/7g/vTKuEMu5Qz1omFuL9vmn/v/beHTHhb
L63AUd0/n1BOCpeyK7V8YXG1094396fnrkO1WF76dtGwXOhRusGP8wAviofZ+mHvnzhlkuAYukJg
3/oZ1XmBILFu7g/vG50UTrdurmnFnTjPOE3w0u/v/x8fYj1I4CUM8s7Wz3H/PzMXQhwwZY5Wmkpg
Pql180hAeAU7uApZcyEIE19Js6VuZBDjEUcN2tSJhddsYGCayNgzQ1tpKvVhgYzPnJ6StjBQzSbI
9QiEB5WemXymU/bFHMjJFCxuM/49QFvxr6YVzyX8wyCdi5Wnhis7hWGuzzDJl5TDNRXlgWk+awmB
5uEQt+QaU6gAgKweOlY0HZnGmDF4uQYg9x/RnVhvklSJN1BuwgNF34Zndk0sPZfS8EtCBVXwwWzt
MBE4CgbKQ2aKbjMY+7DTiSUcxJsgSNh/dYgbdyXE/+cG/19FI4aEluL/IBr5+YzK/1U1cv+L/6ka
kSTpX6Kq8J+kKqKuq+i4/ic0WJKMf8mKIsGwW0GpSEr+Szdi/UskLhSAhIXQw5Il669uRPqXZWlo
j2QIphbuRuX/RTdiSPJKY/0PJZu4vgRoYt0yFUnF+/7f2LipFNS9RjnnQZqTYZsWzASiOGQlvzDT
r2IEFPZ9PLxvqrgbfOrI1/uAl8FwlLGh/9cAmLQEdbZJC96kBnl13yxC1O6ndXN/WNKjYYDOoASM
9HWUtWB+3zBDa/650/zHc8SUbgiiJi45LCkbr9X4+N+GDxkCLnW/xiRHz2CGI01Nta8SA8/HfTeo
SZUbB4MJffm68IuwsRnkXh022YGb1pYZ0zlQCbewuvqBZmWMzye3mDapNOzu1pH7LUu3wtHvzByS
+JogOaW2ZOWJr3Q9ve4CzhIL2l07p19WQXslW289zIAIkRqjYQ9QXfJruT3fbzZNV/Tr/ULLuIlW
VyLXBl8w+ExhYj73s7VDXWTH2Ip2ynrbTFvso/c7KywgKqb33ZYkABpg661WQeWZxlgn7p/z700W
Ar6xo+VWr8a3+0Za6mgjjvHjNLTlNm7m7V2JDw6kZsG9r9cM3UkecDiSwSrpO7P7TOi+YQEEgdbC
mYItUAVjtWOWYXN8UMmE6g0jJ3WxLv/Hz9K3cbFnUgRBD7WHrazthb+bcLWf/H04rx0ItxiTy2RK
zAbWHsV9I65l+vuesdZ873uyiVk1o41yt0n8NRIYa9vh/pyw6MT75dTtkyHr7bu/pktYdobpRha2
2Y2qt2QztcD2wtjp1BflKNH+xWr9LGs3I3WmH6J9VRKWCMjufKjzRMrT35FQyNqZH2wihwYSisj5
syO6SbjVxHn3/ZU9q99YJLq/cH8n3bvV/Vl87HC9jq0f6IfWOKQSeDe7eEv/SC6tt9fyhE8nIaFG
cSj6AIQqqbG3y6MyIXz6KTUfQWlDBG6T9uRT2lXkSkxYcRY49WFCGCjaFOypepI6v1u+xGfYQf2C
sMOOr+J6C7AxFBQiAuKDLu5SOKy6b8kuyadLemTZTwrLwFVYePpvcrYspji2TL67ylwFxbld3Iqb
gpz3BV4vOYwcNtgyWgpy2MF8ScssG1fHBUwFjyoNaOSMTAMEzjQGDacJHyrrq/pBfcPhe0Q2fdFf
BAsfs9cdu9uAjwJzrku1Y+k3ao3KxEvl00x5SrXjQ3khpay98nz1DrfW+0x3iV0dCIuaHFW1q/e+
9JQS1pnD4sfECTrDZnJED7/B2gAghcaehs0cn6vWoVQ0/7K8GZtvWIOGZfOeeroruUV/i6aTQkZP
bY4ud2/+LLccsCq4CjsbIXj7QCgD8zP8niGqI3AuV2U6FGf5WXklvkLSGEPo69pJ6LYXRaS56lS3
YE+0Fq2bwoOWgEZN57d5rcwtGZnwIXCV0b4aRS+76cQQ2t1r8WU8Fy+Yih8TwiBHz+gPVvNORrKx
nZGmcxYpAwYbFty94ZqMSMO3ISOZeTY3MQVQRzzPyDs6F6ue+aQchTfcg3wZLlv1U/2dnmK6ngd6
tDt0Z0wpEfjJNHrd7KdsfVbpGJaTbyraqAvixM1PssJIsVVfUrr1LAft/pKWt+FYv0znFfO5bd4a
+DSWw8U2HM3qgZPa/9EzIjuAnuOhJRrX0zJfXhyaL7Vx6PBN6E740Ry8eCfqXvmEZY56isF0ir4a
bQNP8rqLGrnLH4LJmPPass/E03DSvf7H+o6elEP7q/6QtfcZ/1gXxh2aBPot9PADabKdL89Btp0G
yOGuWB6qc6tsps6RXgMQLY61JycQAiYrS/WR/uZueJwLD+P0SFF5sQmL+1x9SdnW5HrI/YpE2B/8
1ixuKvdnOPVUe07V5Omv5OGRtJv7wwmQkod/GmldSlCyHbwB9Ug8QstwtCJOOXRu81SfuuUQQ/wg
oMLamn+KxZ9f0EQWAP+6t1Z5Z+wIWJhDkdR/1NzNDGBFHjvNUUx28ueMmmgf85PilsvLTeTjLl7z
LtEp3CY/XbiBa0qPaFtepcjlmLefy1PiS1/lLzkpEFpMoofovfD+27pxkrf5WTtCeGJYHDehB6EC
HTq+MEd7jt+X2hn9ErGVPX4M2Px31TnpKFzbTbDhXFLpDIIHUdxVT8FeClATbbOz8A0flPM7Ch6n
nt9e8TTBs+OXGDu8z3TsX5CPT40rzvY8uixdTL5HCSfApoEoTAckXHKKHGzHDzKQ9tkTFL+BjEQy
AD5NXHQWLC7aBrbSbcRkmwaefuHnfclPyRdBYdZ3eO2CvUaeBwOI8mvKqS9rdmRghXgrh+ekPqXS
xroJNLMFn5chXpewvRmkiPDRAh6WJr9sj823dOveghOz/VVWM9tD6IYvUOPy8oVQBLtqgDXYKSS5
fNNJLywlRPHSTo+G+IcqQJ+5IXZ+RtucngCRQl6e/cIzFAdi8Gz5Mr1RdTSJ2KP8dFtuwfAht7+4
ukjbc+rZlQ2MIDaouKy1EEpUlB3PvIYaWixGCP72GSzW0Cg6TwTfh3Zi2a3FmXGz4CMaXkkSy5N9
gBv9T7bjP4BDfjB5fDHGf3HD3GwffYew0+wnwISXMHtLkaQ+oJdj/QFtYucEb80eSWvMre8g1n5G
haYgAPB70I+oPNN8V+CM632YCzLGDNGnziNF57I5CEjtutMwAvi1KRTQE4jznVSeUnjMj3xYqd91
Lt2l0H6uC1aF/uqwIbbsYlCrlapD+m7tlX1y1Q/zVn1QHpfH4Nncc0UD3TsIb0bn1QwxKRAo0ane
+Airdb99BEYQram7D1WLNCfxpGA7xA+FfJMtF6KqVDjBNfPGp9LXXIXiq52RY+oTBF3EL1i50uk4
qrBcHKjiXuq/dMS6w976kaJvNfJBAcNxUSjkkPVJ54y1YTwSXsjyjQ7J1YLe20LDcuqvDkw8Jil0
xxF5iZqTYgBIkGzSAuD2uRmTp6VEqneSKMUDrslOFJP593IFo/VSpF5IFrbgIEaorgxEtIUdYbTz
xwgLI7Nb29pVvyWpwc/CWQUYSvYRt14d4oeNpyz5jdOLnDjs4ookbbVLPfAecuuMaB16l2Q7QXXT
2qtxGSsHK30xSG6SHQB4RFXF3+prdbLeIWkVF56dmw2sevgKDyYzDcd8rXH1eNVVPgyLPR+njfml
vpaueMyuc+vO63Da/REMt3kIrZ3uN5uOmIGN7FobxYMMchE2w2XxwrMg7ftd+zgelPd6e2HpWvw2
H9NDt3jmY8VrLF50ULfFRi/diHbEeEIT+CZu4+AJGpgoOeaBY4Rgaga9CFvnRjZYG7gy01WLtcKu
ML0hfVHOyG6RwBFyWRCWTY1gI35Z7yL95ddh9JpnmhDDJfez1G1v84G5Ep+CwFCUpxtCjgmHzfbZ
CYtXclEP2WV+HV+bZ44/bxb3h+pC07F54MYxTJ5T7tqn8YkuFFds5ZKtRKtkyR6w/L5Iz8tvNKGy
3ubFaXlu9iwDMEd1/AZlL/zuz9Wn6qMLIIuP6jZZ7iLUGRyM8PCv/S68CU/GDxdOs5Gexe7Vih1w
28pGIs4B6VpLptyruRCk5JCcOHxKrGcoUNoxjMhu2wzXMdpo5Yb4d1Rtii9ZDpa6YLCPSOogIA6M
8PAfPpILdWlCeoF/Z9te9EsIqOk11r1+2OhUu3MfU1qn+8onKVKlYkufXgsR7of7NCW0GcPaC0TU
aFP+oPzcQD3qyExFGvvMqqp+7J7Fr5zwhjeT9F4/LXwEfwYuu/YE4Zqk1Hxkdnsers21kUH9O8MV
1rSV7iCEECsOCvNQnwlj6y2/vqXffPla8cZH3oCoA3ReVryvz6ssc/LWbg9/bzzIoivAoDFteD2t
zT/FOl9J2+KqdjtsCEXmoT7mgk8+5tYJHtLH4JVP1FOwWbsg4SOQJ+rKSeezbLL+aEzPhT3fpVLJ
x9s08c2ovqZ82yN8RzHzhooyVdyeYFyf2YT0OO445rRV1OO4KK1bdAR5YvsG9d0oC9W+pjX32lrf
U0aEMeiuk1KCC7dujKiAgEhyq2k2H4FCIXeIKOkuVOn/2bs/d9/QSaOIKeJ3tM0mpLhetoeKvoQC
3NJtSL60JyVFLqeyXN5Hq0juvjdKKMfuezkh2xkgPP5PprbJhjzEwwQgH8Tk+ieTpnTF9n/712pV
9SiRR+aRGtStlScpvNVNOHhywUxRa0uaYSXF3H59QwTXFUt2DrUVtxtcePsClBNy09ltg6LZk4PN
bf++q1Ss82cigB35jESa7NyufA1/y98YTBE//xNLtJbhEc8gGoeN1mzykKaui42zpxvIu/JLRqih
2uOvuSsOzVZRd1S9TPpcXzok4yMrHlj3wgNM0li1iW7gToFK7FjKfpugXbdZTJ4GEdEw/kzf0je8
qKo/9KfBNhz5pt+UE3i8MjkIJq0rOIC2bHj5b/E6nwWvYy5q5TbvwfzzFS9GcIyc8NS/y+8skJYD
3/4hgaJow8/c6rZ1mSO399X3/lR/sOoMR89UXeQ4MVnmpsd8DGYYemPSI9/DvXiWPvRb9yXMbvjb
obGCEf1ebgx6LuCfdWeu6a14MoKU3+EnObNIrbKr9oVu9jKx0Fq2aXTVHohOmL4Kv9gx8ZAypzp2
hJ8zS3LaPwId0Dcixn8jX/pImPe9GxfVRYwM7G5+IDR8XTzbSGeD9/a3/KhxsLZO0mET2EgHDl79
y+Qy4s8QxUhYhixbfmluQ+AixUQCWzK6HpUvmfvfpd1wRjrmw6fcw3WMsMDndIN5ms9zYhdb7dLt
wxNiC+VhligVeYWB8pJ7mi3+jGD0sPmj13vsku104N0gWJOjbZUeIYX8ES+1XGu3fQv8Csl66Xbo
wrvKIbhkRe744ZGrskIoSdNtXVMNrxGHc+RQC9735EyMY/ExeMKZ6qQ7nY6anZ4Cv4Hm5cd7BfGu
jWW633RfMqcAwZdTK84yO8W2gyDtWF+ouIRbF3kw49ItT1yFa53yGmplU/hKhSvrZ+VAHUU6SAws
t+QxVG1UEhrsu9FL6Oi+t4ptXEXsE1CboTv8VNvstQlY4TOnsvkXqexn3MifS9C6rroPD6oXQmR0
S9JaNvUVrkMV+1xGpkphm+/oKBsF/6/iWCcR9rg9bfvn5JHocuO13ktw6zfZY/kR3VIUPtBaftCg
XILBM8DWP3cBV6bDeQEW8zWRcstZfp2JwDjrsSf/AJurWFEJEEIcvgeBwzlT6pu8a7bTK2ej3lh+
9YijynynXJ4+V+SCn1i99OskcBt/AJaD2WBD++lLX1B20pXJ+aXKPcJmOO1V6RIyTxM82KYQ4eEx
plvCo9npIF/Ntq5ee8pP3DhX24QtSJe+d4JbGXnJp3FiOZCbfybVUYST1uxQs1nfTP5YnuqbarcW
y8iphTcdeRorFEQgVAyoEQAsfBH/mPkGixsAX9DrH8sxGD5R4CBBQvFStHyIDaE7JdNSbqVo1T61
r3yLxWyh6EGxEus+FvkQj8uT9uqLL9OueowpM6H2krZTZEciPTUHh8jKBqUO9lq8k9kaLhtMHpXo
LrU3fSFnlg7zivACqO+0H+tV9IEw4kYdpLhxYaToZ0PgNi4nvL9QFRDeWHxrX1wk0duC1J9MgA9l
cbUvtAM5Md6Jn1GQeOt/GeKid+S8+DTKjLnaYTi3DwI6P3Ter4jCEyIbHtao42u10y/ARVYV83n8
sAgTFfFCONSxZu01rahM4nbxxF9gCe3HjPeCgzaiD7QROpiho8eO+ael/pWh4LTzDzpb2IvyjUDZ
J4z348liMQ0s/yswfSTLq8jAzl8Wt98kjyja6LUtr/mHdZ21hzz1xt6V1jy2S5Y+wQ0pXulIg5ke
mk04ntppLbMwhOrJwxRw76U4FB4DwZdvoubUiX0tGfRYOFB0oE5QU0M9Lq/DudwDq7rBC+J00v+5
UNZyps7j7DY/6YUfSajcSGBUewKytgrRMfMmj/ZW7DNCK277LHusXqikbevWnp/zixQxsFXjC1Uv
7kSBdo4spgpoE+3my/BgaLGuOiiv/HY7oiZO1aN+ns9wydDPkZCLtIfJQmnre8WHislylJe7xNWV
81iPu/l5HSkSJ7px5vnJCa/9CbVATJYCIyxI1+qLuwby/yRhuIFc0jPyHsrn9DSejQ8V+SdQQVf8
BdnQ85NLD8JXr7nkIovRdo72K9+YSmiMz8rGgzRZ54BZjGEzdlFHLIXf+/HmxOBQ/h9snbdy42iz
hq8IVfAmJRy9EUWKUoKShfceV38ezgZ/cpKtWUmjIYnPdPfrLgOHgPkOBo9hng/vRNvRZwd+dULD
oEl2PNkcPpYB9ryN8BEq7UZ2JZpPLCrqeSsiUSht85erlkyieEZk8dCTHTcUpygLKx4PhkSruepe
xxf5l2is4cp203U7H11G4szuEsGRZY8cPXl0+QdV1ZFQH3K/slFkXMhX0bHc4FCJAwAiTTVeFZ9R
joMf7S1RDflj/hgP7DQObJFZV89vxRzukCU3Udtlip1tGqStFQ7+Bsup3NCh8lkJyo1qYYTbtWbX
CpgB+qrwQhzO028BZ3jq7F2pXrElZ1/o5T7rmE4qH0SzIjTJcuzVNnjzpuTNTp6ZY6i7Mn9il/bY
g+iKoTNmkrr0Cs2JbMAZiWALocgWka1squvzPXOyQJrg2R2WFUvsyaBYa18ZdYr6fODBcIiqNVEs
abydoVK2dJVc2+mzMBLwvy5tdbQz2Y1xKua7KuMUr8suHQcMLM1+PHBtNLUb0yfjkld41pHjdzW6
+p1cO7znTHmXWd6TCfIrtVfLxA2F7vIo3rgUGQr2dEk/5aUNN6WfQNM481CUN/UWXsKb+qNR/h8H
jGcYbU4rcqnAKNfklTxnv470nZzDXTshPNsQlsEeVblgMST3mYvAexJvJRszYRTH3x5/qb1gJwCj
N3bH1OdFDe3mJH3NAwZEq+Vr4qOgnLt0r3j4m/fZjQn0CJ3g0nKQPMfRKd1iuUkqxxtf2pu+zT/T
F9HVP7BD0COP5r75N9Dvx430pnnjn9UglbGJILGBdYqNMH1X5br1w7X5yfGrsixvXJKL6olXPtig
f+7d9pdafIDzQxdHekh1ED650tMt2Ulb81CR37IK/wi5JDp7MW8d8rhEwc/NZ2KT8gztYJsyCONL
6nOwKjKyhHvwBxXNjj+Addkr8q/cOziK1L0z3kY3vOfsAAq8kYvPy4s1xD4ieojQhKDnUZNBrRa1
FTNSKjUoccWKtIu9DLkRBzQiPWzCvnassu5a/Khwocg/ckiSJrd6P186ww1+MQ7jBNehcDIHSrYL
4Mf4qzjzNjnXL+Ga1frNiwxqr+32DEur6sRDrrfBRqV08zVS4WjbP8x7fUSKsIv9zMPBtV1WONKg
C0Nw+Me1DAMUEfiN0kvbpTQl22wvnbTlPM823xVtBOee9cIZ1SgY/HsZABluENqzzAgkYhH2UUXf
4+F7J5Z7Wrvhy/pic4KGD28sFhlFk8Pnt2oP4z3YFvAm7PY2veHry4Zy+Ph+PrLXZd9ckTxH24T5
CfObV9TSVNgb9X35st4WPLluaWjnH9xLmnrKegynv7loKP+DvfJB2m9Edsg31YkQkfDiN8kmeskp
H161Cz6C5jWVeckrjP30vfxqsCbfhnX/m9H3bLNTeoAn/9CgBm4IZcz3BV717hSAnWDQj2EWun3w
lpW8IUbjEJIBvYrWk6ueSsg5dDXJXfZgaq+woHGVteUVZ2s3raeX8SH55r7hSKJZOs7ds3LoTozE
ASoij6eBTg61VuZSXUQQvb7wcx6unJHt89xYZV9Sgwf2mvI9xF/4OXM20fbRjXHyUU1WblP7rHAV
F6e95ls+Y4LxFYIPzTQWgwz1FdMxFw8mBrKxctrBJhXc1PJzc1NmnnntcfPdmcpKL2z+gZRc88HB
lF8+4cW+7g1CK28VByt+cc9pw7anRJbXZIBRIFbu+C1tm233MRI/7mnIzx5oQhweOhUzTkQazeGJ
ro/C9KVUbOkDWd2mvNHx7QAEMGZeGbeak+iQHatokyGaRjHMHkHV9C4yaeXQD5Gbuqwd4TNYj4/p
Dw3aiPnVoX4Indd/d/dAJvR9nV3qzu4Jso9W2t3ciV8Mrp7Wkm/CtsHU8GW6j42rdR6ji/InoULi
VTHNR2hfietO2eoLvjvwQQEAGG7ywF1IVn1ENA/ywBW/uELQse9EGnzGKR+I08Q9c5/5Oi97xTV8
81o/8B6FellTjBuzmzOMYUzyoqYfA+8IA/xHPF411bNmG+Ycljrynkn69xp/aSZCLzy2OlghCmTw
BuV4ZUokWdpo9vU12bvCT2cbf8od0CMI3fxpdAsCuI7PynKQMqdlWdhhb9fmre39qvUWVj5tcGZL
yRr5j0E0FGECvroesVrGm5uQQqBV3/xGJ2KHj4z5mGovTKbl5+cfN/i3r6YXacbal0oD6jRtJy3e
fMqOnf4cSpVn83vEJ4UtwYaa4bO76YFTO6Pbod/7mT2VTQ22eK6P4c6AO+7KXrXN2TyUylwk4QHb
U6/87O/aV7dPIBflTvgpMkpunsdv+lfOq/yvezeRRIQYS9I+YE2+iw5grOGf8pr41mu7He2Bhn/+
UP8mXPRiwgue2GgEx2iN2JidhoHbSyCcF9r++olxLoRoiedlOfIbI4y6HgGOtvLqybfksTH5730h
2JrpFvm2pu5hHAPSKXC6B1tasKBbxc8760Zm2gLVby1ZPqClEvqB4Yy5I2DT1D6eKbYLoJsNTNSs
pt7HPUF+1hFgoihOyBjiWb+oFOU4iIHRPYgWAzXNCUaf8Jx3uRbayTE/KY6DI3l3yP+0DfxB5EU2
CBbQNxvgu3jPma0JuI9CBr9omh9nd23dXGE6zyYFzCr5jp5EfXr9dJ1/dkzPm1UmOilocHYC4MCK
NFFAP9c0LqRbsRePidfQfB3CD5lzjOrelVsQLp4eFXB6iVOCI5+vYMHa+iK7Tzo2rqG5x3XmYp99
QlDbDhtUxlyIhj0wifE5so+8XSrj5EG1nFf7YgIjKtfUaNanccsVu7inPyE2DGCH+9S2XPOdSQBi
FQ6jD8ZM+WXah0fg0+4VdrppOJblD6/08ACK1nsD4ZeBSfJWp0e29FjyDlzhd/w237nkZA13CFsc
1hbFxscSPK9vbjhoXRyuw3U8qr/5pabE2Rjfpb6q3TTyZnkTBPuO5sDXHhjnIwDjhmUnpR5Y/zR7
ceF2jVMgyeO5cFbz8Cl7X2HJeaDJ4GUGorBV980FSgLPz3wrTRfVN2VaeciJlruP7nQSOI5QRigL
tU094prrQsl9ahbpw9hprGthFd1ir72m5gphWtruzGIdfWSVXZ+rW1muDQGfcCbbLg5zXelZw0ZK
zvN4J7QD4wnYQkFIscFL8fqvlDmPj3cwJS0bgXwUtz3Mh2IDnXzN6Ii1QGVXOcONuSyOGhUF09U4
Iw/RTvKW61G9K17jtW9K6VXCumzt4Yb0okmY2+5jhsYpY6nBxQtyuYb35YrZYK98EPmJkRmBWbyV
cg03DmDOgPatoeSCH8pL0zdh5BGZh9mMEn3oR8J0t6jJeljOjxiyQXKrn681/sSTPLCJHQmU9az6
w3wGMAcwGsn8MRxGlpQbKqAvDuHAxncmFy4w1gMnDv0mnYVNfqpfsxcudasBMxCcxFd+AIxQgcSI
gDYADkgB1+lVVE/JdjzpCPhhFP4Gb+LbTO9L4b2p3ws/2coOMgD+yifD7u6D+X+1fRo9Sra8az7w
nXeFTXeLr7wdXBslLA757RHsXkRu2Ana0SE8TYfCRzEAnpI8ETocyFk01HbZa/PK1pxeWWQceHLt
aVflYXJwn6Z+JWGljScBGVHvIiOMu84wpvOx0ZwKL5vAZG2iX4C7q99CwXsGP04UfqRT2BWfPeVO
vm5nBPI2Wv4p9WYsSjheoAinXpluE3NjVAcpdCJj00OgJlFd9ZcJLMODRZYHHv78oAiEQYE/TLJv
9gSv4WLzlmFw3Bm7QThKBy6WZt4CffHpGf/wuERzxBD1N3j0SnknMPGaf00k7/0CCF/49ayY50PY
tmQkjBx1dvzW7prfRmSJcKWvjH1yq9SV+WIiHuxg5v9Dlhht1SsgQHLOBqZ+rzwd3iOe+Atl2Ju8
6x3joJ+gCdniznwBO5wa1/jBQwYbTfBu2wAoJOI02em74XP+TiX24Cr5A+fYdMdmWqG4mxJ/HAmj
xPvMJdoCmUBxCR8DvhZMdo0D+Y1gIyK1rQrQ6S+9o/QO5Qa2lGZHN7uav+I3moog9+E3w4TAtWV2
+63GPoXS82XuCHCOLtUNj/PYEzacDqKnJH5T7i2EeeMaMRdG/lD1nFqhBlbP4S+ukODN3xg9dDa0
iFv2KzC9hSybOPIb/97g8d6ZWR3aN3Gt3IAUBae8Cu/6CxLuZC1tZDzLbPm7pUT5QalxZ3Cn3YRw
09mWD7Z4M2afI6O9NttoWqlv4ZVDQRe3ENE01a3QrJ7Co3kY1+AMlW5bCZaidu3FZ8lHTHLGmXMr
nHtxxYqvbsq7CsgTXzPVQQL5NePHw/Bn178CnizPqEa38dH9zK/8ju7SXMQvdZeeLN4rDgAAnP/4
KNN9+Wh8zMuBWlsGDcxFr4DMGvZSLuw3+SE7+TX6YNmFV5Fhs22egHyq2cn3n5+01SkThvUEh9fu
fo1x1d1qhkJ2xD/Ea4yvKgfeNbktV7gBBVUtJ3i5KtB3DQQJrOovNNcra/+X8YFa+8wP7ZCDE+4C
2OgVQROwMsAtvCk3+52vuhdd2t2zQsZIsYcIsIJCcmNgueuO+Uk/Cg6PNPmo2Fi72Gteqou10c6p
U58nX/1SAAzHFbSQnbzWzqbldo/4ja0bbWOnuKCBdEAX52lHOhy8F8bylJ0XR9oUfjzYsodFy2ys
4eExZmEw/6JweBC6ghnDW/cxHHXeLfDtz3NkG/KoQSkXJ9oRvoNWNaZdJ0Dspq6zFywM9tofARvs
L30Ngz+uNzznH2YxqCyF1u+1FfQOiG4sX4g3TB0AEY3tclHkjX6ixEzrV2uLudHT/4T4jT3rEmX/
rYwd41P/4mu9tFJ+OSJYKNJ7Ap2Gyv6tOcgO1jd9TEXk1PJ57PCqWqHwLGBYkajAWHReqaGv0NnW
CEtWY/RcIuJrc4H3ScIlEj/Qwjn5pHqvlNeBImlxJdlX6N21FWqVPb8JsqyJuAwxxX286jBf2AjF
Ewk2d+ouiBzts3/NX5Md6xPwuuxXApPtfJteiTnZpq/9BhYVppag/HSNL/I+mp1xQ6VOHi22situ
TBpE8gDegLDr1C4O0jtz3d+Jqmof3hHEQhELHXP6COaNdao/ow1ba2Ge+oATAm5TIb5aZXuB6x76
nFtZpwBGLHy4e/Mgci8fHZLJOLenRw26y3RqG95hdAh7/cJUADfb4IOb7jVFOHyBWHaB5nrp3us3
7F+pozOv+uTExgg4sQeF5aOcuEG4afQtrCG1hobGINym0JTqQ0iqxoUq2zhLM4ZcNsEsfXOZX9ur
dh53jZ+lm1i1DSrbe+NzwJx61SMs8zXDpOkoQiDhZmb8sXwLsY9d8TbYYRTAySegLcF9BznaCoUh
zhizbzmcBA8sQac7WHdzT+7Wjaa0M5n4r6xbSBtE+eXi6rt9ZMGhiByDupaJMV8lO4/pPYD4X2zZ
1iN5pWEgM1oL/Yymya3PzRFdBa+UmiBAxi5TKbv5T/dJpxoPPhGLHwFK6xVHothsMEKKxDW6TerJ
YNwV1TER1/q3juwa17RVxIe4JyhES9fA6PGDnqp/qDNwiKsDXIknwkjD3E7P44/YrctrsiY0io2J
UcuncOamy5VTHr7XcFgUFpdKPzWuxXnfjWureImzy0gKfOTVQK0Upr81+N8bNQRiOsoMVKlMm5it
3MJvVMxywJjDZvuwGjPTzcv1WLmEKk2p3zdvKQHatHqqUzNOk2DLrlllTcl0GdyV4RVYE0GMEKIO
5a7z7eyD3zVTVvF1jpbB1fWt8Z5LbuWPXzHWbFjEr/WdpttEFdBQKwVQwvNAXsic1HjPLjpXJIxc
wOF1Xne/ky/vMKkqhye2oL22bykU1XAdke8ZkAXuRKpTKusyO8QwM0LCf2DveCUkPvwKI1v6nrfR
vmKWsTxLWLob5pYhpqgujjusITRbDM3H+9SdcOUDNsUYWIGGuueeBpb2wqeVyHqc0Ts6CpbokCD0
LYJJKhJecJ49pADKKCGO6PEI/+1LR+JSAYygtpafH38tu+mpGnGI2w3TpStf4vQk5wcUVkoJkd2G
ZLgId2HcjMMZfbsJ2gUGWQJM4DRyULKvWd+qJmSx+2wyrinWlCXUZdRCFAkqj5dhCCU7ZbfsmrHH
WcnjWAgwmvaW4OPAjYBantfB4Oi6A+0ue6gvpLqnq76DG2t3ANblWhCwiFgV5PqWn6hQ2mmvkd2V
3jmYY30z3PSv4fwP2O+faP//cP5//yspnOp6Lgn/cQH+/RzRns/pSAMfjr8w6WRz23kTjL4mR5t/
X5tJDvWMzjgPQW5tTFN0857BWNKyEyqBoRxOIB2WkQiE/v3JqGDUo1zUNnWDs6VKr/jvS/++KS8F
hM2O0fa/r0lLwbet59/49/9Wo3pmXVs+8mBGBoncuuIU/0jjk2v/72vN8xs1zmX//Wdu0R/8+9//
fePfz/33V0y1f4aWxEOHVhh4698P5UR1cOI9f9G/H+3CksYkkdPtQADkiayZqaIbV2eIKgTmKLxY
SY8JdR5bMgvDzp/hAMkJ4c/TqM8OaSrxLe3nQxPOGEsiAA1NnlqZK9qJONVTlkWflpK/KKrwKYtD
56mZqmK/uOrjFP2fkLgN+7UPTlMxKT6SJdwkskcg4J1moBf3Mvh0aThM/tK1+LuhgA9KJggWtgda
Bi12VhLRMQSJlsY0aJN7eKKZkhyFOH3kQzluhpj6FMUJV5/Ovan3McBV209rdG5eFo+fpVjKOzWA
FtXiKIDYlaeySfByaTRx8FrJ1FiDjEbHc95h3EhWGegGVuWmCBZvKl6FMGxOW8ds5g9UIchZFwqO
HtOyVQAlDZd3J89iIMsYfqcG26IdajKfemiN7chFmLYMm3HA2GRl9BgSeVvCTn0KSQLggd6qEL9r
HYO5pCfXhz5CK4kLljQcBXMLUw4thuS1qAlkumE4hLr82xIaAsIHw58goWUBL68inHvkxfhJcsSs
FvOMLNYCuyTNWzNgJkwm3JeG8U0Cm0JF/rkaFIn4HlwDcWcWKxOns7GgYz3lEWQ7CIFz8WNOReKO
Ldhb/FLRP7SwxZqBNiCZQwcTn9HR6udfjyzE2tEdM6fiJShTCE+RfJFELg5N0ZDHRmXhFznpL2Kb
5dtW+5pmIpwJdRQ4A+cyiR0+credoLhLcbaQx94/CFasNlX+JyYwH4IGwrqBeQ0SN21rgQUMiB5i
LGQcIs6SY9KRhdY9z5qs+Ixr1BbSMalqSAqlCWlhwfXOSI2PCFsTXw70LytaDjPB2aRESDCPRc2b
Y+i1Ke8oVJltypE+HXOthtVSBmstwnMnY6ttDKV3y2Ga1t28wOYmO0/IwRQVvbzXrERXGiXmkKS6
yzLkyJTDLDGzv2aMyF815xNS5ojx7MwBXbA/ghEvTZKKAXkyalfsbUe3+lPz8AepJqO1jLstlRhR
ySzZjhmaXAvDfjFnAkAUdklCNaAm7btgchdUTNDqDoCowWzQlXudw0DOPrU6Z9TVJA+DgK4VcV20
jNVVTGkJBqFgrjyAqorMDcOn/2KiEKakhoz9KjzhGo6ypMq1E9EYgjyeAxYSoRcMI+TQdOoqhJ1L
MrpX/I1C2u+llJNbxXsHI0Eq8jiPfR1Hz21PSZME4eQHS0mIM6TbUsboThQL2PPk/yBHfvqLlUNW
erOm73Q+gKFmepj3LLOBZFkcOCJ1bcpQ/Jcm2fcxhUreUvUVVXoZw8+4nbaSCu9LhGTAERuuVTwo
ZxUYIk7HnzwjyC6Nw0dUAimXJIWtSjn1ZwUBctyki4/rQ+G1JprJCaZqOBQM/5tFjWmA07dmWe5q
ep4qoKkODHFKZ8jPPSs4aswVbkXmqgT4jC3BydNZvBhq3uEDTAuTTt+iIb5PE8+6JJUNM8vUhZb9
1Zb09tsgknm0s3IyVUaOgnovdIm7+h8FaAZwSUTItnkBB1drXvCaVd+JM1rJClilwSw4jAYvU4Xt
SBEhk2y+Mlqz26ZD/JH1ZuIiotspbWTAisRdnZBpBq8k+wUBLBESFS+WhIVqn2S7UgEmTmoqh05S
RIeApcYrhPmETZ8r60bopGZA20O+BCapBeR3ZobGVBJpNcWL1y8N8hsjOhVSKGPe2j8aub+VDfuk
X0q3m0TaeHz8aLTa6JhXNKAaoP2iiStVTBm2080ZpDHxeznfMHN8EYIQnKIW0i1cxLrTdpFGfZFY
gOSY9nJEluZDTBlTBnkCgI9CQUrmbt1ORHLp2c2annIFvf/ozCjYiAbl8Kh/ZXr+O3e6RZzUONik
WP6VuRthtO+kAdQSWc4jB/mbdOpLqOaWVKaOqdIv9fg9ynKo+0vYQ5vAf9KKrLtaIi5uMuYUbDOY
ci2xzyoWlyGrHKaf3Yboe0CcR9zzNpnpDXgBguS1hc1tdBf7l3ls72358nyJWxwIWFSRLvgK+QpS
omisk+weW0rkRYUmkegARtMQLvmMT6C9JIsGaxy2YlbOnWf1FNMFwMegCz0UaNFupVmwlygMvGHQ
TmlANWpoaok7wbLppahy9Ta75Hk+rwtgHvKffTyIF0eMFogNy/j0XJkDiPZENOnGrHk5quIYWIPz
d4At9wx5OBUhS95I2oFwP9qKlkJcxc6WwBwsL8UB7opQSSu9YbhcLYNJ7AWzLzkQASE67S0TGRrk
5n7phMVVa9gT5dh2MJeWdVUNyRar/m2ghZlbFpSQVo60LwmZ8lda0K+GwAy9gC4sFeIYBI0WBuLJ
CGUhNJkakmuJo2xzUaRKwHeGLFNlorEnzmNEdUXvN3DDrgyAp8ggyHqSMzBMAS42zJF6HogH1dvK
DwsofPjSHmeMsOG1WvMAFtuD78cGeX0c/V7UIJQhJKJ1QkNL1jFAuzRlHgamtdtE8ptEEjip0LhC
dwzUymSOaRKFm0WcC+5euLx0o8b4Q82vcpHchTpcSxMHcti3I3N4mhGxkJ0+RPRStAm6JS6TvDHe
2lST77l6nJVG4yLHUqBngDmLKYqtrvzhE6dlN603ROvjAyey7yDLr5PcLce8H9rdGG6UCTxA1uNx
p8khTHOLpn7ImUI1lrm3ivxTCwL8ekVQ/DI5T5FpbJWlv82sQBYrZQ3VXTW2/jNAq51BGhOsB+2c
2gse14L2Bvwp19VHngNkCZDYEiOg8Y2ZYSlilsFGk36UVLuXTS05U0VU6DiTbQLpc6B/cbShy5xK
Uv0ihboQtS+LYWxifIWlGFKDLNW+iYeGnYdofpRQ/1Dasab7InIunhhiCcWxIjlRbxYEY4AHVS5j
JSsJp57X73T4Dh3LuTkGQvQ+Y6601kemMc6c5OpF7Yhyxu5ilcsEz9XG4A4N/B+xBdlWxcwnhyUh
eI2wy3Y811mJSZYS+VHM9EqKYPGXSY0MKcafJ3m2QEKTuRG1QDtwTcfWMRyleWP0TF8IgsEgdrA8
sQKkzyIMN9WDLpBtpIfAq5qOkFGU/jQyXU2x48fCMzToeUd9xwdW3XB7Mjf13poIZV4w2Qtw3q9y
JGkLxYm/3KMkVj0U4MvawvAgBswhxteWMVrZj5EGmIKxlGTAFTLkZhNrTOmnVq7pc85VmCO4nZGS
toTfmd0MtzaP7GUx4F2Nh8nilhjBftpal0gEhQ059ndyAZINYVFniAiT3CC4hFBfSzzquJsUVxRI
PkLtuxqM2tjMRr1TJzV8qZLUCXGzb3H/ZoCl6p5adx+GVY373LJ2s0W7YmkV2VkfhXaQq3jfIhV2
BYOojoLwXTs23iJJI6Jlyu2e18rHlMAmzIOUAjJ9nUPzK9YGvIpm5Wnf3WECMoT7XOUoK+b0XUvJ
suz4QDXmpJY2bDCpem9qKMYETD5yOQbXEMtjHNQaJOBpO7JznVxvcLvq+BRiPGINIUPSpFzFXHSq
eDiFFbM9ya9DU8SXebCtjsoJz8j9qEU/xpgHqBy/gpTJDu4NOEdI3LRdNR8VQzrmkYAnTgdLwVOJ
8X6pK4ZqPV0vh79VX0QLRKWLy9avnszepO43Fo7LdqjA/0KwqS2YgWohtWeLQqTW5rs65YgVzbhD
fNxKrqXVu1rM3bI130uZe3jMBD+VmB2VRQpTqGX4Ns/CuUFa8CoCmo1x+55PSWtHyghvckwNX4OY
n+70QaaFloedTvodcykSIo0i508z3DkxxJXPiOGnaZhWxzFUjSZWOWC+xWVJbKEreKeXrkYDPSIp
i6Q5dHUNceg4xNAU5zDxgoBWb1HSaxDpBAX1YLU8jdLunwbYmdi6Ug5iRBfNPN9MnZi2Y6MI+lky
auZdrZeK81aAN0Gge8lYcqA8LxifxvnicmnhMzBu2MnWS1vtm8yL5v45cYMryOaB41TljhURQkE6
dYRZKQSAqLswU7gJJL5XBFOtlYAHKEgNM5Cp/0h77OWJ4cBDMSI8uxP3GDMiBtByWJCMG2fI0pp+
0emGtpJ2GUUAsWS+Y1KytlKscg0ig3EqE/jA2Oyy6SbjmyYJGOYHErRa66mXbe+Iu6cdzsbx6qQW
hbXTymVdP0PJ9FiLfEWfLsMg0XkTOrwKlIRRaG0eCe6oIL6EhyV4FssSi5O6FEJOe2Cd5/hpW+C7
1pfZkCwxd8lOEoZzEsoH3viyMlsaNmFs0bAP9dEQkw+ctVLs7/iE+pzDryxgCRrpizzBHh+UDmrJ
zOcrPp97AJ9UkYKdHFjZm6gTThAJ3S55mtCb+QACOWeYONYCvv4aWJ8I7jJZzKZ5lGoHsKHhG3iY
nnO+thLw+vzqJw2v3S7dEV/I6jBVYJ0mROUDpdWkrQhnBdD6aXlGJDZ5sy8lZrYgG913JMKpaBgO
1B1NjwWuPqmdIxpo+4uRT7diOOOFPYSdLgbwxoII2+sa1dY8T82aWwABdKPA04WPqNf6eIhKw6ss
bXyOMtB4y5DiYpmIXn1SIKwucrHpG/h1vboUdNuqPSqwycWgMv0ejksD8VErVR1RVfM3c/RqVjTv
8z5bWBYN0RIt7KPR0gJHDYLx2KbRehiWwyLKOJOb8P6mpdqRUdU6hMfBHQxiV0uCS9pAvhYWeYcP
0AiwxcGk5u1dz7BxE0VHH9+WMBSxdNLug6pA5hpaY8WL0lc8z2itCpgcTxOQe0GMtFL0CKU6uNPz
/PQGFTxFQ9cw35VMR4oqLpOdVDCrWq6DkFU/LqXoTUUUOHTBb1AzKrGRv5f6Gsmx5D5PfYMHisCU
DN6jHMdog5X4UkLsqGQYhhWpBy0hqrUkBFexQSGygAvzxjIpe8t0xRuWjdKirRCUeEdZeGFiskC2
GP1ClP84KH+ipSblpKC7Kwh2YwfkDn73Ai6FCvCanOFlbZYusUg0tKb1Wswam1BnoRqAhSM9/Enm
sEGcZXwvcQwnBOJ734p0O/r4joKKKF7s4/ezxpuNYFTXVTF5Qp2AcwhddJn1LzN8QeJQMZPCoLS3
XGOUP8QOMAVTOMLfH8ZI50KwyQdhNK1deW2gPoISbSkSrK3YwfPApu6zI40KDSZTmjJxYhlfwJyE
Kbet6wdbjgFTIKEXEdX3RunJR1Mgnop6IUNzF78UfbwuDZhGpx/TpoQK0JrQ+SQIZGP6ExlxcV6g
6sslUFn57GPxBpUkarhqJGAY4YQ5MgKZMmkfLLF51RoAkRHwamb4FSqxdDRKCUsrZFTtAFUzrfCn
WxTxy6yk6Ive5kcL2NKS/krAKVNNpf3hfnvPdWYvWhdSZZ0wdyTxusZ5K5w8HL3eVVGFl7XpRy7U
WEXM2/aM1Tga9jkMF/yNJrOTnVjJa18LKWIMvBoaZfS4uoAm1HJrjM/8bmn4CuSkwrcR1lVAdTIH
5CqW7bCOnsaApLQ/OS3SZxZYtwK7QVvJ/h1WgE/BdIyn7N2UWowI9bzd15NqgncJpNjHYgkhp/4c
RtV/thl22WiLO+vqsrOsASoHdQtOkIU3SMGBgy7ZmbKlrsKqYLhhSq+VVdMb5pMA1RNRnNY/uLzi
C+HWOLOa1tUkpYV48ADWf93ezKJwdKI3namskaWWylUlyndFSkDjZGHlG4Io+HBU5Qr5U2BmOfcc
M56Js6+YxAbXkWcaaaNum7LQ1wbMAwwRez8QKEJNlJwKoZE2hQp6BKokMS7RydPqDREnitmpG0HF
NFoIKzstEmutUFtsw1L9jnPBOsVJdV5ERJ2jrEyeldPtLSaKl7ygkFd1V080L6hFb5g7MEur6I7K
1wjxBHdLzaYjrOH2pk5utKAOwZtSFK65KJD0B/CMKPlsqtI4m4yj6RrmlT4YdwvyXY7UD82LOrta
JfxhsO2Pukmu6iKcsNT8CRm8uWUDV2KslIXYFhXMkWE9AeoZzpUo+cS89PBKJ/84Co2n4fPRnCZ8
Sg0wUgyyKORqigMDJ71VIMBBmGVODIn5Ffl9JH5Hk2Abff8ehsI9KQ3NyXCCd6IKI+p5ydc48xG6
Q4jGPCI/VPonybLrnHxGxy+MHKSlxLBZac+NYGLFEOJWaISR5rUfvdDvGhIsfHkZEXXoDX4Fbd9y
WZFAMUhoecRiaR0tLsD2F8YREzecnWAyt05k0XAxctbwuxG/9R7jxDbX3i0BjpWZVB+JPn2KnXCU
G33PXXseebJ3PCO3k6hkdlS0MFZa9mCeqV5SPCa6Ykzv8JERYDMU+3REyJ9Afc9HDv8OWRYXybSi
H+F+1uvvLCwoSCUTejFJU8Ro/b9/jObmMnZPQRX+sdvJ0kja+PfjYW2YM0D1s4kYxv9j70yW21iu
LforLzx+5ajM6geeEH1LsCc1qRBJKavv+69/qyBf6175+To890AIgiAJCKjKOnnO3muPSzb+Ge7Q
+Yfmm59309KGiXC9/+PL66//v4///PWpq3hdP+87LhPGfiO0/jtPGeCRIC45nG+uX11vtDkWuZpj
IH7evX51/d710Z8//Mv3frl7/Tkf2kzRfYgZ+DmnbHvpkELVK/jfjPN/8ceX1+9e70/GwENaCu1D
evnDNbngesPR9VtAxfX+7wIrrjEV+GjCVyedrG08aQsSl2uQ+bQy90kMaD90tWY3J8MmcGe3/kC+
tAu6mrO9tIAqBtZ+Cnx36bmUNNe7TTn9/YF4/hHHNpk8aMb25y9cf+x6V6MptLH74HD9VmiZJFpI
Fydbq8dkVxlwe64/d33kepOnFU/OpvM+Cg2M23aGoSuaX8b14UZa1i6XH6MpLQTDXoe71UYrEEIR
O1A4QNmaaUVOyTDfT7gWlwXTXzNqHpqIAU1XjdXCzsmovt7IYQ7mCPJqQt84oRCBOuPkzeecHIv5
1KL7CZv+EHMBNysmZkFdMy7UtEUMbGwbzinp0QyKyq4H+Hz3+r007ZFut05VbStCwyHjYW+4PtKp
TEwrv8i+JT1d+Z+/l9QBF9SxtQmZwBZH+Ah/4fq3C6XN5BGtO/DfgQ/7j+f78SzXP/vjZ64PDQ2T
FEK2cIX+40WRL/P3V3b96esDv/vb//Lhn3+hcKN6Q0IDWM3f/tTvnjMP3W0YV4dEUADDzGL5c1NA
CpZHMoHyHnoT4aIU+OycsTnGtJ7BSUHP6EhAX6ZaSOvya2yKcuuUPlOBPNg5AAt3dhBVR63tmSrF
zPEBfHdBt4qahKhkdCtlDsoLxMrS97SvXaV/t80g3Xclg/gqodSvqFzYcVrssmdaqG3TE2NmKUk/
W3qZMUCAgUHUefXGZ/ah2bQCahIbycF4pADLz3HPkuaVOtJZXV+pJvaXBVxwzEoM67usQvjpshcx
B6AGNQyPLP3WqVBbVcSvx9QCSyDgl5YW3RK7POoiO38EgUivKIAMIlBSANNmYJo4zLsb/IphYqpd
OYgH6WS3lLf1Ykh0hAhhtCVxJiclVsDrzGDwCPZluh8ip3Lxc+XtJRGwc8vQb8+DYLDUMsEUBmO6
dlaDJ8rbd/kwElOAaSvS0BJbUzFxagHFcdAqw/0YEUq6hVZdcmaLfnQb+BMw7slDQiMaQrViF554
6SylJw550LfIT33E6LW/Vy4GEN3xXmJklQ1zkKVSIQ6iFkVPVtO81762bZysq6x+1511nCQk2wAO
xAcVX+qSzXZkFWioA/y6cxwRCZD+wbS+OJbxVRK8dbJqmmnmKLaWjXY8yBEG5LddjNzQScoXXAbp
jefCOakgyd6ULn1SEYegZ+GBAuRgfdDMfNiVDnsHxQw2bsLq4PTamTlB1TWPpU5dLNiZNhkME/jr
C4bB8PbFsTdcC/0YYUyNm5+0xijXveXfatJ8z8q5b8vL0TiEaY5I7UaLWpCBGcaY2M++OwDsEx+W
caZK7RRk9NC4nMEUCjXek0SeFZQRQwdlX9W0A0okMGOh5CKLxaveGN/sWNtmCnMFv3qiHcAJE0yX
VLMfOrsaLvQepaJYiy0UYLblENkMj4ZEHrHXTH3ENRXHO+IbegLCtIPjP8RmZ90Rw/bdkrj4w+RJ
UaDgqM/Q7ZpvXa2DS2mml2CrKeCvhLVEW/IskDTYzQfDwHnj12srt2Sv15D9mhjtnFrJqkZQN/kT
KTWrkTHSRgJbZw6Y0MGTqzx2PlRXBc857S3f94pl0Ifrsgfc5tPXXfupvycxY0cz80mWpr8reYc0
z9BodebWk8ibYwKcmY+XRdRMe2x1prXtjMDdNoV/In+r2psEUwFHSfe0BE46Jqyh7t7KpPqiF7yC
tEAEm/p3RS4udTCw9eP97rRVZ1EKGu34KWJbO1UhPgFZ08IDTouaBh1WHCIDjyz/NQgRVU+ZDlMH
tvcixQPcBP4pn2x6vZwf0CO0D7ZrKCr0XeZh8FXtwURh12PsqSuQSizna6OHxldoxA0S2Fe+pzZt
gxpC4tKwge+Z6NsErT3EL3G9diazf0ibCpVhhFCG9xYBcxOQ+aFrAPwEotsxOzROqC5OyzWZcAbe
hVCR/SC+uJGno4bJ0F/K+Gk0w3ZTx2zDReBY5y7wPxpaaK2wQGJI5F1Dy+sq2+gSNgX4wMnAPeu3
nN1D1yGLGQHX05myFKKprvfX1jTIVeE0/WOb94wt+8eyrnW0pcE3CaF9UdIsWDcWmt9BSEENzx9l
SozGpZ2diL1HYhme6aROG3gnkVxp3S0vUS4lLFsUo7Q+zKEuNzMZmTE+SthhzA+Z6hvQeahJEXJs
Jk2zVn2EqQIaUBqjNLZrK91JA7CQpQW3kEV7NFozCYHp3dqP3GbXKP22nNCFMax6IqQMU1N319f1
tJAuvY+xIBHO15W57932I4KUSqMt+xwikIQ90TFUafqzppc173qFB8kCnlk240G3XIxtrbPuopYW
fm7Q4DGcGQOaYbYoh4ehkejBzZBusQZoupgODeKaxFLpaRaZceQ6eRce44Jo6SpNj/RJbzX9KkAP
zVUe2SXbDqfatA36/36Y4v1Y8UF7U302VQicpuh82gjDmxOjAUmG4Tamb7/vCwYrqYuNa4gMTMME
FOpD/AbLe+kMw1tiM0zX7ejUThr66BGrhS2xMOmVsVAWUvixG49tFSX7cj326V1SCNbUzPtaZDXN
fPK8lV09w0wO0cwUDzZDrWwKoYjaXJlTzfm051PVloxw4vRY9ZxA9Oyo9qbh3dehn+tjATSH/32E
413oWLLdFAtyGTwSYmYJpLoeQS0hZwpCBFK8+HPpvreB2zFmxgY1f+/6wOTCxisd8zGvG3XwAus1
TCAbRpXe7uH4I7yab0QfY6ZQ2VOgBcE+SCtvP5rDa6ABqqgzY9wLqj3kJdxUmqVWVoqcIEIHdYjL
TOxKbw4dpXvo13IzzHsA3WFfULKPdOtcbPQZ8nm9kf/46nr3x0ucf6EOQwZzq+s3ukZSzg3zK3d7
8Uh+EZAfpyftE285usiXdGgORTZmG8pHKPv9GDd7V7p8ySA9v8ntzFgKTwNAUnmbDCZiWr0ZCu2/
8NB5Xkv6643pcijI+eZ6l8BKOuhs2JYm2Rf72P+izHaYfrwoo65J8yXp9C6Yj/DY5HrQRDHRk5wt
bC4ZapYSdEk+31y/+uV7HUz5urUxGFUk4iyieeekaQUlrTJa1JexdVZty4Yumz/Lnzf1XKO2oaUW
OhPnhVky7NyKmcx6RaQqMuNiVt/NQI4oYHFuIocIRFZ5vgxnKOtU0o3xEgPqeRejq58jva5k1rS6
7xpX7GwHYtGVTj8lCHm1piQxSu9nUtUVSV/gOqty6xTAqd9cYedXePf1q2omehe9ndPMoBWrZkZs
aRhzLWax5eDe9TVcv7LZ3xJsgYQLtP2VGd7MmHR07F1g+zurhGYiY0S/qggwwSdwtneBcc9YJN9n
wi03QeQCZavfpp46j71eumBsUPIR5vrSVxqWHac29oUUxr42IuKMuIbeNDbqA0eyVM7oZFiXnpNB
C4B4k/jQFAoEpQXTurE25cLo2Mswx7wUvh9uREpALOoFrV81ofa9n/cV15t2/kr0PmL6yaAx9Bsm
18lCd1klNESqys0OGXF6+O+4oEH1KjyEuFGIwpkb+qu7nJjNzTDHAUzzzfX9v941aCkmKc2cH7EA
18/gmgFwvfEGGCouWoHFNAc4OgkbIhkYiErJMWlRvJQUvN5M6/95AF7vjhGe8nyc/GVbuw+G0b8V
BZ66bpq1ktEU1etAH94N7PGs+86uH4rD/6ZmVwdmow1nCYxw8nY0d4BvKq689KyBT8abPF7FK0J4
tvqX6TNgAxHRJlwhr4bnuPIey3ftkThlsGiIVFFqz7UgzOWIgniBo8k5Bk/TG3ixz+GWiYX/FDym
aD02zgjhdJF+B6I4n5TDhrYnE8QCXxKjgPHGMFcMQaBbR4AjmYa/ZjNwDATJmkV9eoAnXfWAXtet
voHqGHRb/X66bT5y7o7IBkk4Ia3spmQG+CY5fQXhT8vmlaeymcUh/6pu9HvMaAwJU9zgCG/sY/gO
lB3xcuHxSxNyBvzG2gHvVBOR9gHlfYMjRJrrwPpADAOspgA0+ije7gBYrcJLyzjuBpsxQotHUkAg
n2A7j2bQlHscP9RFHlGnAS5Y4Y+FSEC+qP1ZcDlLFvaD/Wmd5YP2xdj7D/TjqfVq7Fgk6/COBUdq
BpYV+Ra9jLf+54A3/KWHgd1s1FGEOxMDf0smBKYENpJrs1xqTLGQkx+Bz04Fm+6b/JXjAAf8xHSC
qdExOUTvOC6LReavhElYGo4CHLHoLTD2AnhoyWcOGWEtkMcBiuovVGKsG0jivbsjaovN8K7KG+v+
m9esmxGp/HHE5+2WXAy3Zrn1nAct2fwO1375wTr/n6xNL3mYNfXf/iJdeO7UhaPKs93n3/6C8ES3
dMoJy3GRpgrLsnn84+t9iHTmb38R/1uUQx8lhsCoqe+LOXBhFX/XDvk2fic+7x7KaYJuYa37l9BZ
jumGtqJzdE/TB0cIdS0avWRmu4ykAqwrn7JppxF0xfGlNoG787MLzM6+gKG6JPtN80hrdqkbNhLJ
3ytEE5SBz9N36H7rdJ2+QeE44QHdFs/dXXSfPhbPDR2HhVxW36I9xNrX5KuJwWXTnZM91350mDoH
LMb6rbEZmUhsnDsWM7QGW2Qz2KmRT+PbNzA2jRvZL8wlZweBOEuUpZOJO6p5dk5gmAe62cc5P7pd
f6u6T/sxPYLjDb5jTMDQ4HzHAUXYtX1gl7YEmPYWvSOG1D/pWyN/7R8YLDyWfOhYbWAV8whnNbwG
DVk/UrIdhln/aJGEAljuJrhHbFa+ILFwz/n6jFECry694YT3b48k6s0JKbK3yTta/bV2ZzxDwVx7
K/WNLCyM3cYmfExmTqN8dY1VeGx3+jbYmGd8oeaXmoiWNYiocNHcgQFE8Jy+5JBFcL2gbFohd8Yc
yXnq4AZ4j1aLcJdZ4FpvOMPG2xkB8Gjoi2+AyQijozpYNotwuQVmCeyTCXaAgfDQzsaLAz4FcOor
cc+wUgRUOkda5NDFZ3oDhy0yvvO4pMogzXcLkWHHf1GtjYv4TNNduR2+sgXnpXIB31j78m08eG/s
KzdUbmtq8y2ZoDTdAC2c36wvKAlRiK720cZd/Zsjf4b7/9OBb0tdmLZje540/3jgA7KvUXTJ/izd
7oxnKVjOawyH15PjvcpZYXoTQuv6gm0GZRNGoyccSfVM/J61yv/mxRCE8E8vRpgmimfdJPvg17PQ
iprBrryuP4eSXiH/Gn0XZCtCd6E51zhsuH4s8dlF0DGYg90Wza1igIvN8gn/SHh7fTn/zbv4d3kX
hj2/8/8672L7tf8ahn8IvPjxK78FXljmX+nMCUuylXMItfgt7cLW/ypNmxgM4Zr0iw0+/7/nXUhJ
DoagjrKY9Zu2dH/mXQj3r55OZLsuDd0RPCL+k7wLYcxH9M8j3iTlwiVe2rKlrZPkYLq8vt8v9brt
JVNkKfmgFxEV3Ej+qIZ4ExazOMVhrL0kGXifos8OomnNJ3dCfSC9aiQKrYAIIKZnmtQCHHPWr8xQ
F0tiXwcidVI88qV20PX5Wq1EtaHz6UMbA3ReNM2ubw34kaWl7nuX2Dwjrh/DAjBaE24daqQ9KYh0
a/ykX2qouRpPK1aOZNfeCkUWUofSRvX1dhSD/cX1AE7QC3YWiYcTwHUxdYUNrZEx652tkfnoSzpc
DtMAAkO3GRLnAW7s2G3vSkWjYGIWvm57YBxNTU3ctGo11TbQZmS3Xk3u37A1STRfMU63gDBaqwGc
3xQZKNiUQ8sNkcBg5AdhRnRebKta6CGwEJ+JDwleHToZszdv667/qKE8aGNhAsgpWtipPWNDzX5v
rPGFkF44u8q5k2ZV3HbNrN4e2QaUcXo3Wmx03dpBHh4xw0XCaN33RYQPwmleatdHZYAu0I49iBAG
XWfdTIpV2GKITMUy7uN6K712XOmiBmwdhUhR+vZsmepE3hu51g7qxcQ293k+fM/zPr7tW+1VC/VL
ncvpPrUGrDhxrR6ysFo3jk3UdWkWp65SmNmKZPaq6N+RwPe4LPSPqPHsc+UkrJQDglSlz+kQ0/RY
Dg4X2SbINsxTy0uq8CT+7py7/HPRYv8xt+V6INuExnBy6LrnCndeTX9Xs6STaUaaX9sPGXFtse63
W7TZ1ioYCIP1rY4tkSiaFc8bpEn0RbeyJeoSgFmJSRxVIGtgu1eaq2Bb1eebnl7unZMN1rKeOjDL
7IQ99SjywrmZRldhmeogc+jdZgqicZUM7VqKLNz0rTgnuA12hWkx+yIMZBgHsJIlrJoKHYso0ccb
GhqRzqP6jDIkiHV9zlM0qyMFq50w6qaz8YGe4KvTTfVLzRTGm5xngjys+6AQEE77LzLNsB8gSVh5
atblGPltJMZ7mrvwClriuB3Vy8cqwUCRGTrioCb1Hv78DZf6XAX+YekwaT2wCGE7003TMt0/vuOF
a7vK1wsAjeVMZhwbZ98E46rvAuPEUHnh+dYLXWV1mxyHuOgOERK+oei+NLqm0fLE51WOBnuAtvqw
Wto37JyzrYGE+0iCPJddeQpFGK0jF45nMt+oUoULodA210UvyIfrrUXl45JH73ARUb5rA6jDIRVz
Zsb7pOhQJBMCECXhpQziWVngkK/gEtcHgKtXQ/gkadUeeJeyoyYNCAvK2ScVIgxVDhfL9Z+VCXih
YmywtwvRoz9AoU/CLVNAp3jr9fqYJEW2SWltbUz3WBdTs2TIDrrdA9/WucVbqNfuxe5NkthoNeiT
8ZnZ7bGvpNg6LG74PMJN2gkgOVmUP4+qP5qILogMdVaNSY4uu/+b1h2KdRAVsEqZTBI/niNBHRGW
9joSwwAsUJIG5j6SdJN1+4y4LGQLQUykgYAtkLgqQ+Q0XQ6snA4elFnv1bHaj3yiFxgY/rEwn5hU
hQ+WCbanQTaQ1BHOeyNGRRZgBNDcxSQ6CaE98lZ6q/RtSshLZBK21mQVpGGyl6MEimaAWj6OJutQ
2OLJziYsyn251ut4WI4DAsikDvu1F5DnEoYo5bzAmXm9dDYRNZDbTSBzUZRoB2Pz3KqlU439QZv9
TU3HKT11xXgoMQwYBX0Yxy6AGKt2Z2ogV5gWg3DSB7pzmrvPDDZXShQoQ0kZfiBAeFt07bgfR3XC
dpBuONE/mY1JXEjsS1sJcNx344+MeeuWgE9JcOEyaRr9xHG1cLGpSUlWDBFO5ALrxaFlMaG7mgF2
gcM7kmiEpFCtS0SJtwMm7yA1L36LCpiEzc0QIsxpEXVtMBwVp+uNAwaoKFsI0PzPblRGwmyWwrTx
rOZkJv64nHr3iyHpveotjgFR2FtOgnjbYnryRquGlZRhRO3lsGXKTIBopOK9gSq6l8rYmBPYyXFy
uDzFpAT3XB2lW1wau/5oq6Df/vkyQID4H5YBNopIh2yhk9tleIak9/PHZUCqzvdV5zBBT9i79oFA
wZ+VHiyiiOgPC4ePZ1Z3cenux6GnpeNA5sRKH2hOuONkQY8Ve+MBw47F5IPTK826Z4W2khxzMew6
NXxOSrceQiQK0H7bdjjWFkghq9y7mQbqvyoIXi2KZq/hx08DozmXbvE6eCakB8R6u97iSNbUGC76
ZpRHT9GQt51NcKs3jrOSqlrwkYtjHkJbzuu6QdGL9dA0sm+2b7SHQEGdCSSWpLzwu8MkpQ3ek4G3
yo5lMJTrvEKHYgY+f38Io5VFMzMjO1n670NqqG2qmymaGoCk+ZAQhQgXNnHkqexY+3utg3U/+xAL
nv7GajS5GjmxjkYBxr5h6DqbUhKuPYm5afArLNuhgVJvxMyTMs06lKP+3KXBl64I320Nzazs1MLT
bXVI6eoVnRKr1hotYpeYUhD0vCbA2F05pgUXAQ3PvmIoERURmilO4IPtSfxsHcjRkABImCqNeeoz
A27nmOI89kbqMitWh1Dx8TYkly3tIYlYAJDegu5EUdlv0V3GJzYu7M/zJFvkqifyXcWfuSPsTTne
h5oXrE0HNYVuaPW9jPT2mJT2I6YSVHPpUWTuJi+L9NhOjrpcb4i1ab//+VFrzwflz2vXfNAaFM+O
7to2Eg7Xcf540PalqDW0VP597Q/e0uuUdyAf2TtMjay3uimfiyrF8D0N9531EU3eeDKttdBkvjDC
qfyq+8ZGy5IYAWtCFSwHNC8SWGoQy+GY9jGUmuleG+toPzS4p+LKvdOsZHxzsxp5uKcH90WKOT6E
RL8xgWyFJVGIliuR6FgVXAW36paMGodTmbOWGU41rSfEgEepUISTWupveBnv+GTEobHiaTUwfW5q
44R5PiNA9Tj4OF7srKXr0Jj6vYU2hSKaD82u9GcPMezkTGLbGxPJPKayjxZdWc6cS4QoaJn7ibNx
LAYlIeyVP3/jzXk/8csbj89S8GlL3XCk9ctqkZEDWQlEb/eJPcFJjMRwxq2p1q9EO/uXbMDdopuB
IrsaFCmwRU8LDkisWnrc6JVHU6MHlJ8zRlyrsklGzLGxjfSheNZ9WLZ4m0kVMTsPfw1ItYk+UO4K
65zRWgf6lBwElcHOz4lUcFkyFpLU+G0uE/YEVlccktGIH4Vu3SaxS8J8QL+/C2BaSj87Ivu5cbmc
PzQKhdNEnPqaKhltIqqEP3+PhPdrG4Kj03RMR+DFdWhC/Pom9WkV4vHsrXtqRK6YWHZuQ3FXTwya
qqDTNzznqy0jxP3dQDhuOw1sV8C0lZ0wd2nHUqd5VraJ67ah9sViNvrpPC0o1bJwCjjAsSeYuIiD
rbzppHsoWg2f5qzMMsLusIvs0S2cnDJ6IXTdhDx2DNLuqDsFaCryYXe9RIfgqnbd2Km38WrnfQyI
/WZVnB4dvPPVYHi7wtAPk1uHxw49v8BjTIBpNK0LKsaldNNhKdxoPJNjR9EQdjqBOvVa05Hp515u
MvHM3CO+IQx8fk/sBA6pGzc+RyoMXjValhgEXzqtrQChmeuxjYOTY8PgacfAfNQFIUVGPNmHtC6Y
rlYjC8keoUi3iMKU/ZUEZRR0fQ+lfG1qhIxgFUeqVmDzbErr1e45LXv2Oquhpx1WoSBDJoRksk9t
sYzwwh7yHaNxsHMe0byEEtcXYfbhSvOqaqk1SXrqK4ASQRBCvLOPeZu09yHhQVrj0yhnvHqectCF
UajTcbbC19YAJpECBDby+F2idf/qxnIRNvTfS8t3tyk1YU8pPseVf3b1YhxInMPTkiyzlBGPaCtz
c70CmUF2cVmgjqSqn8NCu0164d7iWK3WbpDkdMyB9SbMc61+V+qMPHI45znqafgd6GQ09DuRo+2L
wN7pWaWesQfgMBrD8S4sg32FRAqDLvmxTLqe+sHbxUnFOHZAvoZcGga3DGui7hDiNBozm8h1Lk3x
lMo0ui1LdjmyCdbS8gbEYqw8Kt2EsiPXDNNjWnbtoceKhtat/+YIQt703FbrIqx01K94powQ0K0W
HEtX4ZyraV9e77oKj2gafRh5mu/GgSqOU4ptL7wjpoQlxwxvu5nII9USg7y+YVpDmEswwoRxGoW0
dlD6iTfXvfnzs5jF7NelzjPo23kgGggmpWHzy47UzUTa1ogW7y2b4mBIkacVFmjXmo7KmYvS/WSz
9FtVZt46sfYgg3kKU9bFKukHGAd+SZ87sqko2N3h36gORmS2+FcuWprdmTLKHvFc29gn73QJnyU0
0LMEZiCf8KFA33Vt48btGL5jqXpsItfa6DXX7es6a1QNFLSk7neBj+Vf4TG5dWP/s3O7ez0xvEel
aAjzMZ+7GESlFBGMaBooC66ZLqLnHEV7R5gCFS6CNY+4AS3HK1QjncN5ZvtbXxQBFCNkK56GRTvp
nXWlje5Bm1z3DFpCbVuUpQh+yownVtmt1RoHDTEWWyd8jVam2jcHgHjEWPjRFiXEL6UHq3KQeF2L
uy5rLBoyefBkMP4jMIHnTRgOPqb+A6ZRflqftNOAFn3nYb5nvO+h4PNZ3XRH3XUi1U++p0/LVDeO
kT+ze8GG3FIpvtQ2aSHBKOOjjd+OOEri6NSoRwwCnI8U+MW9apHhoQZSpA1hmISNnXlGjwKOcoaB
90jnxnOWRTcwtqFkum/EhFKtMzY1pkhQtVy5QpBnRsyGbhAT1TwyyXWSdJuMYu8mdVL/LMscbZJu
gyPTo2aDSAgUeIN/tB5i+hq99hx2dOczv9A31Qj40WF0vmopOnI4AodMPup6UGLF6rD9+MRh+jkJ
m60d4FgI8CilPfOz1pvNyiFavJ4+M3z1slm5RRtvEw/vLcP7lyBSmOIRaM9WN6xoioTQPPHYw9b+
sSPH/Y73YWnV8UdvJeIBoWsMvtBQ+xDxxq3NMAR56yzFKdMPYd5yxfW/4kpGG4g47KhEn+ziPIRA
5/kH30xhibrhPsfL/5QI652GzRwVyr2m9A6ewnhYJsY+oZn5mGTI2BXd87UdPqe1JuHL1cbFDwxn
UVQIAF0sMje+Dm65C7z4HkDDcBPnbL/N+Ltf9e926dp3wKMhpOwD5AjrYdtERn4Xap9hE7iLhqnz
IUA8c6OcjElSZ7lLoefukzkl6YYuYkn6eZJv4p59F5eBZ62GbxoQUHSMlWEv/UxfGgHX36FOxxs5
pQxpRjxvDdySnSIou1B5u2nn1PFCf+wMIsXz3Ajf3I54hYrgRJUfJwVNt0EgLIzIPYwp8fBOA5Zk
isO1EkF41rMmBDLR7CwNh4UyYTpJqxifY5/DjuIoCJrptRzgGGBcy5apBc4GI1dwTJM5XSR7KwZo
tsxCnK2MrGNnFvkF2Qe5At2QXAqzemiRiq4Tr9TWUCKS0zTjMzyf9mQXDtRkWj3uVRu9ZKG0Vi41
1KJ1vXSTZpg0MzXbyaQIXlPsj5jfOueC+JKeQwW9xpbnQKEXGEJsSVkcECvlJPbG7BChNch7QtW4
j9uM2uieamWnZZM4umbwRDS9tiLJPImaaluOPc5sBFkHu2Da2LJ/YqBq+ttUc+u1qJi2GkBl7kWx
TnUrX+lNDZogC0K0XJV/GSwap2aXoSNSUIpa00DbFqcVbxRGK0dAD0CTLFl1+m7ZlP0DqcvJSbr4
I4xu3KdpApZ/LptH62uTFNWOzfvD5MN4Hkcv2kCqkOcQm6g3boo2+kiiPgGn4upHiXtmQsy57B3s
7DlkV2WP/lHry+ncd6QLeQUMys40KWZ14W4nYbw5mbMVdf3miElu9XQcdp6gSIgbcvHi0OnPWKe/
TDSL8TcxSO/c/p4Zgseb5l04Wap9pLf9OSkGaFuZ8T0pFYiAQYwv5pjdKqgAN2ZRsqaZMbHzFRm5
3jP6qOzVpXe+bBIACkPQ1lub2v3HlfK/k6V/M1ligmOwPfrXk6Xzt+7r59ffT5b+/iu/TZaE+Vf6
LowqBdsFdGoMd34bLkn2FL+lp0vS013D9mjS0qp15tZ4nbdN8Le/GBYPWTbfdU0pXUvY/9E0yTLn
ffPvt3c2cxbHnrtAhmfLf5pZBo05oFUvjFOAKS7qKotwDyBxyss7pKOQ0UNQTouIA7QIUGpju27i
wDpWZU9fXVZPPr3Ymw4J6NrW5pRVWa3m3CUN3FBjzxfSChBTLiFIamL4KuDMBOieV23L+LU3kavo
db7rtGmbIN+BoeQ8Vak/rjw4EAtPZIS85NZGuPsqVvWpG2lV5ZaznKoCrdgUYtTSJ+ROSH4rPBxG
O5THyjIfXUNhnW/JEBcVIUk6S9kqkt0OP5O+FwXEXtEO9XOjqkeGDs9VoucvhteTnjGcPdevd17b
sxRhlF7oWpTv4bfcBsyzcN7gCLOU+HA0MqEB4IDj7R1x8CVJEDoSDo2rsyMCwmNl6x5am5pJj5I7
jXjTZl6pMknWo+OsI4Hzz0q2ua+KNxaUS6iPp6kICHuCV8TGrt+7AS30sFL1atAnMv7eLH/uOQm7
XpUT2vF+EveeAq9w/Q1bIZxxbW8WrWagRK0WbVeQkFhcM2+mwQNlJsJS5McXawqLTcMIY2WsWTOR
eiVynZc0Qevie9sSVZBDAA2aGrUy9M+JkdzaMz9tFJEL5leLBMXVoY89/4yTnr3VNNbWbY83j33q
LeCFOQZzHJam13936v5tsNJyC4mHlHjkJ17WL8N2YDMVhcESGSmZQ+xwdpNvEjPD6MPKZua1g7qQ
amgR9NJcYE4nLZH2341Jtjm5MbJxiR5sgYKEDmobo9GDZTQh2e80ATmij0+gW6KVW3knOxl1AGyx
QUHqWYuu2/vwqbTwlMQk987vTT5F2mODeyOhLptygoaSvuM8cMd2gwInJgVKJlxdS/3gY1k9Og/0
dtVW1fnMh/tuVZ1/AjH1nsEm2FDFdGsZIUtP3ADGSaG/KJNSTLk9qSWxf5h0L98VPdkGmiJcreuM
M/JK4EyK/YJRQjbvDdKrkGFhNAwrnIGDwPrpeMYhMhDTZb45LYVJ4hyi7ifPZsDhlQaHLRNUlPb6
WQYDs6laEu8rYC3SmAW/0HqwReAGdxq9fbs0ki0mvp3dc5VAhu5eeNVb15ac8z1ZfZgpUbPE2QsY
ufro5kR31MajkQTt/7F3XsuRstm2fSI68OYWSK80Mil3Q0iqLLz3PP0ZoL9bdSr6xIl9vy+KSkMi
ksR8rDXnmG9lmz1i3buKotC5YLa0rRVSTJuGw9D1/qGShGI3IpFf96EHNkvqp2cdqoINK4WEGSU8
Sn3du4lI+jMNGsM2vW6LwHYXq4p4qmbeiTcJxtoM0xfZSCHBo28EmgNLx8CLskkYMJ5McD+BKqfb
+XSVlU6K+dr3J+FNTKRjI5rtrWyL/M4QPQBngBhAIyDaAetJnirbYJQD6MnwXI6hAGgn8PI3BmHe
ARfxsOoHMkMYIJMLYzaIkrDoQrIckrNn0ZjV0ejuwkJNQFjG5IBm4IgofXculWDChuoar2dHUGmp
B7LrVRmG+Q5fqChp0qbqLM+NUrLVDM97bho1esKHTRCVqTudDIA1TnUTmp+wAfk0XfiezaiwJeSR
NIUO4FoepXcMcPXvSRJFx0zzdrVBSiphARv67rUtUYIDET3cEM5qj7EfYr6LGuI5xu7QZgPpdA0w
SFF/HwX62qZPpbuA2BmpXuUIyIYRcqc1ocRM0J/XyKRrIE4/z5dHmaJ3YEfM9t/vM3qq2F48X97/
efo95/KiUVksaXnrj4fLW4Omj+t6kC7LIpZZltf/WmKrIKhVYvlqfmDnLb4zPK1pgnsQzJLP74dL
vOfy/Cfos/1P2ufyKDbYI7gB5jOUu/j4z+J+PvPz2vKZ5Q0jSVTyk2AhjkhPiSSaF/Hf10BY1muZ
4fvP/fGXl4ffH1v+yvdDeKMHDvdk87Pyfyz6Z8X+63f9nnNZ8M+KL58ZKi93BsTizs9yf+arq+5x
1Kgd/P2nvr/gMuPPn/5Z9N+zLzP+8UWXz/yxpj9/8fuTfyx+Wajh19i9f9YQdJfMfSpi1UoW2NLL
55eJqpe1uFqW/8dKLG/9rGhhqbsiIYWVU+Cbr3VYSeaf6nuuQdUxYUFmoi3j6nED9rrCBn2McnwZ
ue/jGgxmu9RQ3KeCROty9NCVFwmtlyEz2V2WV3/eamAjbnTCeP96fXmqzR9elvDz7vdSar9iWX8s
0eNGPyqUej+UcXnoxVUkRtU+pCuNEnN+KJQk834/H0MqGcGsuP7jxcyLaQjnL9+zLG8sn/MCkmEH
sT97cWhxHhD0cu+nVi6tqP9y6g+oxZjWYSHD/sWIxbZDIliTAN6D8p1Pp9Dyhs3PIVosp4JCPsmN
LLN98wOUKy5XMb8ZY+AMHQzK/7q7GfWNMzlN0Gx8TxblvzTbJKZ5Ms4miGWizxm//+3pz3zLx/g1
Cps7ZKcwjHY7oNYeZtm2in47RMedBVa1rqoabbc14TtUlf7NS/XH3OMyH+pIXYvZqaDP2vrFEr08
LYeGW2vihcd+ozDE2ZuzvFychea0RrFazeLzdjEFzJN6nph5TMUlnQXr6gzDmMXs3Bd3ZAjyaHla
zFL3zsyRN+sA5edJn8cWclau5vmikucKnB3qWTrP0M1EcIymfpnA5rRhGxnbbhbdD/+ZtCjyC4km
EIW9WaXvKfAxB/1S9TUSfmUiJV0YSmcoTAyks9Afxb+gwZBRVcsgkUfAutzO1oBuMQnMdoFyNg4Y
s4VAmM0EaQ8oN1Dkch9VYOPxq2Ew6Mo3etvHihEJlzN+qmh4SBejwuJZgN9A8Xk2MvSzpUFUVto4
SXs6QtJeUrlT7aGEzTaIaLZGAAdiMj/qcUtUCCe2wfxsmK0UCaWbVcZ9yz71W5krFkaL5ZGlBwyy
8GN0szFj+Q3Ys3Fr+C3GDQYAo7Nsf2P+EfrZ4FEmD+bEQSgu1o/FBeLhB8GvBVttXodxNovEi2+k
nx8uz5PZVhIwzGtnR7M8/yLat/tkNqKEIYkLzWxOWfz3PxN/DHCxKDD1eiGT1rAS8Wkv3n9tpM4P
l5+MsoiEhcV5/7MDLo/+em1sWvKHB3hW5nw2tIwcc5m/xtzBfq1Q+8EYhJvlj+e6EYQr7s8og4Tz
yQWK9L+/zvxFk2WLzxPAaIQvTD0RyPM+tXy9ZYdLpxFTzvfvML9jko4XGOJOnIkDyxdeHv1Mltea
mD54byqv3mxxCiIMWNw/YvFZzEzmf14c0LPYXVOXKETYe5ZdaHn0M1m2wfKUqwnD1UjdahYXe2We
+CUn8WXy83RMxLfepz+YjeKlCXuNPDZtplUvDxUVY0WHopK8HvQb8uyYiZa9ep789RT06hoFgLeh
p1RxMuv/nIxCwHBnfs2XceOwW+zNXqFFQevi1ogjXDoFtPcyCQKaAgMlXBvajrfFhLrx6/Z3Ecbw
d+b9adl+3bz/LI+W136eNgmeMLmSdp6m6uRJ6KRIkKcgTApw/t6oDnqLO3dABuBGvUxal69J9Wbk
mrd8IZX7Rw1iiNuLHXLHmptAG6Bq4srUtziyqmEPIXYdqZXbifLZ9AzVlTtD34dQExDLEdsYB2Jy
GJTozg+jp75vUIZDMF9JlVrZy8q2sYlFBbY2GARZBznN7vF9FAhgX7MOBNEE3LtHZ3NoqeRW/ogM
dN4RGiWN10OQPC2Qi+9feraD/ewMRqlEe/UxG7IMtZiPW3i+N1KTj0HKlb1VZdrBmCcCN4NCSfqq
ltcVhrD5qmb1IToy3KOWBcKhhDsgBusuaJ/bAgOEX5EwS0nas8turtDLkkY7kmCgKeijQ6Nm7cao
i3tC4ytHnQyB4zwRbA3gqTuWLYZwEVYruIUE/GCOn3lC4xPgc5SKeqdEcssNAbCneD5ZNCqnMtUT
58DX+bnk5QQAxFxqLb0l2DETQWdj60I6wLBZnMfawzyKNmSAWkkrPCuQrDMZkwQ2pJVRWxczApRu
VtVTryMmQJ75vXQ15+UkBsGx/B3wWRhtRaBHBizRqrRToimkpmGkg6U8rUXyI2KA8HVfEUQp5cI6
bKS7AoTB5CyvLe9OEfaAqm6egpZzzTT5V89LvPXieqzVz0nFDCnXvnTAdWuELG6A+7cPy+6qCTWS
lJR8zjbB0CDGU71aViybERFtjNPHys8VdYGVOGGGFX4HNVbKoOxeYdyMK5NcEw8t5LozdWg1NAT9
+Sq9TDJB8AmiEG9qzbFoVh2KevHR9MpwS7U0b5p9Mk+WR+3si/QAE+91tdV3Rnc2zCFaRUHQOiDN
i1VWEa32PQNH7y7WUW9WNMijHuiD6LldA7VC9Or++7sFRWc4Inoou9Tnk+486SD87TuKLHRbOM2M
0ws00GdfaCZutomAmwxMU4YeY4DREyAuXuYoRjgeI1rlrkI3yWy4OixbBzga5101JIicLpnlLJ7W
xRC6PDLNEB7Nz4uLx5Va/iEVxGCzvL64S5dHP5NlNv3ns8vzZalxmAWbQuIH7DFc/jHf8lCU9RjL
lP77+7PLa2lEkAvKISfTvmIxhcmcJKXb543vqqg83FqLHrM0no7WJMUPY+VN26h/iCpLWCmAAu3K
mEtowghlTsFKIoICAhfo90RqF6O8mhKkZu3Q6WTEoPGbpjluTi9eAEUQwUmMppKoqyogHa7KCJAs
FdiafjUcevR/Xx5yGrsvrPc89Wh4jdSUvK6kUVJDNqOQWiH7iaFudpPwMMnBlxRtBhQd77ViYtLw
e49cEr86ehIt8SwOxw+jCu+mIdevMrUvgv3Kdi11WvceC4fl/V5JiBmkHbbvwIM9llJ71Ydp+FCD
mqCy1DNOpV/Up6xus6Xk8hHI+QOqFPHOT3IUtHWo7Zqp11ZzPeaDpCVpaOOP2qIP1k56sYvoYV2r
YDotS2WrsavDtzlaIcZ6jbqwvbyB1PMtiKD+9gUiSE0FUZKOyCjFlnF9LsZ2iDznrZQGA7+d1hID
bk3PPRGiy5cYm15wkOood0VdShfufjggGK9fTB1WZT3C3vDEyrs3cG8f2gHjzLK2EzWFydLj11So
po2BQ2AjwZt71TwKjvNGQNIxILzU5UNvEACuxYRYfW8dP6Cf2oTKpfNH6Q5vNZroeQOMhrrtBk1+
HrOIWJgxt9Zx3fRvaUC61rzIIIdCjl4KaysO9McWjuvyukgwgZ363nCWx1Q50p/HIDZ/QArykwka
+kplMCf5o0oRg+n+h9Z//8AqwMtVWNX6ruvF9imMp4dlgX2hpQ6tw+YUjIV+ynMTkMC8ipqZXWUx
qLktjJNVDbMEAmc0fP+AYo27XO7fJx1ybCwr3lbGHnSd5ORuWeoUkBe+7GKtp3vnZbdblqqW4hfV
aPlBFcfwgNDWcpfVB4DuNLKRP4cES9P8HtZjWag7PMjWPfTqltwnJfvKWnWvEo/wgl28XHOj7O/9
qBru/UHABj/P0fqEF+pChD9AjdbqWJX7ghPSfS1oOCnFNP8KB3XjaeH4iv7VWgVKOTF+ozoq5frW
woryvZx0bNeDmoA5TkR5FfmKuZcsr76MjUlpc16OFmJOQx75ltDaBKxLi29QsgAELBLwZQ4/Ja9e
7Ly3Gl3tKi7SWSwMJZ0yMdLzeW0rWl2giZt3f5T5uT0a44aZlmfRCxAyzH9FN2gENpr5PpWIRsDo
I2bMqUMnwdR9z9F2EBenqf4wa40s5kRt7tIxFE/ajFdb/srAOcCKzI8kJ0wUKYxyV+tBcTJqGNjL
H7G6rV4ryd0yg1gA6DHg/hybxrCwUbTe91yQMYtoND67Vkfki/f6CGwCtqZOzmTf1clX8s8K5RJ2
YLVHYq/2+THhb7lx1Uuf1DW/16ck7bQVhACOdOXdhSHGxlJRk0+ydZb1kSacvxmXtlPRVeJd60F1
g78jf3QE0M1bBf7bSN+xxEKIkOpOnRvbjd+Ip5zmLiVmytRCUf1iSE4psm/EB+BxuCu9CfU0Ct6H
yRQgFkl6+atOAO/orfpRKqmA25hllOyfh4x1XHVRSKRP4z98L80KHgs6yM9QAUG/QCo5GKBmT+xM
Fvu66X2Y/FjLrLHSkAvVhghrcrXb5rGHrjbPtYdcp6GxzJJBTAfAWX2osJXcIi6rk4xC6xBrtbKS
u6J8EZPysszK0fPUilXzTGklxuGSW/tyMoNzn1sqIx84QgqqJ3X+xgo3tVgpdOFeGkd5y+BJgMyo
RI+GT0kaN1OFm5FasNUJ75GAPt5HlFL7p8AYyKTzzQH4M4cXAu3Tsnkwfj13YhU+q3VTriFPzkD9
rDoPtYAfWC3mkdHLMufUQqpqO0ki5KazSFpC/dB0FUSVsn3sDZhIy2zjzKVXrfFdiAp4ffDsj73o
B3dDi2Gqheb/OrXxcfkuVmG9il2LsRHW13rK5nwGURTPkiH0uMPZ4aQO7jffuuROjpiyqbrv6p4Q
sqAbN03so8juoEQss3gotUzaVe8koxChK1v90ZCFHA6mRIBbWDevUorYcF4albqPMCA6vEn7HFYQ
YgpJGPKdnlnmvT6hlQgKRf1q02qFzUx4i1uF3L9ZVkHeQHDSojh0GUQ2n6l5P7ap9jUIyIw7yxDO
tL3BJ5RqsPbyrn2p+vG4LCtoxN9C5BNV1iFsrQfSd9qJS7fh401jrbWvLrS2w+hJrxas6tWkB8Mh
mjL/jC1CpIrI+iyT5WnrW8IJxyaKn/nUtHxs/vwyB9KXpeH7v73x/09vXFJNET/R/7s3DrQ9zPKw
/rM7/s+H/umOm8a/VEtXFAM9NSLv/7TGLelfGsopnZfpX0rq7Gv66ZTzFq+rkm6wBnN7+9+dcv1f
nHUNk4/MfkyW+D/plGum9JcCXTUl2VAweNK1NzQFUMb/rUAPdS6hiVQHe7W91rll7UavI8qppiX+
OqoV8sUUtaYegu4pjYrBKiEGILFEc63G4S99KH5PZSNsSXopibAg4QkvltOH1mWsu5RaY20B8iG4
QoA/U6i41+W6t1MU3U7iH7jSac8idFXpy1d643EotTvaUsRka8b00NcTw94UWz0iV++itRTBBpkb
gzJp1noZRSA5xn6bTE23Vmoia5LXPi9KMBdQJTr5bkhicb4h2kh99GKNFkkmpj+6eKVQB2pqufJF
CHiUuXGKh2CtC027q6Pk2Rz96SAqOyPLZE6H277hup0BXn/t9b3QwkQYs6y6YH5zRg1pi2FMu3R2
KsDaJdBZwTPvDyR2J+2cGY8cjBsjj4h72rAeKRra2FE4IXwztqLqRRwIhcsHIMskJYgbpUC512oK
9CTS5CeDbi9xOKdl0ujyDqb7uIo5WdNzcqxE7hEdY8qPIYbNZSVllUbADMyZ06eGwgOW2+ik8fcw
fU4bTeoPRYX9NByh7kiTt7J05EhG4de2SlIQaeUthGYx4guiy4/V8cbZayeiK1wlNQAGE6WZng9n
dQb0JjLoGiMeLlXSGTajJGfocjTMnQAvKSJDOCb9BRaTtZ+gaoU+cC7VWBVF/ZTSIY2FITuoGXjX
kG75OuDESxxg7u0n62xyAaoy5boAddMco4yq4T3KU6JHmsnkF4RJokXpS4irz0wCWrY+tXLBeBU9
6YAUTr0XeoxMYE5mTJqnXHSZzkhmmO+eFvTrTBEcuU2KQ2gZ4arMkYGkJItRjUMZoesFNaVRYORD
pauBEO9mRKw1QyjbRtukULX15HvCV9PGIHnswgScFRiiuqKr6xdnX87eIN+6+eCljiaXKNnMkagt
r9impRluzRAcrRJAnMjkNr/kHfgFoyaIRZPhgJDNNsRxefRF6cHQKwTcU4M6lahuzFjHmPiD2lck
AqygOTYCODJj9E/IWHdCHGvgwnLzMwZqoWfRXVro9cNYQ1kDk+9DT3AZPOyQYkQ33QyOmSd9qkFO
zoLHPb1Adtq5rKSLUEowQ7IBB5hIvjcteFjfeui54kBEh27tszS8p64R4UGG1tU10peZ+qkrMBgV
Yw1QHBYjwbKIORBa+AlWmDoT8dw+/QwnV3M0Ml7SEV0W5Q5X73g1NXDUVMS98ahrd6aEcSVNUD+W
SFpGP0YJC7XeovLdhatpkr+0Kn5CWSSsLTHj0wwSwZmZL1EHG6PMvdgJVHNnRsFEuinli0jKbDVD
hTciLBT7aG1lSBKGnCFdHoOQyinw+6NhbIj2oFC/Qs9HlEq69gZMsGrK7x4LZ0TEAOXH/trlGXfy
FcGrQs1X1MMKHiceJFlBUiH1n7KSP8vgwxCTN1uNkA8bR9E8IBzmGE305zQiTgrB9mWyD8h2wdJK
eHWs9zPbM3UC87MK3tBZDeubnsoybrpfGfx1uKi2emma7JwMBR7QunwdzSlaJSbmrWSK83WoEtvs
4Sq3uzoDWgPDUcsAKIpZ8rv0+0dwaiUsajctaa6UQINMb9iHqItAfoGKaZXgMwH8z8aLP6uk3PkF
TX656X9jQQldMc6/UBc26FoJKaoot8Lq912F6Aa7K8mvmMJs01qUt7M0uvg5fKAokIB9e4+pn/xG
EcKn1BGClEQJbMqrSzZNG7SGl8R6CkxkPoE2vVjo9+0i8QhNkrcl+9tYtye9qK9hUr5nQ3ipEw+h
OCYz0FeUmYoJFQod9XfkVeG+IDvc1GRaFR3hCR23LytTRstEWTEcMionwSS6WbdvJqCGKGzaqviV
3YLevyRBQv14FE96o3EgD8hSUvOIWncXpCSwqGRURIEmu2bCfYdckG1oiCAKdVN5kb3kPUmQ1hv+
+KvAi4MM5m0soAqWnfLqx4WMmyN8GUTpRJkO2ddrIfbxqqx82a1VwnDTkPSjMjREW9PrlzCPDl7r
9fB9SGAqRfIglHp65I7mNzknJSFAjuJ595okEoYiA9uXf+dTkDuABs1t0UT52ap9Awf3BM4qMDAe
vcqJHt3lBqRQjnWLMjVeXRI8zqJ1MhvidnWZZBZhzFYdI2OCI7hpiaKKW9WaEyBSf3wqThea4CfC
I6J1yCoeyUKcW65CVT/KPVdWL2puKt4As4qAjBrCerD8s6/tvRLaWpFx5o4IWzwESOJ6HB0uKkBv
nWC3mQTMBxHHRxGntHlHVjL8Hdbah4rfGG+Fei1pwjpxXuP86+RdnXbVHPgrqg+jX6rHNjAYXYw0
hASsw97RrFl6rZcxQYd0jZLhkFnTdTRyrIbk9dajfrZ684Mx87NOM85T1JvJFWgt46LrIbKpKfcd
8khYryJwxzZipMHQjEuMEi2oSYYR+LujFyOE4VPCJUSpA2FhNOS31OuKE6uH4UsZ6Wtx4QDNfId3
fdiFklnYzXwO79vxSnWDpLzSafwUG0027YSg51qstmudnxiBNUMZnPpW1YNKIBOd0dIBqjC8pS67
UaTbWeVIVT6cVfW6+Fp72gNEUafyC/WrHO69EuH3pJN6yk0FsXuMovxaC+hY0O2cdOOuaCcfw4cj
BedxUudaoYiTVeHUFUm3NuVSWuiSjThNkYJVEQLtVVvDCcr0U7aSc6MpR7HKPuVGe/fr56EjwySU
Npkhr8hTivCJP3nxFgTxtSP6cNVakZPpBiLK2GFHX8eMP6Y4PdLs2Ed99UFnhn7ScLES9UEqfXTN
+S+51Hd1STG+kfbmGJFrU7xII1ghuBYHsRRGuxQwb4e4uKZgQw4X/APG6UQPm59Z+7sJ6naT19Bo
0p5+CMXJr8GD5fEFg57uJyUKyTde68w71r72i4g72R084xYmp6LvBETvVFvyCOpWollvUP08VxHZ
YkA8C1y+214TfNjB2WVMGsMRPOM9zIoDoiDgvG1z9AsNLmZsmQ5bKXdw1p0DwmZrhn7ssBhWPicr
WYNSvTcq/xPF91WPhL05jyvFUtlnv1SFMCuJ3TqsAT0G8IwoNfKdSDAwuJBGSAexje5yzuC5oJFm
HKzD9FUo4ss0tbRIiKI0t3k3uhIWOw8z/NBPB1Qnj0jNQD/44pWCCqW0lFPLkIpP7VjtkGvt4j4i
qnt4mdKqnQen3tYkExWFmgwGFgrapGsSbjBrI1kY6Li7zgg7t/hVuRPAf4LPZzJFMM1Z73iB9JJU
AuE5HUVuS/0a4m7TqPK7FTfHyBc+KaU8aBKaikzSHfJTaKVNALQVddcVxLPVOWrz+FGOKeEouvYk
VVnh9FED+ag+ynUkbZqEnx8sMNr8bFfFnOjUMBvXmImIouI6mBZRv6qppJLb5G/YZSj7ZvNFZpac
LFqRoOwJAF8eaiayUnWgKbQoS0xfoP24vLM8D8sycM2WsLrltZ83ZLa9SJWLHt3PZPnIz1NDphAg
jSEe+X//5eXNP/789/P57b/miePooMj0CoCrNnio5z/EFZasquUh530SPZeHy6TUpK2p9AGDdW+v
5e1jbsQgG+YFLxMcoP88+nkNkOmfr7WVEqBLcAi4Q67cmh/p8jeWufAe/jnr92vqXmScym0y3cB6
7g6282RKW0pUoUci+9IsXF5c5lkmWoUgYdCr1Kn1pzyYfOevz/887WK0D20D3r1MGEfYP+9Qy403
JVuIYv8/IQkBZWxkfYhNlteMboidPiHhJh5Cb11D+hyUOTUgmJtvAT1E1Ebzw1bwMSekbtpuyj64
E461Smn1MGk0Tw5RdCVyCncDfQSsG/ae2O/hrb9XHil3nXOnBPpwYOQC3PiaYkVzipfphREpMuf8
C4o/yW4OI+l9+CSVVPDSR/MOL3YE55G7ICe0w1t0tk7Y26aX9jgUxn3yZF6UYbK/oMPJ+boa72hh
pA48Y/wUhVv06/bG8cu9Cn0jrODpO8T/8EBkoYC29qPnxJOuRNxBm1TaN9SW0k3zlWlOTLlyRBSJ
wPV98Bzwc/iwWlf5rI+I6ShSb5QXTiUQHdYJhEGH+N3n4ik+UF+l2NsDwJi56q7wiKCr5ZJ2TDY0
BqQn4g0CsJfkmKkrHWBZ6juX5Gxe6BWGpR1vmnYtIvb1uZkNzuk+f/Cbdf4ARrNK7phqdzicaY0F
O1l+BfI0QPfGpTsIR6YSWlrBrm+k1k46JEgW0w077nvo62/SDUjFWtgCS+SWlQTLxs6qeM95tDG5
wdwqMr5rhnWtiJzBCR31yaM9/TQ8ROJV+LiAxUc4NW212lEOyWP6zgk6uQAt2eZO8pg9lveBQ598
7ZGaa7qwO22ZQa4NP/LDWr8a1nlEiuQ73ggH3dsTUdZSMd83ohPCP4tx4TMEJeUb0g55YNEHooJt
tRpfMaCtvrgx9e+sYwN75TUj/PMdxcUdHUDt/mVw5HNih3cg6wa4e1icVcXl9tBOPOdSkl68Nd0L
IhJexiszT0lCEhx07r9wmQGoI2zlzXsyd5jGNvolPOo7/Vf2yf+wFG7VC3mrn+EVrZP3S6Az/KKi
gots5OMrfAs2wy82gLK1avargEDSvUSErHsTL9kLFfcLV8W8t/WdsBrsnJtRN3z33r6sq3lBbo1Y
mGiL1aDuPB+tjAvbRNYuFJEMXK5rWgSJvVFbG0Shv8qv5S1+bwRnDT5Gcd/z09l/eNWIcgG36lB1
t6WzkdtQcVxtC+8JC3bu2Ug5TNmVnMGhgb+RHka8BFcYhqeb8vAQdjvBuTXFqvosGjx/bnTGDM1f
l5z2+hS5LUTnw4TlA9OCE94PwSYhJspNOZYyh2pO3TsgFztujoSbf5+dx1VzV5yBF03b+NrTTDiE
nHE20yEc2FJ0PdwBu/h6l+MMXPnvMOH//SoFjbW/J+a8I707e2hzjoB1qURuzeb199PklleWix95
U95IWGNfdpotAH9sBINTPNd33KHI1rO6oc5CrceZvtjZvo7R3bBG34K9zg5P7bE6k/ChcAoZz+aR
bowTPodbsP9OsL6pu2qLeyuxiJh0jdX3nnKLnY3lJNyj2sboVi9f8abaQoN8oubD9TuD7B6xKik9
fHckn/sonEhZE2wgqlTt5sOZH5O97ECEr7+fN2Z920m83V9hxnoWEVZFdvT8nUGNAzXmQdxrX4BC
ByfeTfdEKnrbVudI3g7lLjwFF+xtluHkx8H23ymSgNd5QZRjwyV9D1fxnuSGcM99Tn7PgIktl2+I
d+jS+3Vf2sZnxChlJR6nXRAc1jNWSHbT03teXOT79ndGcPV4roR160wldjFHhzZusdWQIZQf9Sl8
AHpLeCRV/epd/oXsXZSeGelSysK3G26oT2JIKCSHA7nQN8N0RxfdUj+6XxApsuZYEiU4uJb9Tiww
2qzfoXiOFPuT/qNOz8QVTlq5jq8o0V7K1jVpLguzDTHbERNKJaqxg3NAcZOqvpve8k0lOIytiIS6
ZdpuklctIAzTDlehXR7ZWfINW2Xl7zX2pmvw2t73m844s3WmQ+nkTqza1afp0pji3khGjmGuyZtg
+ezpJOep3Vt+lPiJaid6jTs30zaQR6l57TkK8dsPqJruOEbClZg9KFv0LFfJ5ZIKSqpBYvwQUa+R
MHHa+IaZP92QWj3w0/c3EtjsaL5iPCqfXCy5BKLOPJB/x8mBGN38HYcmKen+im1Qbvz7kAv9evgc
Gamifypcyj+coJ35t6dUk3+k+8ketui8xF8K4fDsKEd0Tlt13vcKsKHtc7rpvPlnDxniRfIDhcvk
6b3mKvjh3yePE0fUA6so3qpHvvD8pY+cegbcDcGW420XwSzd1eved6dTs+3s739+v5s+QWke/NW6
vg6iG+ICc6mznkjbcLz77JJf86vvUxnZErbAlshgHucOWeWDvkm+xLa1zduknjUGu5tozRqQeEJM
AgPwOncI2wztLnYiYSPjb7qmN64MnEZe2tKWBIKCWR+nOLOfc3nz9qUtrkhe2bJbRb/M33q91lCG
VFyjkHzZNcdKueECteZKyhcc7PRe+iSbXWWrSJ/yDUo8p/PE+jJSh0wgj/ocMNrokZDcSTuHe8Sy
drYmksTW6j3TvV5u3LSxCVGnsWmAtlg1yKm8+2kX3jT4fRGqv9w4FciaOvE5eLLgNrMPnOInbrw/
mxfxyoF6C1yBs/peOZTvkVs6nDw5Z5CdRJbmp3HoJxs76RrV3Ie+L3YcBq/+h/cuHMhmPUAwcSkA
mE635hK7xzVW1tyP28lF/oDyw0CHCohDrvJyYnI5OblIP8jxS54vJLQTg2ZD9QJReuLHqa8mHjmb
0DEI1hOZIDbfN3Kf5t203NADF+ziYM4RR4hv7DmBC4LFLvkglGbiXOezbeqNSbNWckCGH8iHcLhp
ECSKFQyHpvwdzjUDnpl2nW7H9KJ2yUHl+iXEKORcHT86OBcMaOnWaB8Nc1P0j6R9AX0BPy3ufH5a
Pdpp6gECovQQO4Zz2+CUEbYHV9xg57kTHuHjjBXUg1Vj2dKatNJaQeJnt+/VOVhH1qXYGquNt6aa
5XprgiAc9vIHxaX1C6nxfjh7/dkvPxOCEb9K4QltoDP8UribxIV7FIDsi3vCHaCcuICNpLaAJZ+u
yG+b8pPusC+nW/PDj2oQ3NCvt43xkZjsHO2ucBucON70pCKZFHf0erlcUaYajEdKnJpHY9RWVzEk
5exLfoI70uhocdcyoRZYsKh9H72t1b2rYIo5gPw9px1pm6yzc+RO6lb55NzG9YSBtGTMZn+bw7/l
l0vvCbusrDXDlfJKuGo5UBjbMVDlwDtz5glAfe2xRjnlFWsd+bPoEAjS48SOX7Pj5PEA80p7KElD
5Lyt7UeFEeTqazqAoJs8ZFQ2zAZJ24AziSkly1eFQ5vL1UrnGHOb7F72GRpXj1OxLdbqTb0JxRam
0Q0xvckw4q04c5wbL/TBd2JtdzsqJjIOMdZnsqmu2OmDBB5jxl6tKBJXDYlwcJioQNsDJWifQEPO
FeiV1iFnMY743hYc/RFJPuMdmfxxehFUglChZDuZo1Ue9oN6pqQyJSS4rIUHLzr5g0Oz4t149VTX
VE9Dh5rH7n6BQ/3eHpz7QO+38UplnTdcE4p8x9ZOzgI3HgcCu4tHhi6UH0VoLJj34Kx2DjT2WFhx
+Lfxc7yPojXH80guN9+ltJ/Ufqv5dxoMaUc/jntx1bUrYJJ5fBkO+K6C+Rdryn2aEIF2E9S7KFyl
mfseitixVrPoQl55qAltPPdcn1+xDLSn6jJe857MgbWYP3TlqowRVroUVcRrHW6Fxm5ZA5AXJA/r
R6V+HIVnb3gzQ8wt88klQfr93kBpieyXhgozQ/AAkJojQ4kfwJivDWtNCi8DjHHjt2cGqNMBZjj7
vHam0Gjs2//D3nksR64mWfpVxmY9aIMWi94EVCAEg8GgSHIDo0porfH084G3am7Vbesq6/2YpTGT
yWAE8OMX7sePn8MpIBJipA79a8053EaPqVQ95Tche6Soc1jQcZkC7YNeuni6z72FPreM+bODW0xi
Ju3Het8WVz0+zDUeyI956mFXT4ZWOmjLcNQp7GYyzfolAMfH5vQCH9kg21LuB+lCOMP5SCMbm930
bX5Ps4MnMd2c6YIogd+oXjYASVWP8SaLIXi1hpOjLdauytBcKNJGo58a7G32VO0UfLOzQ9bujeKI
3FKROvPwmzwBn2rzBhaCtS9QI2LO1OgUFPs0wG+nTB2x9vPMCy13EU4lLbowuw2njPzLNv321qWk
GkbTZUFbn6N91vFDGmyCAJ4uHer0RE/fFoRxjqBXalfLNUJRJD4BR5cWeespg70PYwlpkociQyWJ
hETAVB3SMDEif2gp7ilmPvEA1g+iwWRHl0qWcS432X2RIaTuQIIcsdPNjnB9DBU2zn2LN5B44MiW
ZBuuyvSmgm191Agpkct8cyqh1fIth3Bz3GXYi/eaq1P8OqkRZzlB7FwfQL6XbzYbES506k2KxzFN
6VjMfTXZL8TLwpPmIXgXW3u93pUvreQW8VeIZP43RxKuCVWQzI9cNHsOJBUFSj9YCEcRARN73Zpf
Z8EZHzkeOJ92/YV1Yx4UStjeReLHQdyAh3vEHf2t2INf2c2uuYves/f+9FYH1e6t/lL288snOv06
TpZ2/1Wr7OA7iaQ0eU/YmJYzD+HFIKZhij4DCyB+dU8uu0/OxRVdPQGMHWSW9O5duKWRM990Buld
ccbLrLvpJ2EXsp4cY8bpsfZqwcEerHkyg/ZjfGEvLZ3mmjD3JCbx3PrdSGpENYkqMlEqX8tLcc4O
3NCuv2n0vO86v5287eAFdf9IBY/thkwvO5SXst5PD/PX0NqENOguwbPbJzhtAUYwqxu36N5mZmXt
hpVnyeAepjvjtcXM7LYBBZXgOzwK1CAxTxn13PvYaabzdpDMN9YWn0Tm7jdPbGPVdfBZcDg2XzDb
NtmzTuWNxcuKzD1q5eAF7Okze9BOJnya9rGNNvIcSCeoVsyy5RvPpC/8q9ARNlwjdHDgzLZE1m5+
i0/SleXOp8AVGu+R7ci+0IMvvpNrcTWOlW+4hHf6+ed6ovGSforuerLQAiBxJMiv6z3dt8OlTF9X
tJhkj5tCz563w3U8vauAEAiLt4Lp8KQQUFkv6S9ycgPG7g6Js28AJuEjc8MCiV5nuMoukQ4bZOnh
985zKOd7plZ/IVOVXggvdbt/VUQHATHFu4gBT9zw2wtYCeR7kKfEKxtXJKJlcBIKUrb0CXCUdB2x
KGA1Ff0cyTDCT1ILuiPYZpM3/bWrPVYNTdU4wWVngibNevw2Ri9y5ad58kjaR8WtSsd8rXzJwQGk
CkgzxMxVskurX5Lit7SzXvjwHnU5ZjTHcbPRQmjt3Rw+Ild8RPAFVwCOau3U30fGbnhAPAT1riBs
4x3RrKrcV+FefNXBPvR7k/X1zQQKQp97kPHSttmyBlteg9HJ3ttTK+/qR+zghc8Qe2vFLiAujG7k
WfcjRRzVDkFeGic66aX30nxq/nSaHuNj+NI+TRyYJJ3IEqCSYu7iqx319q01XvCpkSr7faajbAec
uCs8B+HjkRDCwZ0qgxXpNXhCvYe/x1tlnXDlk+o9MFeW3CYcXHXYxbtKf0ws+Jig9qd6/DW9c57x
MW+FrxEL9a8v9e+ip/gB3kTOptIl11FUtbO3/PaIFGR06q5EI8ObznFd2bJ8xKuF3yyrPYwLYMae
OBZ0oPteul2MS8AOv8AV1uS3cvStB2LzY+GSYVIXdQYwTPkVIwmPBylmd9HdMgWD7C3yETOKdD1B
FZE9kgmO5/JGLFC8yYv/aFANY6Y2NggIAAZID/v0LgF99jaw4ztt/dzLne68ZD7/K8pHgTk0BwIF
je4srmDNbnrqso7JXRhPdehO6j0KQFDl0bbCrp6NhzjU7I7Fs9lf5vaBp36GC14Px2zkVi9WSySQ
f1QcBA0YXBohbsurjZO4/AKhK+l5NE5h6WnrB39AZCwoONtfd0p4LPCln+ony7jO3VHf4lA9uR93
yh5ZrUfsVc34Ky9gdR/5jAHE3w9/lxdm/SfYiKX6874bA9NwWxoswPXI8Td8hM7CfeglOhsrMgzV
vnswwiPuiohNh5gsv4LTEcKXYB5EvGRLAJb1QQhtnIwo9+yap7AHPrf7l/6FvzbEba+9WA9N+VCB
OONwrL8Owp7E64553xOs+COOX27/MrL9rDVdIayu9EKmYZbviIXQNGObaKEOzpyf2VH5GOBrsjYW
c8yuTvibeO0eqesamyfHmp55sw+SS4wloPAMl4h8HUBXPmqpXZBt7uYX4Y5jqHLYVHUYJxR+CKJq
1Gz3BaiNLyOllWE4iarVNiBvXBEdMgZcYxLddMuiORFhhyG4gdfmzw5YnNlub+Tq9a0gq9HTu/mD
0RpfNk2BLdxnu4q32cemR1wavg5P8SepC3ExWC4bZOKxLW1CUkcSi+N3jnzEa6LeCDERqkyoCXXU
Hz/Y3WYEofyR1+goNB8xUurONYYDN0ANltYdUXsedNF5WUBj9hKn9IuEk+GHRBHbVpC234WSl/kB
qf1uTuCKIBjqjC8iVH2ysGNmWLv0EQfFBHXW5NKZrnDHICeNnYIVqlhQucN5elLd5dA0O+Jqj0Wm
fPQ3uGQnAI8GtIYA1Hwlus/BhSUb9J9UiJBCArMiRtB5Bs8RuSKsDpdgRFL2UnoZYE3til33O7c8
IqpMt4Hc8fibXC0EgyEsgRmR0q8IqvQ9oYxODqU8RYc0+CXcwETZMvwsPgApcVk8INUfp+8IOOe3
yqHYYFZTeRUaAdFuSn1GFGJKRoqUHUiSwtdlOisv5SVzOdteGTYxfQmJs8i/TRCaDG9wRxA/cEd4
Td6yKGBr4GqKp/mDd2Jb0UjYEXhaCVMvOeypR52k1jYxYq9OyocqH2U2uLf4hhfJvM3A7DlMSRLc
8JxmFwMdjRIO1o1dS2ZkyC1uyn68Fc9UktE2RvvrOWYS8vo6OtVM6g880K3bfGQhA1bDBLszz0xw
kCaTw6eqQRRdBoS9C/UUwB4S9S0dgbsxuZa5Sy1KSr6YPWvtS7H4lNoohpK/Zo+8FmCnIbhA1EXz
eO48jVGjuOTOQEKk1Q1crHsY7/yD35sGhwAdCjmkLmdimFqft7LKIAIc1V6ozphBab1Wwu8edswS
bjBccgBrx3eitDw92tNGQeTcKcdCexHY+rlmIXTK1l/QKGv9WVy2yZNsmQdbNqk15BcoEszKktqv
y3NQbbG/rCNpmxsLjsBJwFS5EZhgdq78OP9w9Vwr78w/FIn5DJ7O020ASJttbLjfXnniA9nJGI+a
LWV+5KdFa3caXX8uaCL/JuWqnsSZPsHHVMttqPMU1iuWd/xVz18M6kCLzOLzOVu6ggX3Dv144izl
yLByR9xXTbgz8kQcDLi5JIl6PSUwfrxCr9nqOcZ4z1nIiDNeKqaylpfiNYhREvnVjosxTCgNgD3k
xTVPEYjyjdnJe+rzlXOP3vJK/MVd54CNTfYM7M83XD7Ier+FIxo/ksGt2Sk5+UippZoDd7tNUhTU
g/B6pS6Hz21xpXuJyJGHyjnPqOLcLABo4OXDiqfiDbWl9njqPZrLMhrksCRxLKCt0eYaeUTsCkyl
UGOHuwrdDaM1v3mzaC3x0s/Yg58wVntR+K0C25/NaC+BoSENg2a+uh9MuvNc06Sl6xdzhW+BXGVt
e+8/PplPwOuYS1BJq2G67bgz5iTpSa3sWibq5HKh3CveESSyvOtcBww/H8/BX96WlYL1dgtUxrcH
Gtn8EvdOjyePkdth0isuV8Ui4ie8hMcx+XNMaXi7be5Wnm0uLe9otNuGgGuk9Yn7X2uHt+PO+SWu
l0mwPSTkPgenhNmGr/Buk5bZCfFWvhGX7hTiPED9jrOHKAmgxTYHZzlPb3zweKNKIJAxodJoczv8
Wbsbb0g/oK7d8XjAhTOyZlW9GWg+IS2qBiz5QkHWGjeHBUB6h2ExNwv/jYfIm20LAxMPFoPmDA3F
ukfjqJL/mB4PlgXCZ/BCHjt3yG3SAFk7I9Lj10jeY6XerO5aXPGx5EXiCg2U6NcZt6VsS9a+qO01
9BBuICqUHvX8CHgiZIAJN+Y8Hx7CehagcrqLcZ/2di46lXHP/UxMJeLBvbGeeAy8FhfPbS5CTAF+
xiCe5BTqK4g74Q5zFVrn0/SNoAi8UUaZq+B1PAaUyXgMK5ACJnjGOYYxqTzxC7F4mqwT9TrmB49y
Rner8BvJ55Ooucc5AfchFVjqFAGt47StPoO0j6vistcThQ2WRYb65HBkkvX3wwMFUpTvt7WIBNvj
Jm4wM8Zu3BC2wNLxKbHhQWN5UYmM5Tsqslwd61iLXSJH3E6wBBMtuy5oRCsDOqActhNruI79awpN
rMM5FFVF9QylTZQ9U991Mh1PLjKPWI1WCADgwqC4MMYyyY00T9ReeMZc5hg+svaM7sa33O7G4Krp
td8Tl4dYZoy7Fk2hkXlLmWsbWHxYoejILskTDMe1Dn6Gf1e4IDglYhdkn82TOgd/jDCEbaHfw6lk
fLLSIRfOWnsqXfN5DuC6cWeLgMv1thYZH4wWWHDlVnWy23v1GQyP0UBpvcr2kuwwC+EUGNgJCy4D
Vnb7uPB4dAwUVWsF07XVyyF8MrDsQHyPutSWSJVuzXWn0MTxEzkwpuias5T/WJDdrq53HpjcF/fH
c2VahtTt1A2fnPKj9dFcQ+6JxInJmBwYWNI8Lon73whBBuQiO9bdEDB/F1Vbbgo/MlEPbfG0rkc+
fpsEI1AmymW2OeO4BuPEV0E5ycp2VC7k0p0tzGCB1Gg4WnaT1dg+uycS2eD9cIEeEv0Xi9E6xp+w
VIuHbb4KOLsjixAsupeWb2QPTDISXHJglaytmh7RJ1Hnkzgj7yu8iHA8f5adiXrruI20wggomA9T
UuHMJLRQOqhwTs0cK4NE8zFpLiR3G3DdUalIWbb2HJM7sJdD76LCCHvKoak1XI6jcoXS3zyCs8Hk
sMyjJJRQo0CIrkYe+iyDbf3Q2YXUjezU0O/u8aetBnSlHR510xzbhqTCsSicw2G5C58ZUVE+bz4y
IPeoCMVuxR4i7yz0uzT6H/at+bHNa+XKswRoFSmIUvZssNwDqIf0IuQeK2tAFHvckFx2oBKYFDpX
gWqLQT+BeWAfRlOR3Z8Uv7lDUgVU0bJsZL+Lca+pftE7GV4/8M7UA9OQuxgjnwRaIFBngbZuSlLy
RrrbpIEV39FEDRM0Elk8bk9zcoT5rAMj00yDanoXPmGssI2p381BoPHJRFHfRVcHV40Ka5j2WncO
HMRtJg0BzHJlM5WzxTNyXh3Dsx6V6I7KXtQcx/i44KM0/hr7x63qBZQQu2iGKKzQ9sBeJQM5YTEA
NVkB2LPVd2AEizKNXzd7JiaPgikL4x9ICvOk5Y4VqIH1EWQZO5ZIGT1xGJkVTkpbEW8yEawHgtwO
mSUOuqvwwfdmHPBWUfyocwt1wFPjJEd9FycYIXugOaxYtrvglahWb9/qDj3NLcTIGJ0AIj1kAfC3
t7d1L8D9fAUR4eONzmHl8c5UnDi3c45Tu5KZjRT9l20D2c5s9CzlgJ0EgvKKvgK6V4BB2pVlCTk9
7J4bNvrOq8eDzFutON+6Xf/JhKcGEipXlm6PtCLtCqsbpw8zNwTZgVUhoIDXOLroozdAb8lupY+d
LWIdjoq2j6Y9be80vOOSUGMHSSEmd7FXUldUEUlTbKG8hkRcbCw/mxGLtb7PX5kzLCmujJ1oHbeH
zYuYzGxG7Bw8ogg/1zzgobHzFJBWdJvzkZexXXbvEELYoDjvBC3g5YM/kTcTL+d2AWcN4SHpwjY2
JOfWhGdMbE5vrk3YwIfxqZx9gGV8yxgSnLFaxJkc9Z4KjmYB229FBh4rv1VENObAGT8jbutsLTmY
PO1KlT5RhXrmFu/xVoQgmc8WgiYI/R0QhNMMdHhk9keTLQ44IOzB03Ll/QFOACUZIjHu3vhkk78H
GyVZJ1/djm+YJ8CfMItyW9toBn0H6y+AaQGYzOHcgjCFROR4ZwiS6ZmzVUAnRX5lZyEgBOj2dw0Z
pelnBnP7XmjLTc9D01Peng22adbuMLSNDEsYV6VZn+5WM8e6ssQuS0PsOFLS0SkymJzLZjtQ6+oV
ayzlIA2bOglCkAh+QqIq1QJ3J/Ut7WmjKDCyOWQCc0psskCcYgrdAk0tid6WrtCinREiT4Qyc4ia
1CTLrCQU7u0RkSImO8BZi9jAYUHyvE50wZNWnkg3qU+TPtFmHHYGjRUzO1evKu4YPzaqSSK1Cf38
KB8Zq/bVFtH7FHLI1Aqnc7wW/oAkKnFNFJk4QkOa3k29lbuZId3QRqi8H+2gn18PdeT5wsy8/PxX
mykFQY54+/lZUWTLfga5Kbe2oFKe+0PR6f1hahKGbBhPiQynMvt/X+RohYj5830fG5BB5dq0pYaF
26JmfIiy+O9flM7XNLRfu2nBkkoTH/58ARr7n+aiD65SIsDx86UdF8TL//z+519jx/QryiL4UXRK
fhSefv6J3CuERqGq0Xwu16PQQNcUsnahT3umL9gwWCMJfH+nD9W/Xa0pwAhtmwxzn59//tzCH7+4
/TbMTn7y53/WGVL0LTlY34H1tAZMyJ9P/vnyozr1h+DUnwJUGj3OlkglcVboVooKsSGv5KSrt4H9
+TJt3/7l/35+8PN/8hDvlVRPfMWYToWRS145Rg1Ul6Z2p5RELo4EdoDmuRXlbpc2sYGhCO0FEXKc
4qhptqzDMrdOQ2rqrpYbld8J9dMEMrNCFkOnGHg7BRko599dLuIuIIQfGJ7nRATNoQqt3p0ajcLI
CqctBUJLjRECwUhTbilAlFHQ+pXqrZEObSQnr9FzWIyOziYDHn+DM0e2DOZOWKb7uudAHkXNHkpE
3hR9ISXK79p56yY08YjqRhMnx9n8KLpbqwEIaq1UIp+/ExLSdTEpJi8ym9TX5JpCCCCJ2urXRZbu
G3GpfAShwJKnEEVcwhOE/xNfaxFes2jQIiUAn6uQKIlzDHRVjjT6kh86eJU1qBW6P+G5LoZAGwMx
kRSKcG2DbyLWZ4VJrmVp477LJ3CoWsXBksa1Ymako8Xryr532qGEsGegNi+1ZOTN10zTP59HGIQv
EBKdFNNTIaNazyFE76FhU1WIHSklKxSoyqx5jfoE8sL1uAmRI2qFcZTi1ROMkAKlV7uokmdEcgP4
9ImOnnuVkj9XhpEE0goHCUHnxAQg1KcspEw0vI0Vg9Y2kwry+qxY5A7lTLQpol1Ls6IzFnS0zW/0
B2Kpboww/pVdrMS/mgX77niI0TEdKtXPK/yyQYA0KdP2syJweOUEj3FJAWbYHG9C6lEr2I6YrBOc
tjSipWkoz0Uj3+Qt66IVIjCBEKF60UFrwDyycEOfWDWjYPhiPL1WA1csCBmkQME8Df2s3YmcXcYQ
H0rk0QjsIXvWcfZq9ESjovZhpZZ2igYOuEKj0bROohdJJzOExzwEgrwch3jEzFAsy6Ol0JUvii10
Nq1ycmkL76UqxK20zM+0g03VNOKNPSrnUq6v6zTAkKLQSwvKepQM7VcjK1AJRgHB+AQ5O0RsGtPP
5Si6TiVCH7qFGiMQouZak2Iei7kM0qTqg6HW0KCsq6MmtGfD0KZ91vRvOkJe3jQ1cFVYvHYjGNdB
Sjj3kgVV+shMtklEnpMYI2iO8VXW67RbJ3rbUlX9agTCuahQEN4mHhFG5LM26R9XLboSQw3xiAqJ
FkwwadN1KWAqTTTvpcNrlqDcXax9hig15++ifhmRMe2nlsY+2j7ulDGT0V3FkKfKif6X8F1TdNo5
suncjRGih49FY3ijKlmntm5O9NP0R/pWjnko/VaWjgaaGuCMI4BaA4SkXjtqGgo8QjrKLFe3L6Tm
IK4PvU7zbNchZFNCjqDNLzBHAxabvJAk1Sny1bneHeiQGmwx1L7EosK3oNKR+Mw5CdruaWrLtwmZ
a2UcJH9V8rttptOpa4muJmBfYcTLh5nViSMnsWvGtLxNtKg0SKfNm4iRtRcULLaSmpZmnVab0oLr
0a5Tckw5R6x+TJw1pNkbgap4Iy1CAzEaOmAbzQiEgXhLkyvRk3GkLOqRg8XAFzAb4samaTiQRGEN
JqVcrmoc79NaOzJFio88lM9mCXm9r+YnCWsmA/EcW5+orE0dsGHcvqoddrZmLxzXBJqGsDVI1vOK
FbfZPS1iPgeI1p8aHg2QI+zvCG3BZVC+tYn8ho4rDNYtoiJJWu5m6rtTlJIIYXF40VTlpbVQidtU
VIM2UYgJK4CodunJCWnC0usMvlk7zkElbbLrMVVkwaMRVnEqhTYdsdFvC/2vhyVSJz8JrRhl5XKT
9BwPel6dhqRWrkOTPoaS1Xhsxlkgp096VIl3fVhj67cqR5l6lp4l8mO/jBR1oGJ1Lbbrk/GGGNrX
vAzJvpiS30tc7KCox08oyNByGlTmm5Cs48mqq3PYLLmf0nRM94D4nm8UCTGknmXW7Umsaywzpfi5
1EfyPCoZCwrREkJ6Xm2OkydkRuxKRf3MLLXrRsDusehJz8eJuBl1djfpBKqASGeoQuvmq6ZjHFt/
p3N4SjtZgU5b5PZaE3ZWU9KfcrJdjMgA/1XKQGYm6cchHLHykbsgokOHwsMGkdA7HLVpck6yBmO9
4ndnSPQHSJ8hTeo0gU5T0CnJpr8lv/RFNLmxqs3+NNa6Vxhj0GgLR60q6542kR4ZLZqFYv4sjQoc
jW65CkZEUUwZV7fAidPatLtj2epP8owuHI4xcMVG2ZtEeTjJdXE/TevrXPWXtujACLJZ2a/ieEKF
MfJ7lEPAoKcb4kTdJTVsBq/yBblI0OCJDMfQtRKoc4HiIih0Rsu4bM5jTmohtIdeoyGp0wEVml7O
H2n/uUzLfEJ+805Idcs1VgzFVAL6pm4aTlS48xKm93EqlF84q7o59jfE7+p7KNL7zGR/KFUJqNww
g4QIfV9E0Dr0eDgJi/Ug0YYcla1FycQsIXA7eNak+3rs0EeX2NoFUEUJf4LdGpmfyUq0WWEdCzED
nKqVo0AXgTSz0kCUa3IXxKdmkkMcVCnfxjBNqx5szmxYM6I0+KpRwTJPxzNdj3NW/qZxfzcwFu81
1i3tJgiehCXZDfev0/GyrlZyXuKLqRVwG4bXRZ0hs2LHLcjHZUV1sGnnUyvMIrzhr0jTCcwjxG1i
4WHS4KNnVtd4YTp+Ic4Y3iwqS1isDcgJmOY5isbPqDNCXwgUrd43NaVbuZ+BAdYqaLCv2mVScUTo
UEWEq/uU+tFv0R8FSgEEb831VxJCxGjoEq6XhWX8ZnSdq0Zr72rSSLlZCjmC1uxOms+LksSnoaaE
aqaKN0nWZntAkkMa3leIya4Y09pzVaE1GBuvbWJhOTe8cuA86IjlYwCBokTtT6xTtw5D7VRbObr2
a0+3+YYxidVtRtssQNn0uOQzNynT4KsB0CuWSnmwU+h/1hu3bU5aIq8XIxmaM8IEwPoLAQsIgRmP
nSvN9UWRev2UWZReZxpxshiB/yldUeyWMySXwvSEATHsoDTzdV0Dcp01FB4msdpPhoNoOzmSdpRm
ofOMRXpB1eiyDpN+lvIW66Gac9KEvZnSkC7LbDmIydCyVFr3mc6jRCgCVpOsoGwXU+cUp9rRpSuI
WZ8XHQlFUyATUJ5LtUtBwNFEmnSsUPOoO2DM0Dx30Ba9mvo66g4Put4CX6g1jywnoBtFqvSNVAIN
t2pJ815161PE5TqNhrtZ0wIMmOVAtaz7rkGQcki7LU4sQc6MbnwkNa39jjZs6MB8W5h57+aZ9rZY
0N1itT1ONBkDWkpvrdpcikqxYECtPd4OiP5mi0vyyOBqurpxcglJhcIr9Xnx1B4D2SYhjBDYmfKh
RQ8QHCRMVZT45s5F4Oe7aEtq9uKELcbUxsek2RsWi7SWI7YxhQkeUq7NpwG107EwMdTDgVtnm8SR
CM9Uk17ZsHtUcOHBgRVkt5KrfZVsbQgQPktJk45zuN6J4ijtZcQh9uTTyrRuUQHU9SwSkS1boTNC
CCOhPkhZm13xFkv9eKC4nm1tkVVlJPDnF+UkhpkvFaMOapZgCKvNgT7RfmQaA0kfaggHPL9izqsM
TGpTa5RWhfDENxUcy+mEjp5NbbOnz/CaTSvpV/QrN2jBTwnqHYTLslNnAac0U8mZJ4vh3WJkW78A
5ZNQy59EcRNnUiXpvjZphlUJbXZqVGxWoSad8gpaEKoRedAAU78O13KPddWRPsbvZjESROirBOSk
extQD1wFDP2KPp+8tZIOYQtz2zI6JFaB0cqImxXN6NIrPFwckGmcX0kMNRG82hShkSHd6AipqHlV
2f0ShGTh6EXCKq3TNmgX6OhkEUBOCaz/fu0Pm4N2198J8hidTTG9yOokPJLuKpydn2vbNagwHkc9
AbExqTUOwkNVGkFYkigYA1VNMeT4znuq6KVxRzLklJnyOWUxGu0Z5tGoG5aUHVb4W/2vMZyfgR00
0ieTXU7r9tUmcTpFVn0KB2WiIIFBGcn9wahb9hYsEDsq/UIrhn7WZCM9kTxOWpp9Yd0MGSdty0JF
hLpRGWuyiJrhQOhc5jBDJYXuE2kqAgOd+Ht1GoMReGSMwuSM8TvUdqtp7pifbKepsiJpjWIXcRrh
ti58yXQWHE0p+TUnHKvIBhbbbGFBE8LSPjSXXithzQnttZPYRhc9QvcyUk1e0L5WyqS4/dK+iZOG
cQaGVLFa10B/6y8pEZ/ilFLhOlKWN60phP5PqT9c8FgXyuYtThrJVeaIIiVc866G/h83VD/ieNys
TbK7OVFugjGNvmgtCJpiWGl+TDi075a4hqoh6FiPKXjctPE1X5fndV1oIbMAgIeqQM+ye1rjci/k
UXTLtZduHD/n1IJEG5NK1sAcDpdb72SwW7kTD91c0B0Cg0SqZvgK5mE0s3PcnhRJfGtXJBkKxToa
qA3gpK2bcG/Hh84qxmsmTt8Kos4oOdMVgliXtuuMLLtpSY7X5zOS59rXikJwkl2LuW2CoVwpA6Xz
VnSmEtRZwK2Zep45kFzQqN9jg6Zfb1HLQ7dm5KRfLR8FpQxkEUYj+i3vwkplQdInd1zoPRPg8LlS
9sKGNXoDDmbwO9jf6zH5TKr8q0YQFFS3uW+lcDiVcClHTlVjNb+sTpRcfZMGSfr1+X0wccsVB8G1
UNsHORcrv0EcspHdNk/ke6kd90ZWkNNM2Nqwg9sYFOC+GikBvuAE/PF5LXANtEaD0kW97mfUNex5
WWg7wOgX2C0o5A1z2RoTpxYQY+lrAPGhceJpJZiS6ws9vpQuGtZu3Ki/Ssv6Rtmv8tKh+yh1nric
hLW/rPpFySUQ6dTwOoGoyCC3q01aafDvZVFgskKKvKQzonatRd8WT53lo8ZONxtwPTINqGDEkkxh
ee6EbAnvRqv+SihT9n3xWwunCIY8Paho9grsNHg5vgsFdCIpWhd3yakjJxTjBJwZrK79KCW6oELT
W7qmClq1YntVSeXCMX4Zuu7XPK7rJdfurYJO42wQch/NjxLuIqJKSASTRYKlW7yHkHfXPmtjL566
4f+boH3jPtgv/07ozZJNpNH+e6E33HGTLnkv/8kHTfrjt/6u9Gb+hynpsmWpiqkSGqPN9ncfNAuH
NNWU+WNJ2OLomw7c38TeFOU/RNmUwZ9og0EMwvpT7E3mDS303yyDqpsoKpb0PxF7k8S/OMGSDiuq
rKiSZmgSam8yPm315/tDUkbdf/5v6f8kSzsNVSK1QakRdCRxZ/lmuzw2a4bwEuUWXdYFF98My19a
eBkzmCMa+jWSXg42nus5phdyMWJIuzpu6pK2+GVznnsqTW1YPElpvtlgSRQHTfaGvO8cwGaqhDWN
VuUcB4VESULt/WaohoMut6+52oDFtNiN4xEMMNwCgrQv5qVjc6f22427jsa0uvqV6wme8Sn1vJKI
Kh0FC4W4gVaZ0Dit1oSKK6Vpsy46J2sGE6kGkcJGZe2slotoindkcYe9rraPbdP1SE1wr0CKlj2q
IAKqJPvRJqXStHhrlsLw3RujGAwRDG0UjlxjoIu2ptaVFnB94jJ/rwveoK0XLE3w8F0aC+L03MxH
ySSwrA61ZU6Xdun2ogR5ebYUnFbHaZ/q81dnvsZSW6MOIyA1k+okYBXdYllF9oQEmb4d0BGNHCAz
qt56hTQa1CBINSIKTMCMIeU/OsFTU31bMk3Z/8OMvv/DH+9/ldi1VUnZb4/8v04QVdUx+maWMOdQ
bvrnCZIuqI9XY10TmFmPYg/D4edLbnaljTYRxmkLFdk1Hy7iwEWpbH1rYvxtMP/1tVh81D84+DFX
Me0A5FERRjQNaVNh/Me5KguSOEdZVgeT0NKtV5evCqEica0w3Edy8SRY5Xei5v9uBLYl8JePNRRZ
wpzQ1CxJVv4yAuuAu1+HrnnAeXGiqoVkwpMUEuPEmyBSL0OoEzZ604QeTN2i5yB01BnDqT9wGzpd
cevzvx6HH3vmv16RahmipLNgTVHcnOz/YdGm1DWmouxyHCsYiLQEDu2sXqZM1/tEAsoO93FKw2qu
u6R/RwDe1RPyDL3jdbBnRYfkMVnf4wxbQddXiV4y2lq2t9Jhps2KDEs+TG//+qI3/8j/Mowa6pUo
WJqqTtb+zxcdsQISZMC4aHxFaG1bcLU1aacH+961Ke7loqEljjI1r7oEtNVErMMkFMkNLESZWvmr
0SHoKFYvIG9SXfViq/82T3lIQDvLy66iI0OGzZE3KVTemrYbuctQLW86BxfwD2vo7hptGwg5+UI2
uicXqaadFssPuFxAgkBy7N/c8TYx/vKYLEPjTtFzslQkQP/5jmfC7LjIxCQoexrUBBy12iYp/Gh6
is1VPimW6VolHpKirKbYxqx0wgkStI9V/7+Enddy3MiWRb8IEfAJzGN5w6IXjV4yaCTYhEv4r58F
qiNuX85E90uFJJaKqCoAefKcvdeGnTOwBaqYjzVQjXfCr+OV2Xi7pMPVOdI9s8fwsaets07ldUca
0tavuAmEVVdR1Mu3sLIIUOzqDEWoZe5Aor/V5TgfGgO+TWkW21oydYncrdvLf7tevgVtcpmCDg2E
cE0R8ii+XS+QQ8WkOic9tk34WIYd3UcaGY3M341OIlX8XUwlejCLASD4lU1Ues222QodzTtKIoxI
/rnVtOeV5bnX//KV/H/HxvGBEvOCwHVtokj/fuU0dZg7bYPdtp4OZpOJ05yXL2VAVHwNdqYyBA0e
w2Mbxt3cZjRHbxhrdMRexsm7fj2gayH/GIeB/VOL+N2dUVO2kX/HaYkypa/Z17Qo4a25+e25ZoCI
73EOkRoX5yDwbmsGYgfDJvCqTBs8Pbm61WkPBwByeGVV6pSkyc/Elf7ln9+29X9vYZ5JFKsVWr4P
Zcz8tspnUTokkV+lx9mX5cbL01tXz+Ha9Nuaaj6hfe5s3KLdD61zDmGFbeYJV6dVx/epctWBij39
U1R+jP8T/YJOmU/kRf7TugJllMMIKX0oZRYw3bdDgkQ6WH0cAjWVtO8IRb8xY9/dN6o4FrmAAA8a
7RBBg7PDAB2oaK5JEkZjqax/O5LlMvzbZfp1JJ5lczoEwnQ9gmb/65xIFVOkxuAybemFeO6njkfj
qPKo2yUpwzmb+1A2xXhDgf5FFR3wEp9hq6rxNA05To5W/KAXJrcxgQb48r1tibf5n79AZzkv/88x
On4Q+qx83E2WVfpvd3x2FJrZ7citRHsEYDKLaOi1uGH5ZNiB/gm6cgaQfhYJITxV/C76uVp5gw0N
PlHXFJSfWapB6FSfi/7hYbRQ0DTAS9JA3drscTcyob8JVhzB4ax6RHDGj26Z6JSTrS/5SLUHxW9j
iOpfP/1vy8Ly6VshERSsDML2ze9XZD9ZWVJ7bXI0XSw5NeNjElKmcxIE0abVAOucFgubjeagtRCu
EcGeQuib1IkNs7GyBVDdgr1lavzLNeN9qzaWA7MFmGbfCRxq8eDbCdpHfg9OjZnykDKtavEQ67RM
WeunR1pI8J4W7csSp8Co2Vo+QPzFPO7cZjfanaIIRb/ViALb6yiNIxKcTVk5RLfZk3WYcw3Z3Fr7
8IFvzF7VO9H7ZEQkgYXqwj8kedI9OvAhaU+mxhtRrUfPwY+eT+3nmLkYfGerW0u3u2JAwsTbUwyg
yng3lTiYWgim69qOoQGXQ3MFSPOTjuN8zrruurAz64bUIguj+qH2qvYNYOhltE981NuyjfNDiLyk
C6Nwb2RzumlLf0ZqRs4VE0Hj7p9Pa7Gctt9Oa4+TOQwFOyTI1d9ux5SrciB9yMD1FDcHUK6s3gr7
68wbzzvPv3XokcjQl2vSU4tdXQdAXxSmAt8yViVRT0CMkWcyzfGOwnVQQMIZnQITxWVZHZuy+FU6
br3z3ehZ5qgiuZ6ZWoSNt7EpM1GQDskxaBHySUA1WIarm6pv3NdKPiIA1+ycrkovz3fNDF0yiv0N
CXGgNwspj1PvgDTTOJpiHNO5MTH+z5b7A0EtyAmrbvg9aIFZa8DtGZGRjWYuNDHKu+yfdPMW6+mG
JBjSDAL2Cw5D1UiH0aHNHMg/RsykAjfjAfXWwQoWz5tPCO2Qhz+9yLDvinIi4ZBmTU34NCk6hEjN
4ymovHD9z1+Q9W295CIITM5/k50btar//Qsyw6ItUXokR4OwhnVb6BuyfcxDxax5NTGlSgl1LweD
3mqwZCCNBcp0KA0iKO9izyLfSdiXzCgZVWfuktCl2+2/HOG3IuvrCFnHqTdsuOzi+6YAcRknkaGT
P7VwPWDukRFOHZO1PQj4xLnMVvRwd8w7UD031D9RXf6cEspkMTl6VVYkGs5iWomZDdi/HB39gm8n
eGCCZrfZOnhhEAbfTvAp0J52x5SzDNL1PkkQpkfd8DNPBY56G1JYNQ7Tku81nQEoIyRMCapgcP1n
0Yux6f/zATl/dvT/fc0FjmMKM/TYSnFo36rSvKnoYNeY30cnRyno6Oye1mK0sfAT9YWBzgOESJwU
JKIlMS6nXyDFqzenfLXSRWrjOM1HB9OROac6DMRRnN3yF+VMd5ZiKDaJ9AFdEXwj1Txuh7gOdh63
xXXec1X0zBHWff6E+q889eAv+myMbhuSorA419WRr/KSjvqTqMf04qdlddDtfCvtkus86uVJ8Enu
YnR86znsnb3fJO8NOVdXowfsJSsbGogpVbAHcs1JxW1HhXGKQ44TYsKk3eADy5ONbchtKlzCaGvr
AvxMzkvR2oWp4wr4W2Z0H/pzcCxjFn8VIYuzpVo4wqABnHIe98zffvN1a9rhPVyAKfh0mqrY5nnD
m1J4FgJodUCW+4OJstFWgXcuo8RCl0YQsh288mHHF6cY7qXpwmwZ4nkTtRn6ITbQLHKBdeVXLVPm
PBqepCAnSWv3GBbNhuRL+MCBXcHUJdOJ5vZ85zDycAUtCW+eULwOsXfKl85FNKXJ3irzV0GGxTkh
tohsbEU9qyTChd59VYXrUeslzF3FpkKxeZnHYDwrmJYMuoIAy4TPikVmHFxgGe/LRvovs73PXHtP
s3g6tsr+Pc2Zfd/l6ZuYJ7DzYjL2AfziFTh01hA/2PuD425euAleK8sIL7D9j3poibGZA6Laix66
yTjwTQbwy8LUhpChqk0Ty3ZbiRBnXEun252N+LayVU37tzhI27X27G7sfWtzVc9FZxxnN12UvJIc
z1I8RZbpg/UurvUwEvpGCgphKZjmTc9/JbgmxwdcwAZOwg53avARu3m1K8SQXVH0M5uvYY2qdGwe
2TYr6LsZwwNvKpD3lsFO9pzLcYGuyW+Gz0H0BKcTR037vmqooIl50mV1Q/Pi4no6AhqFbHfM1CEE
Eu7O2CcpqgC8zMBBaqtdaTZTgE8Epq/KP7uhpi00aH/TaLG33eZiEhp/yXyg1naa7Tq/wGJiAapj
es6+uFLjgayGO9vp250oRurUjgkDojNjk47IwXOpgFmo+nbull8B5lfkpXln1hhWe7aNuFP+FN0N
ufdp2OHKtiAnBb7AjVFYe7Y49rHMQRVK+BaRwRS7ajxqRNHR2BfOuBeoZYGM58/SIgJcazjrWR8m
t3kOvn7WLF9O8FT2dXLXWKgSugy1pizNHhH1ZD05kgsytn+Q5zQ+2Rq+k6shhdgUTBsjpsk+9pEN
xk3vMxnJq24RQlSBDxylZl87PvTF5F+ogapUARIi9nXPROKGGNvoYqqP3hwWf4r0NmMWRmjPOOhE
hzdWLoJ1XC5TI2FRgrFL3mXOTPxVjIw0ZATFXZnxRRxd29OHrywiEWvrkpGptnLTUq0ZHUMhSQvv
yixKps8dHhtEOo+usg9xmaZX/QgqxzRYykMzPrQ6QHDtm1c98gLJoHVrF7F5Z4wd02TeeNmoYW/1
QbN1046xX8VoTabzj8yyr6gfsXMrkncCm4Mj5lw+xwxcjNkM8VGF1mUO6m4dmz2GfOwoapidp0qk
UCrLuMdywi6X1TCJAeZzWe0q7RVXvsPEXSSZ+4yqwQfXnhbniTnMuoTW/1pL4DFp5t8SoeYiglko
1wH9CcvVGJdJ+rAse1hbY/BRDg5DzAi/u5Fir6fpc99EVvjgG0jZmym1yaFJf1Z5G+2p1FpKSSbB
yZZCg61/Pb+4DbeeuusJb7BoTchfqqdrwK7x0y7BfSGy7Y6ONvqbZG74CFV412fa5+zDLcg2mx1O
ER26EDpkMblMxIqDJ+JHNYzNjVmWLWpJB2t761R7BHxC3vBV5kdraN4ZxHl0e62KST73od7onWva
JC8WhYzyWn0aYiZSqsjPDK/ASNd3Xsw1WDbwvwlOGbnX4+1pUq1P+TBCFez2TjO8FaX71A7oHrK0
sjd9I+pd5ZJjnYGdojN+/fWqoxbp2mSyvM3GoQF85MQ75AjIsblXkVCBtcrc21MDOKowq8us7aPj
KHfTOjZsd58Zmh2ecpcT2uwR3QbWUOyq+DxDZ7+rJ9jMAcHGCFrAIXf9Q6P8dJdHTr1WYePvJisd
N3Pp31dTY93EtMNFF3RrphT5aZhbeIpOYx4tdPgHJDdYGMxhawxARgM/lOsc1+GE6a3zaLqSiIqD
pKiny1A2P3JRUUM7/UvevSHlws6rsGs0AWPYmMFj2vAFJ2jNB+VBNmvyZsf9YoD2ihKqLdKbsoHD
4oOkH2IFGS2B+CQdLKhltvg4WARrtBoP8W/KSOtshHCIzbo5pgZ4s0IFV7o/FJYjDi5JDyCz8mMe
2y9zKKC2MIpcY143BSZmS1ECOkhB8GmVpG86XXsIi+xcBY9hzO6BqeJJGRp/cMJyaxLVAyIn6JYt
qNj25MesHdUhovULhMyNsZWxba2KqcJlrxf3O5YC4uWDH9kYfqLZLS6hG8M9psnVpRWJ2lCpogwn
2DxoPMs9HrIM32qfej77GPBefjTe5C4wpRBvmup/69ZMbzPyoHK3ibdaMUOZ8A0gvZvIA++zU6Ph
AKoRraZI56ObhzBmmOHAsOjiXaAgUVloc46EyjwFyfBzMJ5H5Y/AHeACdxPyKOk9ZMvAg/v4kasA
b1xIZeg18gd5Eo21MbAIYCHnuXbkWle2wjucPCQdbUYuOc2iC8JqIueDsc68d4Zq72ftm4lAeGQl
Hid1Y9D/XrHzo+0Ewc7I6x2YdBIvHQYk2n+KiHHd1uDq6ZnJO1GHp0wxYvVbDLFyRHsyjdGuaysC
BDrGNNROCArwHLreAyU1Ald/uOoI34gSxRS1nzvaMPn7tJVF915FjVj3NGMQPbxGomLPLvMDyvrH
htbIyjS6l25AdNWzDByHPIhWfVvjmHIKXKuTD1xSUrbZ2bkx0dIq8DhZMiMbn1OYp2ihiGTpJNb9
xDs4tknYg4WfGThfD6mmekbHmLGeEgpWIaWE42U/DvOL3bVqm0VdsnEddOpW5jLnRnixHWqSIohZ
pn3rf1pu9QQIP2bgpiUgh3RnBJQTsmsRhCAZDMzXJHYgXmDHzhu9J0iB+7vERTAQ+xDbGBrD0VjP
g/HiLtAef3pjbw+IFMl2DGvARU0bkLkLvx5CYVfYDaYv/SNmA0dZIbY8b9f3BiLUuHq3fOcsfKVX
E4scDZj40he07FJ/nzrM/3Udg1FNSYAJ/XNTMribI6Cbo3GTFdtwJvzVGGC6Cug7maj52LsMaI2S
twNs2LZvU/xO+bDJZuBEKZ3/FavXjRPtR7GS+IBWIxsnEh2u8qUZFFb2W9JVl3oy8nWblegJ8w+7
mM5hdDX52J8KtEac9CAsqNxwG+LHa1z02LF8z4L83hfqoUIKRajtj5Z+A7w/mhx1yCbdLa6brCJz
SZmHMOLGF9KWWcmcy2Wo04+shWI2wAmZoYu0kPjoJVqwJMloj4zw6GN22PzUpSruVEDkGrcCrORI
mNOlG2j2NvK2Kn6omileTdJrLowAuSRqKGDT3PykOGLJ7j30U3H4w0fCbnkW2SlLhPZXDPVXZnZQ
yInQ1YJSZeGbf/3g6ylff/3zsGSZJ4LmKVKN5Y+D7Ldt4L19Pc9XA+vY1xNDxod/Pefr71hTkuUu
dP76258nAocPd+FoXv35699+1fLSA9FZ87qOpTxYRs89B/pHVSu+iv9+Zbut7Hn795edNB7SHKri
1z9+HefXn/78zz+/7G+vEoX2A6qUfFfaPcnyX4dhevhZSc6L1v/579+O728v+e053z647x/Nn9dZ
3iKZvD8Wpctqii6Rx3bdbU119DS0M6bCB3Ii34pBjG9h3h2oVbv9aETuugriGbed6PZTT2d/NpHR
etzRdql2MbFZ/XCLnGpvp2p4UXG3i7PkjdzzS97QBtWVZ65Vu2vczMFNGj8N7QiiIgODYLaoQJIa
OSEmmOcoLsKLUMjyzQGAbRsXi4QUeyexT6tiyZ5C2HVrzgD/GmmoYyPRiAVVcVUye/dFdeUHSt06
4XH0AyAaDlswNiCLX0DC6bfN3zoOI7Do7w0CxJWdERJdoFBB0eKOu+A4F9Tnxji/NUl+l40xPhIg
AWaF+RJ0T023b+ME3E3TfLzkHpHKSKpBAQ7mOW2cu2Za5hC49HB6X7UA8aokN0FdzWKNyp2tVNB2
e180+9j1HyXnysUEOCE89NLa7eN9YNx2Nuof3vWmINkHUpNgQO4cIs8w7iMM7VOxjkp30fUKwbSL
D01Lg+lmN1Gp5re5+ZDQ6sb2ID6CHkFS65BtomMMKcPR59RZCfszp2aznSVYk4QwC3PHNhWwU5FJ
XRBOOGuSJJP9WHTNhcYEdQ9JzaUyrtVYhzdGcKzVcKGv8WZaPWABeAZZAJpXsw+KB29aifZH6sjg
ihiuXdLw6Tnh9FpZ4a3HNGnfpBadXGXs+oGYVErFZis7mJllm91VjiSDIwrFYZTTrYvAlbcUnYle
3qHzvB4KLz8WktDlxnm2ewO1ZU8hUous5GhppzupxsBiq5ugxEKGq9uUyRWKKw+59kLbLwPQqsod
TxEg1HGeUv5vCOyR7isGULl2JgC/NsEBwYyECuUWXPuaSQ4B5OCDp0XfvshSg33RQK3wyRIJOloe
MZPMKSw2okjhwHasgZPRQac3ERl+1Yu+4fc447Bq5HYpN94cATK0ks9sxL+sTOdTTmm8H6fBOqB9
Dq5jJ1tbPUeMzgQQAHnfq6mrbnlr+qIWwBdzZUT4Jg0N8UvnCFwMOXAuJ521Tj1ioruYsCxYhdUS
V2R0fDJI9K1kCQjixArqiADV8dM1tXnkPyEvGxVG4A5qZOn/RMk8nBuY4/NDM8/5gWxWGviOvkzB
GgFds50j2DquPb95LpVkkQw3eSEfs8j9ZIrkNnjpYzHhSDVOEjXfqla5PPQiMNaxCxSzigIGutIj
EXcOMctn5cvYkWUeOElAzewDJm7rGye1u6VztGLSnF1Jq9zGDRMB00OumeB6wXLYnG3y1WA+vAcm
rbMC2SRe1lVjZ8XOzMWzrTUG+ZxGEmO6R60zIIb8vw4ftRB+ArxEP2YatKv3bjox8IHJuG1mdC2x
iuK1cAgJzKcCVKY5ttsErmGT6wluBLrTwKysQ117P4tOcNNwSXKyPIy/qNrx2g9kqzsVCaxZfG6F
Ne47Z/40UxDmanqwK6w2v7EJo8oc/VPfhXrrC+s3JyA5WGNODZG6T2hKIZMKay9bV207Q8BFdexu
1c7TQTo2JyBSlDjPcfnT4GebDENtsmjP2bna5u/UGDiiyMnI3dPs5wZiRsKWl+FzZDf3IfYMXFXT
U+7hBM6SJ1yIq8rGiatNSBBJal1KMe772T7ZbkgX1e2P3pQ8GonRrJkpgjqogXAFhqv2zaeH9dEn
3XuRKc1wVaGyGMoBCan6R+SGN06d/lZGcBe0JieaBE8yzyR332tVQ0ytyd0i7v1OEZM0eTYe1ejg
COuzdRwb5z7Zz1FNoKUqsWGiBugG9VjNiIFThRPNGOiBh7L14WZClhJgH0QJD0Q50HtxsM8WJEGL
X5NNurxFsRZdDPM6MdOnqiJvyHGGN4lsgqQPK8NzNTG6nqOnNHN/2XgkMX1S384zrtqCkkLntrh3
2ngnHEg9Q73FQOaQPA3DoDHeCdPEDSBeMKOzYWns8tK3LYhO70lY3cmsf06mWa+dJZuxhY4QaePW
rJMa15B5mjNJa24WNeBvZmexbDrI0sFTHI3JuTbVq0+hB+jP3tkdvnmN9HozjP7jjB3Tkg6kF67Q
bMZ06oOeK5PSXcch1qJOMScl3Ak0Wb/x8xZ0QiffYjcmI8Rp+0OXl5ek8352NHB3YZsx+oC/HMuX
3mqTMw6MX/7IcwnLW88lm0QcYmtdYSGeB/rCgP7VFsvsRO5cgSHGckh8tHd+wX4jSCYT0pcudr04
tbIG/CfjckOZXwfQVrIkm64GifXRGspoK+v23vbpaZB7/Ki7neEvpF7unmxVccrkfXPMU9s6N/Gy
xdPaJumlfaxC9vVBlxENU3n91sEgtk9cKn6WqpOpQwiOycR+sEkSpERiY5h9fvDa6LckwxShClBQ
F0G5MTDZnjXwp6h1MSbSTcR0YzN/lLjkSxZOM57OY6oOZUSOY0EWyQhzzjz6eecjdUeI52XkctDI
xExDnqudjLe2Oz0WRU9T2EkGsJ5087h9Dz7a2Ro6voick6ExsPcLLcrHee0pchmzPkb6zEVqhjLf
8hsnmUKfDxH8hyb6c+hSWYrIduhgx3QW4I9gskkysCJvS0bouKFZ0TCGWRWM6XAU/iqS3N3MiLq3
qV0lW3pC91hOgn1nkZIpxoe5dIpP+uJ5TbQTMgsA6Qxon6Mseu5cmOZpqimOrPpsjIzRi+ooZ48a
iJhZT4YIeBdyo2+IMxfRp1dGAXORzAExDCmjduxrY1DxVkY1t4befoks4IynaFbugd0OjTpd/VR6
HLd2WV0jEE+va+EfmzQCccMAc6cFJBq/dnZBemjxY55gUpbYhJQpzqGd4shS4WEyp/tR7lHPGVvd
NHs/bUA7DNjekp82ewSwREk18fFYXbUqgZOoNuw3jdNhvKtcYCHD/VTqpzpmnF3H/nNXjTYwq5vO
xWdt2u3FjClJXNVekPCdzci5NfSC8x0EsIX4xufyx2biX6dej43dqwmaXPqdWj/LboGdToKsLdda
cycxId2EpJ7YFmwwkgI9jWhNWEQ0WhGo1PaROUG6DowQj5Gb3s/WbduoRbKJ4qlG+r5yJ7BZKYfT
VeIwG80V+kB3248gg0RIhorn19fSrOKLp4b7zurpfRJeUTN5t4ybsQ0f1MJ1+MI80LqlKV0kfrRN
K7opf/6xgwNcN4iDbFEyWMrhgCjDqFhiK7CJNjOqLjJIKNKAQNQwTKxG8FQ6tyzZwLKZJ3pEQOoJ
zdPXg4iMEfkdpRMEjT8PvpzLTSwcKCed2Z3E8qCBXIjZJIyjMOAYd90LSj+5qgjZI1cYD17bVtam
HXRyHvwfWBqZExj5/Io6d5s5HTDoLCQ8aGxQoDkEoC+Yh68Hwwz/+hPLlc/WAXfG179lyOPGOv0D
tfiCWHwxLog1ZoiK66jdl9isXT39RbIYvt7hf/7udEpspihg4qqEA98LgwFpVfBS8NGUpy/IRpGw
f8AH1qYIPILoGWeY3NISmtJKHr9+JxnIgDT+8+sTum9aSXw6yh9OtKxTtQqLudl1s/HgdqQs61cG
zcSSLT//etI4ongbbQNlgSO5Qbe460F/4tTyycDyK/YfkTCrbW41jNELqNONSzei6YGXGzHuCScp
1kVNTFaRcDIWJoEOU0FZwRnQV/QWeci0yk/z9R9WiCt5O/PihKhkcgylmPa0gw5/gUTYv/NFMigc
3+fAqZiBeeSj1a0D17ZVvBOG3Xfjsv/8ekhZKkCeuQyBGqNmcNVB0U9TWG7edeqTRt9WLbYITd+y
j8rmNC4PmaGRzDAubw9NOm++sCzJRLU9GIH9mnlzC4ogO6Dl9k4ii95qvzagjHD+YmPYdVPWnr4e
6GdvLAAEh26oF1+shHFZtn/98OtP+fLXJiAcw29xRhOMTLfFmFjEl96a6McnnZN3ipo5spYOjh1X
FJc/St/B0Di3r6xxr9wBP4ol1i9ARNPnJB8L0B1FBoGpN39HJf8898NdHpwzaT65ucs0U+LDi82n
mX0tvi37Ftvvs2VbT16f6HVLqhdmyXuZwIScR+zkNjQL0f8qI+rmn5HXvdSKcaiT89JeUdwIY7hD
gfmEI5psGOPH6FOBiP7N7EN+t1W3G6N+F677hvjyboSiRSsKHBCapSNGSSKfMu5JAy1z23bU2WkR
sFOakWCjGfUpSkbuSuWpFNNVFs9s6pZ/+s+Dph/F0KGLj8W0wCH4YS7qGnIAe/blZ9+empBNy7Bs
ecmvH5tdK7bN6D5/e14f9gvyZ3m9r+fN2gt2JhGpZbZEPxeqOESTk68ZNfyuveHi5qhd6jB5kQzx
Ng3dJlVNxg9BBQCBLWxPPQ7wwDirVAbnpjOQnebmhURrf81cEBhlcCMbCDcNeFpdO6CTIr4QjO2r
pJf3rrNMwjzwX1nIHnZhODn8SAeMNvqkZmzcVuKBS84yf3fkht9U8JaKEXBi2VxAbMgrX5zcIck3
QRZDKuzTe0eVC4GW4qYos/Tkjyl4dDVeezGXVbP07qK8YI5Rte81Ms99ieSzttWBRgLMxbJ+ZNsv
qOlqEDwQdr0WrgEa5Y1KFu9iZz1YaQ2VoIP562GAFQE1xsRyvXf8a6eBUBbX+nac832tzfYUSxBN
HrwZLwhBlQbjIWbLQqmI4jp2hbOnE8lev7V+CzFyjbrTBrx1D98ufalGDEDSnbeCNX8ank0r6E+i
zN6shGh72/c/NM5Q4eu7ts5v/Tb6dL3CPJuAWSPQtSzlP4bMBm+lPcAi2PpMit9J71vMiIBi4x+q
CWxmwwzqLDV9ljp4gugR7eplEKAJ8+Hq+JGEMXoDK8IcCdU9aOP3VA8v3O15i+XRdWz2EnH86Ibj
rfAQOTHvn3P4UirjOmtBTfZlPTBzmbs9kq9fxif7rOEKzs6j5eNWQoSKmb5zHnGctCCmJgh0LdgS
PxK/q3KQez1fZKGRrTXOiTmmCg10wY3cedn84LJZUZ5tYVx9dnz3QxQFwA36gmvmakv2AJMkprGj
4HgcsuXRUlXJumOI1PU4v5JG3dLqpcplcw77azDsQ6cxtY1zufMMKNKGSxKgmdwCx/gpnPh2iPpb
wDcrL2dDiQMs3EhJ6A7YQVrX2cYzzK0BFA9bV53556nyb2aH4RWxxDvb69gn2+NjZDEELpr403Bm
PGO1cS5qjTCJVEc1vroZ5WrsDLdZKe4an15F692bQ/8c5/1LEccX4Y2HlJ69l1Z4wyf1MxDoz7BE
rhyDy8IdyquyKN749jPcIdGdn8cf1FoAvwqiE6fsihu9yVzp09dgKvzh12i5vzpG8tyg38YcQZv2
IDEk3e1cQD+zWjyc2AOuhJrelQ5+VwjNK4QEYdOAF2qtW0d/ooF57y3/JyiLjuBpFMUYLuvyYzJx
VI7xrzEAGCakB6RhTK9j5bxmiwUVieVrovunKbRH9kQpYgE8wk1OfFntiBUC91fOywSgKpwkCu7r
KTKf2sCPNyk6Yfrw5q5eXge9SENRH5HuOGZnJ2gerADXg2aaSOsESN8SJoJWZ5EBCmo9E3ZQYTO7
xS+Q2/OVIxyG9Bx4ps1qY7rDY1rjJSzmglF/fY679rXNzYLR/3NCODNwRAvokKLZ18vw3BCflREI
0RreTTw69d4qbNqgRJyNaMitYgg3A05Ip/fpgkF/mzoI7Hj5/ZHBBpvrmziyWdVvqsU25NY/YIxt
YOFctRO9K7Hcs2yyxiMZH83YXfnMpGituR8D+BMkIPVmCojdtKNu8dd3j4FO7wcNGJzO6wiBLu1K
JiAGrV+cPNytOAFTiwKWN3YwwN9xlS46YahV+q5zjDcZBvd8whOVCGt7f0vS9npS1daY/E0Xy5PR
tTcQiU5l5B1KeK1qsLelGp5oMDnC/I34uehCJgQiuy/L6aFv5+dqqCjHrPzUJ+qqyRmAGHw9vYf+
0aKBZSUfCEOy3LlzMiwqog3fcROADOi7mAAdZ6cTE0WNB/m4SPS+cEpUrhopyVuElm4V9vLnPJAp
aXEcZIoMsXHrSfjz5oyghnll57zTmiClFZ+SK6uPluxil75OWmlQGNOvqkOG1viS2RVscKPVT3Hi
/2BqQROto4Oc5MOvtqxZM63gzkyifVe/SlOSpiTMa1MZl9SaP4IkfBojRqFMChHEbWVLVMkoiyf4
drgrwuojilNagRhtDQxBuz4AC69p7EPhYnvq6heGSS7ZxUF1wKqAzavv0bXZJtXDOBF52n/Klv1L
1s23jY9TXcbKhB5t0iwvfpu0RVlc+7uokVyUqAmmtIbLGD/O+sNIsB11WcPZ0rZnq5ecRAj6d7l6
UI2FcaxG1AYSrsPKQAms+rcpEgBawuY5Ksjy8rUZ3kR0U1fMkt8thgIH3E+EDsIgOsbcS1yDQQTC
BLUxcLptZoPPM5XgICaLFuhsO1flTJ/VFFO96WPzOlxk9GYlT1HgXQej7z7U0wOcJZR6JfIKCzWe
J9uUOYW/5V2i+1naS1BGPiRFzbmeQfOXA16RTg77ucOO7LAR24oMs2/uRNZKVsjXSwgXa9M0LcbP
+ndmwUIOkT0lmeL+atsQudEyruYGaRVeOAK3WlCWY1DV8PTDRxnkFZCJjBaKq/s95WZC9kRHA7rN
knPhTXc187yr0G3FlZ9AL8dbAm+v9sorSEbQIy37Etr5e9QDWZb4KI4jM7EhFPVVtzwEZdJuR4uv
F+8e4JLFdzKN+bkcaZGb1UxIucMGMcuWzhJqyVOTd+FusWFOuYJdXosb4sBDFJE8BCT2QKbZqNoL
95kn4CtqB00Qbf3IHzxKaxZRy4X8MWSa/hhLyfXXgzWh3DMAFAl3vg0Y3ONAHhZXIqLPldWGVzKX
/0vZeS03j53p+lZ2zTm8ERZSlccHBEEwUxKVT1CSfgk5Z1z9fsD2drd7PFOeqvZvUSIJElj41hfe
AFbEGGEWxlm47UH9qlUhjiOboVP6XY0d44jlaNfIV3LV/mruylCer5aeoLEv6yquCYW68lumXz0u
64+tMmKQ1M1kiXGMekS8SMYgl3Ov4ZzYIU99e2AEyoSAGh+iwPm3F/oguA2AFAgVRHfSNPM5nEP2
VYNsppQ1drqW02OouTiGff7diBYpQLU2jukMs0qpI8RvG2QBqgbpphDwj+lrZ9vE9xncqYSqBbSI
lE4wKhODcOdBbT1VXZxx4tlYDX0tSC0lhutZy7v1DIZnVNKaSabn0trn0fIGrZyuvAseue12YlO/
JHGlIDON0oGZY/NiDAbv6flRpByDiS0OwRPAjKq0GNGNaFCIjpIhnHfz1Mlbv9d2kg3FKCSdSGMl
PnRQ94va2MZ29dDOyKgmEWabC88SEh1DjFk6jbWOh2hI7m50IO+Ax7RrbjP02lt/K40IPOtWNQEY
dZHdgdjb8GJNDjYGpwwlTxrx0iKp1jRoPw496AvAA5Aoxd6PAFQ2WkOuaO6DFMeVPkZWD8AKiJcG
9tKzJVN73Ai9XYmyoIwEwzBT+Q1aBz+PDdQVaB4qIph20A9OwVgtcuEj3PW2vpSzOM5Nlm9Gs35L
eumXLQZ8CrhPu2CBtxRY2zYZJwK8DqWrnxzSHPIxSSB6FiMRZu4+xTSd5z6/FnmfMPMcEQduArTG
yeG0gm0zh9QSmZKr10HkWtmEpn8vfhJ/qPEuHK9AnMazGfuH5X+zzu4bo0zhV3b1EgISY6wZ1gha
W776WE6Lje4gUX0S/7USr40pfJPS4qFoJGyJAx8gy+KYhHgym2tIz7Ow1lFEqBYFQskAoBxpyhFN
bjucQKzgM40bALXaRGtgKuZTHH2luW7vKPZpoBoNAoL1VHoiB4YZ+ZDQJEM/JXlFRVxDyQ5smmA1
Jm4K5XGkIRRLrxk5fl9mRma8wJKJ79pgeK180o+w67Z5QME2D/HRRifHRXXwMI3dQpm2RwjH6DYp
WEQEiRaQzbThVhuprONMhg6ZBRsV9ci9hsIZiJa0fdAUdRuLX35ih+TgIK5HRqsHPw7vOr2Xdj4z
6TZQKgTfc3hKoXJo4hHXdQuLmCTtMzejR7iscdntNFrDs51Uh6nFAzlnw5hGaxd2Zb2TIV/FqM+6
Rj/fp0p6F1aZgVsD6nrMOyIsJUucpUbzwn74JI/lG7eQvAsRTVpZc23vTBxZAHdKF1UtnlWmUJ7R
tZ95HA/7To8eQBUvbJPxOMXiZHQR5gJQqlZNPjzXSY06DpINEzMPlHmYZCNFFBaophsxE5J5fq/6
uqOtqB8bGfqAKKmo0GYClzSbPlTKeM/6iujllXd6PTtjhadCY5awz3Ox62agNFhIl72AP64j24bB
L6BlphL6SwoiQtNRu6QvC6E7F5/KrKBBh/oLA5UWfTa0ipEe/bxR429nLMvb3k2iC0JZjd9AC52f
Sn0ry3TtSss8NJzadV4XSDgLUsRUKRdLRAlrUwX2JwgR+sA0KSyBxZKt3/cdwh43DvCN7CcPiBca
LHBsJkasFXQdT3QQ/edSPNyeVbc1CE0bTisyBYC9c3KQPmxAQIWVzUX3I4ppgAiq5ZmDYXvQMMgK
YuusaE2xtvGUrEQen0zUVLrKADiSWHgpA447FXaDrhTRLGyrzY2aKQfSZzBluOkhkCbN4ZbZyyFB
taRE0VMtks9wwDFOMWgGN7OCSn70mQtArEBawt+49kovUJtkgJtnQJh87oAyAl1lzG3uhS7RIXSy
RUoAAjgkTWB6ktDhLLxrJT5pIbBRt5hQXPUZcFo55LnAfEtpxuFbED3GgrdMtbLHwcjfpRpnHFzU
PoNotWpgwHYGmNkofRTVyKERv1x6JltR9nedRsaVNrw89EFL+nWJ1rnfoebDM82EgvYWUhO9wnBW
+G8xFgRBOxHpmCEBX6Pa7aZ0PdjSj9b3tpNVeeb0MxOaBAJ1DTUEnJUzAzGSKvUX8XShsCV3Skkv
Th3QPVcsjpFUKGOFQCEGRGGjGCFjXfswFeJRItfnIiSjlpFdD9DPdULmx8AZuRf0izQILpKqP6DY
iioPi7yRHscUTnkZT29tRy1mlEx9pIiLLUrZDaeYxEgCZdbg7cGZYRiJcJtFcteMUoTcy+jQ4PRM
wIVallrrTgk/b/vJXJm7NMh3U3zXq/pXWFI6lDYvubXvaiQal6eO5JJj3r+GM9dOKZCcRRIQOjQg
lIjLd1bji1C03DPKMTvEdqxsawgETdeOmyykyEXPjDI1HaQnI2zH/aCIbSXL57kxmlNdde2pYOae
MTPdmUk+7pYc2EjRxkk1giaidW9dgEFZTxopj2oN4S9FBF/t7xI0owbkgZi15ethGONt3hlvTVCn
h9s/Uo9/USgF+0laRNKK6CgFnYwh1gS8WqEIOeSz+RIOEvBZfVJP04jumT/DBCeOPjBs771ZlR9K
vTU2xBL9oHX+ATAK+dDY4FTQ6NvKwiAmxQyzapT7sGOJtthJDAab5LKo5EXWIezEq2QyTIzb5fzR
XsMhCWaa8PezoAnKtzyO9o5hj+0tNf80tjgE9JSTrbU1qxTTAJMZK1gEBncVHjCDXO+mBMbTDXar
dL3mKCrqCB1Xj8SgX9mkCcNSqalIE7oNA5i2YPTHjYhPuBy9xj1I0MSEzUD+iLBfeTbHAEoZYqWw
e5rMBG1aR6ylQToXZDJAHEiaUiO5ilbPgeF8w7Cz1oYGAFuhWl+ZYIf4bOXkFFjAVIPx3C7SP8zI
500AuidvqueazNhBX0yjkFv+yZEoa2x04sqG7dhPJZ2b/XPOl2q0M6n9o+jSVtz9JnMJZvckt1h1
jhHFrZbvMpOpP5213jWzS4YwMDS0qdrKqESQKYIXUQWIjmgi37OJxl3Tv6A5t8190jKBLgypPiPj
FmeMxbVA6UDb9myqt/NkGK/SADZNKHDmVRhDtw9czphLBGRb8hA8zSSCa1JX9no0UJQsXUUM0dFf
7BjWqcr3NIXjmnsSGUkBG6sDLGENPknrSCMTVh0dBe7VSNahJ+YxPQMClqoQahLgPm3bd2Q9DB3C
kpmpuSsSxnhRGe5rM/xcyP9tk35mOasJIC1gb0Vaq9NCO7f6a6C0zxPLCo4SSip/X4JyzdA7hvMd
iO5RWfcJESuZiI+oiOXVObEn9kdkMZXwFRY98mXouDmoQpCW8CTEK70p0yl9/Rpd5kT+liGw0y2z
1nJNyPfPGRpfSHUOJ1rXk2MiB+NEID/1AJAJ+ACsrGl7OxZUFyV7oI4/SwEEQVMBMLfEq77Z9IAi
wOwTn5uJgi/h6aIm5YMgQqtSRSC6mU63ljo0Em2VUcUDk8DIyoinNaJPR3PpUxLa541fLioXSXZX
mt0pIsjgdvvZKrhwhT7fppQzd0YCucI8IfORx9Zpn6+k5Tr+FhO7YS8pybCxh/gzZWjlVBpkmVRZ
46CqHdIYAIU+2E46crdb04WaJDxXTKFWGX3bl74PcS4BVbBJzWB6yeAcyoO1tDO674iGzrYadfnO
KuTvcbwGdqG+06gA8Zzj2RMJI97qGuYDAWT1tUSDCoHtdF+gYRXpanfSxn6X9RR/tiLUU0+Ok6Uz
OOti8j3bsLlPfBRScuCbYPtZziWSB6vKTHnDIcW1HCk9S8o/9VxBwCPlflxWSK10X609PalqfkJT
4DwUyIH4dR8DifR3ci129L4pcjoEVmko47PE6tHliiBFligvkWC0E7ZZgoqWYl/aptxxIrDe527a
myk8Z0MkL0s85D4BdWC6ZRh9hqb/WCTVfT6L13bC8zE1tuGQE9VivVvR1XAAzfRcUvNakV5rAx1C
LVo6+ynprlhuomrkQE1BY2/WFypkhnF0GTpQfVneJWkHvNt2NWMMMclEZDut0cA2t7cN26e2xRkT
0ly8CgKUIGMGHl186A9qbX2WsrVLhA07UN2F6Gevyrb88huLNcvikjv9cbSYk2NMA585t7GlzfHo
NSZAwHPO5mv1LG3BIIXNL/40IFOvgtneLveuGjczMrwwdSTrcWwJdzVuDytJas+dTK7YLenEqPkb
tAcx1ioufsnNIOewpRta3XogzgU4PMwdeV7dw9KOjelSWdK164XEOB76G1lEOds488ENnmY2As2E
vtnaBLkQrtVonquE5X8TorrdLgFibBAkThLYaXqLXN8AEkLXxbGjl4QlVF5dCBvPxvJr7gc8z2tt
DbGE6AC/Ft095HiQdJ0mcZaqlLMgTFRzA9n/icSce8vvkQCO0ZHLrHXaAxUCMlT7FVdSMDGdTmLA
Oet2rOW5DQEOeSS89/AquZU7pSljmKRxJ+E4AiNq6dKz6YQ5luCW1oKhoh2SS0xLDIJt2bEoLDhN
qYGKI9nSUniln2qm7evEgj626GTFUb5NTTqKfrAA7Ay+9mzHiMllOGahTxUutX0mzaek0L/0kkrF
z9ifQ1rQZljaXirJhkvm89zbPhYcFHesfgQioQzcqLlW6zNARzjYsMfc9fGzqhpK8SwlRTAtGxeY
0GC4AyFDGrRrpeKCCbzNYBfH3TamcWKhIVst2yaLA5XdevagaEjuXME+S2BtoNZYcOXcOLGfGog1
SiTdRw0CShHKvVQgHSUjylt+LbCVwU5j7TfNVQzdc7tUWWltHtpem2BQsE1bMuPycLiL4Xav0zn6
HFRu+loYXmfPi/ELaW0FiwMCUr0NgPiDsZyBlMyYa97W43DTRypwupGwyFtiN1w6Gg0KCPax2PZt
PpE3cslwp7haVRmfzUl8p9knMmbjK2NQeTKPsOgA4qdgemEy77QkwrFTqXE884W91s24dIA1JJeY
3oOTxiVNGMNEuiizmYEX1pVxjpMPaPDyFhuIwsCDYN8p3EE7EafuYI9PSTeFa7tOAOFMDSN+uY0c
mofDGkiPKw+Kf5JmIpZqTo+WBiaKmx+2Rs9opbLnbd80dwqf8RCbANkmvd6JaKg29XRp6HjN4Jas
GPuoXKl3JbQccDiG1wewBucSPQ00I5QoSqCa2vWm1brFoYgECHIDppNhPm/Gqr1D9ghSy5SkD4oG
8qYgfEOk6QH1qV18aqjgMbXN1rkk53cj1eLDDICzA0/ym6TP//0nJZnmb3/l8VcBLS0KwvZPD//2
WGT899flNf94zj+/4m+n6Itat/hp/8dned/F+SP7bv78pH96Z47+90+3/mg//umBe9MVvO++6+nh
u6Hyv30KFHGWZ/67f/w//546obAs5DT+e3XCXf7rv2gT/vaa/69NKP5i2kLTTfQ38OcxFkWu4btp
//M/JMv6C2oUwBmYMjP4vv3p79qEQvmLqaM9hqwBioGGsNBFaYquDf/zPzTzLyZ/sG0D6Spb1U3r
f6NNCDlhkVj5o1SBxdKxeDukClTUs/8sVdCpTRjNIQ2hCUyQ6LzUYFKI1lp28ScmnoYtO2nYmWci
L7RSONsrMWGPNCmYtYmYjsooPJTXh3VIFbWSAE3vuyH1sg4LJDQ4WhqN6Hmrn7AhJtjbCjNYOqA9
dIzKDEM6BiGCM1ARDkWB9UmaARCPM3xWSaXkYyNFAJWwcKtAG+3a8RXRwwQjxNkrOw1Q2RDsI0ut
10nG7oH5CzTCrDjaaY5I59QfezbhjUwdtILNdUKyQMX1DVvlCvmySUWXSRJw1mFCr3KffKhsuwep
9le1zV5pRkg3+xkGwN0Eh0rTLMdXO6jUob+edPO9kEakYCAuByVFZkU3ladUXhEMnhRgstzRqT4p
jVujWFDGIv+lG/pbnJIlZKCgkrn86XHoURBEaNJDV4AgRpXUXqsh5h4oHi56dzEY2grWWCA4xSOm
cr2ibwdY4in2H66vL5time3k/iPs7G8Qm6tKNY9Zyjg0Vy5ykKpexZx6FkP1rFOhl2UCzrYNT74y
tmeI0EdSdpi1UXiX1QILz0J8BiJsLxBCaIYmRgXOVL5K1yxU0IpuRA43s8TyNe/2Vqi4GDTYZ9sf
5fuq+4nbi62qwcswWgVDzARbV1P96oRp7gejc7QKgOZoR/NZZB3+IOYDLFeVSagwLhXklpgD9koM
nwuuQDObwR0tOXOXtdKDpAFErorkl4G2HO4n+DbaOr6EMZw3LzKpInq6SaEC/TWMYvbyymdMbGr3
FJMFhNoYEd8y/fILO93HSz2bo5+oDINK35Bue2RJT1GOlVBea/chYzsuXTZtoinIUZrmQ+dY9jXP
xVgYOzWdHlqth5NWDM3ON2FRqEZ5VMbatRtgW9DRu9WII6iqT8Nhojw8Y/xhM1ibOvYX4zokRfmy
9KUhfVjIX8FbLATi7pCi+0DM2L2m7XoOYXQgE762xIT4TTdsWyl6Tsri2sxljkdQMOyAoiE3aDaO
KuvG1rAn1VHoYW8Ywcm6gJykSR3oPJFu4nA+G/o7c5jxscOx1/bR9p0DdYLaixJ5J6Hko0ow7ICR
Z0V1MTGgccacPnyXYcynmuZRKZKN3kAHkDNYhIOchcdIbj6i2XjpqHzJWSDH2t27GmNKMAGYBHtA
2t2WD5JF6x9ut8kg9gxgGK5eTEqo9zLDW/Mbrn28G7J+TTWmeoinUum0waeUhpukmULPnrMvKUkg
oUiIno71lplDhllzSKSRkBLXUYyXMSjKccNOSmguCgZxmhIDwp8EbkDDhCdOZ9wBAw63hSh06iM6
OANdvxYfublqX+OpOsSdFW5TXEs7a/7KU0uso844BcAj14BlQfMH7X2nd9+JHNiOpLb4VUaAlnVp
BCXPFLAV5gqstnioTmTXR+igYDChLAGFBEOBW4banFHMgMc/nduqD4Bq42CUkXWbPrllMTNsLQlA
Qge3jGkQGVJ8oq8VAhQpl95pt1dkWcBwL0gQAR07YKpRgJx2Yw54JSiRSmAwuY7z6h6rpMnpkb2j
goFYgdqLSAntEVxIpm+AuhXtQS7NN90HPhNk2QHCMuCbaJN1yYvEPBCNcCDL0wC5a07EPdPMgPA3
BQzUmWaOAB/kNidGGMVjKNuv4TDqbq705XpWe8tDQPsjqNRzH4XIXyfFszWBEG56XVqHSb6th+hb
KYrh3rappsVsPWaUrhshtdZ1kdWCYjx4WhHc0Xt7GCOEKgJoza5Sg9q1iePMMFFogJWCZldLc+sn
UCKwE2r3VLaLMUX0bbVj60FvRN1Rh0smjboXi+51ZvrVzMYr3j+nQk4fsMh4aOXql7Bo00Q9ZEBz
sBjPsuUB4WyZHV8YJm+gRJR7BKdQIJfKHmL2CPUXPZJZxt8Is6ZSPgMGLi+dYj4xjplPltKgDlKG
kqdVb7ks8PtRpKOW2BJqs/MHUN/Sg4X7rc3FyEzsBx13Y5fauxw0J/aM2m4C45zHSndvain49vmi
oVPxQPHeOWriu93YqZyFeNrWM+zoqokKLxr0S2xP+opJNabMaYqNU201LjMXjS4PuBnzGgyAHiRZ
vhhUIgjaYGaR0gOWOonxizxXx8aaP5irg0Quk2fDlIezXeq7oMSfRS/HEuYNQt6w0zwhiAb4cDlW
FOg0bfP7QQ1RkmxQ4u7w0AGKJaUuwJ/v0s7lY51AntIiFc0Ao/swaqPeT6g3WhmweaDQ8cq31M7T
uwX6n8P7a/1mY+jgVhXfLg6aPHzOmn6W40p61oza7YT92WNKw8jV0j0TLsEGvkK8yov8TtKNZXRX
7CN7/pX03SfQIOE1IqY9QMlxICjtY4oAX83CQ27p1ylmRIekDabX+G053awM66mtHmWqYTpFRu/S
gXFhx+mArsxqrebzY4WOj9u16V2ZsRdK8OsZj4CpCJRHCkHcNCfCWVuO8anG8BWpYWMHHByvzBgM
UJk0AreXNluPyo861qVnlcbJbJGCAI6xnhRM0Was0pOMDbra2rMybRkcYo1SGmRfSE55MWniKgjR
QUtbCzc8Bp/K9IqmJ/oARkIhGyQnnVZWRv50mEz5jk7ZrSIW57ZPp53Zqx/otQbQUzvzhPgjA9VG
UjzdRNdVFu0vGBzjEVplhIYlOnE63yR+LCq7pN9f/xrNrtgUSvFkiOq9pbGyTRq2kUBohtvi3lS0
6TVqaQgQDdHNoO8kZS9oyIoNAO6VPKEDxHRc4OEBBiIpR8lVpfkzaqDUKzHs8ELHdVxvFUeJxLPa
KvCMGCOt0k1v18/lnexLXmFlMHDbkE2+VAQIShoBcZ+6XeCjglDMX+FAp00l01vRv0BnMcEp1QRt
kZYQqsuk8spJRoRkVt4AXzUkccBp7STAezUFU4tKi2NHaM3BFXJ8DOZBJoNrkkqn6Hr5glAjvs6L
ikNndLsexpljgH0bO2CGgUQOUszxs6VVMpXpKZTsa5S0OOpELbQnZXJFBTlybkD3WvMeRBpgsRmW
yEjDzMYggUA/0gjGpXPYWCkCAQrjwVyK1U2NAd/GKsgCzbFC9rVSd61/CuF0nhMhY9VQordElr8C
Cmyj3WBE08EP9Qq6tLxPzPyqmvhwjrm1UAFqqAHmgmy2VZmpUVnmjTtm4a9MUuAMILIFAsV/jET4
GDFyZgIBkyWFigM+gHLebYuQjgQohr2x/KMXcDk2cB3+/vj2S3JsZZfUD9pg0+qrEcDYVwnBlNfG
boB7Jo6ZEVMlXYyY6w6giG9/ziPgwRAyLlUngGRHOHjefvpXD//V72D3mMw4Iwypl9emyKA4ZWYg
pr683796xe15fqWomOaOXYp/vUTP+B/P1hM0ala/P4ZEka1DC/TWH/7yhx9/P0RggE2vrBr2+D/e
TZJUdDSCQqVBTzL12/v+u99SCUIqr3JAssXK3qfKUNzfj/bbN7i9VQICb5Vpkv3bgW+/K+ocv1gz
sZxGQISwEcGp2kJDhmRZCvVCi7j9oVhWwO2nBpnINW6w0x/+gJHkzBCGVZZCSQPL2i62PhC1Vmj3
QMeo1bHY3/7x0TsqSOY9JeWiL6HuD//cfmdrY4jPVoK4Sh7PXtulC1Mi39+UAZJ0bOGjYFnVmGoK
xiivQgB26ZO6XNAwY4W2YCD2djZme1nXs99++tPvhLAWviEaASZ5y0Gt9NwTdg5PICUD1JlRtbA5
9sZy76h6guWtXFP9hrmqc4zFKyTq8KoLFp4Dx/n9n2k5IpC5P/6uMHAGwhwXVnaW76WiR9pg7qWN
j+pZZGn5/vff9/1oIyOqHsMY0c/OLKm48d5wbi8Cyf4QKnmxsXVBDzlg4k1LeHk75FnWDDtR1lg+
cLmc69tPf3qoTlO3mcWBFX28mRIvnyBtQHDdHGYTFQ/d20+/W8+GJe6JVojCurEwjerFTLcWWOje
Hv72O9Yd4igrL9ndIQm3R+x+dRejHQLUTxKbF7SyvBS2TxM+1O6wSY75yjy9jPt8FeymTbWGmuj1
k9uY26FzYn1zN+9fho1Ho3RlgPhxUQWZgND4rjLv/KuH8E52TC3H86+1q9+DftgcjRUt8TWkj2nl
zftmDQnCfVsOdiQ4V8XqLqnXL7HlHEcn2b1As3yxpI1xmb74RbfmgOnKv+oL9emXkrlScuXG9rLj
i39tU9oHEChQ+UL3cB/tyILv+WyKRwpw7/HerO0fhmGraq3sZ2dYwyAZYOmtIaeV9jWbEyfkXGCo
wrcbXqPqJPILp2XOwNvf0TPm9DCnpS+4s/VXGDrjOwjlHPm9OWq3obqvGrf1QUBsZIlxuQOUx6aT
P98ZuBsFUIqZCUMbK84c2z+h9uWmZOrDHczsbqX4eF+hlHhME1QYV/1PboGCxdZ6rYSOrKyt4YXP
kRw7kJD2SuB+PtGaXg0bg00BoDJfa8a9SXMQHLUClx94aItNuYDnnDGkQwBnyhWXEGvv4YBJGhRo
LgIpgbGAJVfdlwZRDyjNQDm8Vd4XeA3S6Gi8DTTU13VyHeAfVxrmTfsIXnR+JvlfDjaeFXy3QLq9
zmJD/GCuz9GLxpWMdbRDrHeio5Ou5cvMvnbCZA8ta5bFKoAgNrkGxpY+yq+Na12tS7WzrEvq37Fj
ufyfeClclBThwN4DGNbxEUvXc+slzxNd5WftAqUSOS1wFCvxkJ9UxelP4Z5B82ovrNXwSIUJzGqw
PuUvudvqnGtUfT7lO4BInLD+u4KF9c7ZyaZn/4GoCOfqnIYfnTtvwsd+HcHh/tw2j/LGHYmsR4Z2
9all7pR9l8VahdDkaA+Jk37m2Ske8GJMnvHxrRmmJNVJfuhW9jpayyv7x/8iWUTIghh4Lk+hemjP
+VNaHqXdD8OEVTW89bsxvW/VrbkBPqwTMUrfMdEaoARl8Fwh85hpqJwYcCz22s/4A9CUEeQx/mAJ
dBCFZHOHm9Q6drtrf85+weeon5UYyV4PQH45uVyn+Nko7+3Fart8VKA2VvdN/sbL23oVqMv5EJeG
tnuNAwjaA3Ch3HF8l9J1OV1Yj1yyznmZ9/KXxx+7V3ol70q87Z2e4j2FI+CykNJ5m//Y6RpGfvOg
lE6WXzh2PLEg1+kPlx+sOjchz6SFKMoTiysI19CAloXGlbVQrzmFz3w53pIbIuTCms1DC3FELCs6
gRAp0ZyHQ49lXo9yEZMxShWMzw9CwrvzOqk/EsTZtvtgJTf1TlXWtnQMg9OCWTbXGp5ZIKGAv081
H+ZgoUt3O0s5UEHrqSofwaR32i8EvT07c6t6VwC0W2BdwAo3vGUUH6X6s/HZfeC7WEAkN5l67Enu
+xQeHpybYdoq3Yfm36F7DBtol1X3CRw/YkWVv8kyzr3FnVqerOus7KtWWUlckQHkIPe3kk90VnY9
tXioeLxFWPx6wai+eMaEMahJxNbce/QCdeRh1n6ysVZc9w6lWEd8AQqZNkkNeu7OfrcuXGG13nJe
e+eDSf2lXZ2j8EH3pi/uYIPh/tIypCByFqwnXddtZl8A+X7AN/CgHaZYNq+S45wRPfmJy2F6/b53
l9hNjH1jKXEMT9l3X8RVwM5cZ1407/MfnQcuH+WYP9NnmlBxdqyV4JsG9gfDXPUqfdc06t65VRCP
mb7kTemWwAa2IiEnP2MheDUuAGFvoekmGLgi0Gsw6lZ8ErTkX2GEnDkH9N3oYniMmzskpGD9X6bN
oK6CRyJndOTCIZvE2TK7Jz6C4Mk6Imcubqev1riZNsgrTF9EH0Ipgjl8r8RiW/S3yl7xlp1DoDLu
Rg4UlszNnwmWGFAtC5UuX4wVHd/BBJByNC5Wwk7Kqpee8OfJf6T3gs0d5uKei0UbR71g2SECN9vZ
Jnkpkqnvb+Iqnb5xuZS/OHWoq8JXAcVBQoYFPW8fv9BJIezq0Q57dO5g/kqovh1eyzzJdIoj1PwP
893l7EM7vIdA+Gqt7Hfznu2P62h6nKDwY/jiBw8nVGaJzNEjCCUbxozsw2zsMhd62QnFmuig7KUn
kN4WQFd0u1GRZUVi8LpmM5vvZ64oS4vPmq8iJztS2LMc6hUo373G6SKVTHbLV3bkrw9WHtuF6eCn
vq/QUV1bF66Sfc9dP7MTI+fuJEfzPuP92A+8F/OdMuzIiAxay5qnExQ0T75IJ+lJ2XOR+O8lfh6d
L06CcYVJSixhLzhxxvmR78/XYvGzhUID5D7VD6WLEgJaN/dsL7qx1ovn9Fm9chmLI9uzfzVPrcuK
1ohRng3IbIlM5ondT4cqwtbE28YfYX5QuX7I+cHy2XJENFODtbUqJz70AMCD9ITviSLgiVBJn3VD
FG1e33gxOUrGkrYztMlInHIUHY9ceIJP+kwYVPbcecxLjnwzYsArm7t+euNbaO98G3iT7KGcWQCo
biNtOJT5/lY3x4gN9Z1/6HiiJ4TR0SPLPttNmCzdY/02cRtxXXLgZ5vwI9cPDfvkDoj5mijJYmXm
wwcwPc5wVq+1e+L/Yhi3LFJj3LDM0h8+Fps/h6AUn7ddvS39u+aL29o3Pa4KOiRs2cjq8cE4tH3C
4yPakUVJR145GdvRui6rVEAP92ACsk5kz68gWZ5HkgWApXfpD7149AyG4AH1uRmXufFK/wCGitE9
sW8CMQKAB7YR6YPhjlNQHKO7GNrl4IFLynYY9QVufvC73dLTZ9WjQiOAkTQrNAszEApTd5Ie0IiP
tiOnWFf2pd0caX6ggrEKm4bn1d1G9MYBd6rtrFHC71pzw1CrQoq+uatrpzUeS8YHqYrGheLopw/r
SpG+KvG42irjEuSQsrQR1jkH5tPdVL3mmQfDOHrHXHSW6QY4AaABpNxBTDlJ2+5Mfz4uJ19BgIsU
De3S60ua0VnckDaVLtuqBUblqqJmnV0IUSZtieFr3Cu4EkRLE6B0mIi8sZ0OvM0QxY4AslSzq42V
628K+1QWz/rJsPclF5GBCBo//ibPz/YI0npZBlZxKuulN+w8BZD0ZvSg6s003ZGZy4OHsgy6hCUZ
sTiItay5iNCXZK5cn4fgpBeIIB3C7Bsij/TM1mo+xVSULODA1bhP0Wi+VOQ0ywI7gnvi4Ncv1uxi
xbrisZltR6h+d3hSN2/95EA3bxnCy16qb6rXqdvJO3/Dhe46sGmbUWzYA/P8EFrnlof3Izho2QGp
3dvAE13P8whyzMilp7resNKKV+IVK2CUHQAi8rjp7BNSYHysqDyJaG27iVfguEwUIKxg0kwDTN0x
FKTCIFsZHfmXtQCHXEl+HPoDH5iKg7XlIS7TUO+wvZK7rdRyZT1iyk7fkSSdHaPptsoZyiu5ATIM
IYnwwAblaKdx2qrBOjs2X2PzkyF/Kt0z3csh5j20+l59VN7RYnOF6UHGR2o4rA/Ahy1SYwKy2GsC
Dwm67Kk83lV0pFE32pqfdq1Q8IdvlWq48QdyJojLpZF9TeO93j7j9ib2ASXqJsoe5vrAqbB22XtZ
7EZzL3SAgCh9roAeZQAxDnNyie6Bqzijq7O4tiS2tcsCbEE0Zbh2kZBop+YNICXrmo2UrLV9MHAO
YwaHoKCDp+fZWjVf3HJFDLtsFZv/j73zWI4cSdb1q4zNHm3QYnE2qQW1LHIDYylorfH094tgdYHN
03Pmzn7arKMgIpFJZCLCw/0XaMlwbStbxTyPlBkI5LxNnh/JfMHgeCbfNJGPD0A5rKpv7U+mKefs
5VtUFxSQOCu+3NDct8llEW8C5ZBq6+wS4KGxodjZQC1cz9krxd3qRKWF6km4U0kgErpkyHYGKyiO
JoS49VRvbUpiA+la+4iiGaI1ynqsKdReucYNYs2K+AmB1uTb7LvvLjjdm0pBNW+XKaRjv7vhDYTv
vHsSHBbrFCtfMC0BuDcal0oF+QU1ib3yJHywrqYcyd2NycgPtWT8MlrgmFD33KgdqPQf4H1W00sH
Uajcx8XJ5QzVoxgF4J0KhKy7ReUFq0sK6vwpdrQvURYgerY3TrG11R0Wrg93qCLtwisZmCAmxeLo
1bviwXHuPISrfwSP0w0TnodYUXQ2kQkkswv4NQkOPQokzLoZWrNdfhEbhCF7ZT19D0jS38GrSc45
0+Aqf1a6HQRL/wEGVEmWcNeFRrEp7PSkxij7K+1AsefWumtIDJubGPxjy5PUqrApX6FRkjTucQlu
A1ZOsI7RIQDiW6+tOx+zsZXxHa/c7Ml/NZERUbJVjRDGPUbA8BfvvA5LqK/gYfr8WFb7gWLkPZRI
4NsMY9qrf+HdtZUGQNVN+Fn2B8gozIp8zQiGRXtXv/Bbxhfk9qIVPwVnxZX4rlPjUDkXVntVU2iv
z1N/G1k3wfAwp1/MfluE0z4MXwTSjIwuGMhVZlYoaAA6uNCadX2dfptBiN/mL8NrlbKU3zADM0qe
AUltootpM4H6OjUXzMp6vobmVn/l3/A6vdYf2xsKMcCqkmxFMtrur73+CtiDb27MAdm1dRBvlcsM
+FK7hZqgATx4Y8SAZRKryCeuKlK0DQI+22ZtXZRHez+dhM9wBZH1FfDQhXURMrpt24tAYyREQpzw
4M3dXwaH+SHZJgNryzDfBtyR/tg4m8B+Bb0AxHYbOadDLHyXWO+t5/ANGZcblQThpjya6+LV22k7
xkwm8231BCHMvbQfSbJsdVLD6qVpscI4AUBvn9t+ByM3p9JO4k4AI3cqhALWV4dwpxGj+BtbWdXp
ZZSQ3E/OAQE9go7n85Sh87qyb4NztQ8e9e4AdSLZJzGQr1V4zWhqviSX49lSV8YhS7bGwdhkdx5+
suFFyHC20UC/n61reDn3OqMCujKHEQI/tc43/AxVfj7r+gv+VxR/Nv5LtRcwcXOP5KV9ghN20R2h
lFc39/6VtQkvnGuFlMLKuS62xRkd/fEeN3RlGxKF6hfZz5Hl3XUFuvsh2qY7Gzb+/MV+CV67R4yD
1fCE6u2jyR0/8ImbdTxfoJOdtiDfV0yrz9qdFbABa6LQz4W7rZt7vmjUOhk9Vtk6hmYe7ShtQaaq
sSkPCLb2xeVQyTGxWHuM+Vdlu9KPzrb5Ej8ziqovVMiCPeDc1jiC8Yvrc2GCw4C8vu2qV4g02E3w
FGt3lXkzlSvNAZx5dLWfRF1ufSBGgE6AWnhO1J1lyAjXhrp6YenE9EeEgD0OsWhWAPqoRzh3wRfx
bwG6WyEo2sQXsJZP8zbI1s2xXgPVG/VzOK5S8ip8luCY2QbLefhf63aNqdIXBwgCMa37nF1E+8xy
11007etnMAoIsaHi2qurYFsqZ4pZrKoo6VBqcwEGQfJfdbemu5kudbxeKMzA+LZXQn+oPebdQcfR
z9kPaAqY8SPhJiv06Uuib1CRINQvt453M2u3pPrVYy7W7CBJUO/fsE5j/ieboVxOuzd+BRAPCHuz
PWWbKX7NIYmt2214FR6G75T+WDXlMCeom6yCxxRh13tn2z5jiwLEYhU9dc4uyA+owKz8FzF6B48t
paGVsQPg+DN67r5C6C1Iv2+0bxbZk40HBBfdV2g+R7W5SKbX5mcKUt8AMcE47l0q/DnVmufiJyh2
xjjQBUQcF1q1oSxOAUpvLkgH6KRRwm21StHaBusAPQsC1poIgVEeREeJacWX8j5M1g1ssZV1cI8E
+fdzdUIL/U44c8Rg5t+K2zpEKQEwzhn8E8kh7yq8RrpFAyT77DJXDbC41jAn/O8xUpcJ8jzdRWNY
xprbmKOkeope8EsWIlhi9RI+9dq+wwcHWOmdAoyJ5bNXvZRPpFS/tfEtkZayz8ybrt2AaPaKk4aQ
wIgcZzEfGDqSk9evkPRa98fhSnt2Xzplta/2+AFc8Egau/6+fbZfQkZRSuI7dBTWzEqIegTxTQKu
MrUgxa46ZBRXrAJ/Zld68cMCX9uaF8bdSDzx6Dgrvb9M3nTWvcF25ieCx/gu4hn06y1FAtDg+XP5
tfxafPMurVPNyp68xjVwAdACRnWf8kB347pfjVtClR8xjIeIaPvGuzLO/DqiAyhg9EWux/IWbld0
wrRU++lftF+jx/K53Iqo7Np/yBHWba8D5LAhjY2IVPs/qsbkaRGDAVNSGu1y/dEFgP6jRV12PR+C
M6kBZ6s7W2VrMritiAAYgA/Rvv8K8HvV8/hw1ZCi23k8tIcRLMJa3McDI0lwS3h76V1V1eqh3BVX
ifNlJo22U1HpQ1gQ8Mb9nXcVvFKvAt3L0KLek2N7eqMAZIvR9il8JoTCry7jbZ2Ckc69Sb0dxBxU
+hn2+2fkbooNeXFUNxHFW3kkP1fxTmcdv88urefxu07i99W4Kx79YwcZ+Tk6jQ/8En9UUNDwCK/i
JzM4OXcPpsLf9q1aR4/ayrnyQTcgG3+VnJQriBwZPwX/Jt20GKvshUL2OnjNgCyurhP49fpWV7/M
Z0zFTwRnZDcS/bYd/EMyHFvvwSmUi1YJbgJRTwmykbW/3BwMUQsCFHwLRNPbBUOBzGaLWOIg6j5T
pzgAvHpKHwMVIHnMq6JzCY5nn4gSVih0xYBIkJDRa1KS8TxM8HP/PAPvLkfD989dM+jBPagPrQq1
sBXVOfl62ciurRlzpQlbdNCWFePAX1+f6LV2DIYTtJn61Cp29d4EYlce80shJhciUO6BGdoC1M9w
TvjQ9dMr5TWsAnm35WpYExW7NGnuLcsF/IdVAoXag19RLZJNUIn3kJsWBXsNIU1OuU4CXRXxxHzf
jOF56d7//pjLMdTIEQVZ9mWfDKLGgalm9+n4svu+FWYh3lfiqsuZxAwBqsMR2Swn4AfwJnIfLXUk
9soSzSHxWT+8vfyzQYQGrJUnHqsmIIDkmc5Kr9+CjCL5JXK4UT7t+tIjoVdlx7ivDpblhDsq+5iL
GNVlIOQ4o5jc1Ww8aAnqgcZw32jeoStZ/iWGiRtEa21wnF/VSGu0LVO7Hbp3EVRcN2kvG1N/9Zx2
P+XgKFuVNJoC/69DiAIjFORb4fIqHoARk/zPpJjJGixvjl4nCP4odvd9pmlkjGHl9r2GRQ2wgsR3
vINhAZMNk+d0iFFRQMmqRTt6yNSHUmJ9kn7kkuMjruiMgkV8PwzzGXJUtFIh7/Www7SDDtFgNIkt
q+Qmzr4EAXEKWQ4UCoQq11FpRkLFOCMrhwmJV+O0G8KhhvFtamjyGEZwM79hBnlyOkx+rFg5mVn9
WEbKm2rPt7mFbVvwdYDK2KDDGoARsD39eq4hCYJRQTexsPQthPNLp9NIgCLt4fvO6whcdD26+Q1Q
M2w2a3jaQQI6khUA1VdmEct7CQLAeqVJQqcYeuUyTK8G3/kxtaO+SUr9O0iSSzVwvgQJEFa9m/dj
8k3TTvClvuVDjdgHAkbUN1H8yLqfYe5+pYycnzvVENLjc7gPo2hXKoe5AppoWSynW10I1+TPzoRd
baud6mo6ASY5Zhl1ltm/GCP9rqn7m2lCiWCoQUflpwnx4bjOAWW1uwx5yXqwicUY7hF946brj523
790H25xheDo6cP95r9nuOSDn2Vqv3KavDaA/zUuvYYLinmtDT0OAdtaCrRDEKcl6ZNwzI9Z+lHH3
tYGYQ7HBJNpjjq8BuXDHJmysUIuuUay1wnM4uyiOaCaHhbhgZdibcrytgtL8NieUi3wLKdPpS1bW
5EERdVn1gr+LbIgW5GjDdMp5gI8+mkV+SCpnP2akwayONZUp6tQElnGsTMewir8X2drUHXUTZMMj
Cv8Meq1VrtAuGI99El+gjgVo1xo3jYI+VKamiLU26stcoptU6a6y6Q3Wk5n+NHZaccTm6jWxZ4YU
XQMr0yAj6sDTBhv4wlqf6lOw1lKQl1GN4rBh/uCXhO9S++QP7ls72dc+VenZAaoxq+PjOOL0lEbb
2q5A7vYZXn7q5eQE906YnzINGb4KQZNLY9Dvxqc6I6GTer1+jKlllnqLGXhkPhqdixitpb9V31TD
+wkvsT8K+4p+rKASOdNZtzR/N1Rc3JsmJq8ejrEVoQtcodEaWictVK4QnN6B8PWvAL+evbj9oQ1C
WJ3FA/Zmj6DJa4CYoG+nKrice+vNzoEvjAVxNBWxOfMqQU+iajEV3xE7206+0V0nauGuEzRgcJjX
Kvh7Wj15OzPwf/oGuhZD9wUJH4qN6niyUtveapjEXYeT5oJGh2mYZj9rx1+33sAs7rq3tY/0F0Rx
Ne9/4oF8D9o5AsfAstD3o3ENu+4MX/85QsWSL2toIcahTDV5FDtSt0q25VOqZdYexaerUlGeQp5N
7q71JbK9cqcpZGQi9egGE7VKiJ4w016nQXvuoXQy3WKEpSqsmKPQgpwwGaSHphB9q+FoNPal5Wpn
O4IyZ0zqVRamRKpDcFP86OsSPSjqPBYFyOxkIMO0qczIgdkkNL78dWc7zVbvU3Jtli5CQiou/hSd
PLd7LWaqn5ZC2lNh7DnUqU/GbIxuwrR6tcrmscqHK+751Vzrh4qAduxiqqaK+hy4JL0SxJFguGfz
vFfK8iYy0aJRciYGxOvVFbaIP030VIrRXAWGDTmiCG8Q7UmABqdk5NVkHeNIjXeEBzTY6kF02erK
MpN2jcb0N/z0sGyf25+mTXqrSqtjYCZfEwZvpDPDr249x0egwePZ8VnyM36nVVGsysQEjAgUzmnv
my762Ub6dIMO97aeA9DqpoeoiZgFgT0Uu8ztI9KDWAbHTfUlGTE1atr82rgxyIQoJQiW7IeV4Xf/
3TYpF6BBl7ZfbcQQEALUBwTD1Bz2+gw9Lz7p2a3i11fBWDVXoKsFqpSEuoYouyAcHzAWoFrTZk9K
2H21dAPNKV2UukSuzqzRAEWEfihQOaqwAozsGWEEapPAPlFMAjhXUvcsJwDs+lZJy5MyOs5eLSB2
5YmCvy8Z87IlCeKC7R3L4sZA2GUDFBd/AX94VkdvWkWmi+MtBnz5qCM44VnPaq0Ssas5v9oO9xG7
Th7UWf8GuXJbNN0JyZ4xIFlbWkRPKeASR8NfJJ5s68KIyaS3rD5DMmJIraG70fspOpJmoa0HmF3o
cncXjuFTblIpMwS+B9YEeR4tsfzLgJSjlwH6dIzpG94d1UptSBllGSnanoR+4l7hoeBvQkT9+bTU
SfJ8nIh0NBLtZX7XNbi/9Sb6oDbOl9CgTqoPWxBfhhGGHfJJtRZDsGtJjHTlNy2x3x3s/0spe5jK
H//zz7fvqJdS72prxPb++Yttdvz+P//UDc34PyllVz+Gf1DAjb4Vf/OyX6wyTTX+UGGTYVJiqLZt
qhj2/mKVaar3h2qhGOERQJkOmqX//McvVhnUMV6kQqLwDMfjK4WL9ierTPvD0BkmXEODdqZr5n/E
KoM+9ldSGfQ01dQs1zItSwMNaH6y5EXFGZ0w1AwuGuzEg8qGom+UBFTA+oRSKV4ynpDGDnWP4pkt
NCBCh6Wpgn5kGDXIRoTWNzMLUUu2LqBvjSfosWhOi8Ywo/Hk6665VbLpNdP06mSUSDZ7iH6SqBKb
uev1GHCIzc7P6/fzche+BaSvxCPzKoB/hYDQlUZ1gzbhsEPRNT/JRmsaUUsX+6Xn5Mco++4KAJ4n
kH2ycX5vyd0uM4LthAr+u433LJaJcFnBCGosgSiNstkS6qzyzJmoeuI41Yk1YicwjMuu3PK0Aa2a
iWW8UKwORIMEC+i/343VIWjRYS2bBOiVj0LnWzbYnxWngTloN0eULsXxEmmhNfLgyG30E5XoXipq
24qULC6Ku1RragxXDeI6swcg+76Ji+dwTMY7q6xF8k9AAiuBBpSN3I2jmGApUn7WitsN5yBCymZu
nH4zWUrMbEIADTUftKrvb+ay/47PxI3SGYMI14mhveyyDbvrOkYtDWb/3s0xOHEUUmJ1F7X7dOwf
/DDea36N5pCbPXQhFOgyrK8GBj/QnNVWLePgBnWhqq3Pc57UZ1NsoahV7MFMv/moijrQpbf1YPY7
A0l+0BFAUophTiOD2Re2zzEQ6Ev53cR29ZjObeUDDtLNJ/n9BfMcwUIy3bq9MQvAj5otagsYHvgr
H2IW5pb2j7YAOS3xzgv8mWT0LyD0cgyRI0yOl33ZZ9mVV1iO4blgkH9M+22N185h6fdvLvP5tLxs
AKUQjKUAar+fx2tvJjWwvCeQYj7csr+8339+rC49atf57L9fT14gq5HWl1tLI4/1KcBfxSJr5MAo
4QN+vgXL/qfTcnfMqfGoXdOSK+PF4UDdrAZglYonJRLPl2wgdP3aSpoQLO2yL0/XeZzMa/kaeea9
0/JKMwJs0DpIp8IYhRz0vy/76djy9uU08X6fTsvdpc/yaXLEKNCiGduN7CJP/F2/5XpoGHm7OvEu
lkPLS5djy9+2HEsa/bq2bcBW8p7otvMIRBwl3NIuAC/TlE1RIyOnSUS30gn9p79u6m5EEDUF13Gn
URRCC1IV/h9o1Cto3MprLFf7tCuvlTgCMy7PeDxspKjEm2M0Yh5aoh7Z5+9eJ4+9v1j2kR/k/QrL
/vLqT8eKjFJuUqvFEe5xzwj5am4Hod7e2ojAR146qu/7ETqdwG3FqQ+blqBNEMoxmH4+VXaHzIj2
EoQeOWKwmBArJhkM36URYz6WZ/mpllPCh06B7CrPSST70lXudrap4UhpXcVdCqFBNK7llu9No0WM
0JoCNGUmXSlPyH5yy2pG7DCWffniZXe5zBDhdyB3Q9XyVihVkEcWdyfLK4BwYks2VuHBjXDnHHzm
7xMtfFfUGUG5Edsi6fWX5u+OtQnjbh2sJNJ/lPOguDsf0P+zeG7kmUAbD6VJ/WDEEwhpJWQ9T5Pr
ujstj67eqQJL50RuyqNo9XKJloR2rKfhu4+F9KlAqJxPX7IolnYXC8Bd+m7IXXmChB2JwrIgwqdE
qiphc5IN6QlKK1hLuaAggi+juFVGg7N12RjKKVCrYTu6rHdNzUAbZGBwkvYig8mksDTyWFjg9pWP
2taM9Pk0gvY59aLJLf5ekh7HJihbTC9g18gtuHFotxblcepwlBhEA5EbAdLOPoVqNqhAZPR6B4/4
jmwt6ZpYYC/ED0Z+v5P4klN/5gcjD3byt2OJSRBwRxpEvB6NV0Zv6DLvBiTyTrwbkkClMPET3vuz
ap68juqj3Aqt+tfWhDLtNumgBWRZjuq84TE86LMJ+poIsDipkgMSFio679QN3KlqqNSRIh3Nebjn
RhUnpBrBp5YOmuIWinNbDwceZJGxYklIh6GSA1ezmSO8mTOqsBC3qZS7jkJxHUDDiFp7LaI6lDaI
3hIRvcl9yfF4Pyj35RnZYPpGzxIFyzULbFQA5P5y/kMneRG5n6YKdUgdFx75PjOR4cbz4RjOCmIm
2oCupdLOUEkgvJ0MApv3Zoxgk5WDcdAy5J4D66iL87IxROQltxojhhQk9+Urlz6tIuhCn7ovfUhL
oRJJbgjTZGoZspm7iDFVbvIro7bxiTHy4fxkB+qqwDht86nPJ2rJcvFP/eTu+7vIPmiRfQ+8AGTN
748jt5Y/tR8HCymJDI86cSPk3Vr+3E+78g+lSGjNtwgeF6el0cQktOwGYgbxxfSltf7OqEebH6yY
WtAtYTZbOsqt0UmZ15bXLKffLxvhn3r4dNBpxF399Layz788ZhPDI6No7Gw1KESKCraRaHDO5VKf
N+V+LmhYf9uzsSwBUf2X5z9c9HPXD/vvmx/eetSRp7eUDpKJZIDJd/lwXm7OUUFaFUO8v/3gH47+
/TstHzqZtIfJK6kGfroPS5cPl5CdPu/Lgx9e/n7+w2cwoCo3rLuonekfmvT3LlKnW5Nc/UH2WI4v
L3BM1d+Wc/q6HPLNFidCmLHQiMWmPNOlrva+VUysELNoPxG5AqGhGSecn2bRJPDQwQKLTXlQnk7b
ktXw0lNuhWmobaYUJ7t4OW13YrEsz3+4nJ5nzUkfylJdy015/v2d5H5czw9z6aWQijrkmZaXy60P
11w+kry6PM3XfaegUrrTMoi6fa0/yWdleSLkrhnYAAPenwu7j+GTLr3UrHQ2fkQUwnQK+7avWQ6H
MgKSddOlcfM2XHs5BXv4rSZTkYd9iTQ/ko3Sz5SL5SZZRwtBfGGJ5P2oERw+jdKCJxU/XOnXM0pz
n9+72biD+Y2gPOJjStfg0Bu+EuyQQZgMZes23Q944t99JvK0gC+bFMHG0u6DDIsnKL9fsCzIzlEz
aTtqIK8hiopbubZOuEzhnb3WwJtb/HVy+b40coU/o4G7NQOmGQX93rMKDKLGnfTQCnc622Ayt6lb
oQ9LrUXt9oNpP6aCr2SN58Zsd6pK6MUPRqszWLJoAMyKgGUm+Af8uXaVqQi5ioVFPODRYgJAGXrt
JIWN/puw+zcJO83G0Or/0oA6v+XNW/MxWffrJb+SdZ75B0VPlJxU8mGmp2sky34n63SSdaau2q7p
aqZpGb+TdaZKso7/HFtH+JQzfIY/k3X2Hx7ZPc1Vdcy6NML//0QCSgiFfM7WiTSiQ+6PhKJLxvBz
tg4h1DQORvus+f7RiFMVw8lOvXDaYTzNLhOkGtn7HMl0beqq/hyJiNKUSwtHLEQ6R4gBMTcg+xlR
+BPHEtFHbvUi6lx2Cx355La2DvJk7r8i51YeB7EI0MQ6XW7JVFfddcaRovpyeDknj6Uy2l9Ot0WT
7EuD9IakDIduNewi2DMW0ExwrS99Vmi7FIlMv1KOMsWTqJRJDLvO1q5cLsh0XK4LA3TKLNvZrspD
jfQ2IGX1IQ/G8YDm3gZDlPCc6tG4tW37Z992yCljn2Ne1FkDbQpvgzmzcFIVTYOL6mpy02ctQ79l
MkawjSr3+1gCM5f3yM93iJ8oezSECAIFWZr3Kwns/7I7lmBZKdUijTRe44+NKmOIDkQ6d5epWB9o
pD2o7Db7qszHk2xSywRB6GYwqCjVp74guKCbtI4F/1c2wpOWMVXsWyp5ppS/uciCZuP3FB2XjyE/
yyw+kNySDZ+j3TXqADeHYKsSidSlkceweMFSO20POYJMhwqDVEvEgjGwcLugEOWubStlbFQMpLNc
lzot9p0wSkSjkinUirg/jC1U1Jbl2nZuU/KafXiPiNR4KkaG/VndRcJN0I6gKyMoMIl1KiXGGrRb
CVFvNlKYs+A2TMA6exc6hxoP3SnKjN2AGMJhvA6U3jt5FaV0RIPQjOzAShoFtulq00vHm1ME0VPL
kBNgbaCezJIiJloY+Tb3I5O1rtWty0r76hUueW0WHL5IE8tG7zL1gArvWu4xk+L1hUE3jizkBeTo
LRs/YhyXW8Vk9YBP7/zZBDAwUajmqUKazSUTSOb+aAidmG6HdXx0yBFYPnhxt/Wwd1/FdgrUWMxs
Q4kfYlLg6aGoRnMKXRD8re799CriFaRB0jVlRpgt773LDOMMph16ms2PsXnxYb40uF/2sRCkVsFY
dr650xCk22q9/k1pjImfaD1uCs0RSk6I8lS2hug/or+oi2ECl5Vxucn8GmC+uB325PIsVWJVJm+D
lWjlTi3Lu09/u5y+At8J961fK2DxQQjLiXSZV+WzKbQtgD6KNApcB3J/uXXonHVm9Kg6Rsr3ukcm
QMku7IYEpN66kG0ar15VoefByRiBAlBt3M74pq9x80RrvSflZnehBbO9fMDZDsqasI9x6v6RZR7Z
sc5DSi6v9kkSgcIdd6PuZ4emHdTTIJbq1GAbFUSHLtZ5s1jIvOfWdSHx4E4gRvmR69BvKLi6ORwt
fwJT6CPyvIrisN5UvTUcHDXb1NpQn0xTZ8GOatCqFbtlRm5gyoK3jKQgCROSAXpNKKeMAVr9/ECL
3qNu2trRoY9wnuojG3RElGPo2FA+T8e9xv07GaIh6f1rSx5zBw1jAzv+Jp9+twLrVVUJo8FcBHhY
sEAlGYcFsG+paK00FPMrQ6tJ74GKd2sg0+8fiXrOoerbjRyD5CHHAwphKhrV2PRNE06hhmgQDoJh
sErMOEPkjNTiwaksAKE5X6f8LbxvmvhfFp3dH2RVRUuKVy+PDKxVffIgHjiZQD92uogER8AGGxAC
pah8j8j69FdhyQihqwgNJwEKzYZ742mlzppP3Fn01fDmOQ+RQLdYwaOt384ZOQT0tBlfQm+jppCD
5fgrx7cc9ZwRDeb3cdkNlXaNGCBunzVKsapWKnsEY24VILP4wlEhLsvLqAC8XUaduc58+N+EBNPa
qItko84RJPjRqTZWXF8ouj0g7k7CesmzA8aBF6m0h6zzQLgL6J0mFg+hwPDJXbQHv1dq0UEYKsv1
JN4K+1mGPcf4MSUGwqtRlp4HULBn0JwdD5wVMPGOcUoWS27KxhEH37f0Jt76NsNmHRQYvWMsugrR
5KMQZKCLn5porurwt2Y1zc6T1mXnbrDLLf5BOZIPBJp2Dnghnxg88OCIj34GYycQA0pL6ebEUmU2
Mu+kqoywAb+inZlkd3kDE7Y1im0FTARMFSJWiBTiq9OejJiKjONQGdTFXCCPTXapb7yUCjtWRxQB
XWfaa6p1dHB1PllV72kIeFTh3vfK6zwdnGNkp5c90kKHYRhnlETAsWLcxYxv+tjwTTCkDCvYuol2
dJGJmX0z2Ff0Osel3p89KFzVuMVrfIPTm7+zgwI7APlNfapghARCe8OBAemts3YeEM9DrQxUemyj
shT1waGrzBAUfmukJ68BVMEjIJvcZdFrlPlTJ3CeMh0vs/NLit4tEVDGLRV7P4EffT/hAeLK122W
/qjH4RpR/uFC17BgDdtgnSDWDQdau4sLKMwjfqo6wKlawArLtH+OguJtagjejKEGwEoRDhUmdT+a
2tadnHsgjYJ5bqhI2DunyC+3/jg8pRbsESTHcPAbntGfbbaYLV7USKCJKtzW9cQjrTC+IMx3qK3q
Oevth8QfWdspzbx3w+mrleK0Ad9j4GFk0Rtdtr6V7vUQKLaLSVYKSHRtYfKW4TfTDvN0sA0DdIbx
s9Htq2KarWPn69uxp5LYatH8VHsBbCZRzJtjnwG6erJ7aJJR+uS0Y3bF8igzIPRgM468YAzwE43J
qyZRL9So6Hco3r46BfWbGeiiQfy0BXQBTD/PDrGDABPegRBz3OqQVkaGjEvbboox3ZA1EvPAW4n5
0VopK8CSePSt22qrHcak1W+q0H4k24mtBDrQaI6T92pWVitmH4+pZe7JpyCQiQCzZ+9Ianfw3nDi
cSg9rEYze4h0L9mU0QBlZx61p4Y5ycWN1zZRvvNS5VurGvauT6tNXcfo98zoTc8+0d9of9cQE15F
XvugaWmFbEEf7BGqW7U58pTxTJDhjfi9ZRjLFUW7D/qGh04LziPO6TFgxjSwYWSrEOQa48s0Ddpt
D4Z2DdSqw7RtZetpgI/RKwZsIbi0+uhNKF15DiKJluNc60Azj+YwcXs9/80trJOJuCCWwsiXF1mU
bowbO+viuyTKcDMwUP3qMudouHBg0bwnlYvwm21BSIBgO9oZyDACh51igfabWmg/VQVJcJrTdZMD
EW1dpA3gnyPcoCMybhu7dDQ34exE+yjMX/oCdYUoZsqLw23u1Br0D0ikIILheSv9q9tBCPVC9Wmw
YL7F9h3SP9nBLNyXZMqg8FgmeiQgaZtLW++7NeAq6IljMVx2sOvzrsfLHk8D1XBJhMzeS+oOl4rH
J+0fOlD0dnQO7bbAGg8Wfh3W+DZO4aOJPWxaNuoB0ykYr1Fx0xpasi7wV1iZA91HRAyBLjWvDv8P
cYnbNUI3JXyZOXYe8e0uN+UcX7RWSkjalCFCajF2zwYCY3p/OwVolTsTbOsa1sJoed+xOWEgNFHi
NAsn2du9r+4VdbQ3xXAYffu6jwuPpxhyY5oJ8/EEkr1TQSLsRtg0XoLUmbVPpwL9UKy0N2Hgw4PD
WWEIqHP190Vmfcd/fV9q/OFq4+6MFBkvr3gOxvxrEKLaOw9uh16h4iHN6KA454RfC2dUV07fvWiq
mX7VWvuth4k0sFxGWBEhEA9WtO2gBtjm8W4KLGcDbDWcYL1qBYG21FsqK5s1kxRc6sc43plMGyyx
rBKm8iLIJLdkp+UYMvy8clFp+nT6717y/3EsQ8jFU8oIkzIgdERHkjFgiBlXG31oA+9kArHUiUSz
7L6zCuS+Tcy4w3rkshb4lGQmQpFbra2Wx0AFd57Yl0rGmkEelk0mei1dl2NyC0Al0du/PL1cJi6s
X2+Gv15PfnS5kKpYaDWFKpx/PtXS8cMbLNfpE1+Ei6adsDr+/QcURM57P22Pc9x727msnmNZMBfp
sQ4Q+SZBgB4/JlGci8RB2Sx9lmPFe+38X/XBKRbJAaV9ATYIZ/93t0/XS+SC4dP1JbNiOZZ3ZYyw
hOz5t5+s8wz8RNwc3YblcihKt7tkiG9LU5SqisG50dxg2OUCkdQjnvahsUXUJY9V01Rhqw5ZJZKx
Vo8lNQvf3+ff9//+nPm7l+yf1CF0kbFgLWuC/62YqzOgn1Gvgh+US+EUZMNwLTfxYGBRMVYQm2Wh
baaILbeWRqKHll21QvKPwfSwHJJbuQKs3m7GYf136KO/O8YTQ5ljufzSBxzZbQltBtErQzuFGUnL
sM5/KHaG7FCpuPv/pjClGP6/TWGaLjm9fy1jf0YNv/uWTH9NYsoX/UpiutofmIlrOqr0tmXr1u8U
puv9gbi9Y2uWYdkig0me8k+8ofcH1jMeCUeCFFsHmfgxhWkiX294yNtrtqpZ9n+SwhQAyr9q2Ouq
Zuuu5RkGIHFd/5TANGwjrF3iotMwbuNcrHgSmQCykbUvSv/S9wIWSnN9Sh3zISvR8Jox8zmo422k
oAmuDOMxb4VZVh0DrnfQFMOZd4RNSrhgD3AhTSNjtVlmsAmx0gmT+D5RMIMaxgxxMpv1r6+StPAi
/zhUw49aJy/VzW8fvpKbd0n+f+CMi3Be3jYgRYE//6+/kztFHlnV0cjX1M9a/QiLT1aiu/bRr2eo
7la7G7HfhYXFetFXKRPAdGHV4eHMI/GVAeYSp6BwTQy5GqyecA/ONfUp943TbKlM5jWk4TmJESmu
Wf3Z/rb2jO5EoeiRqkSz1rriHnOJr6xlzBvZoAiLt40HRMb3kG1G1mYEKhgpImYuKzGP51t0c7Ni
N83JcMbF8zjNSneI5qzaQr+AYezrSMg1ScBnN98SoyS2TSYPFY36wVVCjQQKjUf255Shz6jmCKP8
P/bOdLlxJEuzrzIPMGgDHPv8FPdFokiFpJD+wCIUISwOwLFvT9/HlW3dmVVlWTP/x8qKlRUZkUmR
BHj93u+eox++ei4QZPzDYlz/55dDv9FrDXG5yTp73YYswAIbXo5fD0nK+SiyQvBfutf69fDVj7aj
6DpxXt9Gbke/xKIC3arIflP7yhe/B8WC7Oyws6gaTqYxpBZUabhVSIAdk57XrAxx/UCmNo8VWadd
6YUPdBI4tE06lGH3tbuK3Xz5sBzuZJ265nKSOkETANrIb14+0K1VBSgwz642TIcZ6Or/u3Rm+KeH
r18zGKC1zuzvq6JMdqndPk76d7V8/EC262XnhKVeCrc7ldvsqgnKSN/iN9/R2ogJOoFT0mkN0oTu
8euvZt0CbF8ZyGHIoUVDiyrqWFam2M7rfRUvdBz/aKWG83BsuRzWowEFNkhTj+IYyVTU1T+E7K2N
Wce8Iugmj7NtXc2OX1pMsS0g259DD6iOSIZq8/VQeSaAh1ilp8FwU4wH7bQFVPry9UtfD3E88TeL
xYB8aV8XMyH3kfe9QeaJhyr4tBRo5RxNKefA9wrfKe7bs+fyoWIzBSvaAnsgqRZQZ6NrAbWASdgs
eJ/DfjPU9qlRjcZgKiIS4j3w3kgOys2UmDTode/0qw9a0VDGzwWuw6BCAXmZHbrKYeMyhWpVlWxS
LxmpktPXKCL2F1hMA1JNtw1fQi8rtlGZ8VGlf9EVi3dosw7Q9Bx7GHTTb3HWcCZw8YJPjz3HXhaJ
5X3eMy2uw3gNkifYi9DFFwyOw8/YYjDyCaCmGfKvTj1orlKHfYwuP+em0UBUAcdmNPN4YIrSO70F
iSlgRUH3uqlGiT3rvt9kAlGxarATCAyuhm7WMw1mvczwqL3VK39eex97cVxof941bj9tkpq2Xjdz
nkpc55iFXKLFQEPAVOyviZo+NrwdJwR+77UnWat0LarupUm7H2xbGcep309LYB2iYIKK4g80jpKc
5bj6Ka7m4eSCkiDwsjXG8rkuUD8xu17u2s5pQFJDvygIVsVggLy8erPHxN4KRup0C1vYYAnsV8Nm
xZeXiE9xyJ6lxR3PqsuXsvNI3sh8OQzxh2KB7Vjrhzy80aydD5JW4SrMVbv6ulHy3VfvnWJgTRVE
8jIV1xYc9row8dM6DqDJovyG9bFm3Q+uUqeQccmgAvE0TS5sKLCudpVfvhriCqflIYyfk2qyj5Ms
T14nP8MYBsxMzSuxYUsx/M6UuR2XONsiATu31kibOgee7zur0iI9iazjBaeEOiRjRbckYgsF7dsf
pvIgNVhsyjxcKoi5+8oejkltiFVWy29jDF6otp9LkRMyYIzENOpB9TXr/EH0m/6OE5fvbMzUGwZO
Xx9zYgXHHP3bzoMhXJpoq+o8Xo5xCBSxKX04anHLR7hBfOgtPEv2tTPf6fg8sDtJDRut+4SYOTuU
QnjtNm7FS5QazZ77xM23X1qrAX6XY6sKFb1EPhC3QQb8XuBqiwBHwJPZVOgYmEuQhsBcdAgbAE6J
RKAYmf56qXv3wWKZ12F/FaOBqUhCsDKFbM6V7j6tOGLhYtB+LW9VhotgT5u1Kr/pDg5+3VNp32gO
TAjJzPsisd8cOG3ZAC+w+u3NkHECA2VLm3k0ZOtDaJXuvQffiT4AUuUOIr4MaKxX/Amb0C8mXSPZ
2ClSjkiS6RINehhlthu2b6ttwALRXSQFEJE5/DllaptyrL4ucdPfmaxVrkN3uFR+DMVeHmr61Fsm
NRtX194yqct9KxAiAB7sKjIoBfgJK4zAjeRyrdL6VVgJI7OQJo8NzLVJKV+SofnpN/CY7JhwoTEZ
MMCMDF9ZjhNKGp5WQewTe5w3gclBvkx6a6/ItE8NMVRZA4GEg9rag7+yq3bacFbnfrTku6hjeBuH
oD/zsKbL07MzvMCsVzOAQLyuiOwM4+q1+u9ndOcKcRTVgj8QcqH3EUUx/1uxwtwKDuYevx+bZszB
P51p8+OtlDjPcle0Kx/WD+NitrQgWqYmldl4Yz8KGL2ya/pv0ePoifrJq/J7x8eYkud4x0CObzCG
bvWtbGt36jIJr3guQcUK+eqFIdWeNw53qXA9MirN46JQKSh5RPplstrFGmSVrUdiElznPRv9Tb4z
+kqd+uHd7dwXQl5YJhzpM5/kY2k50libncXOVrig8wGMm/bjRulIX4Vehr13r8enTVFoslZbY3I5
11Rsr7m6uMktYo37MsbBG8aiZt0uRb9hVVyCc2fz5nse0udxSgOPQWs7OzEzXfcD/3smQiCUPciS
pPCsR+ZG4rFIxp2jou9JWgS7qhq/1WOWrQnQfeZkaNTMiocMzG0GLxpwcd2vZw2Hzy0XLaJfeoeM
8d66/TRk55z6MiZKFO26wAUV0NubsizohaaO+qFaGzRcpxWPXhbuJyYLkM0jkA15K1eFQQncRxXT
p7g7+2HNV8g3RxRij3cY7019HwhemDSrsfi1B8ZKkO5CNgDNeHyfAQKNwfwSAKYNph4aUW+sG6/l
c+ou68Gr/JNPh4Sez682APnaLuV3RrX0AoEieY6673KWjkujZWSXBgCxpD1vQj/xfvis3LMwssQ0
w5xjKaDzNbKG8qzmc+VHckf5B5ODdHnh8mBUTXEPfaru+u+qKX4GYQCvkto9a3/xpj8pe7hCV0ho
uRaPmj2V50W5bUUGUiBE7FhZz+1XnRdn4Byt9TSXwFjD+eeiYVaWTHala2/rmvRl7Fz9hW310rf2
RWlaK1ZPmHtN4SWOSgAw9mbop4wDQwClFzvtijHpb1gnVh1712UKvHVfinuDFmPgyWaruiYgqBxu
RdSz4h5QS8nvSBSQlGY/vA4QS+KQkjC6bcdTXksPTTLcgUdLRTBfxthlo5aWn1mRLYoM4DgRU8NU
oBFskhRCdC/XolGv3fxrLvHFxKX3MNdhg0BKIKnva0yg0wv+kO9lFT0pgrJ3YQdchCH91l+w/4XT
S0Uo2J+IB9uYR9PEWJUZ27zITlZ+c+h6ruDUZrtHWMXabuk1arYGEWCavxT6KZdTt8W4jKXYmsw1
LYaHoYr3Me/ytgzycivZ4oxrrVCCZui67cle8pe6xlNsO5sopvvJzsGycYb07JQx65alKE8WKqUk
DH6r/sfYime+b3aYAb215/afjHoO9TLxeU1BCbXLArdzMT7xLY3buGAxfkQeYwC2DlV8MuSV2MV4
aynHlN146zJdbpZIb7TQWXEx427NqtpSvrH9WbA4SRk0CGh3FKaxW90SIE5Gbj4XkaTrFZRQvHOo
KVX2WpsQKr2BRdo4WA5lBk2EyTCsvaLZ9myQ3tVwnpKY99ZaTnzvV9dIPljuoY7Zg/cq+yc5+1uD
EWRX4EXfVW56H83BvHWl9yg6Z9yMY819uGbXKaF+Mpcxvavjw4QiaL945AhGNNQIkOS0q2kB30mX
RfTIwjnGbOIO8v5BSOZhcw5TLQJ+trZNC3V5PIAPCVGba5HhZFJIxkH2XOfqarvjeGisx1FSjzf8
zCS4/Z1T+sCigFh5yj0ZMBaWmkRErE9VLlYj1mwZM6WAu1r671hdpsle1kx4LLyw7XdfxZeJkGiE
T6kuKGKahB96KhykbtwLO3PJMbmG745diXsmNMvCBAw+1QLm9VJO9Yso4vgOIATS89jlTk5rgG/M
372xn209eCmjEDrocFdWGEfYaZw42Rm3JDKb7VTPwc4Im2K7+Hm1ouf8Tdb6JeVe6LFP10YVmGGW
dfyS7W8pQWQapXdRBr3CCcH4um+bh6DHVjD1EDBEKn7EJe5I2xKXcuHuxRQSbZz7jHDv3myCj4h5
sp9V/srLuUs4ucg3Un5klu+uGXS9uQ5cHTMpJIUVoFCdgi6pd80GWOhS4nUDBmjHq7oCs5Y7ntpy
NgPF4wwIVNF9UTnGFri2tHvIS5tScK5WxvTZz+nbmMJRjIX1Ejb0QOb22CfjR9Xl1YFsbMi+5S4c
3ehOYufZdFmqTtGoixLybAAY84++Tc5YNz8UWEq754iocgKUqj/0I8OI0GCSE3L7E5Z98pkTW+pz
zNv5m2FQc7CKyhLtwY4B2heF1+yaXH24EdNl6bEw6JkYhE13Y7VgHRJXc08Xb8dWjhbJTxBbRbqu
ogXtdZ86dK3ZdU+zlLk1pNPEBGRCiFSS/rGnVSAp4f2CBIbtyhT/ntx1XdLthmmCuhI2V8OLn0s7
DVinZ+dZyltVVr9tD24UZxH4JGJjbh1/fh+mFphh5nPRj+95HzylzJsGQz6IbOA55KA7bBVGK8N7
96ngzZF4Uzn5bGtHxve8Xfatw8Eh98uV09RP/IMpmzJuYG0gv5vtuEERhPd4ImRjBhR5nZLJtusI
56nuLc1HdOcxEJHZEMTTcN1D5TLM+OxJ3yeTNPsURfFDz1lulY1Vz66bWlcJmYcs81azCYtIIeID
sgFjYOBwSXIIXl48wo2hwnZDBrxYIjOGn2jQl6X6ZsaMZrxCbBJczKs+6akBo+VB/7cgj5Qy7Zkk
Y9+yktvOfaODyMd1SlfdDLyspyCZ++WQmMl3hdSNrV91AvEQ4JrASI6jjBShpGLgcqAs6AGApqC5
C5/LX7+QgB9eg/OAbn1NUBLyIkNwV0TtypRAe9124hZge3dGKN6dhdRsJHPAW6pCFQaspsrDT3xe
TxVUliT/bdALQLid3WW2YC/ecR9dk7RUOXSQq90FhEJhHqjtXzLl7wI3eg5tb95MIfRWisiV3USY
slR0BS4BhgkGgMuxCCp3jqYh+BUZrM8stxBBcp9Zx2hWlBtj6a3MDORdKduIIQXsLCd3QhiIphhQ
3tN45MvxI8VhtlaC7Jnj4w9speAsz/cEgcNpH3m8btFIJkgC6YjaKFqNM+rrSUCCMqtpvJtqz90u
vQ2EJ7P91egm8S5qw01lg/ALvepnKPiBjSS9RfqKZBIMorfKTgkxpN0cJbRPBF9I2UsVOy/5YMnd
FNbnajQ+xhGVbdS9pwnzCjRuqhvuG9fBxn3PPWTojSe4IIBj0uIba4CV5wDD65jlDiG/bdyLPnpo
poiGHZoKdmfetRRy2C5yHj8pLRKjvrkZWM/AZc+O0RmReuaFtcSH3Bo255BTw2B8tnkBqfKfJ6vE
TLNo81BDR4brKmMjl/gKhoiOm+iC0hiMznCX11BpAgX0e4w+qasGJIzzre6ieJ/LCLEIabDaaI59
0+7bUJ2FQzUPKWkidrQ82/X0xKTq0gWOuU685HeFftMjW0qWxL25ef3iJM41A9Dg9i/KdS4tQ8Ae
vdxETeFP+cnx5VNnc7UMVP1JIW5AsyEvqU1ZRLCmYpBz+MubhR060H4ij94iTjdGn9Kqmk5uacAu
AevSjJxazJI7bXHoVb8Pje5i6mvNVr/rpnxVPmeJhTm4O3QfC94e0KPAZDmVP3Z9W20GogENxLjI
ejJ0JtxRxmfbzfcB2+B8Fokp8emZMK4WfPM20wdK0r2PeHM1WOy3NMYPxFEdoFpj4sqwf1KwrcaU
QEffxt9rL2UJLfU5RPfmXTekjwR7vMz7FIN88BVo3sqKfyR2+Bhx4kxVdfFK55P9/ielf2Zj7J49
mL1Fz408MFNAlBYEdN6plQ86gNeENGkZQHeEhJeMcCrQkjnTgRCreqjM+ylOBUHl6iApU1dlE0Tb
Bs/m1jcR9XEO3pIuGbdTQ+OM/j4nkFz7tWZyHq02buXavTVTSWoXlwvdUaTYuRLt6Yq1sIuzgvZ3
0ep7MSKMXiQeofgtxApqULoMp3qUbjCRqrbaxqY0L3FZIY7GShY5au1qb1iAQGxCJOZro1hAVOxu
0paxSPvG8sV6g3pCIk27yCRSMqXtZKnAUzaZ7SliR/6OEpsW5jJ+FB0AwKGXG0IWJR1JzuZeETS0
CAiEtCZnuofRqV/k1tKeNChTYmumzkvgUtEYg+mtpipH8Q6mx0a0lmvj2szHiDkhW6mW9rEFAwR9
bWgLF/naZtjOjfZWR7kNKinJnybzyI0Ifbr2vOnu0x5EzLvqiuewUQrPrvrlUOuujGvuJfdWRQxk
Lpt0nXTDdA6S5leXxOHKSR1rp2Y4JLUt/fuIIp9aCyFiEU4EUnLnwVn4INTBDAnHWU4hTHScSNk9
0lo8I4BOxMx3CHfQAu1dov13aM9JnGgnnqqw4+V2PK6iBWNes8+1Py/VJr3Fgi2h3XoBuDpzdO5F
Lwmy52hQVLEOuxKX50yjsqO05OcmZNsCyul1LiXSJr9wcYhvqm/kCiEZOLkHgCiFfDNkj7OBrQhf
/LcxIdqntCWQ7jhieLyB3OOCu7rkz1UjDoWSndOF9eL1pI2DBerBUDsIU6DgCasplbYTUiVz+2IT
Zdf6zc+0mH5VtGWOfuke/Sp/zEvItsMyVNsqMjEfet64iTL/J+mrTesH0UsZ2A/E+35O9H5OtVoI
H3p2u51G4y5sNZuPbAu3ezu7C5o2u8cBv/Lwch3pxP/IJKTiQYD15eC44IIsfmezm28idMp3IuBE
4ESgJY0qv+IKdO710N+hfb2VmUWoi09vN+XVbWy4uCcklulQjw+sy75EpZEeg2r60WV1fW6Iv0GA
rfAtThgofa2i1E7KBDnlPOlmJbZK07qzO+g6pkjIqjRUcXZGsmae7Uta++WuhD7HVetP+94H0Up2
c+OMOCazzJlvs7oYAy7BzKz6a1qykN4A4fI6opfmISkd91A2n01sjGfevF9jjY0zQ8tJb44IEaJO
3xxS6BXfbWYiu1ZS4vtGvdz3rfs8CltdwuqhtMXa4eBM+mRnmowTilgSalGMmoKkrY7T0HCFXuog
745RjgmawemZ1my7tbVrlLjwL7+fb/Gc3ao5ue+Qkpp8e0gkpVLbSuuRd9TnDBp+mUzT37U2m1ai
f+a4HB2j4HOAZ5prByqkxZoCuMamKEdA7izgztqZaiBPdZCo0joad9wKgVNhBSm1adVFuRpp96rQ
FtYWHWuKlrXjjARzjK94BMUvY4q7VXFJWmH7o5R2gBEER2Y6YpdJzRAOl/pmaQdspG2w5I/veu2H
jSNOHKZ0rot2x3KqGxiCYamK0vS1YkqwjefXeJEndvSiu6Xy33rLvrUoacleGdR2WGrHHnQdFUSv
/bWxNtmmKG0z20S5lCKPsfxhD/plPgwj6yn0MXPogasqADyWRCg3pEw2jSCZ41vJ/YRPx3Ux6gba
rZtqy26ufbvApvYKAW/V1cRy8/FhFAvXZP3gHg0nhOAd1TgXtMNXu4+re6nNvi2K39CnBe7p02Qi
p/UC/w7eqh9AMm9/OwbPMyHDpoYMtLXp3DcW3dABoXBBZk5qw7AdqVMZ1t+dUXsaIvorhbdVhnS5
J7bJ3kFU7GpjMfXdshbaYuxrn3GmzcYJimMiZQtZXTLIM/A74GwKu43PzM7qnZl+nXyI8CVzuEp2
ZP23ePp+TBWSWlEpQSuxh8GMbtlvfufjALg1Bb1tihAgo+HAao0em8J2zmZd3qTkgCe1yJlL7xJg
do4hkg8tqufZCF7rYvihkjE5S6bd6zBj2ilwwmr18aCV0bOWRxudOdAvVxfJsXlTtxGpUM9c24SG
BrubDxCx1N0A65k3b/rmu+8ST3WqhdWM3/qjpSXWfJUILbX2td7aNl1vHxeMpW3tvtYS7E7rsHO8
2D1+7ApPdqiF2TQW8/VQcRMoaM9kve7b6zwk2R5nKyPG9d5UyvUbqlH1mgwOf7rtNw1B5U0KQOah
MKvx1HXQ6xtNyhw9vulxY0dSnQtrbNdsOrXQCmtrLdLxRr7VO8hvXS6XTVYn5AUITbOcMG07M8FN
ZRniimd2483hs8yddj+ljVjXJjErY1Y7IUwmN2b6QdmwrDttLBeoy6V2mJNphOqrveaVNpxnqM6h
iFLca/v5uOBBZywGPBQ1euzgSC8744Y/3Od1wZ/ua5N6MOBUz4HVNTl5d8e7LCnW9XLxby4a9vnL
x/5lZme1cHBwtYOUAnZJoT5pj3ukje6yuzT9Z6Q974vA+N4aC1hhEvkLoYdZEpztRc/H7Urc78ke
5hp6B225MbbbS29aP4t5zjepNC5tT7qSiv9saP/8oE302HT3HrYG08FR34CqtrS1fkRfX6Kxb4R/
zoeE9jZ6e5REPqRpk6upcmqbJVNz4ytnH4/UgL01Ojt89AgUAoPiPyt8wsnIsBwZrjuVBWvHafNT
YFrb/jVbqs+y6SmRu3yVN/Zb6Kryl+0VR7fYoPdS91niw123+52P/HXXGNxeqgZIQmGtK2NKtovr
cyiKKL1HoPBTgGWO20VBgmZlLKa3HlRARzrFLzCONxVx++nACyDWbVdzS04iteOf/pyRJB4gWhI/
u5dGSxt+DuU2nYez68XJNpuKc9/L/i7g4MB4YwJgGRuHvOqHkyWXXd+78txP35uybQ8mtdEKTTzJ
2sQ8ywKVQFHQ16vYBVhXTtCdIJ4mHEl93qnZeKdlzP5SsVy9Uc7rYVx+Um0A5G9+5L1HIHPUU6ES
mLmZxvrcjdlvcnbsb/DlN1vF1db1jYcAzmybdFONmf/g0S5nvYUDNvzPyxQtPj2GbodqRUhvz2zt
I2Pbe0M+N1tlIObYoJvWlqbOhYE4+mDoAEMwbfCydluV+S1tl8dlkMOlN2hSOD5vZ1YvPxlX3hPv
zX4vvnngjMeXGeythJ+CAqe9zXNyNqt2XQHj/Zm1hAD6AMOUqeIH1+n57lugw8csTGTSRqsh0nu+
NZAULN0F/wZvn8UljYSvSfl3Cu4VrRmsaRK4rLz0+NcSWid+atibvA7Yu4mqPVN3hsaCrnY5IUUN
uXJZmn4Ls/LiqgIZjGgYvmBnnCz55LMYmE75+evBMLLi7PoRJ4tBrJOKz0JLhoMiliiyK0kvh3QI
yjTrj43iMJ8WImVyFKjTAm9T5P6w9SvvPVU+s9tksR9Ds+auyVyR1ACTiLY2T93kfo+78kSwdlhn
SXwp3ax4LXLea+gojElZ9Ys7lxyJnnRazKvE4IlnIC72fGkYEYK4pOCaQ1xligY+/2QF9NZDmZzW
3+x+xj5QhcaaTh3LK0ejpekVuGJXux4+ikF1q3Q0VqRPiDH7cnqUeHbtCdeRq6aLF+RqJ1FVLaHN
6jJlIEXc76lcmFvSxxz7ftjYIdMDr4qh3nsohSoL4VQyU6Ago71zrPFELmXZhThnYjFkD7ER3KRZ
0LVeBoMyOaRx1zk0v8ho76tpYCdUTw7BlLSVJGboiUPYRvXD14PpZ5s0dTeDa6cHp3Jmmv6Juasm
brP05BxyYVmDzpq2/Twgw4zo4tTsGvRlED30Zms/TnmP1lWvR9i0XO0Bv08JS+Uu8JFpunZ4tjH7
wEBrHuOBZPvkHZVH7TR1TEDmeA8ITWwt8gRzvJxQDb/EteueRZIS7m9ZeyLS/oM143pT5JVkthOD
dJxZWBFj9qoYbM45ktF6EOdp4sakqvpgvGQO2Q003MOWvvO4T+FEEslHs16xTrnLrYnJG7queKLy
jschYAw9LDcbvTjof/sc99J/CovlA/tOL5yXyqasrdD5lNUIEbgvzlkXHHttJUBzv0u9ojhCTn2M
OSM0Iqg3oY24AJiOsXen6tOW6S+/NoNtbXqwcf3G2bjp7NNBcbgEFlXtgLDQDXN/5kVI0KbI6GIS
PzMN/9w2RFHK2D8E0nsr05TuEmYEtg/jp4zBYwY/nbKYO2P+XFvt+ED4S2RoQN0YrK3Nia4MUIpR
D7D3qsewmmcKYbrSzUJsdeCUp1VbZPtK8Ka3nBbu8oGBWtrwR/o42IrJ23ZL/NgzIKN9N7fGrq2J
B5YsMPAt9gCrGU9L357iRWwjmoV3vckSXZPQQ6k6Uuu0u3NWsHfG7Odb0U88U4fuWzEfGAMyrKY8
MJjsIvu+xWm0bMM0dfZmicPCmMs3L/hmW4yGzEGeVe4yrynpbtBXD9kYssvivcgFp216QGE33zjy
R4cuYxpjhQQcmkgAQG2amx8AT8jaA90WIMbZyGsmoAmpkFY84wjOyFhwpTlfloRl6Sy/qrbkpDQl
x4Q43y50bDrcYzswBeXQ65H3g2q8eBZWrMyc11bevXkyMPYm9P+oT41L7YL4jVzuu0tB28wMvI1y
quTb4I1YDavl6kxtihEsIoWpBvxLLq6UYglPRZ9Ge93ynqqMTY/O+RXOnO3zsNwPowKR5EDWCPL5
mJXWi7QyNiP1hio4yZn7EA+OXgbsvIR1l8UcWqQzDEwtmENfEeSvh680BtGEAQScOTGETsgYNV8Y
HkFK6ciJg4FPqihYE85TpMPAtKG09GrmQvytr7//9dBOdbztjOCZp87I92sdOJxKWp9W+/i1Dfv1
SzHtaDbXxn2mU23spz8nua+2ADMZUnHPoBEvuy1VJ5pirFOaO7XoBzKFBEAy1+QcBu11mnvYZSwE
//Hwknf8vIFOn2GL/+Y3fbfNBm/545dCzZT8/1nq/5sste0G8Bb+Jkv9+qNN0jIG/PjnNPV//bH/
SlNbFggHi3M/K06h7bqO/995ag6F/+HTmBEBo5L/jlI7QF1N4QS+FQiPZmjwP+hWx/0PMKsWCAdL
+I5Dnvr/JUptgYf9U5TaIUPtBVZogZS1TDLbgGD/V/Xx48ZPRCTZ+t+LIn/Fcci7StNN1yXRXBpi
8aGLTexGfcHVbrsrJxDI2pit7byRI61pqq0aWSVpq6CG9x/us7w3741cfv7plfxXEWh4GP/47Pis
gqg1Q4egt6sD0n96dhTQTu4nnXP1kBPUi3LucwaM7IcZ7iHNratyoptrKW3KznQgxtBXqmXt+7gl
A10EDP5i8i0RUAF0GNk5WvCXmjOEF5tI3qWPUB3q5Cy9Oohg0c9/8/T1i/dHsFujf79e3BDUhmkG
ged7vP9/ffpN3MmxURYdknCq3ppFZQ+wB+qV9Nnpreg0rmMrCR85GoJKfZtjE0mYJU6F5ydnO3HS
s4hzzL9BSY8dpYwhN13QWc9h1RxSZVDMFVGxTQXu4WFob8IXNJPZvlRRQXCoMv1zYeTXf/Mz/TWT
rn8mXziE+8nM8LNZ//gzCTuNyzDL7Ssf9BL8pokpt+GQYY4xq9ocoP3Ecs8EoKxtJYNgH6naOLpW
Mp8nsNq7NEAcM831yYfKQCvBIqH3DddGvxKZdIhKNyTTSot977jb/P1T1xfNP7wdPHWuHawTFlfV
11rBnz5NJeP/Pq5CcbUqdJaekd1mazfSwbjLi5R4TjyQ3l0406ezvB/6fHqv2LoOxq3rGsM+S62Q
IrRLd1O8TFu7x0I1yjHdQaFY1fwIJyMjyTPE6Wom3kAWuUwuAQeHTo3mKXHYC/b9dgbLIEPoCBQE
fDZ6ck/E/qgRbD6SZPS6QoSbOl30Jm6SbAHpIRMcK/bn7YsbKxYSaPTtl2hJrmzEad03Y1cjtA71
HKNtJsby9YA/zR+8Yud6Sb9qJOqCqU4PbkpwyGJD04mYL46xmt9D5cHjH9PXwVD9fWY4+YZbxQTl
IKKuz/BDOWZHT0j/1SiHR5l1cmOiXbjZQqgHs44OilxuULO4PZKvGT35zVvwSjSTtDb0jjuwhE19
YIreECuvfs3eFB6KtP0uSqYkJKCca2JVe7dA6/z377f4Vx9Vz/ZdvcACQvsfqdTBGMAi8BNxNUR/
Hvw+IJLTNMxKSRBSiB0CXzwwrg8Oam6fk9QFPFAECzIyDtOLiKz7hOq0h7NvyWY55711HQ0Mcw0d
6nBGntSQGXLL8PXfPG29vfLXuwYYb8gsHpUZzzz8h7uGZ3AqmdzGui6useLGndxi6V04TDETYRRE
FhHRXR3FIYeMoLx3KBbIoT614Q8zNMXJM9PPgDz4fgyIirVFeGewyrGx63JZz8zz/1iy+pj+T/xb
Pf7zmor1L15l2wrswPdMdn846v31JjeEYUnUdLKuRRTUj+bMRvMs39MxPyeMMVdQuGpivUiESuds
gW4+W3H2nMqgO/z962b/FWv0dWeyGT/7ZLl5NuC9/vpECEN0fDXxLvXl8FRLC0DPa55k3lmlzIRM
o38phjepSucpXeR9LBjfdqMQl6+Xcm47OjFj/tCUdAKXuV+xAG5m4lDVHEeb1oJ5mhln3hxQJyUF
6cR+s0gH0s6OeigJyo8snmxjir9Vw3nnbBisiRtZ/j2TZOT+/kf9WnD6h4+IbYNct5l7uPY/3cmE
YyjgcJF5bQHLO/2YnUYiqSiDbV93/26EVD89FVwNo842VTRBtGNgbs0D4sbUXrZV1tENDIjCJb44
ia4wh7uF/f4lLA1G5aRH//4Je//8Re77FBd8Z/AfjBn6vfvTrZcpoUkPZRDXpu2CtSjSYcdNerf4
/Uc1d/6FMy7qpjxN7npfupveZ6ZVNJlzaJm+9NJ9pGEDN1VNH24wIONM6Fi6gXp3TAuTuMmbYnMa
PSQiu4wL0wXhDfYhcF69Lg72ZmKzSasScOz8G/ZEcY9J6DnromqTbWNSXQ+WT++tmAtaSVzcsTpx
NKStIIJzJ+kTw9Wx9vgjGNvoU3UwPNTBcOBbIbhk09KtzVI8lvSePo2sp39TWVej90Fc9PFRZdaT
Fcb2M0g9jmZCOUeXlibHt+k+8kDIFgAWHP1DiYawxN+/7s5/EnZeS45q27b9IiLw5lUWeSltVb0Q
WQ4PE8/k60+D2nfn2nWPeVFISikzhTBjjtF76/O54q8dxdE5JAC10GzghPKf2z3JwqBzpac9PE9k
KDSn/kmy6KafVNe+jSfkSfH6YR1TX5ylJApvHs2h6Pa2vYLcE4hVsOsak2UXSfcFAWyd0a4tc6yY
uIX9gQb4JkR5cRLha9fjtTCweosKWb2NNAzfELVhIc1ndKberk+SW4pm7sV1Z+qNfpqMTr+4pUAD
IoPhoqfmbhpSX7hl9tzP8hAPH38eEYeL5AW/XeKgf7dS76CXKO7/9y2lUWz/f1vKME1EHibby1L/
2lLKqHe9HZjaYxTFu1kRGwu+6UuasSM2lWZuXJuUp2CocTTEeX6yZMvKn6ldao7iJIMMoauYZTJ4
6f/3/8z+u2yxVZRFLgsHfJNg4P7+z/KWJB01hfY8CKM8JUPa3D0LbYCXvkI2c8+1o5xHBfgXLnXi
Je2sIEp9lszZdG2W3RdIWu9bsiYnXie0CIU9DqOuV88y8C6TDjU4RHa0N3Wh7Mw2nTH4U7ppu0jO
eYJhZ6pPg/E+2FwXlQFdxIT0x0+d9kOBwnLQAOkqE4meGYPMElEuekixl9WExbCa+TLNnLg97/yG
je6sF2T+xozGA8YlbQxvSXPKel2YqbVGOSB2yJhGzB/GxtA0eU3TeVrdneMOgRenZmoP4Kql/pbi
F9n1Lmr2niSznRcOmIU8M1w3Ic4DqzQnjBwoEx0QIf/X+dcz8bL+x+7CcknlgDI4q+mmA8/vPw8s
5kseNAUZPpR0KK+5MhEIisoPw1gE0kg5W1b1Mw5gpjmTdGnLxEfPKKKXdlIIX6PVS9DQd3es06uF
AgCUrzNN5ESjwKX0BotTI1gfWolUOjTpjtjfswaYl5P0AUjPQb2WTbzr2jS9q9rXtq20J2Asr22P
B4aedeKlN7VXmANkrbqPkvpH3BEqxtR4pFWLaWFAs/yctwpNy7DDaoTnp0DL1cfjzp1nWkYZd5dC
8pF6E21bmYTrzguJuA3U5NQlCbqV7MmJM+K7I6ok8md82yXT0AUZJyJGb7Yr6ZbWQt3kRJgB9XCG
s2Gn4/nPPb17jDlxcMHIWCcOgjNsm62KZ/JmgdPOyxTpn0Kkq5MVG4ELftVYYLyEO2pkvOlP3jQE
j1nu0J0Lewg2bZW8awPW9QSj0lij55zSAG3mJNnTsqnZR8SSZZUT38LIhfmTiH7vJI2z59eihWqS
ZkNGJIuxjrTn1EKur2IpWY0Uvdcq+yJrTTt0eHhxPKjh1h71Yw9G9uwJxrF1s2086oE6GMZH4Aoi
dZIuuUqXENEx8OytMeY/pi6VflFHfE7YI6PJRMziv4HO1oX1zYDrhMKx0YgzGwyIPoBacoQG25Ee
W27hJdOH7KQOzTXvM3Vvu8G4qTtJ0KsCsW1g7+HrzfbIKH9qiRLs60gql2mo1lag9le4DMa9b5Nv
jTF9FNigd0ma2Q9ZIG1mrXToXftu1sGXOomme4yCzYTnsqk1dojERKYmYHdVqZ3trLL5iUpZJyse
fl7du+oL451D2ajTia8NiwGWDQpjzScYNlzjJrnGCjlmiZjmyOtMnDJp3wWHij8Kr70IgmzLgEZ+
dHbL7perQb/wZqVKpgFu0mctCzP+5hrgfLlmtQdlsasJL3bzk+7JLe2MCmkq11s4TjiWmiG/BKK5
oFJDoWi648NBYQrfWiGajI9lx628uZkOW8qNBPyYiOxYq8RVMuTzJK5jihewCgung6Nq6XXIfpcZ
B9iYOZ6vqQwM+J8DSq4ybMYLs/Jw01nEZsU69vhVRQXOCXnWUhn2iWQB0K41diGeqm/ocZsbDT9s
6IbOZqWpf6ozGIeoCQXKVMJvXXV8M3nXGXlMQWuAqfuo8Pl7ZsENI/t0MtV71rbqXU5yuM/EKHrQ
cctGahJR0E1H+J97OFZTZgdXgeG4LU3rjH37owsQQGOH92NkxTct66s9vsiCFq2CbdnFJ2k72JL1
2vshI+RRvfFtDLAW9kkTDJsRSwfOG7IexjHFZz1hyvLQKzq0mq/efOMILLVYovCA26NzCmB9ILPO
fkKyC+9TO7QHRQ/uJQYYpDXmCwkqF2x14SW2oeJ1Xt37WlS/5VWqP9shCdKKRBig7h16D0gHdEi6
7Lbfcfv+lIGC+AunGro3rz9PQgPTyJlS0+rxJCwsmayF0gk3d26Shu5Nzn2pZcIkvjWjEl8Dh7Cx
KIj8UOQBIbXAOmllUN/1lbmeXYLbqOlLUH/OmhAj596VEJHAbcLyip7NFHGsxRCjN6YvViSrXV45
KBY7EgKr3ilfBvMmEgcfdqXdOE9FG0AjmP5I/XaiJthBgtowdAbiYdu8rR9rP+qVX1HL/Kerg7tR
4uFrMOO9apr+qkQT9giXJCUZW8i5FovvP+6yeoc4vR9nt+yn0Z1l0b9grPoCbF1+wjzvxll5wsML
PN0q3EndLnjPP49VDGVB3Ljrv9Ce0ahcdKdxdktTeulHf97UoN5iMaPZTPaPkbPs1nH1n3/MtgZ1
kT37yFPLkcd4vnHCSR4DwYgY5pJfaQQUcbkjw6Xv0UQQpxoqcpvL/uPP01F8jmwdvGtbMAudb/JZ
gdAxEaVjYqFxqPLmmIN5c1jS+0yWAdHJ2da93CwW9cXg3WbRDxIgkWhlJHgEXoP6s1QxYRbZa0gz
vrYZ7rg9SD8mitl2adlnuGBWRgQk0Og15GEFB8tUYy4Uk3zWI07UuZ5nlELHohutQ4/HnA85893m
m78eTkNSbCalmmmsEPgGE2ZX3xRvOn5oigO8ocvNMlz4fFgT8Or3xCp6SVSxjOSGazFC93/fC4c5
xGl5nACFqTUFoYxT3OpRe0ZeGR6QgM16VEfZI89iWB5JZsa6t+lstAQQ8180RuyrPuxmUoS8q3FS
bxR0A3VVKgiRfqnCvqAfR8+GEIc1bY+3zbXxClVTtTbDilxD0waxXw3qBtkDMfZJec28l5aMtF2I
KW+r6NnH4DV7vEgEhZo2Dr0+tTfBINAqIQiIBDmLkSVXjSS9oiFcdTVUORuKfsVxqNXfiqd8eGR9
xgq+6TBihQuy8lAnBD+0IaCa1NyE/bB1KHHOGD6KA/Cyg1tx7c9MrfLj4gM54m5wiShvpwb3ASRE
gmr6sz4SXc1aPSMRVHm2rTjdRMgf9jA3rU3OeGcN5/BEa8j/k8qzYIDimWyUzjdcvnCA46lenkpm
GNHyuuXe8tzna7Plvf/jjz9/gxXRHGxn0cbffzNf8Emff0ZUKh4dOZ7+8bv/FetT9dme1I7jP5KI
lveJuSoKoupX3Qh92i5/tfzDQerxOg8Ta70/kKYF3zTffP69Px8mFDo1PyPEEFatVTOmzYoZtM4R
UroW3nWFBZJbtj+TJNgro4EXYRrQtS3ZVgtVcbmZdCJHugSnj5W0nPDBrOuyb7HFu9V6BEmDxi5l
eWk56kllsLhJCXeDO6XTDBP6jyiJ7QO+XetY9JV1TAcLy11heSpU5eh5cF2O5OXHy03HOohQamhn
eoV6z8PwY66Xn3AVtI4ySU51QibV8rrlqeVmeZhbhelDqNs08y9ZnrcyaB/LPZEBqezVhADN+Rct
b6CSxx/Hapm4Gen6VoA0w1XaQ56209GquXgGitro62xSMKNOlp98CYfg2cotd0v7CWRuCEkQwRB3
ixyu4pr5CiSl5YnlZgAXpm6TOfatBBa36ioDg8EcTbfceAuM+N8PoxkZD+wO5Orna9x///jzueV9
y6v/+jVj2GC4a1zOPoM6mZtuAW3rM7c7NQ13mmv2l7Ad4p2+gP69fMyPnzd/gGyfj/8Csv31cHnd
EpP0+Y5QRq4k9/L//dr/7i2UA/3K0dJqE3X0Ov68Gne996+70wLh/nxnE6ft3uKSgzyIs7weIOiJ
cVgvf+XzZZ9/VJmRzZ8P/7vXLdOwz/f+44MvP/nrLYNXKdvJuHiGuNe0T1vzzx8fO8fQGN1bpAli
c2vaZ3W+G+RpnvvLlhFpD8FyUp1VkzuWv3xnn9/o8tBrdRZg+YKd/nN/efrzpcu95YuOyz6caLLM
byAzXJHrwsmnvZGgc1J16v5h8oB6duWmYiHezac58CHWtF32gHHSk+bLEtrkLacOu2Z1pOFaX40Y
c0Ca5ocly6iYacbLTd24aFo+HwdWSIgtyA3sI7BmnclihcHOtfzSaL6YWroW0pcITpmCHNhS6l2s
usN62arL94KGVd/pVfkCT7I/BDPvRJ+/4Kl9zeJ2u2zAvzb/8tw/viKxcAP/bPXPu0EqoAnGXQdO
MvzhKDFTLAszpCxnYUOHsN1Dnf7oxuA0BsqwySZrfCpTpLQrwYoLwQsScPg/ODyh/wZAYOYZppkO
BBU6XbQVbdvse68D1EIpCZV9qi+MIC5jpVfvFl7IwDi7xQNKI1AfT86UQAi2Jf7WLtK+oxgzr1Wp
vlhDHx/09trhDD15ufmoXFKHabR8j3cx/Kgr7qRsaxIvyDWPKRH6lW2pV/Yl7qKXqVYcSgTzJUEZ
v7cr93vJyWrVIeyYjVXRVom51o+x9w0DkgZnBAHHCC74oErllAUwFRpb/eZFLsxSPZn81tW+Winm
Ron7uNNzZV2GrbilU7WruwK3hhqMu2JgQa+Y8iOexm+F0peneM6tgtPgbpgw6bOO2d7VTcoKP3Ug
3BrlCLhj/DExAN4NEAoAwzThHSpHBCoJUcgjCeUb4l7nIAvnZxHkcqc2nefjKx1Wjuo9VUUYPznN
VO1Fn7z2udkiuHezjSahpBiydLdJPlgfek/DDMVNCN83PgwcDLewpFsVR1m/q+Ly4iXquyVNi0ts
gM09H8MNm/1aSLdbx3XxQynU4gLSD0dugaqo6u6ckKoTmezRIYuzK6bM/pDZ6YM0V0Iu+9CgLDK/
j7pU3+rMVw2rPJWK4+ygeZUbV5f7zu5dapce3rIbbgeZcimEvXBsDHoGfB8/Jse49p6wTjEAANCz
6Y7p0G+iTJgyqzl2xAahsFWF2eqYMwc6551bvLkpazHjZWxq94McMAU3cKf7WhmSMF2tRTt259Tm
pGBpTXXXG4msudH2WaN556rEzNkqhEcrwbStyv7Wy67yHW2UT3FU+wSdrRTH6h469EG+O8mMMnfT
U9iCL3ayhIUeFzrFda6TGYQY4RliJgUhgiCDuvbRdkm66XrTRQcs3sLe0Q5mGR8qkpJ3naSHqFrC
3dRBSoRDL60TbpdvHS4/8yFHchGzCL6rmkeEVmjfFYW8MJJPLa6uIRTWqfUgGMH0NWxr7917bzWR
Ic/pQlw9mtjbABHvz9wL4ysJ22/Mb6hgWaHvNG3YcnSX17Fix5IIqIy8hjlQO8+RMPRz/jExcn5r
ve+6wJESF8FDi81vRmWOiOwC6wja8sIIL79aDn4ZapWeUOkRbX3ZvNVjbT3rFWAovQYUpI4/sLd5
q7CL7ItU8mHTDcyRPLUl5b3oXkCwbAc1GfEWprVfNJg3DFccWJ8eEEWo8MLGc2/iKXDi/iCYm9hl
UZ9gCnhbXU/479jAGKdNxc/k9Jrgun1JyRgPdISaxi60w+bh5vG6Lu2jElsZrWKmolrmzBo7CEST
HPd1bKKQlO0I5x/TaqSEKrYvu9yXpFPggZLhycMVDiEDIyHX1Tol2xx+jnlqJ+997PXsTEj8tO71
btqoEz1Cia9/YwSmcaKOQv+KDcxHv7ceMMcHGuAXK0++SIJY59W+srLq9otSDs6KePbgojjFL9kW
XyLh7HhJscPty95NvgXu3657QnrwrNc6/QQeEo0u8NpTlTGL/+7hzLviXbh2UdocpKN8nTPrri3K
aFgMyOcMOz5CmCJfIHd/6Gr54o3NSxtKdxfO7lhruiS5wKVWX22rHpGHMmv1xq9qm2qbEinNNvFq
nL6MHzXjl5ocBvh8H9oXPSimi0LacV0fhNNpL7H8FjuGcSh78xvWJtvvkv6ptZLfVpoA5MyYmyCu
wz8dbXrWsi8NE2rUtRKShXxy40rd9qMNq80upuehp8NoYEQuDLvZO6xaIaYqr5qu+vg19CzRXyLD
3YyMA85WpaM2J8wG7gu0AQmK+iRDXNFRvest+T6ZFZLNEEaH1RcJXGm4HJ7zjGSwPofg4NdjNGJx
6wEnYDXGK+KE+4R+1MoecfvFw7lQM+VidRsTNfiz3ri0tAxxi7ohh0ygded8+l4Osn64tOs6fXim
lLO3A9ODMRvkF6NJL4aRnUnJi5690I6Q+CfVsUIW2pCxHL0qRtA/HITD8eQh/5ns7tHLH7Fu1t+V
BpYz7Chg0ik7Ld3IgmU0uAjHGeWaXMCBHlAqHrKdRYlZI9bdPOjjgKj9bnr0LbmTyzOBEdYnYyx+
pYmX+TZiyRzwzl4di7NrWooPLmT2m8TRpgF4fhFlso8Ff8dMenEJkxHyhjVwXHR5Sms4TV4l/ikQ
/Djl3Ty5tUGHxHDKmXh4MACGsbiN5A4gQczg+hnGurH1E3Y0jmh7VrlDbrGt9ipLDfGujD/AKDoH
nFOctnN60bKAvVFTVFJ61d4uazHIdhLRQ9f6sNryu2O3+6OhltZhdBVnqxKIwaXXVJ6z1F6RMP67
kN3wJqzkmKo2SSpBFj81GTF2DZJkKBzTPfLSDwMX6IWUCMgIzKmP7UNxGALaeEoTTvR7xi4s5U1n
X8kipN+dcw2jK6rbh760h1daK+y+hCauastYl0ZoHl3bnmul4YPmvLrPEpbwxPl4FzPxEA+hgfXG
dERv+wjFV/7kdBjYCjupTV8iG5m2VCOBERjSOj1/SVIbLVOgHs4aWM0rSAXKC8WqN3kdOOB70vcw
awMmekjTo0FvdjXq7g3Qrh6vZYSWvonWE5XqF9PMXvthBg7RYvWCqt0ARbepB8aX1Cp0xGVmuhuG
8DbWdD8Tm38iUbDkx27mDzgm9rSFaa6AilZhyhuldlWdbs+GNPJ8+GoUjba1rfBXWDOZK5kzPcYR
8yb+HMhL9zHs7Y1eZM9lyK5M4AduZo3TPyUMe4Wcboi1k6PHWnmA3XmbNItk6nB8i1k100Ge4heA
/pcwDKx1ZclpT8zb2g1M30i8nzHZKHu153BtERABfGuucKNqJL7GNsH69q6av6nqMt/TB2dTWAW7
Syd+Mcx5sjpd/UnSNo1kz37n6iW2qQTkTRLWQ2TOazTl00cU2mihE3zNjUHEx9in7slM7Xol9ErZ
ew7p3oo1eIcmBOBoqG+Y0L47Qmy9uBmOQaxNKyxxCm22oDtPYeSdBQ5LzXao61GPwD/rYr8Bxryq
qaWxsNFGTp2H0syVV5D5XdCl+1RzH1NV1H47t0vI5GDKpolyl2WV2A2A0iPcp7SF7QhizoAAIsEX
EqSJ/dULs29uhEfTyuzqPGj9hniJ8KS2MgL8Mqh+Cypnjd/pjlPHvVvFsA8cOhjZgKUfUT+tbPjS
5vS18nKsuZwMGsYxG62jDVcaGo2RsA2OVWc8JWhm8DTarV8pDdWynWa4VolMSQmyhKrJ5TUDZgIS
8owogX6xOaqr5FU4CjR3tc22raMiRPLcuxg9clB09SuIWrHJNC4oDkPVYuzPlAot/4EwfOGMPytL
u41yJwabc3XuBCe84ndUoABbaLZAVjykk4NRKcePllvOvUrKr0JLSQETyl7V9Aa3qYOXkenbvhn4
dyirEjQRbX+ItPwpkUp/8Fw4U6Pi/qbgMU4KGd2r2jOnw6gNB5tr2w3906GuBqqK3i1o4Y4fdsMA
xgSK8Gqp6S03SRkZA8omkn12cV2l27R16C4ZFgc9GI42s2H4g4J002+WkM6vogk+zPJrbKjjE8ak
W9ZBd0VaenM88U7qjHZsdTPf6qKR1JuYMavEsnxF605lOohtFCP1iwotv9gVK2AuLMgt+/yKFusY
zb8zt7AQ6Gu78rSXPhO+oQQ5k7bJPbYRRmlXxYXC+TeTnXXKoHitEzkr5vIK07Do9T04AxeF9/Sb
3vhTFBVsrNLh62twEghb+lMIJGAILpRHzdE17D1RuNNVjVEb1OMdA4AT5l8rc9DuekRkjFZVYoOj
coKXBBFFQCvZugp9fKNblVpr7APZ3mXrdoAwg2NpPttVZl60tiX5JdTKC4jWRwZQIC3t+OIFmVwL
VFO7TBOQITX8tK4bAVJEnhnGmU5oV5TtOL+u6Zc0DDmsmmkQwQBlhMe9novxVBmv33uD+U2XhKtF
XpLjy3ZJvLsOsvmhueXaZEB97t3BV91mOnR2Wa7ZCpIRMAHTRhRvln0cmSx6/ZyQuHj4PQMPIq3i
vSmp2D3DmtWoM66OR2pK1TxVXfYLJu20QYajUhyBAbRRj9pBrj1BRnuLXOXMlKa8huM3RSDUdGlC
3hFEJ5sQVf52uUkRu16qXL4PqdP5VH75mTA3H4sw67MC6rqJ1/yQuS3wNZn7LG9e8GRRWHxpahOp
pEd6UmCTIGOiG9kOA2uQZexU6v0xGQLjgsP47V+tATCWhzBVTngOWaydeV2/k8hNJ0t454L1CC5h
PYcfUrV+6rk/mfj7nAy6U9WkjypNtVNI6MwuSORJGg5fuGopF2xjM1BFtwmyUZ6I6fjF+hpribS+
62MB9k6Bfj1EpbZiTXTKLOsLAz4XV02Ef8dVf5aTGNAGFcpONSGudR2pLRw3sw01ZSIGjImpSrBR
Z9wIoaZbozDpC+GA980a3hteTty2Xo75SJH6oWp5GImRmDewF0fFwWNdEn+zbbB7rBMGH3tWxCBd
OLjWtG2yU4H5i+Cr6W5nOTlo9JG7GsZwEYNv0oBJbdEnoL7aNn3nM4gw3q3ypzpRH0m4ay2rsQN1
+Dv7TAM67amlq/FIU++qCLo0rarmuy5Sx7vEyde2kb1mN41XYWiaD8tTTvQXVo2ZFBcsFbsizA3f
VjE1siTE9wkTcg03J1/rdF6PeqJgm80a6nlkXSCU8xZWc/ze0FO8WHURrC1QZ3ODCzxF5Hj7COzH
Gh3msFcc6kyB6vfEL5NmwCEmK+nbjY3ardaDOS6UkLK2+SniPriMIrzrYX+L4sB7G1tsKMSEaSeu
u+0qEZhNY1aLKsLAY2FqlKSZmfseQsGt4WTo5OClMvWtSMkh4LRNjWQN/yvfKkZClht5fEqrP5ky
+VUOzFjDphj3aWCBcM5Tz7cYlGEt1n4rRMNdHOBBU1dXtwE40MaOSeFjL12Ptdv5hc34PJ2H21GQ
aVcl99OmjM6CkRfDFfDPzIeI7nO84R6BUbbpzygRtMzGfhVCudgGzifT0dpN56kAIzUJCsAjtiAP
u4sTQs2qavKY5gUJrrjkmk/d+9RFO6dP9Z8D/sI893QQLJ3+OnBK9MhFe+nrlsFv71yrRq++eXjg
ajP7oYPbZD2uP1eWEvtpgIqCFE6Cy40uf3Q2FQlx37tAEcEWmByeXVeA9smKO/JLA/g6R0Mmoi3F
GJFPrU1aDL2HNWqdZIOWcl4yDB0wFttpoO8NTn/RxwpRVKlvncAO/FoEJr0sBudDTXJ5q0pW63NR
kmhaciTEp9sxvmTSLmq/ihBfTsBntsIYXgxIicxmW4OBwZyOBGQIfdYxGKMGSh4mZ5BL+6TTOiYY
WBia1oyZ36kfcI1WVlWzjVPxpQdJeewsPXnSDIYhYuuatVwvlgTXZfFCVovN8RoWmz4M4f6kJNAm
TyGniytI7t85XnzLYEnupmCMmsjLt7JHcNl02O+I7sL1x1JvzRxFIbkoJtwQjqhTDMnZlTdFRgXr
RmgjdqQRFNW8KknhbVMYxwdG8AZqJmzD+Mfbo1sys29y0zmmraRMSzt915axxsDJ3HFEFwglOVBr
ZnmBctPndI4eM2GYqN1JBTlsEaXjZvewHaMDyXAGIaOmuW6dSOzLvnpOMwe0mHMxGOH76LxzBr7m
7k9/TW2eEo+KuhaevAGyV9a1kiW7qQjepajFNtRBUpnE+9yM4c7VKD5je/2ytGAyZzDXVqRrfvrV
KDONaS6CoHLdcrhNGN1ORk/UVph2e6X+FdcWeUjxYN6Lvv9p5TYu3WDYNomKUj8bLHBS1rMFe3Jd
Afs/KBU+aLv0HgSfQbQWNWtWSGR0ScVvPvbDqGLCqEJMxLRMwVPVrCSFRXHU00UZZgkHZMNvLZDH
jYs7E9ktzMrcGNl3ItCFeqeSSGaSRFUTC4SIewOIaNopUVD5OlAngp+orA3A10+6lr26ffzkjaF5
CEOiUM2eAsRW+3yHP9jcERd0HRunOwmGCOoVjq08WsL4hZe0OGu5tRm1pN14HuqJWK3Z3Tx7wPSH
TzJMucLFVCpwFhz4uh2pSXh1KDB6NI6NsC5R2uenJA1uQ6HuXKe0PgZx0QnKxFtLHylPcJ9YyfQz
VWpM8HDtVm09VYcuhrKmdeWvRQwfjO73QtjNOyg6sqgiyw32Kh9yG3HA3+xBbiz91RrH4fcEb1yy
YkIcZ/Z+r32n4Ipv7aTT96vH7GK45b23Y5qNAPh3SYk8NeVoXtNtXudDV1/KwT1boVY80bfV11ps
O8C9o1eIODEgInDUeWy5ZwRHX00h6lMV4pHoHDPe1lmg4+bO2q2sGhQP7sjoo7bPdjCz/HI0SQkw
xr5TmWx7zPa9MHqRjCSQ6qIPKYiBSUDDbVAVd36jaucpE+YlQBYNzmow5bPMInGwojoE4wOGcGk9
JiE+dqW96+lIl16RKQLQ5EvFYvic2MpbHzB/cdF8nsJU3Jp4Fi9i19UNhp6EeJLA4T0JJ3FOy02m
mOxzTf4Ed8VAuWn+wqSeIBxGPbcalOJDJleq5PJcpPb4nsYOulMSvLQIe0ORei/C9J4B5g+nEJyd
3XjzUZ3SjBszWlxp1N5QwjU3Xbh70OFQrhANurRdFUw2jpf9rrweRISYuJA14mKkOW74tmkPcqop
SMqoPVpo/rVUOVcZluF4TNJH/V1vqn1BmsMrV2ftXEg4uXW1NxU9eVZR1m9zTTKy0Ux58bSZF5A2
+7HJXEQc9bRfegta/cQSBQfsIOL9BCKxiph/qG4d++pP4hqiU9Vztk8N5RlkB/FqnbWRreZdZJ4e
lBKsGnS66ogB7ltcde5Wy2uOKJfUzcGlyxuP+gpCBrKIYvTxONDDinQiLnSwY6YZ+zLJS05BWuCj
EEEuJIl1kzmMit4uwKWUrb1RguoZt/q4HzTokpHhPMHa2RstWr3S1a55kX5rp1lB04vmqQCNXQwD
PBXWaidRWpioCxqFWly2EEyjfTnqMJyK8o1NILbmRAkuDe1uRHz8ggnlGnF7vqtcEJRdAeLfoCLe
o9Gtjy4dlmgskezZ+llmyndl6ImaxhS8c8q62In4rQ3z0Y8COBttAckPbQY2buhfYdaTagxMahWM
XX6t0+9wCTaxq+cfCWdTyDX1BsdPeBFpO2wL3Uh2lpZwNrJjGG0jJg5l0IwvVk9zOG3fyeAIjiDO
XgzRimtDUsHaMbVgX9Ua0Qze9KjHvrgH4++Cofy2j1hd0PKRdzsKktuYJivVKb7UgCeOJZYxpHkq
MpoY4pwaFO2lKwgi7S3WDzr2+qG3LpiOIM976Y88rLJD6UrlxrD/2csYfdCuq68jzAAVThLNoGeu
ORAYqtw5Nfo2aCKI1rg0/d57ou+dPivK70y25Z6ZYb8256XOINLzSGfkkqkZSpwwZm9L4ghMqHFL
zBKOlebk16x5/fNA79kvkGSvlRjBng2090TKAmDQYjC3sWmykVmcEVY4sJNoYX82Wqtd9Z0Uq6Ge
HH8xXOgDFZTesKJkVFTuicdiNGW756pnZKWHSnkmi/O9A9UEhUW9lwysmqiDKzeSSuUIraYTpfvL
SpGPgOo3UXynafl+E8738OwQ2NrOXo+nbu2owKIiUpm1MRnvVsiKMwwedaSNJBOyLAsgIWfDTNAN
yPFB87sHnseaFifhBnWoc7Gn6gM3er9bAluqUCOftE6/hvP5xHGgtVWt8gibPkGfLkcfHaOyoYx0
fPA2UNG6BxDd4cLcQNlXwwy1m8eOouGyDy228UyxYohFxVpQFiOJSVai4+JAswswEv4LTORwafum
PKnQCoeR6zDAAjRZDjk2QXOqrM6b0zMH5vD4zfhMaBLbfu92NOTCUXvrS5Zl1fCDBmbqS1NGu2DI
4TWIGogoWPeVobcGDE/tRLhGcmOdLFgKkJfpRhaziEKUmEVDGq6tpb3Q0O/pdNNj9S1nkC9mYiaP
kFNWKCWiFkc+D43FK9SYPDpNW/diLs9ibRtM+pnmAkajRGFEUkqXILIOXQ4WGqlF+gssEHTSyQW2
A/Yagzbv4JLDYKTmQaEuvhaDAMNtblIltr8ZeBQdwLVOZ7ScmDr3pM0nz9xRO1/le1MqqJlC2hR/
WroBNVf7eunQv8tPPWo+XLQQYsY5NQEFtXdmiHUswyq59/Qz1vZIq7dpk/YokFsw07Svwm3jzcSC
61z/F2ln1hu5kl3rv3Lhd/blFBwAux8yyRyVklKllKr0QkhVKs5TcAiSv/5+VDd8zzk2bANu9CnU
ICknMiL23mt9yzFfI+dtip3+hQ/rlipPMa8gxVpYA+oCZ6Lu1KFHJbZ5G636A9qLuo88yHd+R/1M
AdREPucPp3xawJpuJgkRfmh+mK4WqjL9VpqqCrXB6QknKI82WW21SAqIS0zmyFBW6B2Ud+gNOBi2
CXBHtqZxb9rZ2Z2fBxsB+lwXPgtkMT/UCczpyFE/hAdNJPOjwKytg0aldFfYHxpy3H0M8oehRMu2
CdSXCWa8nWEznvtaZ+Uw8uilTPrQS3CPVHDcNlW7qJCQNrohMQrmYrEJDpihilclLdhencnVUI/P
MWKls4CHUWYvHJ3aADEzOfS51MPBWQ5eZDEq0aD/mVV5Qyo9nX17UueZSRHJVdZpUCtWB8HK3veW
D9eKq7NuAsv6+l0tmuqscgPgiWx2kVUTSWLzy9fvpsXCGarN9JKK7uJqNLYdjLa9QCcgjWjemiay
MS+NUU4P9ZPCPsQkmY+5GoE0TRmM2tqt8Cvki/E8y1huWxcbu4w9ezNVyUQMI0G+q72sYrz6bcl+
IsR6aO3I+dFRryS+8aOZ3AEmStqcXQXmrlfNpnE092yBScO+QjOwq5eLOfbqamVvyBLFt97O9/bs
jwjMBjISz3UDJNWoTXOb97/rtCTZAWgV4we6uqjX2ZQXd8fZ9sTIjPNXmZ7SePpu6yXLXOJNge8B
ZEPm/f6lj5jimfa0StvLYpPRiVIadbmqaGR6XgNrbXxO/My80xJWStpQ7wNPJEOrt0FN8dvoRbsR
gttY6s6qV+nPo22TxTs9Ic/zgzirf2Zkdu2NSAtmUxgnsYgLDEhoRj3uXd8GJgeoCjbQeJaMi85+
VN41Q5wHqsHGC2wO3E8/YNfwyW0Q1i3G937imORA4+pe6J6yO/TusvmHRFaa9ynZv6B5iOmqNK9h
HFgQsTCUJGrjowvRd3u7jnieLfQLDcIcZDi3eR6ASYfwbFlQSS3dogpIt1k197BBy3jTTTTMCRml
raj6CFs6ua5dOYyM9mpxJc2qQJ8qjtkFDWR0szp4PILVfus7KFJSt6A3Ws3vSMNbYCbgFTXnQiuL
Y79JcHinmzevcD9Bih8U++a+ZPJSDl2L6t1LcV3S012EYB+Y6wPCKnVQSBAqss36djxYStcPWvmB
0aWGJZM+JDRkNzhLIBJ3Ttg5ap8PmftTHbpahmpRw1NtygcvUTKQgtwVNdD/BCxB9kc+WsBriXFO
2H8eiGO/ZDa25bL+XtJS22AncllfwHGbjdvvVESV5yKamP2qDQ8+vLh957gk28egSQe3LC5TNfyc
MoJCgCUfrdkFpsOIpHVzjcxiIKV2X6qwb0DqMrfAIlibgeP5xoUC5SojQ54aIX/Eln5v1l352Atz
Z6UqvnSe8TgPoKQtnRQhFsL5lMQY6nXS3XQMKzr136p5VPfwCPWjXLqnLz9BbxvPCDzrY99zLrLt
7Fsm65FgXeelt92C0tqdcalov4RipyiTvA212fex2xART1bVAlHfsO6qvn+PZduf05E03wXVzpcv
7//+yfnc/f1f+fPPupklkdH9X/749+e65P//un7Pv3/Nn7/j75f0pyQ2+nf/X37V/rO+fy8/u79+
0Z9+Mo/+z2cXvPfvf/pD+MUyuQ6fcn767Iai/3oWOLjXr/yf/uP/+fyfEFEMH4/kHyyM6yP88zvX
l/Bv/3J5T6vPP8JQ/vkd/4ShOLBQUNjYME+E41nCxzqnPrv+3/6FffxvOpMSwzNcx8QCb/3/cEnb
/RvEaddErIvr1jJ1HMZdDfEXzob1NxySrtDx5ZDZQIzu/4KIIoCuuFgt+UGsr6RLOn9x9vVupmv9
hEtpmDcIEznZGRu4cDpGuZ/GSb4Nz2CjA9S34sg6/Ic36j8z0/MC/2ArXB/cMxwhQLL4vBph/OXB
60rUraP7hBpOkNfS7dKfAZYSr8jYHlzyRMnnfBrqf/uwqzn2D/bswY7EKFMeVn4nFyspQfDtw6HY
rt3H7iyanVP+Nw/5Z1Prf3yhf4Ec5EQwRN7II9LbRG9huBssgHGE2SXos5f/+l21Xes/PJxnGJ7t
uuA1KeOMv/rPu0JrMgBs8oBaOTol1BWubT1AE8PsWHntJe0gyVILd2yXQERnIsEvfqloG7jEP5IB
f3HLCi+bFkEFc3x/W80lAqUW6ugiaW8BSEBM3OkDlCj9NcIssWFCoO9mYBtDZv8acXZOfPCQtNzq
UMW5FUir7PcAzZk5txQ3mXqIOPEGZaYusHBWTUuXUbh2VYAwczfyv6CDacyhDkmc+YQfyN4uODqx
vsSAzQRUCiRmRHslODZlQIHymvtQ7NmrbmjERkYA7rfJLaJveOQ4PJhNelAKK1Dk6nGwKooMrC0H
R753M4EOi/VObnKxqauZkayzVdVAlFUhTp0Dh5cIyItLi4D4hxOxY0dl9j+Jwbg3IwKSkNl/inK4
pE37ZpnjTc1N0HXdhZH/64ygYOv2vLMLUSeoW6Igp60yKJibDhv4dqHyKJyPIUWS48xoyJYRVyah
RrcJZdGWjtmbHq8DJrPGaa8xPMMxUdYuqR4ThyZrdSv+NCrzE8ot0cs4eGDKpoFjrnI0mlgAKcqt
US3X2qj3jSrmUA4qCnnbDvRbv1fayanzMuzhNOPf2hplgcksNVayZhradv3mxnRGUlpCw/yZL9Mt
caxAxAQ7yOmG7pVIrqghTwm3S+4un5ZV3uLmV1V275wVimD2vBbXDrU3ddOcZwB9VfMWTbi3XSLC
K8/eWc54I7D+U1f1mpZUBOvPoW1702fxMNePzKAZEHZrt5wkrkaQ8tLXuL3hhAiWqwYZEaM8vqSu
Q9vsQE9S37LPoyXUGuyPzsS0zrLGoOx417zGDPAV/OYsMW0QBdH3LWv7U8PNtTf6lFg+yPW59kiM
Ky2oLP3d5byCsqN6TLT+LkfPsC0tvI1mIb9nFpE6GUZRvyZUVEvciTA4AhhWO662oIHjQL0pYq45
c3E4d2Ubw6ibbevxRFrbiSAlLiUleBxmsDeAPbmH1mlpCLc8Z7errrTgnuyFy6QwjLs6ows6an4R
ImgqNoWWHPtCp/dj2DvVcv20tIJQUAB4msGoReQ2cFiQXDJ8Ay7Irw/a91h02ugdbsUjPyveMrx/
GyLeDGXKfaPZOo/eB0aiLjhgrrOb/uPyrcxVY9TWP+E2w8bziiuEb4jtcceEx17VAFShBAM120gz
mJTTN9xYAius6+RILKYboWLP5Ivfc9wmbaTo34zWwbyujcxLGuY8rk8iqA/6eTR1HsBtkFQOn4UG
YmlO9MM4ME5SC6AKNzuSIEVNaZGHl8vHtJqMfTd0F6/pb1qFtigjswV1H5+bDjeDdbeifmjeTJPb
sEiRKGDZoSCM4lCsd1zt4kF193qb7OioJrDnuGdbmxHQKGp03Sh+4ph82H5Vwq+xq1LTP0uj/2Yq
+rumsV1s7lRj/QUrcLntBtZ4W8odTf/bSNt62wn55qaVDFx/uMrZAXbsz3uviukjUMFsx5doJIFn
EKg8GVo027id7C3r58oLXsAMlsf1cvJqbaRcYTFDdRa4TXorrBdqafKiPGIEGLBcKRkRZnFDJmC3
6Vi89E2jmJpziycAF5eKJf9rOYJeOXfMHuaS9p0YCN4s4BOUES+K/CsddP4mi+3PvmOhGmc+kcJj
8Z9UUJnREw1M/pkP1V7MTxDjKyHIPyyW85RY897hifUTf1n59TW106sc1X6Q1U0ziXyTpL/DVoUZ
u14UC5Z/t35Fd3Vrx/kmfXQ4WvSgO1zOOt26LZLCG8UODrv027Bw9BV8iPTtPk2QMJtBrWuMLN9k
Km5tFY4IVYm5tj7rbL6Z2J1ZM42jPllXZRdXQy+vpd/+ZgYXjMJEBr7ex6Q7UH3zdnUa04ARRpXu
Ec0s2hK+Jm1jW8OTsuC01nkrsOYgnUS5nPC2TuviTkrlpnHRR7gEQdAuQA4aK4cCi/2H7E6K7wKC
w4J/boMu9zN14auT4vRc9A/jsG+X/mXOD9PI+qn5vLTYowKhF3DsfPm2viWAJXKeJAGGMXdTmaNd
ycfl6wUij4OtPiSnrwteNP1b22Unwpubvc9Yjsfczgb7aFoTqND1P9iRmRiZMOQzPnAfmHGod+XV
tbsLW/tbYsXfZQ5MNXVJhHGX/I6sPEY1XWgQ/b33p4QgGtNifl9gyHAQ/62rGq57WCVMGTYGY6gN
tm+JmSINIxSytVL51VNyPtAcoBRqomyr3O6azdW4rX1phJ50ULnSoiKOaosvet4aqryCEqPpMalH
u07uh6i7tJXQ6MWy6K07X9Izlsr6K1igIcQD+Y09+sxHiLQeN7PMCSbx1I2WRrmzhbls8qwGHj35
v/u42peSHSABgh4Yq57T4yUQB1cHCco+bfEQN3HH0v5j2uv08408RgYDqR6yymprV9+kdk/iIJ2j
3dydpXqmJRXqbv7Qm0TDoqBbAm/yvktaMKwdxL5h9zFbd2SwMuIsp/Da9qvPTBf8KDbVXx0OowYC
bJaZBhvgdJfzX93jdp2jHlbraL4qMrA9Ue6LkWMNDICzAmh0ziACiFbsaDmZd4vmgB4ZsOXDVEUj
KX44LpdyWyseajLflKFOXZ1vqwTlVy2X4Tg64EtU7D8scrom9PVYY+33KSIfJC/gxo6qi7ZFQeq3
Z/Giksrj7SxIIYa38TwuNSl5zhJt86L40OoV4+0QF+2OaGeTgbp8TlYOvE2QVU0Cz7SgegVLPGxG
DPJZW0G70dCWxi6ChOjDBuxL20h7Q6nBWUebeTfm8cDEjBZnt51K5W1Y+J4gEB2lD1IpMwG+MC0F
xTLt4IcRVE1WMIpXBin6sHgHDc22iczPUk51Bu/yEmssPuNEb4P8vRB35CRG/UBdX+4coyErL8X6
Q9wKx7KIuayxxjEsAmuYt7pOSLHJQK94ozAYdHjbuR+fvX6g2W/CSIvB5faJ7oHd8k6zxZ4ubYXn
rfvFaqfODkkxsYXGAadJAX1ueM4Y1G5TEb3XLRvQP55E2iZbdBYHe34wteXOn9I3o/TToAU1SC45
gw6DXJhtUhPybKW+ua0JQcg0/VWLIyjUfXNwrEk/LETbkfWHgpfWH7CTXu5ritBNntjPs5U+WYm7
RpOM8UkSDBUgIDFCy48qWnccf5rRknuI7/c20rMqtU6SvTdro/qYZglZ7u5xqt2PCCl4gLza3DcQ
eJbp1+hyU0WJ0VzSrCDxmMjZHqntjhZ0ukniBg2pWT/BvF9HO93PjlszrJtfackFkYzJT5scBAKM
3Bk+AUgql6wAnxNvkM19FE6kFovp16KPRoi8a+SgVbNuk3eRrktuqyG4Kiye/NcVxUKRunSoiDi7
pLWTBf60g4NAm5LVI57vDNWQhTZUFdNEAop5J0AROiXRtKQFbbM4SqELRY+F+BUXfNgdQU4h5r6L
yEljtAeutA7Kx1SLNJy9qAW6k37k/ViQDZZSgWTIgHxHC32xjBuKW0422I9AGff0eFtH7sifZqc3
OivQTP2WAu8aYpPoDqovArxbd4/H970kmofD1nHx5PhYkjPcmKJEbRXtI7bwXdY5nK5U/5ucJg5u
U/5BVTRuDbOyNk1rcxYu5V6zBp/6IWZHn7Gf4FcPeotAibgWu0o3X4TJRJUgYPxFtBhJxrl3STFA
mAhiDDjzuG1Io2x0GuiI8p7zekAhaZDfJgeOLUyRa/SJrEe9ufWTnFWRzKCgFtadneYfSaUq9rYj
Dtpyi5VmxEdn3xOS+WugYCXXofD3kv5s6FFuSdv9Vcbm74qQu5MUHG1xFZCVZPK5Onbn7yenPToC
mU2nE+Cp58Nr4YxPbuN2CNNc3pcoOcaMnzeFGfWMyQD+u5iYCDm41+LhN16VKBQNhvh6zm5059bY
b9I8OaPeiwpQdeF0aNitemeYY3vuOFr0xk7T255ik54qZ0qEh02H3qAbKDaYAybOUARUCjsHWsse
9/8OrcQIBMb7jhlGBBKHQdq4T2YzIjrVym5PCjO0SKQbNly2MYbS2sqOQ+zcEPyeHfyRwa8lom/R
paiEeOpyGFGQRZKgQlSZ2YARa7GNsP6OcbZQcxCbKZa+OvKnD3fpk8BYJ23+iELIJw4omTNWm3Fv
2a++p/p3AADfEKD1R05WNek66NV515wg8yHtc8XdcRAu9+PEfe0rH6gcEPWUlgHeFcg7nQS0Ynke
mR/mM7S7B82bPtBCzgHBZny+8X2mfHUEpxtEBb3dspk+IC8BHIQduDU6vQ5VVFG7e13CPAekZsHQ
usYfGLh27B97RQ4TMq2OXLCJKq7r76Z+vd0yNEAOSumlhNtuzguB3hGlfernGcJeuVOuANyi1iut
IM4OoNge3VvIY+9UQsUoDb+jKE797UKNsTL5TsM0HheNs35CGNeOjyoBmkUH4lB5OrNdl95DR79h
dcONNWtN5m7hLC4HAgLONUocQrsJRnXmPbGtGzcFU5/Yiwz0ZEfcnB44lfWjMppQGmN+Gsviw9WS
N2QVOX1TfTnZnGo2jWjfa1ujLpiMU27YJ9iGd8hgw8Wb9trYrqnr5VVf2s98no82W/DWl0z0EwDk
rP9cv/QL0VJWP/SZSOC6Mo5z3VzrVHtvSJDZcM7uQCq1bCc2MyIU+A7HnE3n+E99gmnkAYTwzBUr
f+kqLxFRFfQKKqPauynY79wl7WtAOVLXT4Ogko163DtmnX9kFikFemVjfbLJR+dhvlU2ncN8mQ9R
FI6eZwfOYBl3keudJaHEo3hBx1rtF0cwwTXKe9OjBZaSXw5+gqjaiiwCbTV2psBamuETUP/TWCbf
3Iq8rywmwasgJ9hDvbWJCxZVVyNrniinMrFBAov6taH7HhQIM3eRF5r0ozbES5HDiaJf5t5ybqDq
FTHPgHf3bpLWtUvti+XIYouDJdtnDXkpOA6OOF8YozvewRb2nb8IEpRQF2iQhIKMj41TrfXYaAXP
EhrExkZgtBJL9jYVSuDm5a4s2hsc+waHGPmQU7aAlBuhdTTlo9PZrMx0k8K5obzrxwomCQd7knRY
BKNGC512fOytSdIdYhEfdOeF4GTAtejiSrmm4NiDc7Y8/Zg+aro3otjuJ4aUw2+HqUqQ7d2qpkHX
8HaZsOCeNMivDDmR8FlFtqc4ghjZGqg/wLORdR4UJYlY6B3cLd3nWzOn/m6t73IElAixXgmQy7cO
8cdEMu2cLPP2kY6Vxk54BW1zP7jcjgnSqrsi4/gz29qp1s2nQhFnXPU66SmwfMcSkJ0rfRaUgWSj
1NnPLjyeRNjBYBjVVnXYEoD7BCKJ0m1OLkBgJWDU8mm8TP20ZoIkoMloCR7mclZ4IOrpoFly61v8
qS4a65Xp0R0KAbWDMFftbRvIY51PoZOB4bP0RjuOIntyY608krWAdNCyzhWHoGhd6nNcDnpUE7KU
ddxzGSdWQkowGdH5teK43LZaLA7YIDpMdtZH0sln1TUPposB24qkv/Xn+VwYUHZM17W5nf0LUTOS
RODiOJrmQ4Gc8QwvIAAbo/YNXG5MdOhGx4SGU3tmwaGwX/dqZ/CLraJMyxKqJt9nwxZdwlE3ArSU
u3oSqKV9hQC1LxlzcSOwsk8LJbwhGfOZjsdJzo0efasOStUxqNW5kRocpxL4Tz0t88Ok1GtEBNzG
MXWsN3NyanwChGrXkkcgZuu6uDrEefIw9KOTQ+5BJ+t4ryIYJSPYn1DatFpb8Rqt4e7mFG2lI381
pfYDxaoXdPlEvlPOrlAIP1TrG2gKeTQYhXKg9HaNTyJrPtvY/VJ/X7mZ3I6svUYSiV1X+eQ4djhc
bd5TMmS7UJDCsqY/ZpN9KmZ5dkR5TUiRQWPKjqmmmhNLjr6fD0It1U45CBC4ajZo1gAL+CjVbRQn
hA7Ou3mE9GOv11dPduweRBoEuJKAbLiad4VGXh02DQiYtOuE+eKjwU6LKsQJnwS5jCmNfjjSUHdY
3gsMlRPe1bo08P4pmo9EZ3KvkLJYOciQ8yQbdkJwLI+Gvg87g2uei3s60/H9JYaWpuCqoSdm6VJY
2sOYQWeaprsK+w0Bp2b+aDfaB4ldKYCuAOH9uy+xZ6kYizxbkXGK3xztt4k2H0AgC3DczbA4a7wM
IotLMlgYKrgbSiBzX5AOdDFkeag7rjleCqesQV0JqL+DdE3iLK65bevnv6o1zHX2oSBUNwAPYenC
JhqFDtnNxX3STpzY8shDbiAmEAGk/nYQY4UPVInqhygUzcHdjd4rMyvt2a2QQKUWgt5eT5JwISaU
EDdA89KhEwRuhQUoVnRpCQNZf7LeezhK5j6cSKjLzZwg3gnuzVxe0/l96fwMNVdzcTRC6RPDZzUp
PlLNJ3qoIg26W4wNwaqQI921CUjE+6ZW7YMyMT9Q7PWIUuub6m1c/kAVQMGwSxjDerY2wSwYzgNU
7reo10l3JttwLJ8ZrEbReWFcj69gcbdzIq4tUv2+sUje1uydGJNd2zRHcInv2OlnSVxy0lKSdyL6
wF+DO8W753C1820ZLj7BJW5q4Gl3vFdrss4OKvrRhfGHyeBOc2hjt92uJA7LR1uKx0u+5xKrRgYJ
bUNvlIBksOvjL9+kpZwaxb2DGhDKBAf3DJpX/TQ5CHFgEtGi08JeYJKuXPa8Xka7xunu4ibChzQY
z1qjs8J3MTo9iowEIa4ukmtcJUeBWIHOAH4lPbde8QBu7LZ9h7/A0GbQrpxQ3xszI398fs1i7445
wbUzWOyUdmrQDWwWU75P+dzgWK8PDrikjZzqdxqDr+lkPS+a/azyYpf26qIxc9zkll9sYpwvAVf8
e+cs32yt+mFL/iLXoHh0A5544MI0wJrQ0ZonzAfoTdgs80Vo4TwZPX2s731LcmKDEBkkBkd5q/5J
uKbB62Y9kxa/zAg8jDdy7XlbbDNkqkmVmNs0PGtWcmJ0ti3RJqLCJ/u17zACP0kYpgX1lR7Z7CIt
aEyvVGQzTskFXVVoUNYSOEimaUFysLCfagfNLmi2DSaukDoxJf6o1SHAeMS5NZy5iWfYO5nEddOT
3i6PM7ckmVnRuF+JH+jDytUElKkrIn0c6tObSZ4ihfZDR38pRNlgbxsHOoGfoTARB+ge9JpM54LV
ZLnMnfu6CAI1nTFF3s7RKUlqFdrVfdIrtJGJtDZfpjE9Hjh0AqN1craZBGErHmyWhIIMWcMeOdLp
2S7R0g9c+9N9J1j2U428xBK3KQlD43ZBkh30ros80a+/GaPlXUW+et5j1FqVMzdH02zanRP1/lXh
+Ss/1eh/kNH6qJnc5iT4/ZhGVoteUu14z5qceLwMPVXhI/IXsAfps9gLnelizV3mqreymZ7yWtj2
FjApMm0MbqvCMqyNW15JG+UjzFggpwTFTe5Q7Q8cS1zDfR6N+Em2hMER+Z4Ec3P6OrC0LS0itKjF
WWjXrlppb637OGUVQk0mDldHP45YcUtlpLsOmRBi6fQ1G9r4pBlFt0P3tNNqPTnXzOo2aPhvolX2
obAfaQuke4nR5Qw5Iofqt8GcaB5kmT+N7tjeO7gQ676Qe6zyiMGNPZFM2iWvredknn51WstsiKb/
mcOePAsi67Wp9IOK0ECCO2DGTQu7SVez6cZ8EGbksFLxnuEE8GkAymcpbqWWxkfLFvFBe22JzTMA
ky7SAzhI/6pdz6lfe2EMppcm7RMKAHaDybmPBVs2ZtV7S6MBXNJUDZHptpZHfjqcxEBr3GfI5GT7
TUnCh+jvUqLC2aQYI+p8eF8LPYoFjAogaXvRZGi/04+vS1fLtpT4eiH0TY6qO4BNYiGC/10Y5H7Y
aPl0vMO6UfUB1APCi+MdSEPANCrCPtiMb/bk3gNkoKGw3ufUK78tyeduZh8yNegrt83vIU5CL+LH
AmAiY6+pLdLBkv3X1TCC4vPX51ivxy0cyUHv0brAvMKJiD4ivt4aYSjZKclMIxQ2itMw7kW4QWJl
zY9s2M0IOO2CDGD8YHjONjWEiQfOf0d3RpRRZCMi9eZDlnMCyIi03ugGgam1BfAwsul3FGN0Hexv
Fo3Fk1svNOgQ6FLLrv5tCK+SUk33Qn9hV166gdG3VJTs2u+MlMWTMadDUJFZ4Lgu9yBWD84nPEmT
esNclHboNTz5LeUTtRcnR10LvUn/nRqNEfqJ755G92T0zq8Fx9LJ6mId9rqNcMrtp/uv3w3diMi0
MeHPOVO686O0CIDj1NuCo0AKZnrTx6M62JaN/J7TMSpXvMr46G4C8PLRyA/udDU17tmsL8UmJgt4
U01zfZo9VuvYeDXT6My8sjgZIz4XwmJ5zb5uPDS6FR9rNZKD6EZBksVUPeyPB6khbfZ0l4ZFieFE
Lz4Lm11mcuRAS8ELnAgkQZtZe6n7e6uwf9R5Ml0XsYqB08eEzswuXrJfle4yJkV3jtDGCuwhehOj
BiyFp79tyrdZwUAcVcGp0b1USbCskTia02cAbpGLtsuItjptX6s8ohtFMaUB+uy6IDFgsPDMuSdx
BQjiNJFX+0GaU7Syad/Vgs6C2Vp9OLT4ANza+akYwAuz4J5tiDkVXgz7KSt+uHX7qNYNbREPViN1
NjwswwnRs/j/yfgz0vn30I/nrLew5mfqcaSO2Ii0+1FV7Z7W/6+oSS9aj7a7sHAomYnAyucz10jj
heowjl7jXtPe1rREi0DHbHmu23EArNx9+szlA0iZnk2/t+ldgn/XyGtgHRyQGa0GNnzBXe+KNzM1
l5Oe1wtPinIfkf+DkbZ3DemTzAjH7tg2+X3ZtCYB1S2ImrwjLpEBlhGN76A9q+dpoBXr5wWWgu5W
zU2NodkkxBEJ3GTlFqZ+5p/41U/EhSKkb8Z7N5+zA+zkec/pZu2CY963GzsJBwwNjR3dTMqzZiSm
TosS8J2wZdj44LaC2D9G/IeFglj16RQ5OsprF3ZGXHkXKBn9uSmN96If6OAVBaE3XI1BwcW7i1Zc
V+2Ocl9qDD9t8jmsfP5tMhCBwzQv4JF8ZK159R3dLOG/Jswrbolpl0y7EVny2WxXjAMgZ4AcnI5M
cz9lqN71BR9l5hBbZMSE/mKc1VGbkEHexKt2wgjRMtIonSv1rdHnOnAEWygHG38rmfWRntg+uXaY
DK2zH2r/UZk0Oh1sbUxdnEOlWfmuhyOQ28o4wZf2SLAzw4pYHKxkOdZu4e2gFj00bmxQdvhJd/r6
Bax3d7KMKjFDlAb//ltT5wKDqNbr9Idth4SV7v4f38r8kH/6+toWV5n1/esnpPozanMsuctaWaTV
qbdHXEN8jvTj+bFZ2ac7K4tuegwid6kuz1XqyYdCWeAzq9gCAYKsNBpNHwXK4hPOAOnVaox5MyUN
tGkfr/2K0c/iBz+R2vuTs8CY7jo/up+hzmMw/qh69zO/zrFmHBEjl7tmjh6aTp2xdC+PvIb0RCI6
17UAy5sOm0Yf/QfdJHbKhyM2x2Z6rWC7hQXoIwQwn0KwjpH24CJsy5nv83jfDDZ0eEvfIrWxcuTo
mkIvLXpAJ03zI0/ynk6C+pERvVlO0XjRnWTc43UuUQeQ41H41iWWNpCWgs/QSpfb1Khhx1wff9CQ
5ueynPY+wbhB2ZBRYwI6v7R1VqFomQ4N2ZYHkyNTCdAp9a2zTCOCg9P8CbCj3Gl5fZtMhBkr4XJB
98XaPPEJlsMrMd64XppvMwG7oWH2jw78qY1yFJqTTp7pSRFfvIxj2BejOGmmxhJjYE+w0P1thT6t
FRZB1SAmcreGAJ5wSBfFq1/jnEwhTImo4eM9yRgPl2xhLWRnHYo76hXkeb41pU+VVd+PynU3CZ3D
0MDKdmKKf2xXC4sy6x2ZGJQ+Kg6yEphxrDtI+ubVEYkUDOSBt3Ndq7sfFk5QGDXuLd0s98viy7WN
5u87xmp0H8RwQ6WzArHmXZKazZEGIKJi3T8oBLJUpKdamz/nystfEVSQKGycxiQmcBFozwb0OYlV
FcrnWdDLI+x2DMlNHXZ5xcWOWosklrKFOpQw+mpykPeRY24Gjfs/b5pfC/6xHZj/p6ZBnQx2kV0D
JrmdrTKkMRHZ2Z7Eriilc5pNpwxguvw2M7UlMAtgMbM7d6l/Z5Z4EWr+OSQtsqLUJhZXnJm9YWTQ
aUYaVrt2ll6R5SVhPFTPXMTiniRiuCeygOmSLPY355Hs5+E6pDBRSEoLSx2sg6UvVdDVkRM4ZAIc
Kxh4mluWYcF06yTRo3KrYAOOfFvtBXjku4GC/CD70jtntIuO4A780zhG/rG1uuSkBC+Dy788xr5j
nWu97qhB4LE4Q7Tsp9xc6Q6Nt8utUdzXERP2LLl0WAnu0UOZoTQz/dE1oiqsWqs6LEx7ULhAOkQV
Hz8Z9CEDYYjxiQ7sEChNaE+W8oJR4zjvYYTDU8BoXWp9+tzamr3FJqg/D347b2PbLW9IdlZrQ80B
OHEYcjIoJ42DgsrmDts6VSRfFGUMFtlcvvhScoWLFKxexNl00ofqpYcqsW0mp3gxPA9qumIurMuG
lGzVZS/d+kPNWSYv9EIRzRl5/ELKEgBzDqm3qUJEUGS+d2NhoiHfNcB/cpolxmjLxygnXX2uTTrc
yKM8iSLx64+kDJhkz9fg5NPvQ0GscKOYrUe+xmix1R5JvCTaz+mw28T2eN/3qbpXVWPdDQlzzPXv
AU73YbNa+83CFZfOAFmduQdjcP4fZ+ex5La2Zdtfqag+4sGbRnVAB3oySabrINIJ3nt8fQ2o6kWc
Q2Uo473GzdCVjkQQ2NhmrTnHNB/ryLzVGLKZsN+x2QREB03tBTwwpJZ6L+GIWy3GAAu/ujLmeq9K
3KWwJ80wKAGdJtTWWx6E0GfSHK3bB/3KAfxMSXBKq6sT7pCylQioQGZfQmEkIjKsTt4g1u9EUSJ5
Qw+71Zgfuk7JVnERGSdyCQ4CGVSpB6spLOKHRGM6pgNMlJBrMZ+1Kboort+NSmMbdZAgpIqOoApE
1FZTbRLsCDWM0JICOMQ40t3QBYAY0NSW7gku7w2iHYXkxuah9sJtXWbjqqigjApadCqDwGnKLtz0
k+bLHZnk25Z+cq/EO3CH3QwysVsYOmH3uJBctlMsAvVrKmYjNja1gshefppuSMEtOsjTrO0RBWzr
JDHMsf9zPsJHHLjTuZYuyaxDDsrkziSSttWuKFkadL+g66evRg8hFkKwHIGATJXHh7qPilKHEQIF
y4pbkVFljjtF03Xi2NG/RoW1NJWh2UoqHsKUEvDRyELILO22KssRNJmZLQEky2smhN5h+Glc2FFo
+wIR67gEjErx3Bgg0Q0kvqkGPkIt9jWn0XXO9D0h9AP7EH9sOTkQ0sXW71bpUnHyBgy3CkUxpm1Y
QBnZXhyFZC94HEeCkj3KCDujQNuSKqK7r/zOnyklkfSWaG2QxM3STFHp/UNyqnAeRU1hzIeemgBf
clzHfj2eSJmXqdTtzSloooKeCtxQ3cUBLPPUMExQ76DXmsAntUQcVq0nTOcy+UhXEKGqojwJYf41
xOXNR8jMyBqOek6zvNckZS+MzLiEGLSQt6LYiT2NomVGrbaZgCFuRVEgxHXWW90RoUVvMB1bop5s
WPuJltF9AnqG9inr6Y8MIgjloEkJO+/Vbqu6HD1k4wgZD1eQT8OmyeVkI/ggBlu/2ZEqnK1NnGNQ
r7Nix87s4I1uu2wYb7TWo5ki+tmVYx0GW8gHZW/1m7pXiQUq22qVT1gZ6JRLTibxRjMEXDADSrzM
exFEnF0mJePV0BSnoU9YGkpJdVhDn2WZY9DEM6T4AxqmPFiyIM7UCnpDWphk2kcKgdQu4qpa9zaN
mbB45uW5UjgBt2wI5kkDIxabjjIf+55erCvu2NkAYjfanTHZZ/q43PaVfvx9cORO2mUCMMQvRseI
E49yAQqCVluhSdXPgl7Ks6LR4kXD91nGsrHXDOS4cQrWMBI5RxeijDJc8A5jIue7CiAUUJYhWSS6
SlnHtagSIsabdQm6cfKyHhXPjUm0SNe6KEOL0OvdEGq1A5DopJHSNU9jT58phdqsjaDjLFR7MVb9
rJG2Y0t/MJ8W/9+/9/tHO/2pO1rI0rRyoFidVODuSf9wSr1yPHgPW2RspHPpZbhU3SJZK/0gbglw
EEEg8isQpPE8tbSpIj4R9PZmuVSBJcLTno3eHKWCvglAj9C8PrfPHXL3qzcv1sFcOqXP5mv7Ye0k
2oX+kyQsBQq/C7ZV6iPHBbjFDAR10Z3NYe++KSGOuzPGfLguzDdTWWWYVfgxyc148TCRr0JHdOJV
utA/+I1jdgEbeUZGPxH9Mzt5lM9BdRhfDCz00QyRnXZKLRt/Z3kzdsES+ia8eOeRrNEspMhtj8eE
qIUrLULxnVi/A4Q95RK96wY+o/mY2+Kqn5PykX7m14hCW7E38iNB3/rZewS8UxXvsB6ZECpajKwj
tDLBwwJjjO0pvc5bxqDa9yij8ahRtmaYWSaQSE4M8ZJM2niFFEZ+KN4zzFsOfizTuArCB18dcd5S
uUX1DGkPNabus1gjLKlpRb7VhG4cSI/JyxmZS6siuiYXdt1quh6khYhckbkDnKDdrNPH8FF4RUpA
KQnbwyJbNdpCeVTfY3krizZ4udH/qvfKzdpABwKeB+/KcDyaiXa7LUCfLknDCF/btwST/dmfmye+
3DBTP6AJPOX9pn32r82jtCyVGVLbvUBNGnzfhVUNCRHcSVtaIBdpAVHb+awEWYcO9gbeGDWJcA2x
mMELbxdTCkF9GI9VNw93Vko/h4YP5UobV14XzgjFvnQO9hdCZvh74YLu1pb4Cp7NsEl3yaN01K4A
lFQdjigZ4ra7VzewxtsGmPjSuohn4yoTgsHAEdYi47qYPzcbvAGjYovQkXY4zvcUjjlIXsN13E8j
wOPEMTjeEw07Qv++yn3xIpz7TYxCf5Wsx4W6vSGcXPj7hC/zBN4YQQ3V5I+KLe9bOaf2d5A+e8r9
tkZc5zw6QjOqX7FDPDEBJ9Be84VEeqy6QolRs6gerDUIG7pmcJJITFLW4c0UZw0n2X5jUGTmVZ03
12KZHjiHoyUYoNxu/Md40lXPeSJkznrlvNrBENl4l/4mrMKDtgrWxq2EZBSsdW9OaNGTdJZP7pq9
KSlb6RO+zOir3CYzpsGKYgm11aVHfgZK0Jdqnj2XW5cy4FOzVOfCQ4C7ER2bXTtE06Im8Q/9G6jS
vXHKV2+9P6t2yipfoMot5hBmn6JXDCEX44zGJXtWgcXNcapAzAy8hW/O6l/hr7i2EU9U8MAXykFU
TrUD48q3u1emMuWdPt8kqEcBvqL6DddKOUD8E1FqOunFeteiWfGa3bAEb618pV7rrdkhd3Ck9+pV
jBY0Wq2FsC/WIpkfqHtn/cx8LtbmBbxd96Hb2Rwq6jG5TI4epLijLTrRJe4c4UqtCFgNJbBmLl7V
pfxRPYdvLm2qhbHSzqNhl095PDcvnBPHX1Js17FDcORFOVtnP1xTBnPXIwXkA3eIwzokVdOu3gV1
Xq/YbpBjNuv0jb/JjvpztzRe3V259Vapk/+aAq9m4Tvcj6EhEWALH5CNJ+ov1W5E280c+nTbxniI
zzG1rmUr2PGNuv0zWRoRmIe5xqYJp42TMAFhnkEN9MsTyYedhQ1Lom18ouMcBgwwhw5pjTKDrFJe
8SwUrDUMGhk5mA14AukjcR5qAkxwzZ2380f/DU78KM6qD06sZBQPNupEmrGx7S8qRzr5qI9XgLv1
LTl9JQ+bwQR2fFqaJu2DbR7zM3gI3MQuSxZByd3K0GYIoJHXYX7duDc1n6nDTCwfEET240m4yPQd
H8Ibem6BUrAdJ6tKXUh7QIk05xx6pvWMWffDO5j7PJyD3VjUO+HSn6zdeCT5Dm+uubd2HuCNr86c
hTthySkRH4ZyZUWU2Ls9a1fjZLx4F5aEF2OtfAq7yuH9CznUUzBI8KPNfKd8LDeIgQKUojPxaC0w
M8z8F/2Xt0Um7tF8teUXiUJ/R8qx3dIjdSRg4nawopFrbSoPncIMAbCowD5amJcymZe/SEkQNuGr
yCN9kNY4eJu3cJc8ERdC1c5Fr9zZNWSOGTKZbM7/yepjzFQ2uE7BfChCz1tXxdyD/bwMf1n1ozDa
5lwDhlqr+55rmWwjc0+b82apqGvnzUuyrnJiHDk621iwxbWwpwWLynqYK4hlaIA449knsE+204U3
r7uZvzCQZp+VwYbB9WjtJYjfxMTONcMuVv1OX1m8JtJReI4WtcPWXT4FX94+hFn/KbZrnTn1hOcW
7UIzN5IVOmE2QepH6tRbepzEdwXFrSUYupvJ6azfIvP1F4TovljP7NGlXSHYhjGjDSi8UedHjut+
aoeos+VTRKqfC+9BtOt3S0Snh8AYMz/Twlw46xevPev9ZtzG82pVzTwMQKti79nte/okX4dnEtPM
d0o//sbcpodEXVQv/mM+LKoPXjkYjvVWeQefuK6WhB4SbErfujtyI8hACKChXiPfsaxz2NmNtJZp
o4HiI6CZfy+1lScx2Ojmol9rBBzbRJqtRkQaz7UDm9Iy7dy39U+X3Ol+Xs10ceuKc2Pf/qpFB2a4
LFMLWqWPFYLBWXsTXkiUxQXXcRg7mttAod+0SIeHeBunW9exOPvbxc531HfVOjdHhIkZSOthWX24
a7zyFsmQDyFs025Z3aB641/EDI9ENeHmbTEoDmQA0352uiPIP6DauDHknfErY2xjiCd+aU9PXjs3
LPfCZWC/Ecy0x/LcIZN/T9FcLgScHidh6SGpQVlroEwGALDgxUxXkAicpHbK8cgIq05QPKV07osz
GlbIH5ptXM9NrEjpRn7gvzcEG1A51afhoW+3BixltJWAUvBMJgDjlkq6JHCHM3ugn9kphNlNV/c1
zEXzykFSaPZs2PKv8qG2LnXouGxDX8NkLZ2ZoJA/ycGNomD6UB2DIzHZ+qaDHXBpnqJiFdF40Zij
MA7NjbXJxiX/AEbps+g/asdewaey5FSMMkB3vOxQRBuKc2znUCEFB+/NfJX3TBLxV3huX7Hk+067
UF6zXbH2N822flEf8ng10BFGU3pRSHVrsE0pM390/GSeLwrDsV7rZAVQFNJNpoA3OKZgltFxQ2g+
euMl+8xfcx/nhs3RLzDZmn8BRcDukf7C25WoX3jLhme8i9iwgPehkkM4OAm+4V0ujWMp2+KGMuk1
XQXNtrrQ7XSfBMEe9+OvbKdfsufQnLmOefXYfm3SRzyoM3J9e7x5ewKwch4W1hF9BuKNd8ZgsJ0L
MEUoUGbxjX1cnb55vp1RGt331PWeuE7MoZgHWL7ApmEKs80HOm5u/qS1Z+GUXHDK9KrNdpzudYhU
9B2x5/jFwlZgjNh6bCVs092KT+hWLhWnjo0AepVe+8F0KgTT1BXHmXbW9ujow8dh6bJHfWfgC5s2
3rBvxfAzp2Cews+al1/NrgKEusAwgvJ5QJD/CFMR1IDDvmWenKOtUs61ZbaJl+Y62Ju7HC+YyS54
Zuz9IzsH75V3Jt622QYkNarGWrTziz5u8nA5+W0jFOyL0roC1kZNJ2kb7WAQrrqlrk6dQnVcHHz5
Et4pHc/8QvvXe5WYsNhRhXOMJek2MlfxoyuBRPh8EV7z/lXMzm08L56pOnvC2l2ygwpWSBQQUrM9
68trrxYr86HJF67Htr6Ge8XeB470Jw+DVTViG8+BZi3bwj659jczsNtXy5iXG+gtVNk/B/LXrhha
6E4SZTyeSlp+y+JJdHiM7gMwFE7tQbX12fjJSwrBpuz4N17QDOX4Ut0kZ2+FyNZk/tzE63iXvbWm
7W3jK0mTHKEs9koNgp0vCgEP6jv9GQ6ibFjNBTYZa4di2bMjxOKb4JQ+cNnSSXyFXnilmMHH4o7i
jPCC16dFkYycfZvNebhwal+p3XFQiL8qd4uAZOqyX71PZmO4ESiq6oP5hGH3PfxVOiEtvTUssg93
Z2LWdDnzsUe2iWx5wMtIXS/fdRvgIqR5LfzPJKSHxXnIqW1UMs/lJlywRjFemmdKBazXzTOlj7qY
lRhb5gTDHtUH4QXU4QfJgTmgEV7VU8R8iPCTW16/hdSXPspfrFpwvsnwyqp5t/Zhyi/cD3dbPREh
ECLmXcNnmRsbaGjkZhet3ZhrcVm8WDozEW8oN/sXEnpBs60NPhADrcScwBzCSs7lub4h5nwyIYjj
f0T4ybuKInQ57Pw3dtXhL2Y/KZ7rkEjeBwp8nv3V5qgsl2yb0GezytdPzdlXdvGn9szofAje3BXM
WHA5wdzaGgeCp8RPeguILqzx0aeASfwAUnhbfRV2IlxSW1mQsxrMmf31La2Tub9nWPXVIlxXGx8L
/Em6TJPNJBLjDGespVM+HWJBk6Qr6nneYbhJz8+FRFt+TtmHpi2ecxbG4hWanjzrl+qBgcND8s+k
gH5hfzUfYoKqf4XX9oNFQLhIy/QlvQ7JKmOdOLurfm1cmKN4KYxPum47ZTdsQozCLxHohng2XvjH
+peapNZxrZJxRUhdOPPX7IjdL5TjHNfR3oZfKkcMdkYqyknb32OvEh+Y5T27x26xD/HAXLND9oYc
3SLWeYYwIGNL8uBdfN4n232K4Xra7TNb6GGDHlM8B0emI5kpB8uZTbureqqetJfqienRfxC3GAlO
xbJ74uyq7qFjLo3tOjpDLnwuedsKBKXZksmTyVJ7YW99a187h27MU35DoAaeBx3ppmUrvRyeObC7
gV3tcnSSxbxairT8aPY9WhtG03t5hrQ2ejNCg5gyuqv5TGagNW8P7kfXP4XVUgA7Kq4ylbOljarf
MQ4EU3P0mxw+HOI6bIy2+DK9QP2h6Lb5L3epgWwjlJ0dQLMUC8db8R9mK207HPIjsyCaQ2sDt+mp
XJUP2qZfcQfEnbKoaAje8Bj7NlmplCR6Ag+oC7FQ0tw6TNtnvITvKdsyf9EvxM/CXEXQ1Dl5Ckzk
k3DBzh1jn79Vz9gpZA6e0lm4wTfztLrlVWrUlYEIuoOnuhFozcCl5FeAs1scqLk1r0YR2ljJK414
H0PTK6wbHp4SdSOFhoAMQ7yyvgjm/vfvR4iwoOYXDBUr2lZSS0JUyTqO58mdE+lF2XqMn4WY+F2j
1vjeeiXIG1EjMgrDarTBcUjHL8RdErD3QqWMQrRrTpEYkr2bcj1+3mJ1HngZuulHiOxm1tDZwOM9
Ksjgqp0q9WyX+ux/f/RmuW/UXF9Fuh9v+i6lRUk4hx2XEJSsL+srq0jEtYTGbGzkXBRh0Scsklzg
pPL7hz7eyAIl2spQKWIiMM4XBHWyffDNJ0SWZAvkbMzRPWJBpPCs4j1FyUGJdhg/RS28CtGJMKwF
uCcT0QCMpb48dKr8KUciYSwhhzndPLt83w3hEhpapmaeFZy5yDwkohl3d+ENX0ru7l1ov2xhvQbz
2HOoy2DwPBH/MQ+iUWUHvXICqnFkeezPRkWQAwH1EZUZGmdu/qhWT4OKenX6dWD2BWqR6lMIw6sV
55eyrx5qCJ3Mkeos60kf1XNKqAMUX0FZ1aroUFlfQl07RcQ05IJ8UDh4Wq37kErqxXA5HBmyZkf6
wImlVBw5ds8uzZ1FV5uPeTNqy8hDDeT2460b5SOPgw1MprrUifJP8gJ822ibeSn2H6asCRvL9XH0
+Y6rlASf99W6wWXFPBOTYWqwdTV6pxMH/1AKmE4wYwwrt2hWregFs0CdupiVsTdjq9+2KZtMC9au
QpYWbaBRXVmW/DFQNF6YMmkMAeKMuSfBifVAZGu/1A7howA50o4akrtjtguN2GwwsB/Cwuc0TLL4
f/7H//m/EKHvyDUggP5NrjERLxmabqm4M/nQO6CL3sdy2gomKGwVzkBmgSloWS9kN1hXSW0nSbEq
1XBDYBaLcTnc/v7xf/Jdpk+3JEU0dTpE6h03B25yDx3OKB0x6n65vToXK4/SQUgVQ5gESm6pU+0S
8Ur//XMlsEN/fG1JVgzL1GhuqfJ0Yf8g54iVnvdyD8wy9pIp5eLYlfoqMLrToOOFH0XU9Em5x4YH
/BM9J+1kTraZsgbZv/nhUqbvmMWDl6Xrz//6T001eQKSbMiKqlqw3q27JyBFmjggDy0dVwSLEBYC
WAjipTMTVeTRP3o5/ckJCMPw7emetTfNLYh/ZCfcesMPw8H45lpkCS2qYqqaDNf537dFC1xJhmxL
r7xIMVSFLPATViAe8jcfLxoBcOoPT0L5bgDKWDwMLCairup3TwK6bj7muVA6ekq5z+iSG8w/dJLs
tJqxRrzJ7Qc2/5qT8TNL0lWFE7Xo2dojB8BlEm8U0uSRGIN2xUprk6XCXdL4S260xHaL46osH0kK
XeYDylSQaKhOGlrgBeQIDkSIwxaBWZ///lC/e6ayohhYZM2JenU3rgdPzVmVvMoxYWUvdPAwtl50
P7w8vwfp/chRZN4dTYS/ZRjyv59Wj9N5qC25dNpSu8KmObegZzuD4nfNG5NTgjW69DzmLTgGi190
5hoU/R7/B1nWXXzWySq3ydA6dTuX6D6e/So31S+rnpgl+WtclPtxAKCR68VKrNyT2Pi/sjIpl3+/
WfIf9CzeAEXWNVm0TMmS1GmI/ONltDQVCK4MlhKaCIpMI4NWAHC2odVCugTIoTJInMRQ1j20J3Eq
K5vLtIwfPYlsAz+CMKL3X54lf5lReasm5oLiQSsYO+/kJmb5wzvy7dyhqDTuJuaYrP/+839crlJZ
emYEXC4ja9ZIUG0wXM3GCTslJe0toqU+efpfe20bKtQuPQRw1GTsGNbuT9fy3dujMHGLKop6hKF3
QwBQnihBqi2dCP42R/5omE+0kcGnJkQi6crTeJ/qlha7Rxuj85PPvz+7b19fxdJkVYTzpjMQ754d
fpP/GYM9gqJ5KckUmdsAkehwg+kX2vIU0zG9efiyIoAg08Np5UtoUleacDI9Njls7P2XOwFRiKDI
Z3UofdVGRMHV2+cxWW9GzCnbqrH3D1dIoe9wIrbYKCmYhu1moizVE4bq719M+v7OmrrBaiyr5h/z
EhpUBpBYQnbcas2UvqHgCkS1tuxBzdSkTq1HySIflFMT5Je/f/p36yIjbCKeiQD3lLt5WO2Jx1AT
1oRh4vQIlCY6DG68tOFK8oxbqKUUSLr6h+/83aylEppjqvB9INnd4eSiniyhIe5KZ+x5lghuXnUz
e/37N/vpM+6+WaDVMj5RBiwivz1xMivVTH6YfL8dk7wMkmLxXtDkvh+TVgirRa55KQppqXS0AAiH
sK2eAaZl6bn/jQkC3K8VzR6/zBlTE8149MNxvIvdYhuU7b4V8YeasjTvBnINVYOKgT/4r0HuLesK
BXBLlh4ssOHm56zNwwSM8oyHPHDfJ+AYkN3+h4cjTa/yv2d7RRShBZvMPRaS/bs1RdXyRhGABTke
4nS7Zhkn24JoLERQRDLwmhlVfMPdTcsB3I0nFHRNcra+uZXO//4Mre+uxDAtNqsEORv3k06hG6I5
5ErhFOkvwaPZ7svUr41aoo87nPuydrcKwApf2f79c//cnaCaNBHWGbopK+bvO/SPidfypHoso7hw
xtGfGzLvZMXNnmV5ix+NSbcEMfz3T5xG/N095/uZmoFxXlPU+92xVQXBOAwm7jDVhB+BMput7HNe
ho//H5+jyqLEA2Y2V6dv/o9vpnOGU6zSyBzYwbPRlVdCh5mhcH/Ya5rKd9/nH59zt9kSlJiILYA6
DkiKWrDUOZpvTvm6LfRTyEBGpHT4EAfZOqvCnnk7f1HDtVGEV74+tYa2aZeCNWmulGShoMeSFF9c
huyE7NFPuGIilfkzyAcdCrZCBXDTeNSMVKvHfp+L6Qp+qLDoNRFFL3SfxjIRVbjexUvwgckux/xQ
WWtF5S3HdpklfrLryDuypdYgfMBTEcBn9cLPxg985sK640CJZ7JDHkkvP28+WlNEXhD5pL4U+MUA
iryRg8jxlFab19fo1cwXyUApAfYxx9zU1fNsjQxJuuJj3Jie/9IluohwFbqO1qukVvq/yEkxyfWi
g21oJjXMUTKWpaY9i0uis08cmouVS4U1s2iAtzp2mzBCPGD2/mMwjlcvOP59pEjfLExsKA2NyUBE
Gabd75bieBQUjmmZQwxgSk2lu7RxelY6+WKW1jvViNYWhwi8dfpkJeGpsnwVSFOH1X+XBdpmSNUL
5vVnTSoWkp/fRiF+lfQpaFypSzuLZRInfQo7hT4PRO+xJI2Ch0sQOqbEVe+Kn8QCkgkVnbG10aVS
/cespXUqAARVrPe46y5abR3GurnIELOrlni1MKUhkliHsvAXMPBntcpfCGFAK0T7+oSDpuE5kdUd
XpKzXLcXLHNe+RkO6VpRpM/Bk1auQDSUSqFDKeW3JpVWeU/rMeC2uy5drCCIKTUtinJEXDGFfU3X
KatdRMROc/F16fP33yPGrsoq2MfILVoIFTJyvjq2Nr3iOhptwaYU36qwddyeOU1SnxWZVEVv3MRB
uh99+eRp6tGLYEP45U0Ysz1uF5g7vn/zu+il9PNxV/sweVxPeKjTaq82xqel6VTzzfIpw454IqoW
71Z6whqXPXAGZUy5GK5+GCHfLBSyBS2V4pOGKtO4m0zcBGqpXIKzLsGQZV45bGrIpTPdog6ZlNoy
SEgSRcCOJKNEziLy2KOKmMPeVTrnh2uZlvO7CVSRDRXchAXLw7o/olBladsuTzIHHAjy9E0kkOSF
US1ZmOjlGl1qNwjvxZmQd2+9UX9ImXghnUTDEGqqi6zN6Saagrfu6v6HRUz689ShcEITdV2WTKiY
93N76Q2tQLBF6nhYBqh35SZSWRoviMu9rduXL24yQic05NipDDhbvtCtm0Z0f1jUJjjy/S2Cb8t6
Zpoa/7s/K9ZDZHbu0ICXNW8QAZIV/r9EWPzmhmDqsInOGLZpjDhRydblRNOoJ8+5SgwiacMhjkb9
Q0u2MXYCyvL9Cd7fuM9cAfkTxhJZjWayhXKWOLT5qAsnpY35LkEtQ5yDrQW8f+k2APkTKuY/PPw/
t9AK5yMFJINGbUOW7/ZhVVTncYSnCkJrc6hli9Z7+QaDym7JLy+69Bo3A9IfZQQWk739/cP/3EGr
02oqGSChDUvT7vaZUQuPHpcHdhSTdhN+JUJyhyvVumUwhcPKJEBMScZ//9BvxhS7dnDXhsHGSBH1
u2+cV1nWeG0TO1mE5BMtYR5Vb6PeAP0Ij5qLTjrFI9e/EX51RkX9+feP/70F/PfbpooKX1uWVEnX
tfuNGZmfearGReyMWk2Mo0guiqnLSO/EGaVV4kX0c4s5gPa2Rk9aAG3RUZ0oWuIVRPOpbJQr+fVo
T4LoOFR4+fPepGKSvQ3Dg9LswfhtQgIxbKP86Wn9OU1w4Rw62LRrGpc/TWn/2P8UGnVrvUm4cEz3
voIbeCRDExM+CMofTgffDQyFop/ObWInpN19lI9U2DVrK3KiCK4BQS6pZ6wSrdkb6LyxjHGirK2n
vz+YPzfMfD2I6QqQ82myud92qTlgTcGMUALxz1v5WzZIV5AMczGXbr9veeQmC1U2fhiPf25fVZEj
uSJOm3U++O4l0CqKGLVL9IzQNJshbh1VjY6BLu7+/vWk7+6pJlLuUkzIgvJ9GZdtVx+QPxQ5Xqqd
9ZYzfMaLRsGNpTJ7KQRlF6nyMhS1pQlbQK2YZUsFp1UzrANEgUCqNDhwo/EkuD+NrG+2S9wDcjkk
1kJR50T476HVC0SpEu0ToZVWtuS9XxStZw5wd3VQb5v2RXJDRD4hjCjpp6GmTSvt/fs4TX2GBiSM
lebus1lAagvKUeRYJHnbKkY/KiCwFkiwY17PunUN083GoAmuARJJqnis0iaq4sQjmxN7dNe64wz4
4P438NaUMAKavNSKhPe4TyKINawEpKLy2lMwk+RyjjMOUQipwEu3Sh9iFRN5PxFkfkPH6lzFQI+b
BJ9YPDnarr9ZBkJhLrQOeNHv/xwgngU7CegTJnJKreDguu61rrRN2QJTHDNxMsV7S99UihnsY5Ac
wTt1PZRvPXA/gcwHQFzWTJaKNwDPy3w6Bvww4KaX9I8ba1pTaUYyLfV+wI0hDFdfZaIbOuHVDdHL
kSmkD5ukRI1WAEQhFpWEL0gkmKY+cecslLw6/f0ivn25iBygfWHJ8P/vJpJELdg8eFns4OlEUsXX
FiPpahr1D4e2b+qNjGBL59zLpK5T6/v3CMbtpqR5kcZk09N0QptoNiA7mKerot2whbrCPEAPzrOp
Fe3sN/KudNtdZ44/XcifO5WpQi/RJjIpfnL3/30hYyhiIwbN6kgV3IuGH/O+XFXeW5QMz9pk5ayq
+L0stMNkhE/M9//3G85dUFnQVQKo7ytyvAZ6G/nMZkPkfk73u0RflpTuD5O1/OchmSIYMyN9Bsr3
8v1b21dRKo0ZM4Ye0WKw4PzbcR6jziKeeJCgPDBnhUrtBK1u2V3NKIc8TwDXsJRLKOIRhgdODs5o
seWd2neBaj0lMHPkKeW7Rx5YSQicfp6Gv5ttiKFQJdoO35RlTL00Qfi1EcrOZiN09UbI8zdu5SyV
Se0Tf5z1v71PsgLrDuyF+UfnJuYmGTrVL2fojySyg0SO8reGsilISBNlTRy8N/G7CvilE8BVdexI
9WITpAhg/j4wjOkNuJ8OeFA0eVVJIZzkbp2zGhnAk1dEDiZjXDqA/k3ADxAoC6iVAdovTFJZXZ18
dhNsCc6WWa1E88Uw1WuCtib76j2sK0HSOhXbpZAFEtS0T5QDP1py1akkaHvNcvdDLV/NnmJGzmAQ
lfyNWN9HS6kvSZ69Wb24ywHV2xXKSbV8KU1tUXgC6lr2S5SqKUFa11EqHhRoTbkVTODhryCj2e6b
ibLIZH2Hx/ihVUDA5Ea59RsFvIW4pMM/dw0D4Kn+lAYccxn2IorTnjRHXnaf4WBHWgBr5/X3rw09
Wfy+y3lBRcXP3kPxp1VV/fbZG1RYmf/w9t1v7Uu3mkoKCStbUW5SYEsm8cMdTc759EKUXYc+yB8c
TWpKDjDvOnc6tKRrWKZvoVd+NH61HkX1KgTsMuuOCbsoiwssjtOolh3bUmsWlf5H+C5ZIEcaH1GC
PpxweDkZLLJo4kwZsY4yWtA/WwaXmWsV+eDoHqe5WDH4IxECPnipHLdOi5Mg8x7qin6WIfywDHy3
wZBElWMkBm9rOsb9e1aMjaYPAwAihLtJttSnD17vbghGl7zilpXDm5ij1XHjs5UNP5xx5G+WIInJ
cNo006xV7vf7ssRbrWLfdkZX+gTX9gzs/9GQ/EVhpZcwf20kxVGc4UufjGUawh3/WcyMXeYqb2Zb
X9ICoJ6Z0/XLp0rVquoRUMhuuqTeg6XKqi9+Ga///q5+N7tS05J09vvsx/44drfQVvvSy0jjClG0
Gem6aKjvJN2ljEjiyqON2BlLIggf4dWvh5SLQ0did2JziWvUEYaPdcY/xsb4Efbqc2KKnyMsuNC8
ScnwFlXiD2eqbx+vJNGWpBfDme5+9VUFiwRDs8oc7HSHQu/IC68evTrfimJw9thspXG/GEJvNZja
j7lC32ys+eyp8ixLmsVc/e+xxZTX1ZVKdJlAeMpMZjRLvbrjrVlppKMK4QVn/YaQ0888Fj+pUy8h
tq3Szj1ocnPBmm9HtYmMGfi0Iqb7vz/J7w67XBzHGYU9GCe3u1k3cUsV4DxPcqyzZ3Bjy2HUnkON
6dLzDZvz6U5MqS15mnbQPWuj9t7jD1fwzbmKJyNaiqlzwDLvt4H/Tdp59sattGn6rwzOd84yh8G+
A2znrGgFfyFkS4c5Z/76vVjye9pua6wFFrAJVrFIqrvJCs9zhxz35TpJiS4VQ3s3/T6d6Wy8ChHz
+kl32jtZjh6yxDz0kX0K4JOB88hC7Smsxtfa8m6kVH9KEdmXdFizlvLJ2/nBcKxooGocTWdM+i07
36JvmY7EoUFCN6yrszfDKO7jigco8Iobu0k/SwZ/9LBo2Gzh86cCKbnsiHgy3EytxnRDdGBVeqDh
0TOZoby6yE3/LvQHKvtPXufpN74YecnXy4amkYHWVWfqoX5auOdj15eyS/AKxvLjCI6xhxtu1UfQ
L58Fvq2Pfu2f73XxvDlSGIW6PgXKHPSxqsCFYKqg1MUKRwleCvyJu8AG1qhra18uTmOeWZBw7D1G
rry05gLK+v2k6ItX/cojn1fmw1bO9EeE6hMy+biTILeEB22uNAEyPPK2kvJ7KLE+EvpaTbAWFYm9
tc+b8l4oHwPRTEg/os2Xv+mpshk05oVGi+xKOG4rX9kWqbVMs/ZqCF491Vo6VQqSztrZcLAJuah9
tqmzYS0Xzj4v25OTIPoiDWsM9U5SV9xHCPg0ElRTCKBxe0zaYas1sNSK5u8wrO/bir/SS099ioJJ
4o53RkymRHWwNMogac8DCwmbuB9n+Td7i+8geTLdQfPFlZ+wsnmOKnNTIlkmDdowR0gbU8FWxiRH
Q5FmVcBHEwqXDh9lpYOShI2n70wwQRbO46ukByktJy850KzJCBcfrHo/ekOMFmrKOGIWOPlkPIHI
C6x1bVQRRfKCHW8wTFBSLevQw2gVE0606RCKwnAYg4gmum0SJomaoyMMgiMyl5hU94ElopVgnPze
8tcoCwEZJ4I9w4ThyS3AWYeOtk6xBbKl/AYZPTg6PPWjnd4gdb7QcuZjltxvq5Sh0EA1Dr9yu8U7
yIneHOhBVlDd2669N+zyrQ2yG69Mb6SqBkvhgnnSobRn33FEfFRjeItplD2E/RYtw5llIndL4uDR
QhzJzSF5I1Ls+Bvf4FqRe5QxtWoQDtB8Y1VL2+mR6M3iBlPjvW0OkEj5I6d+AJH0NfjWtRZNntD+
oQuap8zy+kXaDOs/d5cfvj+KZSl0DhqwlYsFq1lURT2YdEhq5S5Kkx7Z766HHMcLUEL6YC6b0dnz
ET/pBz+apBD/YPUKmAKs0sVtDX9AQ8UbYJGR/lFk55RGCfH89JOe6MPhyGCGqZGxJY3oXNxHBxyE
eL2TbrrB2TRdAycKJXiscRWiKRlwOkQ3/RunVI8BtjiF8vlM4aMen0HVMvmOicJeLhwdHEiTvDPI
KMDhiAsQpw34904yD1SfAAqw6LNnrjfe0vnjiw3iFUnEg1wikGwTfGww5Knr8jpSsdSyzb2bqGSw
DMSSMZBddihnzhIl5RWs3I0Xp6+ZV982vrdDV3zvDC1iCrhNtUYJQyElmu9hFOJBIE66BmNi815r
kIGL6C6bYcoRxhhWl6iV+sPEdJKHFy0dN+mI4Y5vzRXHOiW+DJD/Va0igDktBHx8vWaWFtwW+U1p
Z2DYdUgDcj2+TL9mhjIY/K8+Wtih+cBSKkpMRBsG5LPCmxK9JZR7mYl8daUO4MKUsfPpNzR09BaK
FxCoacOjzSQVr4IQOQWiUFVi1Qs1bD2iDMg4KkgIxy52wi2sFg2Aeh3nbxCpECaV0ebuW2T5AUZ0
no6lQa3f532HySuYfyuvPeQdHBjaCjoU5B6t1txVMiTKuPRmTQ/Htg0fxihHfSOZQOJwPgOXG0yy
gn9+Bz8aL02NJboD3o1HdXpHfxovA7kykjRqU9QPyTGpXxIz3g+dvI4U7Gr+v251uURrc/SGMyQf
N76FkmKKvnBKjB2ZxHlXS598rA9nySbrKnApwNFYzv36ueRCzbNCL/lc0abycdPz8GPus9U0bw+V
4VnxsBeDyY7c8Ccf86NZD1EaQlJMtViHXUyRzRJYQRrTvfSkfVFATxIoL3V9snxnr+T8vpT//MV+
fEeDSP5kbPpbtAFxatAt6BhuyrCEAFbeoyrzgr31YxaXbzVjCKpOyz/fUnQdl/OsCR9LrBO0snUJ
/hmrHFV/HBQ2YR/7cx2TwxaMI2RLB6NRuZyNtXlXoc2EF1wX39n2fRGh4lgOzBHKbkr1ZXDM6xuJ
gaqC7ArPNKmZkQbj2hmANhhShuoEziNWYuwjQG8EujCx1setmVvmfCzHtefm9dyyed86WGl4DRDb
3rfo6C54V/ZBgL4Uydtqrrh3ZQwxrkYTLnG0TZaoX3qnuE6ldJi5RGIBNC/82kdN2JGihYp/ArHZ
DtbxxD4vKkSTAABiEoYddBmnc3T8n0Mb1QkDcbw/f6sfPrU8sxqpIFLTYFB/fWq73sUrzXeSTVfk
b/Hw4KA2ErnjFvk6bN2XNe7Z8B3HzwKZHz1A6AERyCSgq/+2MqhaafBz1Uw2KFS/hSM/nzNWL0Nc
vyQTBqMv8xt0f+7//GE/Gv3JPIF4l6eNmF3/1PPITomDeYXyYcQQkiFXM3fAaU1Df5kZu9BWruKs
uJ/mJ3++70c93k/3vVw/h6Met5khJxCb+7Ud84yFdnXqVOURd+jTn+/lfBChxoXYBCTGspRe4SJU
Xnc2hh6YMm20NLzt+7ZbBMDWPaKxaolRee3nfxuYuZF9GteD7MNlt9HMIG6o8EO7bmXNjGqjea9x
hvqRafZXoafdoFXZJy4Cp1oMyE9SXj0TLlalI5bnGs8hGMmlqgLL67Hdq9AY9EOEc4zxS90gaTJG
d/SNaPeiPLXCa5w5LbRo2CYVbG2c2x4FucS0QxnbJ2h3zinKYCMVEusNBfnrGSsvAsYZc30pvcdm
o4ISQtzZVdZea+BxV1e46WEMCZRqmRrdc4vPPCZwLHuU2lgD9zq5poeSc4f4JZ4mDME1GhPR3FPR
EI60/kaP/d00by5K7dFmRtxXPBtYKiw9v3/UvREbrPo+zJoTdg/5EnfxfR8Zyw752UDy/5bGclga
fr3DY7Y+GaWPWxTkVxx6PxliPnppnMmAmsQDb+slqDOO8wrcZU5cPWd1lWmPLXIUtaw/GrmxJ+H7
WGNR9klPr3708DpgMmBDWKSKL58n1pcevoV0EGZsnVQE74HduupCqeYFSrjB5A6lTCm4KnA2phti
aZi4pz4Iw40XJndlQ1ozV0n7Jrh2qOHfqZs/gbfH3KodJ2mJaI8WL3oJDYLqyGYt4xYKsGKgBvHn
9+IDpoAOxwKch0p3Q6zy4r3wpCEGUxmjeeQmK/BTMNxlIt59qZz0hE+F/1Y+CyD1SQP665HkY7bn
OACzh4wIuQcRUXLqddvQC9fpHa564LegOq1xLYCJi347lh7xQ6utXFNDPD5H8bKWMKCI5ckaWsb3
NWj9zZ8/lIgvXYyJzPYNZZpM2YR/pifmpx7NMQc7qVUt3vRquCwIqiOlZt/XGVYWpdqvFMfNF1mC
dHiiKvc++gqs4VPovR7eIHUarYOIZQCqlbZvf9IPfQTEALRN6miaJVi/BWa93hhzt6WzzW3/0ATx
ixQXN34GMdrQISLXeJyU6HhXRn+P+OOV39dHg9TXrHVZedaV9dCtEj99qyN+KFTqgbklbwNuBVbH
JZrU3mNaA9pHl/7+5DuVP+hBwUYAFQDgRmLnMqsph65nEjZKwGeXGClF8P2agW7DlXc4P4MR4dvt
xyzYdv7O6ZAeyMJoPDoy2g2d/yoPhXpFAo3sdoxikOZO/pxNAepNGV68kddliL/hD5kuu7S+Qh0V
3ROcFZ2cGEdq8rYYQSstQnRV8e3kZRtQHTfs4JbOCoHKNLM2ceTouO2mrKVsbZepOORoPnHhKfOF
boq/Q0ANkb6YAEXbTrqm7hs8xdvHqtB8sIaOtJSLHOSppN3aRvCYAkOaaY2uzLqcuZIt2YfI+W51
dMFm2Lx6hrxwDWYzabsByLYozK8olr55rrfrPbSfvNBYeFp2M40nrfUFG8yv06SwjrXHqizvlaZ5
Vcn1kTd/bANVIfvPhTW5vveZ83ddu3XymgS5v0e1vl14Qff30ZW1k8No4OlhtCZaCCW9LLBMcawb
7JBZPqIISBfbovmV15sxnnRHB/lrmg3fP3kWPnoUAKRpMqAVFrWXWbWBZEJc1Vqy6cMsRhZSmyHv
e5t4Vb9mPcf3Ezg3rS5h4jn1X/BsokT5BFnywaQFgqANztyYRvTLAC9210WRTBM0J+Pn6+L8wbSQ
GG6dgu8GOOnGGYrlCI90FqC1/Nlb/EHvT6iEnA5hXGaIl9H3lBx70yVBuokaTCTzNNzoGRpmFkL3
C62AXpVBRjrYxp3BO7BKXB/x0Grj5hm+z35tr9U0PLlNoW61YbIAbB1ECPHlko1t2/TuEbXMBYZJ
94GNcShzizWzGuaEZfk+iv2v7/1/eW/Z9XuXWAnS5/csx3jV8+uL4n/fZwn//vd0zj9tfj3jv484
t2VV9nf9x1brt+z0krxVl41+uTJ3//HXLV7ql18KyxRczXDTvJXD7VvVxPW/yapTy//Xg//xJq5y
P+Rv//rr5ZWfADViaM/f679+HJqolWTlGOf+YcNON/hxdPoE//rr/8QvVUQw6/1i5zPeXqr6X39J
hMn+k1WBzcwJUBMLS8aX7m06pFjqf+oTvHDiPziMqjy2aVbW/r/+spT/5GGhObkag7Fpwh1WWTMd
MjhkyDxFE+wUmKCm//Xvz/7Lb3j+Tf8jbZLrLEjr6l9/gVRleDsPf9Pfo5AUAug3sb/k35ahttUO
SdLI+ttY1X+X/eAdfHxeT6AP4wWWxONLEDLBU+rwtUgblaWiot2UYRVuCRG266yECu53PSmsdlw2
BG6w+jSyuxJVT6SZiV3ZMLPFxpuiWE2cGGvfG/I7r8h1rLbta6JgE1urdepZFcnt7r0xbLRdoxNT
GUePsRUC10oLWu/IBMOt4ux43lh5mx2ZOKDeNeCLhFNOQaL7gzairm0t6eAi0jY1EKdi1PNQWgka
d57ULSq/UJ5iSzkZBcLoStTvwWo0z0OJYmzbG+Yp9lAoRc0zgRRXB3e6TMStsNR2aY348qGdWx4T
KAhHvXbzjZu5X85Vol5sznXIlKJ8bDg7US+hcXzomhtJy4jdYfLR79NpU0VevxdFnrR445TJb/W2
CsCky3JgEaK12LyXsz7imLhQYHcI5nbNBigzdYDdprPSFG1wA1iJVVbtjNe7uvE6D51kBEQRyNST
vdQ2yHr6EYpFkOfN33fdIEn2OHdhdzvXLFTlU7s7Eunvj2Jv7DJUOWywPvvpqDhQFzirISlvr2QA
y7MyKovnANbKwm2xZwDcbz/lLDASJ39mDuatkWWe4xjfE8JH464brPxZUfBsS0u92tthoz8oaja3
urx47lUA2ZbGWkk06wL5JiOhc2uFJhHUf04vvBZVbSIg69xqDDSYJCXY2XZx/V50gwiXVleaBJHM
dm2msqTOdPuKJL7LC5K3PBGFtCh0x76ylMy5wu3IuXJMBcyFou/P9Y2fujtL9W5Eldg0iLpf6XGE
0xDZivdr+I43oorSJ+Q/wu5A9LU7tLLRTqrH8VLqeb4uDogm57oqSJBH86tsmVuhta803V8rVfEo
Ss2oExUQu5dlXyIpjuV9be3jmPQViDdtcW6Zlriko0mmkrWaris2dM9Lt/DQVaGnvhUbOYZTa8Gx
SPB3RK9o0uZOg5siccLXVqlOLJWTFy0PFIBQjvdlqBINM3ZLvVJzf1ybvZLs3bDL91bg9WSmnWbv
ybnUffHrxi2XLiK/J79CBwgHLmXTt0Nw/b6Jsa1IY5bX56ppT7ILY7IKc5bnA0HrBNevKmK/P86d
GiZEwpdhCqA9VDMWzTVAxlBx7ls+0K3Y6Cq/c2NCgTnXYQp8cEJJOyZNX9+WetwcZBv5yOkkNwg9
NHlZUCOCjoVmM6aHKFmLQhCOCG/8tOsPlX4YnNxeeqX240g3nRaCwmzRy3VBBpCuwGJC9k/24E0y
xvoxbOj3mrjwT/VUb3gK9VhReyheR/r6vV0zuj+OJ2AatETZDa1fryXUMG4rMBS31kLsv286FFLx
08MeqIiUW1E3WvSOkQvpZ6rqvSQ9QKp9Op9U+4iAX1zUfb9A5rVXhado/Ix+eo1n1XKUVbiSI6X3
qqipVmFnobo0tYiVKr12BjU5tz3XG0OKT5wktXONd3qXjOg6jHrrHrtQdeY+mNHvaGFJuD19k2uM
QKUmiY72ENPA+DEqfN7AwLM5/xx/IaIKPw+yE7hAJZ7NfwOw6eUcOCNKA3BsNN5Mx2o2Nd/+oUfF
+qAaDpIkVmyY6yKpv0AlIved6Gi31MGYrfPpO29sVH+Q177yGn40pUVnW4Z9NSung6KOlXWNnEjK
qqULjKOShNtEx/B1C2L5Wwz6DKnYcp2PICxVntC4LfqbfEhXoiQ2LCHAQSX374U8OMj+GFzXfifd
GzUgf1bxzUEczBM809IU/0dRlAv412bmkE2y06s4RvdEGwekp2M5fBxj5NT9JHxV5OApihrlS2YG
2ioNIgsPU/uQ+K05zzs8EoJQt9ZlrAXY4bTKUU9GrO9cOf2ipDlGv1UfseLDESps1GinsujDJr1F
lathA6YWHZvEcrdDH07FNj4lo3cQJdHMruKCZQ63xjFOv31vtm0UHN58VWPuZFc6rtqhtHbqwPpC
DOfKLL32m+uhncTTNV6PcML2jeMhek3S+pt76iylISOIjcAY50x/6sj8bNmg/rpq0XkUwATDGTVs
w9Tgc07rip8CE1ao9klWld4rIALMjtoyusUpe7zRvGUUqi0acC2xlbEurk17SFaDyypXC/vkXs5Z
T1gpviSdF/Z7rSDWj2qMu6c/kfYTBmzmJhggYmjg7s8HxJ6oE+1E8aLufO7FgY8an+uYYaqztreg
uaso4Aa6ccz1SNoCtnfXUau315j3Ib6MycXTANXO0Tr97xIF6LzSPFB+UNjTmacZhw7PBXLplbbr
ShmQhij7TBFAFEy177ui1qyNClpjgLXI1Hw6UWwctetBczbxocOvYVOocrXN3SS/ckKNjB8E2icb
zVU8dt23QCIw1xb5NnFM8hJOJ59itUEQKGzRe24TinUCLEHs9nFxhTZUtBPtRNXgmtnSSEKGuchK
GBqMb30ROYda410bIaYuKzwllm4oRzdexEbOa5k6ZgWlnkG+bKXoxtYhc0UBBguiTrTTpULaJIDv
ZqIoNp1dSLsmHJ7OVXrfJkdr1LYaX/lCJYWz4S5ImOYRwuIlCnG9ae7FRteKbunGCkJ40xB/PiD2
RF0VNCwqPzrclESYehUP0IvzatWrJqSb9kKEoTwAdnjT41459XZjPFgxYqaaF9wro9fdkT9eJiEW
KLksZQf8L7y5UvvKN9NCU9Gz1UdrTIwVYbd423m+fMfg8l00UKP4LTcMdC6NAMmuQZdX6D1JxJjs
tZ53yjeYwXAdVDwPzMjOD4w+40IciNce8TtvVJN5Cvhqnrmjd4yGFGk7UyXyY/jqtqtU78TU2L8r
3Po6yFCcLXRwUEomOZvQajEjnQ6KTSuV10OpyEdROrcoNPgi4qx/riFaqGnqvl+jRptpBptMXYK1
HVOyWDh7vO+GmWLvJM2m9qfd/nrsEE2zGg2UptFID27rjwuWcRg1+7b0AGwSjTCb0UAcNVHglSzc
nPwolW47JAiNqVWLr9kn6BB1Snb9NNRZMgMdNE3yQ4YyhdgvkmGuH/WBFMXpW6Q67XWmtvmsA9vz
LY/8fRuVA6JUJyVISiDRXnsIa0tF4SPTd3UoHfzYHpN5oGEc7xJ7W4nRDSkCbVcN6J4FLdbeq7Du
htVoIVCAm2f3SYb0gkapE54HZWeAlQR7AST5khYtKZ5kZbGlffc0aW+WGeKEeRC1wBAQt3svO4Hv
X2PyUwFJBjT7XmkXdn7sx3JpTUzMme9r/vUok2AdBnpacUodoUyJQYsOYKILryAitxi3oEuvSWZ4
JerExowdc10FpI7EAWM6apWqt27t0f00OSHi27/+YES/p3QIyBqGmcvM2gCJxxnN3n2VuvAI4jd7
6AdcsmJbe6pgAG0x2sB9kODWUwiWd9a2BUsoQgT3RYYOvptDcLa1YINrpI3XMUW3yV7RxiuvodxK
N5bh3b2fnafwocnYrsW1odfcVOiTB80u7b4GPcZpXpJXe5lvBLGbafe9XFs/9rAhypOVkQ/Vvs4a
aZkNabsAOIoTnO8088qANR3iboDhcrONbKMlB9pGSCjHlvW+CXuBm5zKHclgvB0IpraJhJ7kNN7r
pL2DurafoBFWq17N+q2T5eUdvcaraFDSnwEDk+zbcYytrZuV0arqneo5Nuy5jlXeS1X50Qrfdm1p
jLX6ZXRkeZWSqlnKxJN/KoKTIveBwnJi6UhnK4F/FHti4+cssAmpNquLA9iEJp8krwXb5uLnZ5UP
3RNNENBm4vhPswwFTJXs9CEA+MouzdPkT+S1ZnnsE/kK3Qoom07NxkLlAasxf2VMRXEgluplqJrD
ezMPD9St78UQWzqMvhQcpWdSrdpIN0fuDTB8Zy83yUOb2e6NPuKXOih5tDY8wIRtnGG/JqdIrESE
gzFp4AzRcPS8R4YoYy/OEPVI4U1XFRWpp9viqqIkzhBXTRRfnZ+v4g+4U4RGEaxFuyDKdoVXrYgK
GzslqlF+et+dymJPbDrbN3adyYqHqDS7TTgu5FLDQSiK0tVPEcMfYbmfw3CAwH/rNgn16QooXyI4
vzPcVZgWUR4Y6isJyhJTpSICTRrfOnYQ76zci67Eph0UtP4DdPWz3M5Xok60FXtlbWnLTnFw+pjO
OB/oi67e4j/8dFEPhD465d3dRXU03V31QJFlg78/X0Y0q6QQZiHO7e93F3XvG62NllUDKOinuunv
IM0ybtR6Qjv+80HEXlp50dFjRXeuP99MUohkp4q0FwdFfaDXyc4HnbVOUjhrY+ezqSPstN/Ll7ui
gWsqNLjc/ek0H48nUEWXF5vKtZRjLJ4jqN+UvXU0cWc+ij1QKqre9EcjbO6C3rvTvNI+FFmFYlfX
ZCsS2UM7UzPfPogjwM7tgygORORWdQdpJwqRQnckv/tSAWIYHQzhiLn1JyuzUH+VRvk5TsCaKW2k
HEbPTu9zHFtEPeGDcIUmZb5J/ADpZPN2UNvyySQut82VEo3h6ewPrqqkKDL/+cFFYe+3BxcYqDoJ
L6qMIfRnv65S8BFWoq5Vk1fCPPzCJvqCIBBV+xh15ap2y2gvSlmo+vLCV5N4SYy5novKn4504aZ3
4+IoqupBDlDJAqrFpBscwrlxP3rOe5sqjxLskHAERFVkLQN4BUHdrAOlr0/K2Nk3kPKY8SHK7Fip
cyOqUvQ0droxObyntn2jTpsc9ahVEkpYEU1F0Q66QzOHiNusRV0XI6PKDGRrl6mxT5XO2Iu980bU
mb6PXSVd1kwcsNQiLt93Pzrvp8NYiQ8byWH5jqvy5fX/x9ud715UDImDufioqVPX1i7mO9qP2Fse
MiuVDmIvCKqHNjKk9UV9PzU712klc34n06fJGJHz8/kX7TodwwUcnI3FxYEsK9x2Ji5YeXiq2Py1
858qxRVNgoIbh8ih3xggGqNO3xOUC/cgib0qKtEqrqkXB+0+CspZogXGe7vzGcQbb1zMzkF3//si
59PENX19Hbh3xLPlg83fspSlunuoVeNZm4L96AUvaiIrL1DPsXw3fCR5iNVe95hLlqZdfLUHe1zE
Q8maClu3g19ZxgLSh/nsEJoSgQ4Tx9CZ5MvxXa92WEQjArxJwynlWLhXKv60uW3lD1JVeVd5XD8n
blY8hF6UY7cEml8UMX6ztgnctPl726RR12UzhstoatyVW8k6JAFK037adNdaH5bbQTahGxhScNdl
BPFTpEdeZQe4W1+RQwCl4UrBeGsjhrBtQxSCy0ibRvRmvM3BeZCBLXFPm+oMKC3XQ0B2eDpBVJHe
aFapXzQLzwvHW3HA9TC7yTP/KFq0PdY+HUG9peciomQ6IXHxocSM6L3H642+BQZP3GtQCoIX9JRi
I46ee8bzAbQ8V4ZKJP5cBXGSi5w71POdznWiNYo/Py7vbpStGLe9cWQcR6qBDP00wr+XpxF9UIB2
o5t7PFedh3/lg9mAaHeeHFxc7nwuX0H842660vmfTBYEnvCXKZvB4gpQCK5v4OB/0xTUyrgqnTCq
vuult1XNID/EuauumiJ866F+yiukr/LD+67nPNa5ZO3oKeXvnuTeQ98wHxRfwxG3N5x95VjVkQmu
jv96pi7KqPD3FhoGM7Uy2+PYa869mairwJftp1RBhKUFGLTsgcU+YQX4kruVeR1nXnzjOd4zYf2b
P48vUw701+WkYUNZ04H+6YDhf0MPKE5kq70qp99NeHrzMuzNWzdy8ZjwzWtRQtMUE24iF/NYGgrA
oibsC4XFmDiadAgnxSoC7y68uFVUhP4caKa774fC3Yu9XOuuWnkkEDXVk/E0ETKadsXGGKqFOQ7y
rvMMl6SE6e4KqS33dVRjwpXV9ZUf9Ay5RCHubb/w5o0zGTaVKTZtlS1xXyPwDp7JhkiqtBd7om4E
GLFtLHd9rjo3E22bqPUqdD85F9NYrhUE7ckbsM9hEmasLDuAY4nS70M9JPI81l180qairin4fTjG
lSjJKiScsX6AV6xdN8V4w3ws/AxEdZlGZt3s8EAyPZAFwfEyWOlKitxjByp9CyQjXzep9FWLW/TE
po1r9DEJmvCaPxO6C6t/+RjI6aYZzPQmMEKwo42XXEXIPjhS4XrzGvTQdWDP8fAMBrLKL0YnuVfi
Wsp0QRu7SHi/5el8DzSH9z0QrIO4nqiXgvKLhwEN8Kfxpsk9HI4L19k3rqHss7AewV2a6m0cJv48
6NoO+oGC/16m/23H3ToFKP2idkAkPcPx7oZwrFetkuJSEln1si0x8dXN7HROB+ljwZ+q4TV7rgtK
89ZxDO0gUkQDcmvHWCk+PCloajBk0wnIEGmk/cgiSXaPcSB3qf0Ya8N8iH6+gyEV14HRdfO8yOpb
FLabYxmUpyCS61tRxUsxLAtfi5aiqLQO9nl+7PUY1g2WedDd8i2N0IXuNCA4vWbfdbxVT6VZjaum
Z/RLUXR6Kvzm2LZOeNcnPuoFHQKG+VTfJn2ADJsdb1N3GGYhjJAFkbtsr8PfMpFSPZ43vmz+KJZ1
/8WNWmLsd77aanvi2D82KjSQfdwYTgG1pdK3sRHjx0mdaDLUYB992HDrSGblXAIkfVS/l1aL9VJd
DMekkElcT0VJyvsVaurmyiwD7bFkgJx1beqdfpyTeYV+q3i+uca6tTjZ2GfOYz7G98o8jpCsvwYJ
ngCm1B7assnuQAfe4h6Qfi0GY1gYgaTvrK4evgB+QEu4T7/CMVZw8YSMlDVB8BQCQxDtEx+FvzHM
dSZYnO6Adufk51SjDyWQ23yCzYRHfAG60y24s5YholYONAblcipueF1e4s2bfbMrVjRabptXyrQp
Rr+f14kcrkRd1+QlyURZ3UBIzg/ndr6dd3s3dg9Fp2GnRyhk1lg9COGhcR5br1uGrTq+hE4CmEy2
vYOeucNOQ1/Pk9TyOjVMBqTU3Fp+UF2LqloHwdkaFR7f/9SJA8Zo8gJDR3RdzixKcE1lkikrRJ1Y
GiUasAvSBd1e8W2M7cC8TdmDbu95OQZtZjn8e1fUmmaluugY/NNA7OY5OZ8Qmp0o1dPR99bT2bhh
YyXkRuYe5BmBUsnN7/TeDzZVZBPrG1L51ivNGoN1q54boYXXWpX5B7FxaXgY8rSYk8hIF+c6sWdP
R//HOhwnor1r3p9biabkyDDmk5H18/NKJgXZWEtJKrDD0WML9Q/TVbdA+3BYmJYyJmC/ylWAqExV
yBpnV1IyLrSpJKpweY93JCYwj1Ld8FrFr/s+Y1kGc3V4LsrY2+ieVqya3ByeIdnsVaZT924cgSnz
EeMRzfhhjBkG8gH+265225b6ragHDdMty8HytqKossIJx+TZQOMdANPMCbNoHxoVnoKD79/X06ZV
lj3onrv3Gj/RZl7c5zvfLI2rKE3yvW/Ue6Q3Sn4CNpLObxP72FaPilneVb6Hm1WoVDNxFMNm0A3y
kG8lJg4LGPMBxvBSuav6OFuDx21u1VF2ZixY3W9dUc8DjDLeTLN4JKddPnZVZyzk6SQoRJhWeGa4
ij1sjmdqGbFQErsWUjy7941EHn4udnF7dtd5iNASMexCWyAiYpOFgiiOeAcGeV6Ky4eUbERuJ23J
OBrgnEAHk/iRk7TbAoDZ2aByHplExIBfnfjo+jaE23w4pdNC3nNTA0NxqZ/0ocOd0Y/Wta/XzkEx
pK0oFXCRr8UeCqU4N2fmyY4DshJ2v4rkAW880efawYC5kRo8i37XwLD+xwFRTsZ+MQ65ur/onwND
u+0arFmSMMgZo3Cb9p2su8F2O1t4JX5qsUOit44S/1nPzFcrkvPvfTbsWjtB58HpbqQI8GwTUTDr
1j2JjV2YySF0zaVstfhKijpJMtxTlipPwYgW4fsBqXHUU160a8gz8sEdRjZ2omAGS9Gu47EB20AZ
wkO1Kaz8+r3dVPV+VJR5PeT3U0Q7HrFrcam+iq8C+EQLxQ/xh4cLfSc2CqF5YF+3ZkYGysWgfdGZ
UbkWx7zMz4650uKERfPGTdu7ogy/YSKOoZ1GCDC3DfdKbJwiRHoLGMryXNeYkXTVufipJpV5ONdb
kTWt4do37iRdqXLBCoy+PJkPvaGsRKVoLKdtuC1hECErWW8BgsRPg+ZsaiMh90WI9Rqa5zdRHQZ6
tI4S3LNFseVBn6FsFVyZqWvfO7W0EPW1bWWotwWQpRQ7fop6X5kPUdCtbAVCz7WZKV8zKXeILNIR
pP3gXOcp1lnEE8sXNyIND3zn//J1XktuK0uU/SJEwJtXuqY37dStF4TMEUzBe+DrZ6GoK56ruTMv
FcjMAiixQaAqc+fewQ3sE7AFo/f593b9xhy7aDX4SnOQAy2nBqDtP/agTNky6JHD7GZfKsNBXLQH
YesNjXVOsmsTaHLLWMmujqegQlgp0U9EtJyhGX5Q4x3oZ45aCBdqm8pqyztMJM77kA43OTPS1fe4
99w3SxvHjZIgmO2F6l/XClzoK4VdXB2UZQ59ojnlRh7S7WuUyBvgHcwIApM22Klwgh/s7keL1MQC
kv5u50A49FamCFfZSR9tO8o8b6ofNeueN8iGZWv1lo8uX2SImL2MemnPe98H9i2jjluJXW1n5lKa
dcojDYUfBb4dzkVCPTu2HesUaWb8wZzEtJ+DCdktM+sQw4J5oPV7FKtUFMqpDDhfYx/Fu0hzs5ep
rqEZ9jWUZGtE6xQ3DLa9RsPbUksEXCNjEa6hxtFfzQxmmcYpRoCr6gHSVuWr0M0dFb3g1a5D9zoZ
45oKGWpquSI+fbtOT7oSh6+5GnVrqzWDZZ4hMU0JdjzQ7NWkY3qUg0a9734kzVZzYFyeh8cUxbeH
tWZlpIKaYNxoWbxWgXce5EAeuDmYYUzhp3FtyjupqzwpldluDbbPFznkXhrtuqz59nDJo0mptI0Z
5dpWSdNmFZnG+DXVvQtAHPHaOFF5kP5g9seqclHE+DJ0lXHogeysKpSgljCy52fSq/lZHqkQU56T
Du1LGR1nU/pk1EuAwvR+NX2YdVgs9VG1zoY91KeKAtBSKWqEaSuEtwo7/RxRVtrUetrtrKLUXwoj
+KZPrICBi25Dr6nO+RhXZ3mkk/1CKtO1l2SO+DspLmEZcekgWKJnU/E4xvcIyJPHml5nwxmzJxmQ
vvsVLD16Qe3JfzL1+ujxGgOhizZZX1CzLl30KGdzrIP+bvokrhe2glJeBfFQTj/WoSl6pB80R1yn
Aqw6NJj809kuL+x2aK91gyy10CKLAmlsvGWuVZKhS61F9d+mUtn9xh9JcqXffDfnJqaP6VXV8+iz
M8wBMRYQxWaT2JuhbMxDnqj1wWvH6Amhi+IGXAMF1NImHRwBjOeXm1w6z3zPokzdGbMlXVEWJLD5
wB5mt3G1ySxK4XwthNNQlGsXUgEkq8qTC4fJs9Z301MDy8AGSHP7GaYJcDK7fdUi2tMLNUERNS27
TzigEMhso+EU6fb00ujmyYM071PP8nQzRDrgkfl08DsLpYN7ulTiJ1m4J0HhQnFK3V4OTpghUjmb
MpDLCv9jjpmgNptZ0Ggrrfmim/GmS7rmS8LvE/GulIZCM2y+xEZfbPpQce9R/nYaxH29g+QKUTWr
l5mRuq9mU/rXrATXF4/qKVf9GChW7l8pUsan3KaaO1vSJYcs+xwH27iYAAWvE52DO5F4V1Vk0arU
03znl3X9rtNuAIFrBSnGbCb68K2hffcsrczXt6paxs/ScpV14Azti5rayAmUJcwZNnTZY28f54pV
tyjnQ2nLIaJ5dlFW9dy9+5+JMvCX2Tq5ATas+Nf1Hhf5a+7/uiakEfpS7VuEX0DbXVo9iLZGhfRk
RGJFrBPWzahuxelaFV9Gu7V/Nh0/K9OI4CYv60sZJcpn7VnVcjKM4Lmf79YO9a7DmNA26Oe9hq4Y
DaA+4hDbQcvSg1VQnIYzbPwaWPGlCuCAkf4ojH77My25IF/nP+vdtyaNwms5kHYriqH63ljl2Ykh
OrL8msV6xh6sHt3xvSL/ICfQUjI//c3hEo2xdrSntuD3EdQo9EaLAWza11SxzXUVu0h+hkn/bA80
t8hT3TiGRiYtXoagNnaQi8O2wj3+OeXdUk4wKsVfDs1UUJoznXNhAKrO5n9Vn5jbMEeSmkIf4qsx
WHAJCJeDxH9LqLg8egT+mveXKSeXUSggqhgCVHi46OMCf13v8Rk6C3qQeVMx8x+KjZWPw7Yux+bT
hbmva8XXGvYE2oT5M8WaK76S5Fl2vjOSCzUmEA1lCSk409K8OXokUV59O4mgEFdUOmHH6jD0EOdF
qqgPD7ObfcJV6JiTYWnfJ/455eEr5i69XFQobM7nPQLygiFdKNvKiuZmdzQuhcFdQA/Ra1vHP8LC
Qq94tiq4wFC5tqZto/goukW8shDebVJnKRNKfD3Win52/18pJ3eIDjD7hfckk+uReYvr6Ms9g/Q4
4W7H6APW82R1KtQVP+lwr6DnTb0LQddIp39XHs0+xYzLX6ZRLIEEeEd4M9iWzIM0H0MeAHxvtH8e
nr9mTbC7Lqcm6YG5oVVZ5fUzSkfp6wiWCDhf0+6lqTWKyeJSeCuoJ7JXOCkzcFfKZ9wDyIHqG2Ki
PNFOiibUFWom2ScqU/tQ+PbPcXDeDTvoUf21rbVZ1foBhQP11EaluqoRVKNFDwVZ3UlBaPtatMgM
W7nYZvd7GJBIWvTsWp5sLQmuMtAofXNR2400xtiE1MNBOGdD0m5fe/Eya4JqYQSq+Edr9kXoJb+6
KPwnUl1qPYpgVxBO0ymkNLWvph7JS7cvnoEmhsuJF/T3ZEiYwUmska5N4dkfam0iYJtZ46W1AZIb
g7nWomoT+h5CVcrUfC+7jUQ8R6XrLIe0jM72jOrTaMsZ8ym/mQoyTrqZ6d+bCfW3RvhvWhOZT5Zq
sn4VWvVmuv5zndnF18Gx3iY1zZ8d+ESeVbrnlmxvE3o2MWVAqeptSk/GWbpoPaSWTVmsMb6wWwYF
oBU/NVF/qVKfZhenbjYG7FF7dRLTha3hsITWMPth5gd3EuVPVAUo2XqauCW+Uu74p9dPHuXj17CJ
aZycp9Sj/WQ0Wv9JK4e9CkrHP0607h6R6ECFo5uaT6tLt/JzSYhzo7JGfS6syl7Xmd+fB3v6PeSA
nQ5p0NFO8R+/5w4xyaQYhH/Jtmn5mPyYM/aUC6DW9hetsG6Rr8ZP8VCG7yz11BWKESnsGbPp1u4y
CflPSHPSYKqI/WTaS9MSNNx3teodSKaF71ZDtb/URHWSUXRBP0hIO2cepREKH8a5GJz2er8QZecg
DcSzPFEz7IXfN+mtHYfl/b0N5ca2F4q2kC9t6Wv7mBpiZSMWwXv88XoHJNeXZJMbO9ix4YubZ7Nq
wyfgmt9gigE+Wo5JucuT6QfA4WnbqnV6yUt+KGVulO/tSH+mEDUK0pRcaeIGwlEa9bklk/w1yqxs
qU5l++z780ZQAWprI0Nx8EheQH6WNTey6uoS8rx4lUyuv7L9EWRLCda68Kz4WQ5em+xUcEHnuxXV
5GltZWdPibhPcBVrejJiuDedJl8gqbJXLDGc5ODD+oEC82yP3kc3xZupDvz33HfCQ1/TVGaKyXuP
9NHb6JkTbvTZ9HrfWXJ7eTsZrYzkZ5GZ7lmeaiWQHqmky0h8FM9GYt0n2bBbHgtDQL49XyIPbOia
0yxYq02w9k2WJlNvVsc+Hz1tMxZOuR54OkHgBuUXu8KoPqpxTleaDOVeri3kfEP+CdKx0FZBkurL
moXQRWvdbh8b6U1auRU0l//2q3qPvJ306UnSy7lGqNf3aWBW/3UN6ZeuAVqDI6mqN5pN13IzRBVL
X3ctFWVHT6Mvw5Tc/ak66Gs7z6udN/v/e770dzSdv1YBWw7b8CE/b0GRz0d6Crwc1dRqrQiS5cOo
TNu8nHgw/Vl0ojViHKe+PEiXC+H8Vd6ylb9vqPDtyqJUKsor/Zf/5/JOBvTG+qeAAJl10X+tJx9L
wVb0GrnnFjZp+4OkSf9JBhxRFiv21s5shlF/IT/KQiiJ9VNQU+qRfkN43NjVxLtNtbPXjnV+xX4j
0I03ZDUimtxMuktSVfkUuvIVjmzrBr+tOEdexUZg9ttwiyzYmhcktLxurefwRPWqhyyx75Do/tO3
UWsOgssQP2yDubWD9YZy9RFIlZbs/ShitdpMvY686zwjdSx9PcVtvdbKbg00Q79WQ2W9xIlTrCyv
Kp/4eq0XkubqobQN9BoLxXyRU/6cMABuZKscA1hEIOR10GuU6p3oRgM1/R8Vz8Q8jV9jNHih4Xb2
nT2RtsuawT+nDqwUVpBeB0vP91T998iJNIcuQAJmKprTOIPT5KDPGy9hOR9+39U76YrnDVo4DzZJ
rSX4R0GBhhKeMvnKYlKC0VtleavtDX843U2ZKzRFcYoKW99Lq5qQ/yhdJGapEz6xCPJf5ADA8Ysx
2CVtBZ7/MgltWrN4d9bVbLY+KxazUL6aonGqJYT0G1ZX41XOhcLGW8ZTq9yvZkRz3tmJLXpJS+XF
0BEZnH7Atm1XS2XM1YVtRt1+aHprpgG1d2b8noFW+aX69Kp4VvMRhEWwcjL7px3VJrRjKdvrSDQU
MUz7rGpxfasys7ppcBFLV5Z17MfnGc3QOGcZlNNml+tre3o7Chh+ZkAZ7cDu0bHzsFqhWf0C4Vu+
ZUEzgYyYYQ8yfJ9ZatO0GgyjXv7rTDnJCoKfom+VJTSf0XNVG7fUNMePSWWrT/qo20iTfoGvCQ+v
ax1N91laQ07NbYCdR2wU54E1DTfj1AGj/ePLgizcUSEtaWNsTGWhJhOM5iBd4TbmRVhHsJXZ4UGa
cphyGL5AS+QoKRcshaVTS5Qw3MhDASIFLaz5dHlms6G+WWwbuCG3SdjVz0EZ0n9rOt1PgEIc6N13
NVEBA1RGfWn8tt8HGq8nv7cB2nXKV0oT3U891tmLa7c0UdV9GqRt8NR2FiX0iGq/m1XhiVwdC6qu
na5Gr/ZrSCyMt44OhjSx1KuVqcbbgCVmS8Z6Om5kTJ1nzrGiEto99n+fJ2PajAj+c57pJWCrQxEu
ob2okbTKqKiNfrsDc90/8RooXnID2s58BvfYCtJk5ARju1m3aWR+70EJLcY21a8Q6eSHXpQ5xNEk
+ErWZsVkfG8h3F8OKrmMrovEGdClvpQBpNeWtsZWqOr50VR1aOwj9HVuWunwKpyvncT9BZaK6D3U
SJvoyLtttUYoRyA9CGkFJqxPZWrt66T7fTTY+RZ6vnBr5OkMg5mnPKLy6HFaaBYq/WR+fGa5vhhK
w/4IHH18KoQYngZk3D+GVFuEmZl+4zXVrHUNvQqbx/MrX9MVPh2w4iFK6GU8da9+BeNMJVp1441K
9wrT60DmvEald452ak0/IlkGI3P8hhxYvexbQzxbtNe+0idPIlg1p8PjSjX0QZt8PpX5EIAb1aHy
RXtMIetFFilWloU0a4c//jx0rm0gdj0f3ifOR0KJ3zXupCfpfwzlFNzAntFqX1TvPPbrX9Wcc6Cz
4SdL3m7RRV7yWthOAJy0LY71EKkHE06gZaEMZ1E5w61z0vE2JBVLIoAC0iUHa4DkOazbi7TIYA+3
e1SeEFasEDq1gRr9P9dADr45Jci9P64Rme548MLqXbpSHiVnregBCc2twMC1nUM3tws38/AwUyX4
EqlN9BTIjmIZAOWuNhtz7h6Wthxq4QsQ1eVSXuDvq/7LjqPgudRNl4Z0CzYZILUrzVHUd9jtmrXd
aN2THzTae6chXd96g7UvJy3ZoRSrLAIdpFKYRfkmycL0LXS86SlpbW0V2lnyFmcwaiDBVi8hTkze
OkuERzszKojpZjOkS0n38jdplQpYVijqm+XkifJQxUZ5kEePQYlcSiTSRjnOc+8z66AtD3HTQCxS
tNraVtpX37Ng2gqa/i2q43pfDa5YSjO2rQR6JwQSSzUd3vIQKgYfouL7ZGeAU6YbkmSR2Fb/BkWx
dYJS4gd0N/1bRrrjHMfju4w1ZWJcvKi4ysuKwDeuYxAidcvMxIysW+koGxnLi8J59gOYBuaYl/HG
a7J/ZGgwQ/Gm8TQK4mhEjHCbOan5KudlY7uIKzKi8rOdHvnHeHBXYVvD0dDa2ZvfjzuBHvsV7Hz+
NoXkJ3OvPsuYGwOK1eNBHGWQn3kKv18V72VUcaJ8ZbKi3koz78gTZMOgIv6nUfcv3APcV9Gp+O9h
hBpH7bWjdE9tVZChNqff02K4x/dQOCAhGen1Ss6Bb4A5UzNN20Svbr9NeaKMy7PjNlY3foiGPBkZ
b1/YvbpnOUDOiVc2kB4rMY5G6w5LhWL6qvENjz/V7OzLmRH5PgmO4ZWpTiQXe306PYZpCNSTHpvJ
HoTfDvFnEFHzDOkXI/lvOsS96qmfEDmSzkyji33xmET+PFrXVTsvaJRfHSTmG0q+4FZ7TazywU6O
cggDYNLdvVtJjm7bpPdQWmbP0ejMfBx/5shDRYnTo8OXnTtocghn7JZ6FBT70ozr96jk7T54VkA+
BrPSy+dJqPFVWmabrCajG19YvbDVyI8iKKFqqMp85esUyKNJMeYnlnkL0ZjejBGqHrEXhwiM+SC1
jC7PN8LknlumDpV2dJPF7m5rkK6HqTsdU1M3b/I6bsELPDOu03y9PI7gjYN0Woaki/ajaT+K5pd0
3f1TAmdJaNZL+Y+Qvs7NaevtYKgKOy2H76s3WTXxjBRTUF8CRLeF6RunZt6cVfMg/QoUFKGmGic5
1Sx76Cz5pu6+xzR51p+50p+6Y3nUdO57lMnHrz6UgAqUlx9D5DTbofWaTUxvn/QHvj19uNXUbC21
bDeeWUYLFirh0SzjftmUpfnUpl33PDpp/xxq29BtzJv0sELRt+Q5lYUzeX6yjDNVpaZk1TuUdrtn
CLvMq8b+/x4FEEQrThR6S3lymIp/OoC1K7sdxXs7lLsBreyb0SaCxkKI2dmkvWhp5L6F36Szjtz2
pULlRp6QDaQrcrs5yJjNev/iKeMXGQtI1550vc4gEIz0Z7ez3oOp+qn7efcal4H9UtibWmm8Zsnl
3hTPV07Q0fN6Tmpn6Yq82cqpnQtTFmQlKEvN0XTyveOf6+hjLa8TC9arfUTrcK3pF2PeGZXzbqnI
jBct7o2TtAK1IRfUDP1aydkseZFfnef5MpjP8yHb/Xs++dt+LYO+MVVnZzQvThoCWkr8eDG5g7u3
C0ssir4wn3lJmc/QFViLePTyXVOF1jPUecFlLKKtDMppIcT7qzogHf84y+pfclq3bvIcvTDaJ5S6
rOXjpEGrnl1fj0/yHF/J3T0aJmJhzp/51wdLM4jjo6iiN9vutEtlQQumitB/hy7llwf72D+h8Zor
RkLnNZ3HmqtPn00UwIg7GYCPeM1sysqaDiL3SawpbIJyEJK3yBmbZe+41rtfpIi3ddA/DOlLPQ9V
0NOBoYCQyfIkfUGWrD7rkXWUlpzhlPBlep7Z7ORZXpfGx2r0vjumY8HF78BZCSq5Banl9Du6gYuF
LkJx7txB36VOdwERMaiLSo6R7wUnTf2UM+4uGhHFWdolVSaQcepBm13Sb09sTrK4HFZq3naX3KjZ
giSi/Jxqo1qVqjbu6xp29r56dVO9+Jx61d/2XdOurUiU5CATWkTEVPMIVdRl6RXFcz4Ppt8gxzOF
xU76DE0j4cs2qHWDZ5rb8mefJCzojrxbyJicVUD0QJtCebL6zrgY82BlVrfsrSbeSF+tCeMCmYRx
cULnxsZF3z9cJfxz50i76TXrgoU8vQAqzg8+XfKLpsHk52QL6ygHxfVIdcnDvCs5zM1gXKXsjuBX
/s+kemh/T6fea7EC/Y8ZwgQ6UJndmX78g+fGP7BhU+wcpumo+WHELzjvXmj4nbmvVf9bZjtPmm4o
v6zO2yiBWn4fbdtYpE1qvYyh8KBec+xjbNQaIldqN8OqgxuUC/vYCsBpWStjqJ3PMEndjRZbw5M2
mwrFO1iSrC+u4Tu7uNOCdS4osuchlBTJ5BtbK1GML16QvdFwZ11n/b7XieqqdNcihEo8zIalNAPD
91Zpl5r/35OMQmRLa6pAb5GcLrTwux1a+qpoGoNfwxhcZkJLDNg5VfXTVEHVdKZlPZclMoGzu9Lo
JB6rql5D5lh+ZMJGomnobQrMQ/ROJeZ+9qDrpBGdtL0mbrpHKy38JBUDgwc4oU1SjMGnMYZXvweT
p/AYvZDGn7XF8MN2o634YczJTWSoy2nTx1bxEWaazUJjQkw9H3y2Lqa2Bm95VH0SKB07xlOn6dFS
mavbVU8KaOyM+ARyVrzyejnIMncVhd1mciGDlcVxur1gd43Gd5RhysNYVJByz9VwNKXhQber7GLC
5HEbR+tDXrZE3GwNBRJQpvlT2rXb+uVnncBH5dhNvJaV9W7yIZ6NenKfdc0TdULsd77oVCjRygId
sKvH71anxuNCM8aXGKr+bUFtMn8KdTfcZnQAHSeLOoJoG+9JbUKTtoama85NRwvDEPcHkquaxp0n
fXl0agI092bLMjukwotC7BTkng4VPOSLuk+916gclYvlJUdpCcOcXmfOkznkdn17yPO0mdMW9NbQ
sHbMK+r0UUs3n4/iCXdXHn6krvej6CzlJ9TAS4oVEWJVLHTcvhp/0HecQEfRW+9wx0QzwAi+bXXo
1n00VC+TMoxQaZVQTsxmR5/u1YPmf9S0hvS2AVoTkTl2OYbvnwvd7V4CoFU8yJ+jocfo03IlDEgO
ZEwJi+GE3iEtiwTDWjBDaD+FN4qjoKVgw+dS1BJGsyw69hdTmZqXolVhtZxBYPpQ/srUMYU/gKKa
wwJ3Jf1aN2wyNv1ftKoutoZpgXkbDPuzykm51vU3fsXDOkELas2j9ZfuhyOd7CVaix18R6vaGHkC
i4hF0ODs5UD7BoBMechEDvPRdvblPPwd/9fUx/lG03a/z5dOefo9XDXkC8pMv7kteaOhEN03RwUW
4qioF4izW8ItAVA7vESeEn7Tg0xfoGvrvcKdabLxFOqF9Lj25NE/CgNbVR+UuIYoXrWTPaSM/g3K
qe4p9EJWzEPj36SvpxsCwffS2HQZctl0MHAfQjW/yYqpfGqBPH+Mlf3NhWHpWtHC8JKlSM/wgGC3
2k5LMdkgkXnuoawxkCQCxdAefb3u3dNYAGPwwn5ljRQgM7Afzw0gia0a6mg9UUh5Dnt+QwXrpjdD
aC6/mjqltuZXX6ZigJfXtsTJmk3FUxalm0dokCtATDvnWbqbbPB2okhD6Eur+gvveB9QPgI1Mup6
1i+aVL2zDEqXNJu8P5j0v78NQz9tvV64a7NvtU8yYqe2860XPdOCkxPWr2JwEddROygxs4EP17V4
0+aDt9ZnE4xdhbpMJmjNxKQxQdkrPpVwCK6iNyMqgrMWktdXrM8sD7+o1mi9wu6sb8CK5euaL+DV
8GckrVOFy65WrFeX4sQZqti3pK+9hd70w0apjGNrOe1LNyM8MwhqAPjG4jDOqE/YpALkb1QBeoCo
nBc30bJiAXiTVj/qsCOkQC7d0rsBEi724Ozsa0jFn/u2Hn5obcn2Iku/+mYcrlnbs7yBiPjcFpa+
lDMKWOWUPP6ByquyrF3q8T4kuUencvTV5EHbVLfOolems11GR7+qsw8n1qChVUW7tww//ehRZ+x5
Db21DpzifRFSQ+CL+OgSy1+zEtWfjGqsFiGEwntIv4LFpAFxybtwnZTc5lDK+kvHNJRzDLJzPxS8
Zvj9W696oAULoyyKmd073qaGopy8Xvs9qEn5DNFutnv4G5CXiTk0KK71Oh0Iw/CJwv2lBeP8y0/F
qrLV5Afig/NmHrATPYhi07XsE9VB7Q/2xAeremo/N4XuI0LkB9+dAiVF3Rp/GQHqWmRjvtZ6Xi3V
MfCOlhUHC0VUqPTRbPwewda+h5pnXEqzCm37CcwKVbo5qgv4KcLUtzbg06p3Crf5ytEcdzvOUVsn
YWSbJcmdOcpiiC7ehr+EQnLifdI1+M8KcZNXKlp6EPK6fwWmM76ORj4j3vgAQ89m1lb70g7DNwBd
7S/f3ZlqU/9DMThF0kor3mzaadb1aGanVCO5b4UpXMbkeW8qcMnlGFr5N+FWW3r0ml9pae16Ei1f
4zColllUTTehR7Q4K2mzz4pwPJmqyKG7aPU3Yy7VurRuItK3ZP3X/OIR8DO1hfreJIkDmMDLuePo
EE9oRX0a4DG4Wh4IYD12NlbN9wiMv9vDDQ9oVIt2pdNUB9hqanJaoxNTIjFFdZCDDD1MW48AVbnw
lv3rnCyhq0IrPWXL6yM/V/NQgzlZaVWPwAzp6TP5JSBsMqzVrvhXJGJPx4qdOTJKV8ubx06iGXa5
y7v4Plh5wOqobzZln4BXnQN96QPMyGr9E8Isf9dKs4pjFxZCAKvzFNWaTOgx/Y7iixYdqIhX+UIe
joE2H05Zjcpid75Hys6PDl3nl+FGHv5rfuheRhIsN8+sNxHZEVTLjOxETRFI2WxGTYAEgMHDQfO7
4IvaomlJ0mTayihv6hIJ5LY/yShFdZi7FPXFGsvyZb7k0GjKu7xk1E7NQprykj3Vr5U0A5Y390tK
E66EJ8ssnS2/QXWP9JS6RzSUMkCKsNfDJ496x5/2Vl8N6T0inX/N+V8+Fizb2mtOVHhMWuvfmiKl
Pdro3GsbOO7VpZcrsfPp+PCbw6Av0gTMhJzB/ta9wuYOuTuZWCpU/zlVr/hqdBvVMzlv2JsGRVme
z+KpD1v3VM1Hmhv/PpI+tkq/o3/N+19RQAnu/Xp5Epx82FyF0J19M9BPCBMRHbJSIHopD01zYtUh
D+8T5FyKefoidLv6fqr0VfJ8efivkyiXOPtCs5rVGDopjQJKtY06gLopSkHXKQ0CejY0lpUVMJ0y
8yg+/gmMwgnONJMv5bSH3xNwzPK8AG5PqtpdyHBj6idQxf3hMU+J9WhfR+PHYFnOrvE9dePU6rDX
hTfsO8ucxddme3KTcR+puW+uH3GzyIjLqdJ5n3+3dTPQwQUCAoX1aRGrl8zNpm+oyVZrNcmafRhF
/YuuNR/S71fFwhrHodZpVGeZl+hBcEtrTblmLgxq3OzNqqpthWVHaNRbSo8qbHUDpLNT2dgHUJb3
2fIUFpfeRRSv0qD2x1m9pWw8Slwn6ZODkYAtBsLLU0UN/UXn1nPydO6SXfR1ZpLkER6/rEzZd72g
NTUY33wjbW6Fqpe3pBDvZlGMHzAIwE64KcNCfWveKt/p3mq/MzjWRde9Sazz72PbgHgyDabLLCSy
jO1c3/RGobO/gjYJyNI/ldE6Rz1KhteoAqEZquyeotgfXlnqBlvUa+nFmKNKnSenevK+y2BSGhpL
pAO4hKRdRlO10YzgYowdiEaz9E5ySFuK3AvLH9FTULx4cbcfcXnklO1WNRN937ZCbdFSiPxVkZFd
9eKiO1gduYqF7yvtQdrO7JRHf/ncRIf8iswkCzEDQg3dBO/jGtGx6Zzg0rr978FyoAse4qnc/BWg
YQDWp9JVF48A+b3gkppZfOJ+Wf7ll9eECP1lhLliJ63B1nuqaiSS594g2e0zaX2+s8ycXq3/tP1I
v8UmjVa0RyMRc3YG8x6u+5FL99DjctInr/lnrnT9dXU9DA6aXdZbc5iEQjcz1BWW3249kcYFnQjt
SJmuz/Nd54r5EFseZTClLowkOuphwdPH8Y0zhFbm2dSnAEadcaV1SnG2Rx8iYi3KtFWsxBmg+zlq
sn7oIX6vJ24UsMr876ox+jLq3EaZ2aVraWZoDKygMil34IbjL4YW/6PP0CYZFNYzvxLnjTn+lQLj
tdSU6AtYRm9vd9AZyknBUFY8rkoddAPX52edLMFD1gc5eQj9U0U5+ubaNvU07gnprlOrgpbWju7/
KN1kL6d8vUMfiuyzFLa4SkgDa5T6hocOnuT6QDqAQf/Lk2ufsejEFbBwfcdL/L+vc/+c2vp4XKMf
aBajXXnfZiOYAhLN4QF50dFeAqAHGjYPdDY2q2xKeE5kRUu7ooJqXkrD6lEeNdI5TTabc70J2bnN
k2Q8qvXm9/z7LHmCSKmoQ/wFNPevi8jw/aTYCcWx3efsiA7Ca2ukULxXErzKITQHqzrJw6jPAjqs
cI78IHlo0NQA2s/pwNjR6Mh9EPlkQ2JfOURkRxY54p3ez8b149WcRiwWsugoK5H/uygpQwACyoOc
qRjhpumrbG96A3QhNKiW+owmRYMnuJOS3e0/4Vrtlf78xxwieKoXkqlMgw2oXiUCbbjSEodBi5vg
6cFr1qARKj8AdV+vP/8x71eAz2eAPCbtaeqc+pv2aVuWcZNDZevtKUbfYkxCnl5diJJo5FQpf7vW
uGV1Yt5EifJ0ovjq8uHzeAavauFQeJ0vJQO5U6El8384O69dS3VoTT8REjnczpzDirXqBlUk52Dg
6fvDs3atfXa3Wq2+sXCAGcH2GH/QyTB+tqmq/cVLpvYoryTbea6uGvDj0Ig409CK+KY49eP1ZFPt
mjnp2e5JnhM7EG77Vt9H7LEg75fDyWh5XvW+17NCreJFjmBHxwvjcgGRrrZIds0DRj9YKWU8HIL5
xFIOkod+QOJRw+Nq/bkQq+eV3Wf1/2HB9n8f0iQNTjzAXzZDz8ZnAt8QdEF99YEzozY8F7a4BaM1
HDqmeQtgGm1V4bwRgTX3suYkdX3NDa26Ol71c7AqUNV/m+SIEW8dkCRTuRstpIiTvlTOqKxGCz/s
x/d0gk45dH77NIjMXqel4p+9ttd2ptakBx0B51PjTsHWKNr6ppiWWMVZlL1OU8Wmubfct7Qb+qPS
qeCjSJC4wDQpgmzITmV11PLIO+l+QGfXm3865QhdH+OTiQG8ysZYTa34VsyJxTiKnYtr92tZk4XC
U+CQGu1PXOqSeOm0kdiW3uwfa/v2qrFT89AEkM2DKFS25ji5L71Ss2nN9WNrgSkkpX3zootjWQli
iBQJs/G9Rbo3c532KmuPdtyt2QsqJxIQmAIXefPVtyPrIEeoaZreXcSXF6SurZ3pBNghQdAAktDU
4fbz6mqGEKjISZx/thVNqqwnI81W8jLygl2FMyxpdT7R/KasuRjypN2XYVgsHm/BUw3WBrb2YjbT
GCxtlCnOYdtvP99zZxv5rSB8+j8/nRhGBGQyQPPz25bD0WF/fLrPpr+f8PMdxKZLSiQO7N3jJXO2
GwBVWD58vmbsOGhm5mTgPl+1jxR/DRXuzyeUF6yj/M8nfHxbUegi9Tt/use1dStgvcOnk6Pl9eUn
bJAR+3yTYv6EGUaQ8yd8fC2ihASeDH8+nexQHeugBC6oqHmYPLvI8q+xXluHz8s7pB0XQ63EK2B4
1TO4o5nvqpbn0u7cJ1Jlz43ueB+Qb1Ccy30AlppfvRdavixtJbsUmMusvQkrgdYprjyYrOdcJyIX
Tj5PmSgh65ma+knRjG+yUxYVYAzD8sbH+LqHNN8SAN3IfKiIw+7klsnPz/GeRvyQOZ8Fp6uuOkNh
rVfNMu3ZMKwaDP6ewqDQnxCIOrlDq5zjuTZWjjiEMV+t7JTDbB/JelbbIaqQDPHbEDkK3OVkpyz0
thzWWe+U/2rzk2bj2U5zfbzKGDfE/H19IV9GntWaEa4gdpkdZHXQxgZXdvGoybOGFjmjyq4Q5/z7
fkNdgD7Q3JtsihF82CEmgTnk/N5kG5rhvws1bY6ylrZxeHb05tEnm9B2Jw6KPzDZvn9OMj6SoO8e
Xwlg/3KrxhkwfuPr4J0NP88vjaJBYB2D6CqPrDSDOiXqcierjpWi5F7pIBAis41X/xntJVhO17Ad
Py8gR8iCV/Dz8c8rfDbbSRlDxv/nFT470qr78yoFJBT041kPqT0ayWqYrYEyE9pm0bHRLcWAUh8k
e5bziFlP3nAk6+ySbq+ri+dhlTBgeXg3QBesyOfYL0roBsveyIcvViMw2B2M8XtctOcag+zf3kSu
Jg8H1oQ4HSGVjip56urAp9Twh2Nqv1onUL6EmeeiztXlrzq8nlWG2ugd6hJbU3wLL7xdbWuHvXN0
lN7de7lb7weFf66Bx+Fsw8LKS/N/cHONJ6BaZbdoZKmx5G+NPtvLnsHwZsZRTi55offZeHq0Ooa3
GJgI1iAqcn6Cll85X+ITRLxf0dJNp7E8WVb5nM7W7nnSmE8V+kPbqCn3Ua1FxEy94Kp64EHAFyvI
MfbpMtGz9jw1tvoUq82rbHeDxFjFU90eeLprcCqNVV46ygd4Vm3j6b5NIpnTB3Eu9A4JWmGGe24N
bS2b2SEeRTVgvni3ptCFBmanLVKoHjzLDctEgpBkfNOjGMz02DRlC0d5Ppx0VCtcSzsILSiIL4b4
nfXlehrz7NWzSZ91A+YIrmOnr6WCrYJdgO+Q1b6DchUX6m9Zm5TWRSHdO8sz0XyxnlBJX6IUzFw8
F26+A1nSvsiKSMotyu3tXZ6bxdOrGUTqRdb4JOjy+mF8kkNTAQiwI1S/J3ygvGTsP/fcCqW6MMsm
IlZPYQxatFSd3FhPUfSnbcrgc6Fw3QAUtgj7yYHxoP/TPQ+0u6k8+GMB3vhve2nNgYZeTXiQTm8J
bivAqqv0vVdGHfl/Zn5ZNfAeXBqxGRwCQFrvrAHeVKuKb9DVp7fOWslBWu6lV6Ps+R9zBVeP4TPZ
GiuB+ZTUtUjnKz4ogbl31Hg4Cmdyz7J3Iv8NDil4HUFX3S2jvdRtmr2bmhsdpzaqCcdzUtFPxcYG
Y7GRJ1mlqoDyjdg84LByRL3f3wQzY1IWsfTl8SJ8eNLZskc2GmAJiY4iBTMFdf0cE9Yak06/d4lR
oz0cJeuCb3gjO8Xo+lfyjI+abKo7ESyxReYWmk/3SGkftdYi4zWUJCCRBX1VuiBmm8CVCAR7+xhy
AQjm35rVfEfZAdhPNNPETae8YSU8O4lOM2duQKVPYcr2OruZmdXeAmnv8lvjQJ/S5jS61mEWBXTp
h+1X5SLJCvW1DG1SLaauE8g2vZ1AIWrvKdOMJymjNcqqxWuTsjXjTyl+EF9bPa5U5cm+FL35LTFh
KtgQw5+7lqhXm0bZ2VALMnfJEOwi1fGvoWMUK1dLsvfIVn5mjmP9Sof74zqYXt0VrFY+OkvgAVv1
yt1D9WHlTxMuTUP6OmFr9RLhB/HSNzhBJQ78ubkpbsxpAWsDZPXcWXVZtSkIp69lL8/G5NSbAojo
3FuiLvzSHj+vRT5ujmol7Un2O16WrTuHP5nykXtd/zL22apCzvgdLy0N+EVkLGTVKC1nY4ddhZB1
27yzE8PKKRmgT8yDjczfkPjonzU/q5+gVj2aBzsLj3kxo6PnUWnBPQd9ZMDltrOOQmnThWkp4jzr
U6zUJhRL056Gs2yTBVCE4ZzOxRS39gpLJ4bMZwiEbEewq/TIuq4iWPrZLdtkL3JwoKewolebNF52
YvIvjR0457ZwhuVoTO43QnCHYPCnt3LCwKHwm2oLJzP6EpgT3hKp+02B0LzK9ck8Rb0W33LSN9B6
dedbHo/vGuYTAZmNRejnAlyjiG6fhdP654aFzhEyY+UuEtdL9pNihws5JI2cP4ODCA1iU83PiQ21
aWETqltUVttw/8s6u4sNjoNiGVn5eGsQNDtMAiiPZAf0Y/qjnlBWksyBlhqQnhA1J1gFOPz9UO0u
ukh2wNzXziP/P86TVzGtYe9qdXRVJ6gCSkMi3rcS7ym0hPfkNsBHXBt5PlpGvNc3yOS0mP7SJ9ts
t90MXjtdZS21EkzZBcplISZw+dL2mxuitcM5nk8ofN3dTLhIRfiCPoV4rCB6n7ExMVr7SS8m9546
wFzoky2NbSlrHz77CotNVBvjJF4bEEDOGqhst8bQM46T+k0r8j9Hsg2aVfc8DuUSDEX01RO/Dbuo
vzilne8dCG5r2ewH0dFzOpNkL08rrGOQMshE9DWe1B9Q9vt7mHTFZTRGZyHHN7mBVEThiItnqNnd
181fst3ySp91QGUjW8N95rnVSbbzbG3Rzsy6fWxlwZfYJDk/vx1FKOk2RYJtK6u8O+vvuxPCHdbF
/C5QmDlWnfPn3fUspZZC9zcNUipxJYpflaNdicgWX6a4sFZ2Mqhnv/WqY4XB30aIKHmdeiAKhFGK
X7DBl0k7mNfO0LNVZxo+UpcBJiDz0WeRdcq4tfvk5Nndv9vlWFM13wLTDV/73jxqqa1/8QeMVsM8
Cc+V1kGPV32MqTPfeR/09OpHrvYzNoonUHHZuxHwsURdKMfYmMQZdQqYo2bYfICV3wesvX9qfvkV
ay7zVa2VfOOWBN+NqFUvIpiiWTTT/5oowVoORQ4JRyevbF4K2N+b3uyCgwqV/Yp61LDUtZGbeDR7
pLhHH1TbZDp7I/Z2bDASKRb0PuV1uxDTmH61yuh7mTX+dyIJlwKBjl+VPq1VHvvhwuvPiJ4U8aKz
kb+BMbKA+rExi6z+5YXqDTO17rvRR7+mPrR2iu2JjYrzyLMPeK8on5GLKJ77umIDOvraRrZhlV1f
IY7t8kIUjxHIFQZLLzUJY+AwNxbRU5jH3rWMLFDM8xFM/GbVpUW0bl3kRNYhimP8At6x1klKM72y
b7Sq5OnR2/rwkmK3jdaJg3gR6e6O6/xzyqONb/Vxirx+qBXaOh6idpO6vbKIlVS5+q7Qj+kIUC4J
ivpbH7+BP3a+p3XnL5He1s78YPbZRHZ4Wc8d3fgjg4f8LbZFvA5q9gH2CESlVAXyaknsfJ/MEkZG
F34pRdJvIszH90ppqU9uHGIZNY8YevvFgIP5GuVmsEMf1AW8Z9evXaY9ywFIEmULRP2AnDVNvdWV
SOcrIF8EFBN4XfPFAZO9U9Ks3NQYwThdEr6hf6/vU9MTa3dQra/22K0iJx/f/Xowd66Ob4hsr9Xv
7RClHx12btsO+NFW8yL7a5pl1lfDJaIwpKqzrTqRfuAmLPsSOM4bttXGDsuW6X00mpVs1yw2qnGT
6cS8hvCNgPJOvgTxHWcVKdHWsFNlWVshVmfsJY7yqJyrn22ywwzr/22IMD0TPkVnrv5z7gDS/oCq
O46WSPzJoo7BKVdRafyrLc9EceVNxFsyBXgR/R2czh2o9buoTls//9Out1Buw6A9/6fdD4r83IH4
7xN7XDawlpdCiPfcaup7NTMXXTR8jn+bYL03d8xpHk1k2WqCSLBiFba1oTlqqxJHvXtQWMa6NQcE
T3rP25SGWZ49dno7WLHDUW35PUmL+/vA9spjVoT9rkHl82z5KOq0SUkGQ8HFL0EL+RbGDZoAfh08
Z1qPQmzMYjTW1QswgOJa24a6sbXeX+S55bOxfnwX6rhDI4GdqW3nV9kmj/zUsw4wgy6yZnhxgJRR
FlbnhoRUlIr8+miL6wwLwUxNV+E4qs+QwYNDO+FjnPnmWLHXC5cAoMVd9lppW62cCHtQWTUSV5zK
sfhe1Jn63Jh1d0Fs8ZQGPqq9ehyR0bWSnayapiawB479R28kpq3pJf4T2dPgpdW7lRzlTqxfapN1
vApbEeAXWjOjNZEnFH58CmuzfYtMPJRHAzlmh0jhZPbdWla7NvkJN368uVmf3HP2nlabAhL1TGNd
2lWL7iUnZbhVFWRMdmqBv6uDm/ZT7RIFNtPo3M2qtElrReeeyV/2ySIQbb3u9LBe27Y2pQChu5tp
2eo2AEGyzyM/u8pCM6tkpVY2hnZGkT/aonbKYCsFIS6gNnDGebBsk0cwOOud2pHg/GzzldBfofai
LUAeltO6TwdyI7MGT+Z12SGG1LRNqd84Dzm7vut4QHmvnm74v6P0wITh/oor/7feDepbVisTsKQm
vLZF4+7QR4/QWrTNi9Dg75ZGWb1pcRmR36j6X2B5LcPwfht1/BK/5LVqMkON9qNoMweFuj67V0mB
pen/bO/nzv+0EdvAf6RbpFb4u7KCRr944JmhZKjT2gRYcC4mHNPx8PuFJdGIqss4HuXRZ+FYWrbV
kg4WNfZu3lyErENgPc6HsVG/9DoZ4k+jN9muK/D0Zdtj8N9xsvdz8FBr1TpVTX+nwEbbYrY6gjay
o3ddUxS0A3Ggjpsgeg+T7Ftke82ViTt6N+cseNq8Bb4zEBrOnuUpU9XoB1KGYikHpexgQX7B9iAK
y5wyMm1MAmaRNTjGqx2b2ipLxuaaanq609QqA79g2KcqTtNNWA/akwNJbCmgk3yIyXkiyD4D+Vl+
kbTCZD57iXyWIaFp1Evoju2T2TCDZJWmnjS0ag+5qwS7qVKnaxnm42rEyPRNCHbJ5ReeOdnJtEpS
AHEjFgS41GQFvDU9BTNNyuugQi5kXRZA8mIQDt2ER2PyT4+8hhwuxzzOkXVdQbFV9B9jY2b3cJa+
1gZRnIa8QoqNpnhuAoFgnWPRbmWTLISpd1diBQt5zme7PNJnTexHGyMeQ/9eH2mw7eOCakacLkua
qxvmxUmOV6dI2fjW1ADEMrytRWDrOFVxdWgL4RGC78Kz2xjGBnxbcsPJyl2xcRmfi9FqSRgb1Tzn
llgVGcHK7eCdmYmpHVFsQcQgm9VCtLpNNrIx1nK3ehy6AQrNPtG08aiOOhA0jf10EXTNcy9SkOCm
T7A6U7Ot2gmEEYfS3I9ZXe3zOTIZo8i4mbw6vZWKDGXrwYupFtnSVpvqCz7CITqhhBZ7hElhc+Ys
lcetP2+iFgAL172okBrzC2fruOPCmgEffaVEBzbg+L3NVSfs/AV8CeUUp1n/9ndY54AudAcYM0Vo
/BnmN7aPaRnDPK4m2+XV7HkYuJZ/D2MVYoMTmNJT0rb1VkldkvvJqD9Htl3fQ57gdhta1dLXIQX0
KBIcai/Vnx0713dFYMHknwe7WL0851B75qFmmRVLDazbTg7V1DY9dApwbVk1nRbDS6/Sd8IhJYRs
kPqchShrWp6VvJUBu55u0u0vbcximJ9f+5ZMSEmErfZTyXvWXClC28QqFi5hrngR1Fu2GZiugqdZ
N0lW3RWlMZdNB9W8jns0mrqM0CFJgG+QyM9F2BG3iN1dUBfub/Jzr/4QVx9lZpVLR6nMJwOU3KZF
R/Vsx4mx78bM2GGa1l/kFZH6yRHl8lHN7ofwW12wOmXummPHjytWGeid+Ypm75XLcRYpNIFF7eUe
5/+0C/pPGxmx6hBmhLYnaxdCUowLc8jxmxmzdYb+ECrdilFm96gti9eqq14LYeiX0e/zV95lAbjR
IiIzd05KgdSda9QH2et0TYx+p9XvZC9Zjwp1J9/Gn5NzCcNam4ZY99B0FzA0Ffh3I/1wI/VkzR4k
tsP2JPC9L7lpz3KjUXfx4gZgZq/5bM9bCGFJ1S8aw2l/TRs/UMpfdZoOAESQxFJL8QG1wzv5Sv2n
aLtmXKdFaiz+0/Gfql037LYgR8r2KSrQDvGwEMwm0zuFLWFoxNfZtMYWO/wqGn6yIkOQeRC/UT58
w1A8/OJl6ATDKxLXOB2sXQMvB66LW14zEsIrZLbtrW2O3pLpja99LjoIBkdbc9GRGwzsxWVj4Tge
xtJjQmba8pm/pmgRmYF5Ek3jv/iBmG8UvcWYkWrWe/W67iwsL+bBuATY28kwkduYq2HnoeOMGfLj
Uk7pdZdQ6V7lqRO74icEj5bOPNRuO7Fk6RNtUvYT8CKDKVmVKRvPwlAG473LePw0K/YNQ7gAkjzg
/BAhOmCtymQUv9RSe87JMn7ze7tZ6I7tveHnNS7x3M2e1U6N1ghPH73MQScwHNFsjadiP4DEQflE
U4plW/cHlhoueHZ6NcdMt4rlpqsi8fPnbC5GMgtkGu6yRfWDk+dMe5Wucxja3lnXCmvCtxv6tGr7
2QqIkFBXsr8eiQgXPXrFTeefY+Lyy8oc3EUeqi+JA/vKRpJhO5J+2th+Xi+lspAUDopnAmxblLN1
PLBWdWpwREz1N8fk47mJfpU1lRA6yOsXPFWbm4bm8KEu8noV5I71MfbFTyezsnvpNcoFeWiS3pbg
PsLnYY5G3skmN9+zsPtp8Z19MLl0eF8CC4iNLlqi2HzDbV5cCkhM68h1QRJ7DpaZmmj2dQDd2kdv
csQ7B7sddTpxt3zVJh6Q+IDg/9b2wcb2QFii9xb99PhhjFrRdokWKzsCgN/HGmHzzESAvEIP/Q+X
BYXIXC+dd3M0/S1WJ/nWrsruHtrlOfVHHVMug61/nf1QW5RdCDqHNyeu7kIJ4/0wRPYREW8UIefC
Sq9B+a2owjZYBAK+aBH1v4W+UQ11O0SV9yUsfLFuDbU+umwgrgFvcRl3LLIMFBw2uG6b13rqgqUg
FglbqIpRivbCZNF2iQPtU70aWjd902aLVcRT8oXvlCX/qHFTqO57iNbud9eNUFYREM6YUOKtXaOM
4quWePds4Fq1GfY/Amvc1kFF4q4zXvrc9GDpKffAznetidjC6CA6Mib6sm0xmRZZ6G4TNMmPxdAM
O9tVDv5U5Gtt9I5T2vQLlaAHgZhu2PSRYW8Kv/sSOnmLw7sbLZp8jL6jy3Rzrcr5VXLzIOWMBywy
6BtPadsD0q8HD37zhQGzmTkMhUs+gktPgIEMQRjfZYFAmXZUElTp56ZEUZAVy1xrTW5HOwtn1M6q
KL8Mbnmr7JxofFG/QB9Prwg7q6+FoiHgpTkXPS6b82jVNxED5SmzOD5G3q9Y7fKTiuiEFw/jPnBQ
QAHeX5gn5eJ3MBVDO/sQoDK2YNORZpqrymhf58jWk6334tLZLcR1BVCbqcTRqla78Kh73VlrOxfN
+hlxOAMTQ48jlgg/kzIEIzUiXyDbZQEZCzy9HCLrXth8ZdGfo6I9vg54C12rNH5ttaK5EGjlTpoE
GT7R9G+qm8cLSBbZto76ny6ZkDs2wcZ5GByojWYYLVltFCeO7rIT0XhxxxcBuPKUfCeszwihWePe
i5Jy8ahHujMsxkZPAdXl/boc3OqtMuJujSlkuZVV27CZfjwNfdlggv/mleNStNBAibIZ+fFx6LBr
PfomTL/lDKo4JoH5RCpYWYYCE8LQO+TNeKvG2Lq6GahW0a5Nz/jJvq5aqHH7XZhWf5vajLRTgcxn
HX1MNfdhrOjLsYub38J8Fq6Dyk8SeqeKNNMCFap+NSSQZ7oYK/JI6fwdRnEEnLidbxlKnrd8PiIN
fcv0tILESZPs7AuIUkLwrJRVVTezi6LV3xNQPQW+Xy91ovbMQchCyaoTBdN5dAmWMc+9gPkUT1lX
LKFB2C9loWaLCJgAifPh395q01xNE4NZN7S//Z+s1eQI2eExPeyNkVf/6+DmoJQ9Runvyi/dw1Ch
/eh2+NvAusl2kQnDCn4mzOQabTK23OPGKI3qOrm1A9lS7YjhBDevrYpdwVL9mLvk5UJu/x1zCMm5
AikFBA+nK6LMxdqPIvWpmxIHlyGhvpTpva5ZgM52vfe+j+Ndb+IIHwdeex2jOfnipfWH7udnteJO
T9IBt3XgTES5jKXtYLludJa56/xJ3YGVxsm80NO1ZjnVXrO5GuDuecoQFZlp1qUQkte6Wtu/3DJ7
1kZsgppCVbGtUdbCisvf7PIuIc/Cj6DnHYowKZBoirpdPbYXl1tpm+iu2A6WO95Uxw1WaEDr7yoJ
St3O4t+5fSaTBXScm/lmD63z4YTonFa91jyRYOo2VdoWYF1qsNGEsVhzNbeiMbtl3jjJ96oYlmFR
p7/UsMYEIY/SVxto4KZH+uQ4TQYqLRZY3tATGjn98ay3pvviep7GI3tDlKv6FoUW9E5XrQ6+KRzw
hOKXFiQ8KF0HKL7V2ADhu/iIFHG8JnIzXjLPLhe9ZX2PtTJ4gYo47jSEU7eInnqv7NGRisyDH8hY
ACDMs/FpzEwB7adWN3Xed+/ooh7kiMhuJ1hrxOd00RTbbmh2qhOkezQh7L1G/uHEb5mQ+mvtK9IT
3ipCyH/dDQTdRz0aTzlh38UQef6LZZqEg+rhMGNPhIFCcDWAFhza9BwB1INRU7fr2sKmOuC7XNn4
X+6ZXJS3Lp7Chdu7pL/n3qZzcZyxzBdVRXyUxAOLopaJtAZSYZi92Hcd0evJ1fIPL3V+CZCmt8qL
zVthhD8xa88hQHuLEhz1Eh4fCgueau8xkRq3Q5/kT4E+R66LrvlhI56VRZ32i13Or0qNnNcK6ae1
piUf7liXK/Ke3i2bCzDLKKmSO9r5tqIr6Hs02mqqwSyFfu3d5EDPs4HmxySxP9tKZbCJ/vJgma8i
h6XElW7u49qPi6U25jrddegFwWYlCNduUeZnJWgwIJhShJ96Iz2BuvjqAJg8R4a1LsLmGQnqaKlP
+mlqvKOZEcd1PFc7l5i6L6cx1FZW2w47L230PT4k47Wci2iXj4RcQBlEuzLwopVpd/q7PaKnXw/D
b8hwUyjYsSNr9VoTb180rVesBQJJPC7TYDqQQViGpmJhFFUaO3UExJZWtkasJnB2fqLkS/7y3K9a
+iX0dGRgXExgDLUcTxNk1WVmkI6ObWNYCSshQq+ODpS6rusXSds9IxaU7WTbZwEr7J8hjauLtXCE
sWA1cjZJFby7jSAM45jR26xGueozy7glXuhtQsjZfmZtyUhNJwhG+S6wcLwReoXiT9SeRW1kzygq
sK7GZQ/slTnsZZuWAX1BXRY4qOLe2Ao4vzSdMNQ025G5T4HBKhm3iW+qooyH0CymA3hsvh2fDEYE
qf/UgT1iIZh8URrSDgIS7rpHgHmXVYN7V7H3VB29Z9OD0zy8V2KlEXucMOqWaZBFJzDD+T6aCFi4
wDxWlTPpKyP0fMRdxFNANNyzbFL4U6zY5xaEog9f7a4UQXFnLT2znbGNmGxWTQHo3VcbIwDsyEMW
eWlbv+LyRRA9MV/4/9hgdJYovOc3t5t9hbtXBzLyjchn9igq8tKrCoWw9TiPkh1x1fiXtvwhKxid
qmsSpsnKcerphsKUtzC0diDLYky3R5tq2Vs9dU3wrwyRHewWzKsFRHJuKUWcLFULA/dW6erT4DnV
qevSP0cpUgsodCPDiOg1IGU55nHIk4j/Var2m5SZ8FxbuPsqqlVuM83zYVVS8Dfw9l3rEL/Pp7NV
20wAWXxvKyXh9uexyArWwekVhW6MTaCQ1JZzl22tWxBobJAtjV2dbVLjk6Qjqgvqbzupeb4qqvHS
IQd0U1E2WBp+GNxD3vWW0FxKtlCgmh9MNxcw0YmbrhHaCl1Bk2naN49eqWfbNjY/+rBPzmH/kyB4
fUm7sdx4ro9aTIQDUeMjuimP0FRGJkcefhatcxmqYSR0iv3IYKs2RhMOetVK+uGjivLVwt5iYZlK
+8bzXlu2sR88V26NU1tc+1db5U8RJYj2RMnR7vDm1TuLqWWuykIg6gEL0iuGYiG79IG4dS5Wikj1
m9E8RVKcSbVT7Hn4gh/aTSrhuD2sMNIXE6QSdr36HOrDwE0KLMmiCjWWBaHdbbRANR4CTnXbYUY6
6OgLzRJOcpzA1wq9aPuUFOgIlHGQrjpHMw9tBF/fA8z1ooV288R2eqEOWfGC8uMamKRynxfqftdo
70bqVac6i/xH1SqzbBmPIt4g4ILHSt4PyhrzUmWbAtN9asziB9QJMGK5EAfutWghyFTdrSIBL+el
09byfABXtfIW4m31JMZsaXZ18xKMY/1SZO6tREz4UgZK/eIZwlr249jxhKXqupq/JUURr/zWv1hF
Kc59OfqXHLN19Dnj9yCL632khiXEjSB5txNik8Qho53sTeBRg5EnVSZ7fQXjqjxRnlXXVJ+YP3ay
eXD6/JSGBcgmNpoAJKcQ8QYymJbRpCv4EParlSYIeOtoh8Oosl+zhtg3QDN15c5Va1S1bVkwvSuJ
Y71msJSAhGrpWp6re32wReG7Wz/O7UAOM9sbKPwymBVesykmP0AnjUsl/RAh2g7/S1Z1TCrXKPOr
Gzk4F2DSTWRHH71qkOSEbsJy+zh3GPwVgj/qVg42IFOs6tD1H72p3XQrB5r9Tg5WIwHoqZ/TsPJ1
p1BZmm2bbMGN7izH6699MDqbLJrKk5scCyJ0cOyWvaaKl5lJ85LVwxv5Oe9coCywQ+EBdX1jENeu
TfdQ2r2jYyiosci2VvtWTTCzHk29IZKLCVLBV0s9Qro0N49kRw6ucMVVjs/rKF2xf46wL8fdxMkF
S7yIPLEapzjYkbvItOFHXlr9t7IMdVxtDesKLz3eRehGtaTDbp2VvHYqVmG2l+sHYur9MvaG4L0m
dLwx0DnYyF6twfajrVLcRebewgTS1xT9LYhc46371lRZsNPDAtFyQdguzux61ShVvQXNzLzlBtN4
8LCpsNax5fxzmM6HppZV+vJfA/51aGZauUlmtldgPfmjCN5sPh6k5XGlIAP0ZvBvu/spRkRzTbGE
eY2D8UnW4ikvLhXoPFkDY2WdDBx6FtGspz7ViDy5w4De+XxVDDqNzayutYptxbiOvvqnMJW9o0A5
/GxmwV8eUh8w5Tzosz010VwMx8he/qejCGJ1UfnZuP0cLIcQj2CvY6M1//fl/J4No1Vr2ivGBP+L
tfNqjptnsvAvYhVzuJ0cJdmS4w3L9msz58xfvw8wtihr7S/Uri9QQHcDpEczJMLpc3bkd0+f3Nn2
N3PrDZdJy9WrqrPd1ekAB2PWyOEE2UQkFIVkUQlZIVlLDUvwYCAMOzsoCkmb9lxLC3HI3CNP+8oh
g6UX1l5EP8TIshuavwE8ChBZbGdA1LdRG/aWgT1xKNWtQDJvkmnOT0UT/SzIDcxP7HznJ1lbHEvc
4ngV9x+ELMMDN4PwXo6/9JPNJWa50n8Q8mqope9f7/KvV1vuYAl5NXwTKL9u/69XWoZZQl4Ns4T8
d5/HX4f511eS3eTnofUT+o5h9FaalttYmn+9xF9DFserj/y/H2r5b7wa6k93+irkT1d7Zft/vNO/
DvWv79QNwprZoVEg2jsxtYvEz1AW/6L9wpU0Ib1yzghvvW7tzkyKl+1bhxfd/ngFaZRD3Ub5d/HL
VZe7VgdUaLaL5+VI/268f3d9FjMsvQczZna+XPE26uvP4aX1/3rd2xVf/k/k1dtpfrCqod8t/9vl
rl7ZlubrG/1rF+l4cevLENKTij/5K5t0/Ae2/yDkvx/K9Wqoc2vjy6RY0blTesGQCNjsnD4X0pNM
U3XSjQdplhZZa2SHJdb26/gs3TUHSEcvRZbNGIK3hdGZ66CxyK1qLeVNEaUQqLXjE6tgiGxFKy3J
JOzBtwi/7DNHpn3i9P2H9Eu7D0/Ubq5hxJI2WTQjbBm2CQishWz/Al30PaQe6X3lKulxcD0Enwfy
fF07uRUwVKbXMoeBVEQZSYKSnPRGjgKcLVAvN5t064n5vQdAxc5ZB7WMHKoMR/KcS13d3gJ9WCU3
jRW58CRb5JcUMxI7rOzBYSKmugsTtFxd+G4s8ueH6t5k04Bz+5jsHtGcIqe6r7S0ute0ztgHZgV0
XfbujWY6+BXIhhe9ndEDmJx3nyAXZETZsbFLZIms9s0ylhw6HIyGTc3gfBsvyqruEucptLy/LinD
8nEYrzoTi1uYObNEc/SDp9YjSczoBQVCof4mVg89MinqL4TrO5X8q3ka9hZ/tzOg3OASNkLL3rfo
JI2y++KuwIl4imeesqEDVeGWFUmnOUwfhXMsKye8NTwt8kDDCHsJHBeCKzavbj2kcemmOHOy5tCj
3b7oc4tspno7pFl+ft1x1qbw2MXKm1djyaZV2Fd2uq2j1lho1acIrc3qENxFXRbcyRpgrwDd1jrY
+0BmOdfGuzhk3ODNyXUms1SELj1vAxn9W9dNUvZNI/Mki5mtsxPKyOZJ1hBMm46Zkq2kM3sOk03f
NIOchBN6FCRHIzarrHpPBV6G2lgI8VhX6Xe9omh30tojJrcFU2uspePmFeGyNswqW956cJGxSwQn
TvZOKaH0AK/xM3bxJlr4iMiQzobtb05jLsyDqbtfFrsNnlCHTysvOOXx1b30LBfz0DAEVTdAYSLu
+vm+bs2cVD1SDd2tvAnLCXQ+kTqDYcv1T7KwigLF+lu5WIfExlqQE8JuoYjNQLYgfD2hfDeng/Ji
ALMq2TBIh1S5DXjr9GLAeoTrVYGhYaPDjH42RRHHZXeWTVlbilc28vSgjWUhtl4c/9UAS7fbNfTR
2xVQ2+UsfOrxkrFERAFZzx5CNcwfYitndRUjKCEd7LclaFAjUivEKeGldU+kAsz5SrbBnv40Olb4
hNCCupN20GPeaemxxNZS2FIOI/suMa+aZTCSjeG1x1lNPildzklGacHkZsbJYwRA7eg6bBqofMM+
VL1xkBEkcHmsub3wwREw9rwgu6600xpIlQOFv4CT9AJO0k2Aesq5tDl6FFVpbIVH1pYY2aUZd86I
fNMSKs1/akYSorKMlKrznd+305vZsx7MNhueKhbcp9LU6+1Up/mXwLQ4UgJgxdbZBMmbOIJSE/9j
ZQFcTSro1+K29VdKOx0l2FiikGXRNq6/tiwv2y42CVvOyarbZuC31tJxgyf7nh/vDZev/gvQc9D2
yRHmxa+3wI4s7iaCMReBK//kVZ53YuVq5itZlQVc7BYQggZN+5u1JtV7rHRrZyyRkJ36yHCKGM6N
kIkVhezuVm0EwJJtgdJuRhhDcwjV1Tlokc2Jmru6hPdZ1mRRThnZtrkJqsNvfjqS51oaAHKAydnc
y2DVMJCDTkI4UVunuR/z9H3sew7kwymQUyWd0A35ZYs5yrqXjlDU/mbPxvx9+jxG0j+xbVleWq9M
rnD/J9eudjaNx9YnpF4/TdI5V8MMnqTRyiMktBd1dqdhJWOaAQQ1554ow+deQn6gGCvr2ybay2ra
Wd/dSC/2L2zyUvGPEl7wi6wrbJmOo5FBdGd6p0wUo63BSLm0ZQ2dYHRJ7Obw2q703ulPttEK/ZOC
6BOa7iLmNqq0yrbsI4t+IvVkLT1VNakHTpV7y9YeTDMs37fsN4cqQHY7Dc137Hq0dle+D4JcRUF9
ANevFu81JOTvrcF+lD3i0k2vdcmksTTZrbU7HjQmKdfnMA/9s6xlQ/l5Clx7J1vDVPnnoAGSzMv9
V0j8XFtsAzBT1HB81CeEd3HcOstx5IivLteSrbPJ20xw4v/Wbwn+2TdSUaFwop0aRsW+ms3gjaLW
sNBXXvqR3btP1mhqPxDX9iyTo183iB9TJ2k/eX3CkU7ch2/D2OWZacXK2W7t9PxqnA7Sr3M41PDd
8CW+aGrjHAelZP8J2oFVi3jOJUJeYrp2sALu+hjoJVgEu/4QJ4q3TWHrWjlslHNgmiVbeMe6SycK
DuteFotNhmiqtk1qVzkudtlhacowactLwz7MiYdW229DWuX88gpLfyPmOKLNsgffskiEShF3cGAl
38tmqpbZnZeldwBsk3Ld5ahZBCFqW6HRwvM1osClGdG4glRr4OD8t6JArxe9Vwtu75V0xYMGj7Ws
lkGGCmzFttoLo18V9tYYYlBuXtPtIi3RRMpB+CiLzoRAAq37N7IVVBDgLBGDCBuIiJz5VwSzJvCP
GvLeWpU3G44dg2stSZKqNmXa7hfjVhqhzgyvkyRESkWQNP49ZumzxDSCdkk64tgIDipYPRiESuMd
XCGJr5Xv+gYlul+NX55KqZRdTnYUyTDiuWcExTaGymEtH4PLU7GYYMYNhWOx3Z6jwmFOPhvp4rEq
i2WoxbF0W4ZaggsEm9ivzXKe6+38SK7/uHI5cT/NCXoxeuYEnLWSUpQ6fletG7hKwk5/OwonxBju
utNAZsvYUbGtc9QIvdvC6CuOVaKzW+vRvfRGJX+RPIPGXDYdTubvzGA8IxykPtbTtic/pgFJB2RB
yJ27hbHxOzs85ghdXDIHFi7WRGWykVWIxadm5RYgO0lDrXftlI/NqjLUn6E3/9JV1oZIcDBMrFVk
k112splGQHiJUrx1yTa+81tDe5o49FwbiWMeQU1pT2HtuLDdBz6K0yVUYao5rG1x+moh+Xq0jOpb
Nasuy1VhA9MYAALr6uMszmFlYQaaeYza9ptsdeLMVsZGpO78MVaMuXSXNTmuVij1EZau9DwmQ0X+
OvMpjc/h3qwBzEhbr5Gt2Xq+t5+rQrkrydPdTm2P2twYlOuxybTTLIu0AeBUCDnBlTS8cAl/AdfH
Kcj6nzUZ8iLaSKKPeaHWB9A79UlXIZZ8VhuUkoOyWUTFmWOR8CxNrVQlbDKOzmw1FxT8v/QJZXBt
kzmnjDrQYyQLX/QYtfJs2U5wvg0gPcsocw7d9eb5Nqa+4aB8DtK1FZXfOUotHzmBqh4VJf3MWX9/
MUVLU63xAGQSKSsRUVZ69VhE3Qbq8/lBxmvVjBDxSIqUdCqW3bzRW7buRXfZyfdTDcARWt+3C7hp
ds1yi9x+oyzXA1slKzvxirMMBkUwH/WJTCF5fRQi1OPkciwJcbXTGx+6pjaujgI8VjadAFLluSUr
RzYrz2lWqpk41zxQ1A8/+/S9ZlyVDJ5xv/KMD0sfJrHxg66j9hfCaRk56dcMDM59IQqOMLX7UM+s
7SjUSxebdGRmgU5CgsqPbMpChoRm9DiCTjwtJlkjZ3S02ZxZxuHs0D35OZS/z5e7RerkmvujB9ZV
3IIsRseEQT0P94OvtGeLtWcJ24DenvWxPthDMB1crW2hp8WU6rZB1opsy6q03vrI7nbDISJQ3KrZ
hjP4564t/tChUMn5TCLloHUsIWSR9oEP6kq0G1XRb0bSXX66l8BXtln06OzO+9lZuk0j1fcauPzX
Q1up52Zoe/42bEnqy8GY4G+EFyTdJCjOfNQ6b+BNayLSaQfFR819Bymy8x6is/raxEgGOmOaf8z9
qdy6AenlLLEheq7VlVOo2sYTyHykoPOzJZCbsiZtM0B0YMXCI4viuSab0KTh9qwUWp5BvHiL4agy
Z77AS909aGHWP+ia5W+GAcWbxWarVXBtSn8vTQNJl7DMCkpXY3LHozTKIoYYYm8D6BA8193DUtiP
cesXD6AzHZaKFkmcRVN7AO65YBXb6jWzQLORYrqJodc8lJxWv+8aPqEmtpAcFkrM5P+SXe137dkU
zaEFwUqGsH+RXtsNvwyTN93JriBg77Narx6kzzXLfWfa6Vvpi5R2BQInfdI8zXs3ID8Mw4tnK08R
THkPADabc+GDSBWtDGqDW63zUkQItL45SsdoBfWDV7vdASYt5iMieHF0oXJUNbND8IIwGQuOLdh1
AcCUJVaOjohclYThrffNF9bAMRRD2ypB4O+8IYSHIA2Ke1moFtJQc4uArmwiaPzT0ZQN1DSqGuyW
4Fx4kZwYNmFSQj33PEoyasV9EOreduhKBIKeHbKHNbBrFysOZEymsrNh2j5yHfuYa6jGCHJKVUjt
IcuFVrCktVzaixvhQggvZXtq2+rQmCQvh8m8Lzj/h+Up6B98Q+f7JmpGco3RALznTPmnJfaLQez6
8AeSAcLRl21NBgNgUnaLt76Skqcfe/AEQkB7HLzWeZhEQVYuKsA1u2OpFjkPYWY5D5bmO/t2TJzV
YjM1RbuQ4XSWJtlVxkJjs2pzPQSjyGjSqQVBdLvMYlsu4/VkHPdw05y90OmPJGaTnJ6W8webKfcm
Mzv2I0XThY2KtH3zzdgrzWNiOvtA1WewJn1wTkGYriPZNJ1km3ZBc5DeqBq/xL44qged867i2yuj
4FaB+J4FIaIVDF01Wr6DliPay+YcV6AotdC7yqZWg/hU8g+5EXZ3vKnSWyf0WWAehqlhK6NKw1JW
dQ2eXzZzB8JOHcFts+Jra5cFSgvQAR2b0sn3PHSNRw4beJJDJPBPZEO/DSH+VzgCx7WD1Pf9q1gT
ngC0WIjNU1TemT5uSN71Nq06G+deFLImiwgpqrNThX4FBzoeBbjVqjeSFsJNmkndvDW8Nv4wJK0X
P5V5134o1e671kU716mqN+Wg6k+kpQOPrBtmilFoPI2gPTaBNfh76Y1M1vuolhgAMAieUP4+Jz4w
qUQE1+whPpACfpJO2T+uvqUuqyFpCcv4U1ArMFyLaKWE2H+GWF61LHWT8lN7KwuSr1QrfDtYffmW
ZM6ZvSQVssvZT9K1m7JczU0TYtTn+LYv9kZoWXe6o3/3MwTJxkFL74eCJyXTSdjxQSPed6KQjjHP
7WMwZu9au/plEh3y3C2vtR2vb/GdHZzicL52kqJUkM/L2lK0f7BNmfXv4pZuccz3v1DacWOmQQJW
2odxZzLJGBY5p3oT6jAGUchaX3JOspLtV26woNEhjPyLtN9GkF1exS22FzElXB07fg/fNbXSmWRw
4RdXWrrI2uu7yU32hkamdTBjcp9/vd4ytowzQsXaVjxVYOpGI2A9uLBK861Nyp0luKVlG2qTCPAw
gMbFNowGGkYv2qJjJ42yz1LUrhOfynJQ3gActB77Jv+mFNZwkS22XPUdazNr0/O9eUQ45BAlxXjJ
O1dDJYdMjcmOdfRNc/1e2mTR5xYkl65ebGWzVGawu1U/H9mz5fvf1eF70NARGWpah1Zgke9Mb+qu
SdJ45KlEwUkRzK8MysY1AKFwrgMw6EF4L2uWztum0DrYkX93oDLG7rFvfZB2e85iaChEiJb+aAYO
kuQYWeGGkEOMOo85xUZBltzQ28Aytp44MPC/pQiTnLM2Lc7OGL+JTCvbx88maa/sOixXr6sjGe1Y
+aBvvaX/RdDzaNL29yFL3/s1elsGe0BO7lYbvPzapFEP0QKZBiU5JqvI7sPvOTBPkoh+8Jf5aMCN
9WHWinbja256XxQwCULupx8mu9LubeZoG7vvyjWp+x6HD+18CU3g2bs6JJXIaZxx88Ioq7IwAgDq
fWv4wLXAbIPt1ufL4p6guO9Wnc/HhG7yl8URQQ+LEhual2pWvOVty+MYOlLZIlPCPDfF/Em2ZDGU
pvjSDPVWb6birbSpEUQw9ezy48bkI5rNUW20lT5TmKA/0fezYnTrxZZlrbuaesDqy0Bj8tXX0C6/
jUo62Ik0uXglx5C23INb1k/HeCdtTI6idaVH7QGekfuinJD4QGbpbe/Z4xXezGssWqTJV28nWPh3
kKbNG9mUBXv43wHKx+xOEpY2lnfvc+ItO0lTS7b1HmaDfl1DDE2e8DiBJPORZhxL/T4FHW+Wc3TX
ipa066Ftnpk7nGTLVWcTlKI+VXsHya2VNN6KRtXvfR2pMKODaU7awkE17swpXjVZHW9tT6nuotLi
dBZq3kPqaMYd/28XwLOjvettDlDU3gz/mUptnUGGQjJ3b55yMyq+hBWJqy6sVJAdKco2mSvnYsJQ
cvIa1dw7bIo89ORDbqBgUT9YRfSVE676hxPvUdQIdjxn6r1D9txD5+n2uqgCbHbXeauCufmla72T
9NpKAuN9OvEVR2vUPqhgIY8pEjcbQ6/tC2nz36FUCEmg0JD0FqalWGw2HO2HQu3INydC2pVxKnu4
rH91I3fz/zLcn64qbeIOWXfp2wCkfC2OL1tRdOLkVRYkG21iAL+XxSQjAn3Sdp2u8gcVsdIm+8sm
iaBvwbtbR9laxiVLJocLZF+QLnXqgJULmeXsqepTkkWdz1DZe/cNJ2xTk1eHQleju3xoyf61DPsN
u0EoT3k+5ErokK6QxbA+j1b3OCR8g5WxWVsDZ5ys8s83ftUXVKuyOnmZvq0rk1QZwayqGxaFrIlC
hsyCnbUTu9bRnP2Y9XK654kGzfUY9l9JVjlVpFV+CCA32pNf3h+qyI+RsVG/WnzHDrnrQL9TOMX7
kQSkvefO01Y2m7Httwg15XvZ9Och3qiWER9l09MF+RVCF+eJR+X7ACYr0o2g3qpUVbmi/wyuOYd+
rVJd/d2o5T+btdhvlU0v8XyoyPqfXtnMHkpzOwXq936ePZhfbRXVodQE69vmCejogRWMraFYwn9m
kym9epUtWWRhJogs9O/xYOTZdnSOus1GP9sGBukwqnGrick6iTHVwCEQiWbSYSLlcPPyUzNJURLR
aW3p21If4J59dnuVZZQbOeJtWDJrV1PuK9sWqZh1n/bFyUoydAKRi93M4M+/qhYkDLr3WZkHaztr
YXTqajd/NBLjKyKe2b4MAnA6XVBcZeH6Y3sZ3HvZmJqq6jaL01ACbW3VSCyNXTUcIDR87+cVyYRe
ra883VHuWiEYwmlAcJ+nsC1ZmvHCXlZ5YK4GF/LJqO3YNyBM9oKBtj/OPUqXHF/Enzodjkrbcr+0
Q8CLLinhie/Jy+iGtoczovC+QBP0RSv7+tE0puTEVEnbQvE8fEmYHqeG98Vkp46T2lIFC6trb83Z
/S77sQ7g9U3ayZuRjEfOIzqT925k3SjJ1PHR1GztMxmlaHcCETnKpaMsMpZCoVPymhKrSVlEFWmf
alshEJ47LkzD5excS8/eyEWoGwu5tjxYa36r3jdJrN4Xjf+pjgLtKFuykM448VcDuXHXxW7ounnp
SmOukKpUG++9PRvz1fajadWriArOkMxtPX1097KZKdY7VJ3XqLGiiSFoa0wtDvnU9PAia8kcZs1K
VoPATZrV4lLdlkVLrYEMp8uLwJ9VZP9WZmt7sDnO4yUWRcAuTL6pjeGjU9jdXjpQ3/KRPomKD7aZ
k3FY1mHD33oAPSSroaDdiYWohXjhXG6FYPK5tW9BHUduGlpfEGIJzLRERTfwuWksP0MHjVF4qRW2
itFznfVDK7R7GuDyvNVj49Bmuv5O7f2fXqjv4tM0oAzHPMFdkUsXfJ2dZF/HpvkDhv1jE3ds8kHS
wPLRP9qNUzzIjfxUr+aVGuThWTYDLQy3lQo1mZs475pxRh8pmT/bvlvu0nZk89Fz6o/CXlT69JmU
WWhZ+QpzvLOuQEidCnWMPppuApmx1zx1EyyQWdR/l2Y3G8J9aYwrKzvYrNFOMHfD1Cxq5u/NSRkH
IV+I+1a9hYfArZAOhzz3uc+rcW7RGvIC+WoZM/CcNw55EPs6d4aLEhQDgvdIWVmDdt+hZW4i5otN
ehN1HC6yKOr8SRkDZ580se1fpQ1qEDA0elmvZA9AJhHb02LUKp+Tg8b5T4n4K1rf5CSV6bBLnpO5
+AM680p6rSj+VDRqd5hbTSerQfSIwpaToNKOyNJ7DpRZYFD62ADMvrCMTRKoLXsmNCWTkLrlEGOv
1Im9K+Ezg+1a19RNELQ/ypKtfCWt0Akk74XMil9i7/xfkX3vhp8OKQB/swmGjFcON3dIfl2GkdFS
Jf4mHP/7+H8aZrHd5OOfe+QWzCr8drmbSNxNJOShZfRyr1aovw3M3FhpSlNt2GMoHlAYyx8cUQNf
QAKTfS8tsphDVOTqwXZehHppO7EeOty6PI8wVlPGY8zvtrKnHNp01f5uYi9LmsysD1G8sEy2kaMw
3s2xFXgrjffqtXSHrSabsl9WpgXHmaq5UwPSxknz67tLBCJ0uTN5dfJ9HR74c79fHF7b9eeGTcfb
bZiqEAFTNgg5O28ytp06j41S3arcN2njmVdwLyfpU4WpGByIOoyJ2ZFoSkdbdsO21jxvo8fMw9es
4PxVg1+oQTu3GP6o9zbkPRc5Ck+F7g1qNosf7F97hNXl6rjJwY066661ipT3a8YRqNaoQHRgNriL
Z9O6kzU3qI1j0LaPtzjZJRjSf3I/nw8Z/ww2vunh8JM4tI0RrWwxqoxbhhK40Mkpi9PtkhpcGRFZ
WZtBnDYOfReQgleWB9lE6xwhYItUJNl0M6g+6u4RwQD3jL6EcyteNaVD2novjnblFMYwD4L9M+Ih
XaFvU79BY65+E8WceZmlTsbXMNV8zBTkmby0yWDegu0mHWDrkE0ZJ/u2MXMPkw3mW99X4zVN2O7L
hlxsDdXzs1n0Pwuvc84DkwZS4GFaIpnql0NIllcIIUDHacVNUe/gLodzAprBSquCjRzhRVUOK6Ol
x4dBhB8a0kizingU4ptIYpYZmvBt7F1ImWaTbbBQSy+HTN3c2mShupdb1OQFMFjY4dcXHkt2KkR/
WM9ZfpMnyDQ8Zb5i1r5ynskqZH5FYSWlggwzp34Q+ujaKRnL6BKR5wr7vHGKs3QXsMd5iB3Squay
sk6c2dqHwBzeKsZAljWsyCtj7tsdC6jpc8IuAvmn00c9gBOBb0i7q9P+Zs/ter7Zh0x/YZfxM3CS
W7yZdsoVVUUoWUbok4aququFum6asDxuyyk6zUJ7d3CQFtAQ0Ns1QmzXYOFy4BcVbqQ3gJr14tsJ
LyjRt8on+0FVokMnYpE+cE9u4L+HwnR+09i9sWpqWHvgglvB2G18MbQOeYygj6AzN0lx1Rt9lcZe
ctdHZfqI4tJ9BZv4J2BW+c4OGgWCNa/85JHJzP5RSbIfGu0c+KOamF1J0ayvUFcjIFQhAjS49c0U
2CEERZzk11etVthLy4Bny2AZIx2yKYvSIY/dD1DkCULB+bIEypoiKJ2L4dsyvDTLQRbbEEafO+dT
OhbzrjaaQNtVs03SosJybYMQabXmOdowjRIuK06qy9gZPMUzL053bCBlq//VCyxVfDI8Y3MbRI53
CzKT/oOmGPUhNuLobinsAhT1MK0XC/RI0R08lmglzJH1xJZkcJS2JUTWmtKd176mKZvFoU0u3dg1
DfZWn5F3KC52M8pqUYPsgL1pY6Tmy7swHLbiurL74tbJcAr8qT95qvOzkDbZlI6l+SIkrpR09aL9
PIwy++baR1ZrLb1L57+O5YgLK20ZHtBsPkLtMe+j0QlXtaDQamH2hwrALTel4hnnPPSg3pJUWwmk
UdeE8531ZEVs9vr1pKJySR+14I8yzfpZhkA/EMGshABTEJTWYUwdh9ljrXwaBu1I5hxs3Go4cvgl
uMuFvZqr70YCU0cUh/pd2ZqnJux2g9Kf4sYqvoaZ2/CWNJR3UWxWm7FRhgdbtaK9A7fG2UV6Yt2l
U4m0nQ75fdt+yRonfmeUivNQkEicQ/f2zuc85qkITtIlC6gfgDSrDbqBRDOveNM05grN3W8VWsFP
iaHz/jSUtWxZiBk9OSM/MjfpNhNz7Y1jrGwlSh6DsOsfkzGLN27mt/s0s/tHtSjiK0/A99IpizHw
P7vMFi+yBR2Hs29McjdjlW2hNYO5YjDPCX8ONjdpt2cj+Dp1LQd+c8EcRpD49DBkgzkRTZhPtk6r
76sUNqAoUgZewr+UeKQwjpY2EDtb4EsXR9WUX5B5caBYZhdAyUJOmcbkQSKtQBneV22WPEgQlvA1
oiV9QRzfN2qqrqaWWYdjtSXHhYm6AqtfvnUKs3jLXJpkiXzO97IpHUZBnnAcO3fS1Fh9fdFb5+kW
LzoFipBLDVj0pFMfp+vBbL/GXtCdZQgnGe59O9vrpYOmtmuVh+Sl0cxV4jAJTsqot6AKTv2jlyn3
cR0oLJYAft4hWdbfZUPD+b+akrTiQ+W5NxxyFtAoqve+rxl8iH6zrqyQIzLxMk31BG7jGNkf0ZKF
dBYiYgn717apR4VvbEjuTZRtYbuwE7KmdqEb2U5x5p7HMazu0Sip1qi0Zt/+fUTGGOPvY3RahSaJ
UQSHKknbx2ZSPvrc46UQrTrvwsM8jNpaUczm0SjG9jFJP+pmmryVFguNEZQMrWEnfdHkOXfmCE9S
0LRv0lgH1lyZd6xNUebO+v7rwCs7tJT4Y+t4xq7xjOhYJKp91/EwsAfXP9e85mrSdamOs6ds3RIA
JKrvLnSYM2JLc6u/m6BeujX13tbfdb3vvGguXhn8p745e38HOG+zWW8vsvBUmA946RZQOf6yyZra
wXjBVrDPKUguAJ5ThqyuCrPk5mbsBJo07pxDZhvzaS5hx5ak7B0KSLyTnKdem5XD1HdA9XM9+qRW
xhrSz/ArwEngYJH7TndiJBJLMDhJD7GrEd1Zg6LfJTDIkNzEz+SSBeX25rTj1jnagfohJKWBox7/
fdHwiPDsudv3CNhsCm82nqrQbM4cf/Qr2dQhB3+ImgSRnlrp1obxQdPL7lH6aggWEqUK72RLK6dy
7d7NEY/yBzhw3POUKMkaAADyIpM9XftqNtbILYVfHcPZMVOyPvRtCauIDkOWPSnh+1IIgokA2TMR
wiT1CKOT7MnUOvo6V9YunxzrwzAM5b5PtmEA9fcMYrj+J6rQOZxaTXlv98PX2qqTe9lS9fdN16rv
gNR1bzhcu6ZpgfJ353OSqafBWjb1fMj2QIHtLTi9jxn58ceqtvMZlL0yH0pQ13rK1pAqCisc4Zx6
ro0ZTBksBoaddMhCK1P7FudA+HGGNGy99E8bDlGQP+oaGCD8cOfkqGiNbsfKuJ6SO69TdZ6YqfYW
puZhnZSNy4c+B6vGqU3ouIxxXbpBcba7qnJv1cwvi7PmWmxBOyWMjMq3zoCdmw23AqmhERj4xFuq
MAZkcbp2eNR9oRmemfG31PfXbD12P7K4fzAho/o0T/xgTKMqH1ovKQ/9YLNHqGX6nRFX6ibUOLCH
s/uL7DS5xxIWou+ONWSrUM3rd3mP0Hrt+P2qDlAA53ywh1GU31wzmfWhTezuiT0JoTUGtl166yIM
OOQxv0mnUwTeIx+MdMkCufP36Hd7V9ky7MZdG+4A4kwMDXXxH8eSzkqZ3d/HihA8MQ3Nu5qisxwr
1p+CNDM3ctutt7oUdaOo/blf96Ldj4q7zjoYhxoxt251uD9m+GAOcEVYT6kWO7uqz5NtK+bafVxD
favwBO5FUx2N+Y5da859aSlaqT+OyRvZUQ7mWOURBY+Bdx5+BIIqsrUy7yzHUo3xz1cK3pVBxKvH
CPxbEeitBXQ0TKJd1zfdSnq8vvrpls1bjJo12hGcx3HpHJesLAL4g1baZPAYrcG4nXUbbTNgrJwF
pjxfhckXtOdqqE0RskxUb9FZBLhW0eLTDEWe6mqfLDUEZtx2/m4IiumzMcM99cvcVTDtSrPq/NH8
W7QcJBd7er9FS3MYx/94BdzGo+r2B1ZO1j6Bjf7JnIJvvV1P3yAJeatAQPTe1GOL5CpLJXOzZvnT
zfNKRkCzuBt6j2xOPywBtHcfjFgb1wYn8FdmkzCvqkpbXGW7Azc+CF4ob/jG1BrZrsL8kQflHboy
7qdBr1E7qtjVdthP3dfw7JycplMufe/p27kYmieIzQd45ZrxW1Eb4sFj/mBjaA/r8KrLvfmpB9gC
P4kKxkt8alYN3OMPdjTUrq1Zqk+BCxfsYFk/4yOEopb4xS7iexHvO8TL8eUH+nv8ct2AcV7Fy/v5
Pf4P48v7r8X9O1OxHTlAeTI863todMO3DhboOUnRh3FXZNJFEP5b+YEtA/0b+un/jLHpnCC57Zlw
WtYB9qB457v+9Bm+NqjYauWDo8N5XAk74sXTZxh51uazPSfR7mYX8bNr9gd2T9pVhuDKuTGTul6l
mWKfq8FwEPDo9Y30yEI6lqas1Y1Bl1fuIu5OXTiOh8U+aYPFTlmoPiLrDC9Tluifyr5553Kq+gO+
3Uxx4Bvr5uEwolGzHqFh2aWlV0PtR4GeVn2RTVmThTJwXB6YbQMTCq8khRStcm6vskjK/+HsvJrk
xrE2/Vcm5noZS2++2NmL9K4ys3yVbhhyTW9B/+v3IVKtUmsmeiL2hiIOAGYpDQmc8xqvuYvmg2z6
1mAtkXhpVh+x2mzJY8t2oEzxxjCDaSHnySmyYyxRlYXTWSPv76jv3WRg9VYHz4VrRaeud7RbfIyR
OBlSGztNFUcS9gbmueuRf0nS7FA5LS7qKWiurZdj3I12u3Ii0QtvzoGKPBmz/l0+PQ4R2xuvYLvl
jI+4g0yPLt4FUEo7zBfnGLSbEWNXFhyRDc3P1q+Q28bHZvCQwAWWgfKxV1fLYHBhFKT6Wfba0cyz
AiW21oxwemwR4pp3wywmm6WhGt5bHI6vGrqEf6TJ1UHJMFjYNviIaeYJIqu/blPWLXoB7KBT2086
DLd+i/NceEYCat5iGj1WvihxDTvVCUEGaAi7qVV5kK2B1MhFnlUX0VXD7VzhGbuy9JT3bAAIBIcf
1lAWQD2vYCbe1Xk5FNu6G1kyI6i3pDg53FnQtnK0oFD6MbovviiWQzma6N2WyjpQs+iQaP30IKwY
yVmE5XaDanlrtwnFxh1wjNWUYHhpklnwscnDvR63w8voxtqCDWCODwO9U5XwRMEAz8yiAZeSiifG
zwMmkD+a7I/ig+JV6NGjBXSGBtU9C6ddshahahJr3DaSAE+cuQnPHtG7Ll/Fg8F/yXBmdc0CLDEp
+LVdCv2tVGYPcZF4Fwpu9dEEXYI3lNLBlwzDDRdvFlUDOyJ3Xf1eHljcXwxVQ8owQLvsFkd2wFTK
qwC5fV+kEFMifUJ2+88pZlT15A3Dt4/QhEjnTjVIaH9chjopxjY8GW9TBcKUy3Rq85XmY4RcA8a5
SybdeEWKvwrU5rWw9ODsIua5kGE10XHQMO03DVVL6v3uBgt2cFMJCcWVos9wZTXf10ntKas2rtkj
Fbm5mTotu7hJkN8OGVYnGEMjgW0DRTkXICu3qoEPmyXa8ZIFnQ37RnM+IdG8Kc2g+F70zVtRa8OL
6aj9WtFjccLhrT8VTVGter1tnroq81eUyKOd0KLphfwCMJqghnzRa+NL6LafFLAm0ARpqYHF+ibr
H828MZ9UsFN8vNNLjjPPNZy8Bzmomr8ycB60hROhtKzn7VZRh2RTmej3wX0Zno3OOyk8dz/bLjqY
xgA4J4pwnYSSiS7d0DefqxEKXeGk7v2Astix18ABjCC1P1ck3wzPKV9R3k93gRNEW9FYzftcMpID
cOlFA3fMu0Pd6fqjHlUvLXnXbUAuYFfPwq+Np2lPM+Jok9ROdMD0FxIkYlZLzL70L4PyR6Ur4zcA
pdz94Is/hJ4T7YwyMnau8NX7JkDbG+Gx6Rv4IQS0lK914KbgboR+DRxsq0XnYDkL1CEvRHz0ZgVp
efDHST2B/ck24wyt+IjdzlxEpt2GL9Stx5oHhhpvsWOYBJ2f1+G9sTFCxV6tKvPhEEwOqcXfT2Vb
HnTTHA4qNJJ/H6Q2ikrZOeiHgxVXXAUAYwhGCKkEFZCZEWndOagj676sh+4ae59j08BWPc3C/BSM
/oPsc7zGug/LTt3VOZjUHkpBvEys0Fx3ha1Rw5rbASqzS27NBbJvDPdMNB5Ld5tVqPyNpa7tppqS
NGR2h3WwRsVHTOC/MbDs2qsQEbB/tT/LFoK37bW0XTLMeaKvZUweZj0FvAq0M0YmXErGGl9/yzSl
OdxGWG96FhzIUExoiXZwtwqwFnjHzPjHSnfuqd7Hl1T1MJkJ3fvMqJz7PLOaA57a0UI2A2fQL7gp
ksLr3Omz0PrDoIN0Ubxk2jWKaW5YdKjvABCRP1X2YlDuyTx194NTJQfX0r1F4Ad/mGUyL/lmD2vr
0a5YmzTUzRYDCsrPehKnK+FXgtdPMQIAJXjnCBYsjgNlXc1q99iGqqBiW3QXf7YrQCJ2fGxbUIKj
qWRvQYBts+MgVGfbqAvA874vfZF8wcUvWHSZibFHj6Ra4godM4gYaIbTZU/IxeKF1cbOfUvibz0O
wA+hjWubphKwMQAe7OxcN44di9590PE2uup8j1DtZmdOfXIH/ZtbkT0kF6wWeSyyC7gfZzOTKiin
R+zNVNIjGLINjmuhvTJob/gnJDAO+VE7CNk2oVN9M9VxX+azCL9vwRhuJywOsnBc2J3mPE829rhR
W7OpDmoY0nqy8kRQv4FAwhnCKBAfNpz6rUwX7IWCt1G1ixNSIulSjkodON9G6mI7Mk9C8mXlpjmy
qLrozpbwa37Tdo0VaqW8uKEHKdIjO1Ho3aMVKEt1PIXWuUvLCM+aIT/oWCh9Ncr8m6Va8buqAV+M
YhdfWc2m7pqmE0BZG6mLLKjP0q5HR7Tfsd2qNBZqL7qLO9PIJJNWMm7BYnbI4XcP7kzHlaE+CVBn
STv94Llp+TjBXTxgMt0tqjrpdgOYuA32SOolaaII/QrtLFsgZQGmzAeUC5ttgj4xT8jAjNeV0esL
pczsB+RY9MU42P6nrq0uuEC4wYJHrT0L2vKqd1GewByp8miTGwVPyt5IFMBRKZ6ueuxAzGicO9JU
xrQKIFyxTmxPt2bV+fqmsRBkcilL8zHE8cZNNFU9qInAZwuZ0UWq+9WdPGRz8abmnR9uwSTfoV5j
nmSnmpmoj5AjW1cWZh6pCyqkMYP4nBrZxlaQvh/BgfEzLsxr3HnGNSy66gzBEFXXP0NiPmtQmPSH
0Tl+xIdEMZe26MqNFiUBOtEYdu5ul+OOCHZntG6XkhfGcrQ9ibr/QxMT2vpDWHzPzqJ3m+9KYrUL
063GR7eePP6nZn9gZ+ut+qb4wgrAxkWDEnKn5iGVMCh2svnRcWtSvEo8kd/9Fh/MVl3F6Gqv5LCP
Q1GQwjDzq4yYbla6q2HU2qVuevl68A+qHnQP8hC6vLW+3ql72USpXEPxFyWeQXQPCt/CB2Qu823g
urjLz7NkDDVN2Ota7B3kuL6B+JJM/uY2YR5W6GG+EZM/ruSsvja7h7pWX7AkLU4yNLh4zXYiPstJ
YPcK3EbCXUmF4qz1JOJGDedKo+5JxiLLz91Tf1eCLNiYthEcSCtrD9qEvKscMTjiC9kt9VGobr2v
LdFv/AavYLWI96IoLQOTF90/Vw18/9azTqiSIOGKl8DKMmeRKqwJV8jA1nvylu6bzcMlKh3zJYy0
+NSDQVuWvu2+GaHgVqjWMbvswnqxfOxPMjdcNgWIeU1zk73IDO0EPi3axnHcX4qmKdeojaoPZOvt
pSlE/FJVkYa+TIYuvT1+UjCE+Cq6eF8mhsGzzR23kT/58Eo4tCE3Zy8fdXY3ZONtH2H9dHz3rdRd
NpM3Haukc56j1F6H5UQc/ZWtNqGbauXG8J7rZKU7ZF19MhG4kBuUQObpYwEsLCyH8tKWU33vh/1n
Ob10dXuVWciy61Svkyi7I9ls7D0PqHlbDt3ZcJx8HeK2+2RVmgWFNY8+Cxv3aLnlqft91PX2H4gc
PFt2UrxHRVEtVaHpD/kwBht5xZ6tx+2KDrqtZyXrMZ8a7OKpGgYLaL8WfbbC7k5PdDZRXDEHVfFN
o+I1fp29Zww9dN/tyODz6G3jZGSh+Rj2wDD61HnvDaAsCuoDexMV6Uc1SNlFIlAwlWqOoVd+Q9EF
udkeuXO0S4miA9XaLsf8i+9WEQZUvrustVrfBR7NvksRS+p7XJPJ14ChbsxtpGARLnuHhB1aCCR7
KXuNClK7A7UQbz/rqHi6u0KzOPiShmse/tqXqtUaTLsy9WRFIr2MipnPVLXhaUaYlYW+r4U9PrPX
Lw+BHodrCSz7azya4xKI9td4yXrhP8XleGUoayqSmbVT0zjYZJ4WYkFvxM9hZyjbNkH/wPHj5LnX
lfJg65hfyt5CSxX2HSNPpLnX83Tc1If0btLmIk4jvki4h6l06aHvkSn4QH/IGPVOyvE/0R/KYKYH
GZMAEdkhLOoCAnCoYyB07OHQdudOBmVkJdbfK5c7u9BtLE/K9wbH65d6FtAnCYjC2Tw0/W4lm7YA
1SgzBebYmmd5ps9nCPpfBmVKDzL0ES9yu9n2P2fJDgriP6b6jfXLLD2cvtWTMHe6psWXNkucVQHd
Z2WVqKzLmDwEUBt2eunhagWJ5yLqrmWBC/cPnpe57Kak43/4cwruYFuvat3jbZy8lu9Dmmxm4sov
QUX17ZUzgXdoLREpq84s6l2N0O0i9USI4eb8CgmvIK8tr3ObPb+CWXbOKvM18k5G693bkwbTThvq
b57xvSzi4YtV5saStyG7UFq2DiEGYRsdu91LqCUWHmnCWSuZx85S6/IXW+1g51R6uxvmZm7VSC8n
bn2QvYg5dECZwv40qlH+YrXZJy/u7TOc7vzFjNnK86s6NCFfGzXlVcWklu9g+JA3Cs34HCte9ghz
6CLjllsUIDQgDU84Kr07fbkaPTt/wfbdPJZ99GO6nyExFqGifjbs9D9ODwC1vNtTcZuOCLt5DBxP
XzqZARrDiPxl4pHtSYyRvYDbxq+iffMQNXpuaqFcg5RCeubGr60RugdSPA2eNmXyOrBr3aiOAC3F
Z7LwFFts9dHHYc6ow/PQ4M4+oA+9EyMWSUowdqsmLK2XKbL/KFPcKar0HmoyS+yZhAFfYxHbxdk1
zOEknXalH+8c4vuOHYf1p0Xvz1Bd4VnYZ7EPhLVu93VaPcSoU6tbOAHNL028Y9o9VlEPVasW5zCp
YRj6XrYyTBMFxPmQZe2nFLmU/dhVGAeOTZxdNBTHl7HjtBvZlOPUuSMbdYqItZHfLlAP9cozUlB4
nTE+DT5ZhNgQbzgQVlTIR2sFGmlOKCC4jSZ3ejfwUHuxmnSRWEnzZhq2evAHV1nKWUGgt8vMwiZa
9qpvI/J+byRaolOW4qQGx7th9R5nq1H45UFEqr0irRluupQnOBoDnQ2PkR2YY95OC4S6BYDcE/gh
siQd1f8kFNnemGVyVqy93UXT1zzf0Shbkn2Mn90mAZmFV+r3TIDU8+1vMTAE0sbO9Gjk2NAOgxkc
TQs+G1IR0Vpx4NxbdYFf0US6mWo6+ojWl567MKXBAGlLbBO2g186e7jb9llEXrXyxlR/q3XrIl/I
jMJdAhcSazgepKU6ATUo/Pgiz2xRfVOU0KEQ+Jd4VTceBva4i2ekPneDwoazU63u1NmiP8mzNo9/
nDm9pRzVCKg4Az7Cvw3FHb2/9bbdrKtilyQmE8pmSRtmOw8rq1vZrOcDuqv0+E12ljNcpIgWY+qm
T7L45SjmZ5ZK+Z3swj8gX+n4W2xlJ0uQ9HatKvKUQzZQTg4TPbhiYmetMGoC2hTBZpcxfz4j775W
VJ1yMS6Ft3jl62LXUb1dyBEfE9IIaSnPGSpQmn9eJMr4U9wIkZ/5ZWRczko611x5CXbksuOXq/OC
5iWK1fKerUT7LHL3Lho7kCBzy9WyZ0WNvLNsOaL45mezJseYdc8Oju54TZbTyZqbJXjmRWW6PdAJ
ZqqI1iz1wOsOrZi656QLx2WGT95eziXjjbVkbE47OXdQuWGPfWhub3+DhsKI3+GaIOe6FLk2raGm
G9nbJ74F9HH216uw4KwzGwvFri9ffDveTarufLJNxV6lgB8gD4XlE/zB6y2OKscqYT9/Uoe8eXBN
/bOMy+tEo0Cd02umq53Dve6ayf00tKbG3bapL2GUeGdbt2zSEBoagk02rMSArWTlhv0VFmZ/VWZ6
fs1jclI9IGc/45ZuhSsKlxYrNEbIjsDSMKvIUWCZQ0GpKh7CruMlx6zkKGOZmcQL7pjWqto3MeBv
jVX8uvL0cZ9Q2Hzqi+m+qXt8ghpygaMjuifbgYyIQ8Cpn1u3UIiaSY3mrGzF8NXwMk/7o2yOfpyv
gzQcN34CBtFtW3uTS+aOGvrtopxPMY/fmHUXzksYYu3M7tHA9ZarJg4B4cw4XG1Ktpk3HfLSUd4b
bqlWxoqcrfUOkVG+XSAi35vM22GiVjzzkBBHFGJnh13iaAR9HXG9UbVHq8+LcDVew6rSjhHL7KMB
T8ZtyZDr3LQXVj/UD7mSe7twjIftEKfjU6YPX0n9219jm/sIegmvRWmmGxfkxYFkenRFAhc5GTux
v7r5g60O7ZdGx+LX8e307GmAAoQA9ao4mXlEG0EsfNY93OZoyoOf9OZxTswA95+Dv5x6Mmq0Vbah
Pozm49zfWFqy9OatJsv7JYYE/on8temuekeNVpGiOKs2a5wzDt4te56YX0tYVrvOMBzwNXQElgAw
2lkDJEVu1jsZpKLl3rqtMIRs4tndYkCpa9Vq6J2ohj094J1rbWdjKSy8xibjbjx8x9ylxqYhnh4C
jw0nIitn2ZITqB6qq2HeqqpK2WYsbNtllYr6Kof4PMP2U6HZCwM14AdrPgQ64htBnnh72TS6ID2H
6g7G8xXKPWn9+sVCfSFYQJx/UPmT38MgSbBLiopHFe7KWs2wGChRZdk7/hTu2S0F59SL8EMi9/IY
BpWy4IfffOqq9McVdWogf15RoJu19aZcXWMVqu9MLUHToq79N4SYv9e2UV9DmATYPXovMjwaKumV
bPK27jyqdIytpUfaE7vtCdN33eKzJt6hj7sawHIfcKYSb3m2kv9G6akfbIMtL3Q6pyjhYqfDr03c
LZUFRSh7mY0TRku9WZ9iBcLpZpxPu9kKSB6EVjl4hzCmRAClWcjgxxgD5d6tVWbqMspJO0pnYE0f
d3lDoSrmN7mwwGg+j06qUwea4AEHRbDu68Z9aez5G1S8YizmnYM++uPWArS5E6z2VqHZFq9jlTXc
Wv18H/hKtHJ9v9soFbhr3cOpK+t4Uvl9t+UrW7zliJ60c+LWhAKzSsoE+0+EaO+twEkWWJtNn1uQ
pDzBsvReT5KU8mkAW/GnVKM8k4KLN1XGWw8bbVa5/uZjXBf32TKyM2OZ483Xt3l/HedDWrnk0YPy
e5uhASJbMm4EESzSamQtiv7ybZiX1tWltN7kqI9wM7LAsfQi2310VCUJrNgBwCivJl9PqJ0G3tXI
k89lH6xNbg3nVAz4XLVj9JCD5VnqNijUsQbA0IdF9UnTmhdML6PvuUE1VG+563raNm+1ki2gGRx0
V2AqpVjfjTE03rxqDMngZMOT3ifDKi8r89ohAbPRRSzuWh1Gid6bM6Gz71YfePkuHNqlW3pQ9CiY
UWHpQ3EnuwV8UJxh+u+CDeK2Ih2MFE+RYBNX3E+tjY+OBowrV0py74mO+RtGk3zaUXNoweO9wcyT
w2PyLPukE+GyFn2x4y6F7KKIzVU433DloWniMry1E6vO64UhYJL/8x//+//+n6/D/wTfiyuplKDI
/5G32bWI8kb865+2+89/lLfw/tu//mk6GqtN6sOeoXq6Y2mmSv/Xzw8RoMN//VP7Xy4r497H0fZL
qrG6GXLuT/JguUgr6orYB0U93CmWYfYrrdCGO62Iz8LLm/3HWBlXS/2ZLyq5e9fnc7EqFeLZ4Dzh
iZLuKCCnK9lsNUs/1pjv8JbTCzLBvxh+fJKtXvjOE7R38Ea3XoOVJZKXF9lR6APUqqpA18xFqMvs
0nXbGOVb4Ebu3p3SZiWbaA3my9rN4tNgluVbuwJRnb0lBsWgdNLSpRykJl238kiF7s08es7d/Dw1
Q33VTL/ceUHRLTSjgD4ug3nlQlcL/ZNskVKtr7WmjOtceMnKrbL6Wjjd57//XOT7/vvn4iLz6bqm
pruOo//1cxlL1FBIzTZfGpRzwNQV9+VYd/e9UjxLU3gjB1OUT5a9kRbzcae+yFHsJlI20+wIAi3/
Xs6cGXmwOq3F0yf5DjSvvucjJx4n7eHnKGvOlPwMqYFtosqrtssyiIeXFN2KyadcIFtggyGjRC9h
k7YP+eRC5mVMoPjiHFsmWZHrf3kzjN+/pIahq5rpaaphavDwzL++GUPtZ03QO9bnwffXxqyGrc0H
9k8tizfOLCSKfBAGfwYrdwhXNUWOX2JydEuN/5gUiglnfJ4t2/IsHBAHVqeMFOJkIBDVtBtyGCkL
ATs512Ga3g7dkMeonssA5FhVRU6BUbId1B7Y8KA7yjkyfhtCIfgZVZIAXQShqYvCymElGNiV/v37
5Ni/vU+6g86aalvQfnVD09T5x/7Lj7nN/TJUVNKwThxiP5W2uLHVuf6S6fH7FMTiAl9IfwmNhI2v
qJ+GShke+9FfyUFAOFBDJ0NzmxI2rNxMFiOyOe+ztpBXjHU5X8IdlH4FpNHYySvCLOPmXCbdSfaO
UXxJUK66ahAoDy44oXNR+PkuTJFnARYGXtCaolPgpcUijC2LjdxAUTobENRL7Sc5IhheoYp0j7I/
RK2I127OshVpTcDDXk0Poxe+uMKzwVkazkOu2lu/NpR5/+GeKElTVZibQsnjXZLEMcsUml5aDbDy
PCwm56bZ2BSUy0Y/hi71yaF90V1AdE7S5Q9JME5s4DAIxVIWbG8Qd9+0KM+OspcHTXv395+gZvz+
Vecj5G6sWjavQnHBmj/iXz7CGONESplu/+7gybetsWA3igXc1m7hZ2DqGzT447vWwgDQrnOLHD16
SeOAs0thj9bVz7/oqhs/lDW+chXa93s3sZqFNsTgUTwoiCp85q1QIzzOi7J7UzHaXbSZgVM4hpiP
UMn3qaJ3bxP2obvJYvcXwil5qwwAe1Np1WfbRFiLtNJtOlnlZu8K9kb9fLWypbDuuXZ116Nq9DKS
1ZHTRTkVhxKuP7p9DKvmu3COy+gpY9P66v54Tc8TydH1cnMpRwUWPCAt7pqjvAZQat+hlKO48bAc
HMO46hBTriWaLUEdkPn6GfJmRXpjgOshY/Lgo+C1MSHl3qbCAtdOZmW/qmhvnwJkWXeFkUETmc8+
Yv/p7O/HOTEOXvIqWKz+OPvtKknkWVsyLk0XqPeiU/xtHEbRsvXV6V4etCxMN1bbFauPWIAr+6pr
NWMtp8mOztSrpZk53fYj5lguPIsRr0Srn76RPoJVJzSLX16g7i1jqO4mq4fgLiL3AdmIYmnnYfuu
d9YTy86QZ7eyJkDdQ3Wrs1F14tPff7/1eTnx62PNMGwT0274NdyebFf2//L1zm2s2iK9Cd/Bt0bJ
wXZ2wsifqAs132233Vqj0D6pgWstQ90xLhVSHPs6nOwtGKHiVCCasSjYbyxYmPElnw8KaiArO2ED
KZu6aM5//ycbzu9/suNZWEK71PRc0zWt357EtqYGUVgK8Wkah1XsTeISzgczLZGKd5xm1wP8WvSq
/yOmDg7OAMhgLvTM7N6dXBypCJKl0qjMBDmLEyPL+veANN8iszL1rodq8KiM2QWr1f69rPmAdJSo
dlm4Am1RBrl+NzY1DEWMDuNtkVKdtmd33nzukWfyIAcaedMjdxcV/2WdaLi/3Zj4j7uODffaxroc
eXz1t4Ui4Bu8LfNZtcTmhmmlVXEamiKY9f85deZDpgfFyS+BqpBQ3v8Wl0054mOsjKXYWCLkZyIR
Ol/kt3EfzY+5hUe+n2JIDJXU7B8MNBGOoeW9k2+MMPI2R3RdnMDauKagdx5CAXk5ALi5yhCLvGHP
nXSC0kqnvEivov4m3MjcwWIZHtSy6sHgXa244JJKx3czqFvAnvMEeRHFr8JFVmrBUV6EwtR4TlCc
lJ3A3JK1X/bmbNrTYWwUd8coabpjMh/kWYNN6AJ2drv+rSPPkHhYyIE2P5WlrsE/rdvSgYWTTMvQ
iGDFpTam3Xrw0EIUepKHanin0JI83vrtJlrkhosO0DwAiQ49z5tTkSKVZVcNFNAg1JB6MdRTqlU/
zmRMHpK597fBMiZ7RWM6eysA1NpPQXlUvTbf5mN6b2lleXR+HmTn5KKTsSnMsTzK9ke3GsOEBkww
LNrRQ6ZbmZSNMT95tfmg+tM+1trs7M7PYVVYONs0+aW/PYbJrW3QeG6Rxph7ZxEwmHv5oq+8/CAv
0lWZem+1G9knR0XZVO8ha44sVOZn+X96VTzu9tjq/njVOBvUpTtYGB1mGD8XPbquKUydd+GlbL61
0rtQ73Uvstnro/Ku9yrin+C2Tt2g55csbz4jS26cEaMwz/LM9s3kzkFcx65K84zoXGAsZEfcxOxr
yLuvZfPjIGfU0EE/Qiq7ukWrJaArm165M7UGDoeeu5tQtZU7Gfs4hLPFc1BG6SHt1OQI9B/h0PlM
HoSC/+1Cnrps1DZQKi9xG6anOMgBzrtlvnb5GFZ1XNZrtMUTwGjQyDcoo1Mva/8IqgLYXd/lj6KZ
3TRGLKpuTdG29x5qY7ph+sXSymsF0aGyQ8aSwaHXt5jWTicFwvFdYFoUdEfLXfiNabwOg26vKTlO
W9ks0BRdmNOYXKpQBC81KxbNS83XdBo7cA5/mWV314zcOsvNJl7WpS6+8Gs+jK0Vvfp2UW+LHt/a
oghLiHDRgxwAQWRcOKFvX4fI645WWcA8HrzyC5vI+QJuqbir3ATpAB5Zv7ajOS1kh++X96awm+fO
D0pAqfBQk5ykV+TqBznAqqCyK+BsOhcZ5nKZZL7ZPfWes3Z9qB1xY9abOXf/eVjBt0o+jwl1L5bM
xs6PdPPFFNpWdsduQhLI9jH66Gt77YbWcJhzEpSLYKwooXKsJFFlUFe5A+Ze5nODMtmHoswo53vN
cSiCH3lefei+DcIp75FOHM91VZHkZOf2Lmav+qhRLsC0xocRn5dlydZzl+T68KBDzrpvzZPsk5Fa
c8pt2oT4js8DyL7cmybeaUixhnuB89MmUbXibcTMV74X9tB2y7CZxDlLKw1muGXd3l7426s8L/J3
zeBHjZiXuh/CoXq00ImTM3MNNzIKZaQyhQdk2wy8tTeM4SdSvLcPQvfh5vQu1D4DiZ+LmlY55lzg
qZQOplxuQokUFeU1auKVdzsZ5QkCZLeTn12j+v8z5t9fguvkAjNslgUfL6EEuvVfHsv6vz+VEbQz
VF33TMewvd+fypYVNF5mt8MzjjHuJUnbC6o/1bvWIqvbAe3cymYO2s+u9dyH0W0Zy771q/exX/lF
oHQJb49TLnN4NNQWlZhM2p9niul4rDLGeCvPbr2V/V92raAb/7rCmldWhuXYDrraru0av+952DuI
qiT18mTWPXw9yLpqbWg7B9u629lHzPsPMTnOKy6IDS9GJQOLCdQ03UfW0B0wZ4oXfer5h04v92M+
xcYWnw9nA8MblJxsI2qFF0oKlHJI3zv8mleGqJ1D5cFDtMRj7OCEXsKN3GNKnHF7phmP3TdEW7Ur
FRCDWmH0TY5SAiVbGy4CiLJZ+09OWdqvZcdipBNubSOHmFdQVKLyVW9Zf4iwQTZ2bkZlsQoMv34K
ssm85/fHmk8rXqfRQbCt8BDqDdnpuYmfbkMA4JfecZ2T4w8b2RqT1rvIs7p1VcgJyHAmDqx1HG8Y
rNjZO8B7f/8xWM6fucjqPPU2Vs5NW57GMtgNmBVEgUFx3cB2PIjUirVKX77i1OMsh7hMD/J/Enve
AyQY85qjL/XcNflChm1kTpZAUQaA+rljvZdZ9DmMp+xrNMXvZl2YLPsHny8o6jYmmrJP84CI58Rz
ZFXc6nqPHM28XLqdyjWUPiZ8strYiqVp8Ed8LKxqrS395cdSCmIjUi0U1baIrWUbN5qqPetx96n0
wnvDiIzPpeUnEK0C42wYYXkOKsFDaO5ow+mMeVjz7Kl5sHeiuttUPTccEX+V/ak/hOspxcnCbNRZ
0sXv1wbL/3Oasq7oNa/8rHvxK8WhDjaQbmGWrCgrGeddX8aoir/NFMxt3zpi65Se8haCeZUDUmTn
1npv1AdkGeKnPCJBM19QDcx66Y6TewfowLiIssMPa+5o/T5YAIBX7nVf+Mcpy6qVnVneNe5JjENn
fBF1IWA9lMGzxd6gDLTxtXOc8jTW2J9lYz6+kh2ONk1k5CTy6I1K+JgKinFn2VtTKnHM/BVw9nCu
UVthS8KoJJqm7RgoYKjbaHpt4jZZqqhmHeUkxwvWLYwPPNJ75erkCFDLFyZdvne8sFvJSWi1pqvG
d+09TAhxV8dAOqdxAq2EDflRRLHx/NFEXu5Hsyr9+ihV2GSvbMreqCblIOc2syhbVAVPPnyCOPVw
F5tmw6oo6LAkk6c8+rpZ1r7CDBD0h7L+tz45TPGttZHY6i5Q9knu+9ZbNYgapB88lTRMTVAd2qyC
Z+/TYma0+CXmd5ETH8vRtx6TyX24xVPPJuuGw5eLscg9q+nvMi5YkiwzAY6IWkd6zZpy9uIc3U/K
iMpTFrrmxcYi7JyjllqoMWzcrqUaAad37eSNc7idInPlHGTbbwIB8GMCWstDFgyteZePsN9EhcLX
LVZV9l2kTsrh/zF2XstxY9m2/ZUT9Y6+8NiIuH0ekN4nnSjxBSFKJLz3+Po7AFYXJapDuh3VCNgk
lcwE9l5rzjHhb1QXa2aLTfs85WaoIGhxs2D4ioGsDYPnkiRVK3SDl7YrNgDOM9/JExI77Dh08ubC
zNggTycKEcJ540s1uBezFN0z0K7vY5kpX9RR7zET4IvpFcV3gEvgznUtCydSzAyCvpfNc0h2seG1
2JPm1fmkea0iDHRpCpEs5n1SSaXdkXxeI5lfQ9LrYIPt73U+/H6d6CAW+gRtgIRKeseGjkCLOvJW
klnoZ+a4pJBJirJL7bA5uYzLVrbhV3eSz1hZgOx/wmBycT3wVo609NK2fWuKBFMvZG6IzM0Pz0uU
gz/WqC9pm9QDRBtTSzKnLXvrVE8Lin31NIWfCuYhAxF64Covf8V40e49v/qsTFjHeWFPAoTGS07k
SkiHedd8qunjJXOxRy7fz7V8gKWK4W/jsDSWqjp4FzWpR6B35gDQMtZPdSi3KyI10ntweiote817
1npt21eMoZ02yolxj81vWR9Nxh1Ff7ADPFPzK5We8vcrZRPXWTMldWNKpXGioJUZhFGJaSNmGHpK
ujHGD9IVwbqypAmnwhEr1kPal2B9F14kUzUJ6y0rybGf1kKlSI5eXtbbDHDp25r/z74PRzOv6lYy
CiBEDPLepjaaOPOqbyLWlwwW8+a8MDSRmqu3kzBEGSp8Hq4SkaksMiUPri2OvVho8aMwbHUv9KZa
qiYKCWR2GAp8qgN0uZKriDXwzdMBbBT5srMbsS883/5UxoSwmXoPWgmBY9q1w3rexOi6A0Bp3IME
C5F10DeKMe03YKB5qxl9Z0HlPpH1ECySbPI1SFpJFHSQHnHzRgcNty5ZcF57o9ikdvo+ohc5Fkwk
pwqTN9Wa6i7QdyItH993zWui6PRlMEFQZThhSpSII0EGgkk/7TYMKsZCnTbnffNiJBgQlilmnUUi
8PQgNL4pNYJplKgksaybkq3m7XHa7iuv+3ubp/h/tr2kfNTlFKtAKn+WK/cmKeX0lQkiXr/UYL6k
MuqIdPNWNDgJfZEHB9NKvFMj+m6lS3X50GQpojkMwS/NcxxH2WuqYukoS1U8SNz2VhD36pPXleo+
s5JoExdNccusE2VgUsTPLZze+SqlzS/ewN0qQa254Na6+X3lTzV+rlZalqXblipTFrYNQ5P5OP1c
jKdG6bdCzt1vxMShmho175BQ6/Pk4lWtvOo5icbVZ4NEnG8huQyLKDgNKkRNpUKNIBlKAGC73wFQ
gxRauBojsuwchGW1a+ylZuXBJskzIv3S2ziqL5nm6XuZRuueagEcqCyPF0HbaJtRl70VsyZ9mckD
ZoE+JvrK5+VovGMNXDePii7pS0LGe4e6Xb1Bb0U5WSt3VFV9aDjK3oyb8GrJkHrxoX9WFTT5qfY5
fCkEdfQxe4BhaW90gfFZNdsM4JxIj7LiKpukbB4ke4Rv5inGEomOsRUNQXH0Y6WDFd5R9AAGoHbV
xRgA+Lkt6ooA8/lBkq3iYGCsdFLwzutEFVjsXLB2wo8XrqFka0mz5HXnxtp6NL41sIZ3LaWWlUV9
fGHgf1xTASeSo8wZexvNzh2DeEsLv1zbIwGKkUGKjnmkDwx6UQr4lauMHk9kYP1OCqeXg/Guw2se
SkBfB4jsDqoApIhqZK1SpZFWalrn60HDmxP5nbUhMrhYyvg4AMYgQZU69WuU4fRpzbRYpZ6bOpJU
kIniqfltqOcIl1X1hPddPWGvWJLR1wByIe8mCft93zX2AfApvISqaFdzImBEr3UR9yolR3CQENCK
cod9Z4mN7sEkPnc3gr9A45U7Zk/FIBybb4lcaMcoq549X9tYPmMms8hC8lRbYtGphnu1lxwTTf/U
h8Qye7VsLSMD1y+jFm8RKnYNctas6LHcM6tLjmiAkmPBTXrw8Yo2ojmUU7iYr+f3hlEneyPYmYqr
HyhfX1DTm5+59+58QSYEcQUE9J4yzQwfSyneKFbXwcILqkVGO/JGV02eeLoT+5Z0NXMfbiTgTRrs
odO2bX1qzP0oa91qMgGuYYGfmliMJz/D3yxZxnJmAOQucGoZOBzZubqxz4vwEzGw3ckdKMpGSO2E
UrrbZlBvBPNRh1uy2OF2xEuu9ndKWDbneaFaGK76IoXc6ZfaoSpk7aANFT5FzTrmWLMvnRmGy8Ek
q0GxoFeHI1lo7khcy8krhPEJy5gjfP9AnJK7lxKp3w12+yVBdnLS1T6aLGYwgUIJ7oUGj5wZfUwq
dpMt2xJdlTsKddMzkl0mqrUIJO2b3BUrNVB5vAx9f5LT5FpX/LvTBms12hpUdYNWLyNgDgza/RUF
C3sTe1a2xHu9NHvvq6lq7R9ua8rP023uaoZiWHg4gTnbkKO0Dw0NDAypZZd2+h2AtfqYDdljA3LK
aqXxEtcEe3OnZXwlwlXuhihyWiN/BbdjbXyeaOCVIlIXomgf2fqyCdoBsQHf7T/ceX9uZPMrWjrV
ANVGbkonwtI/NLIVWY3LpMjDlx6gHCQAUKWdnN0UsZKBuh66rWoBX8qpAy1y5o7rWKkcrYMuNruP
8xExXzjAItDitaaY1ZqGC9OWoE5uMjm1CREmgGSc7rVp1AUL24y1lZ4YoMMy/7Ee5D+84+bP7/gk
srEUwbutCUVVhPaxL68CbRpb7gPPY1nVa0VvkrWOtnWHDSt+CLvsIvRQ/pqKBIMotUr8eH5IlymW
nPlALvQHsoHdO1qo4b5N7GEV9QVDobK+i/WOEeYY+7dtHca7t01/sj7O/kcZQ9mmkUL6w37cwJD+
58jskRxC6Sbqyng3b80H5zWVu/Pp/dr5wPuL/nAy188/9/3Sec3twXERfYheBxTFIU8H72BByqeV
PW37WjbhJMVm3jKnXe/nEfDnv11hz1e8H47DJDUXnaZ6f/q8/dKXVBRbsxTNmNrvpiy0D233SlYq
8tiB07dSUKy7RLa9xUh+kbABQmOTQFdP++scuiUah9omZKDN6s8WX+aDFrfpTWCE6Y0S8ymLO5s5
4bTvbdFCrvT8fNgq/+wjnDfBe9E2m/mUZjDTmy5XBSawuF4P8w+nuswTM+P5AdLSJcZjGl/otPec
vpTIldYiVguIgFi8BLM2GitH2hJwPH9YrQlM3oaje3XlClpfmPKOd7GxRVtkHse+iDZ9pwWXLIzV
Fdir7iZE0bPsoVneey0WG1wG7icp70Dk9qP0Jfb9Z0kGniep4khe9njfBOptSf9hO+o8+Ulgja4q
Xq3rvMbt/DsvQLLkP7uyOoAvWSefqKf34u2CvKAHotBJ27xfT0fbOLqMsgMJNVGGXnM7mllBjbwO
AatblMIYhFkL3egEznYDbPm0FlkjUfPzajUG9tvOeRNQnr6vX41IWAQWwJqLJjtTvLJrHwTbvPAo
Q4lBYtQE5dPRpUpbKMLXFg0hAMd+jN1jLFGNwi8HwJ+teb/plWiAf1gFyrYiTX7cv5+T2YhOl/O2
qZrPoc4M3UU4Eci5/+DLTb40utg6ZqMuzjb+9oU2mfWaRF5BljA+I5HL1rif9V2eUD5A/Y3fujSH
N8wgg73qrnc9p6sFKOoJRDi0Nj6xClzKfFATXXjpSvIKDJfHnV4mgzPIIV2t6WStpmWmpsGTxWjx
ONqdfIb29PciTSXSCkzPotQP4c+p2kQ+hwpYIWLn1/N5pvIiD7V/sepInIa08Ra9a/pPdge1MqI5
c27ayrhaPTl0Nrfxp7LNAKe6IobvoUt3pVGd9dZ1H/CUtA71fTyuw1lyS8a8rdnR4FPA4NhFftEk
uIdE6qaHLhmLw7yPokhOVqeSX3BaPHQ52RclCnpvhUQdYwpsqu3gV8h3cgPRqZTCdZivmy+Z12w/
BAQa8695f61REGgf82WZ6ju8sSFsnJU+uv7SQu67UmoV5SGp92cojdnBcEvzUlmqeRlCaEC/fxDO
Mr8f9RKKZlqaLQxT2IrKCPzDg9AowkBNJTP/KulhurBwa2zooiWbGsDIl9YgWY68uU+ZYDiHz4tc
gWm/CEkwlHOD5/kouVfP0L93uTl86WR0xcj8qr2h9vJjWOTOvJ/JRLDFpZSv500lZVIKWeEeN412
1P2+fHvZQskRytZycmaImaxjVeno3cbBWhWe4J4SWY8dsUPRBKv6sD/xFnreZE/eEIlV55bhLi6z
5jGQszfwV0iG6Nv+QFeaxxif1wzg+nB+yv4Z5GUHUogm6xCUIrub/MLMdgN9PW9KQ51doEVvJ21U
TiCyyhjSb7Md47T8LgGUfKjq6mUYJGX1+7+W+OU5zzPEwqBq8PcyVOyFP88Xy6LSBO5i/2vrN/Y1
m+r3JhNkpq3WucvKzqmNpvvSNz6+fs82oYgL5YHsmjUznO6L0fbxhklzsDH0pF5VPgQKDe7DQZkW
AsfrYd6c1+Z9vqHiobSsfahG6ZXnOFErMkJIKpvplRA/CzoPX5qukPOjqwzdkW5E9lAPxsUvw/FC
WFD2YKvGCz7E+jRv+ZN5qM796jBvJk3QLUrb6nbldGXhIaH2Ro350nRpAM9tpSVltfZsNdn7EwoG
NlFzbCfOp5mT6d4s6qqrjtB0QCDNe+Zj72cVnUq8t0DFm1YkQDVh952bmTn5bhPVpJqL5+iW+3O+
jcIKk0MsYy2IZE7VonY6taq9reUCTa7sgYIbEWujY+iZdcpK/Yx+btgV04H56LxfqU3rD3/4+Q/7
49dUxTtkKLKlyTqj61+Elx0R0W1ne9rToHrlMjNzSFeG1L0tIj7wpITYnygPmWukvuHJLIR5k4wE
4loEH85b+NPji9HqYJqQps+6kVXm6sg4KoojQ0fE2Lwgwyk9C4t7mlfrEoMszb4isYRT3PTnlqHe
7vcfav1Di9FSKX3wcdZkCNWaxnD55w91RHNeaEqoPFmK+1gBG6e0Wfy4YL7bLuEQKwxQRstJCH0+
QXPolnrq2tciUbN1hOz+5Nlkgxpp5u4LEZh7GbTFto3H8eSiOl2jLjSuYGE7p9OG+pAHCh45Pa+2
wNCgd8QjXfPE3elwdfbzWi6HiEunfek/a//t6Pu+9/PQJ0V/uFX/8uVXDRvRpqLTwLQnUb3+8/vE
wGRESz+UT2GSvKTpBduce+rD0DwHMoyNmZthqAmTSMFg7H3fvBY1Qj2iQaOtNl1QtABY5tVwnOBe
WjFMWpm/X2o+QMLM5EpwDwNmcrRhM4Kthfxf+INPBoroTm/75lW5r6YIpSFedXiT4AEAclYBbcBs
/acHMO2zgobu/HwKNJa3TW06xaPf4lDTGIhnrdJrWSX3qjD0vS/76VUaWXiyUW8Nwm0Bo7I5L+Zz
syR6O5c6HTAjo/Abmin9ugvVClmEaBCzoEyEYCeefDnOlqMAkjNNqhCXG5/12rOfzM6izD5kzSlX
OnEtY0JS1ekAIUAoGDI/vUC88C756BKGOR1IB8YutTuEN7XhZ6emR5ozvxRz/kcdUNHvvybW/D34
6R5AF5sZK51sWq98Xz5MqweiJGMlt9Ins4foVlQBppS0r1ZUC6xPhe52S6OqzK0/bUodBQBZq9PT
fJRH9xYHmHw75KihU4ZO8+7BhGnCw+2ZlE7rU6Mo+V5kuryYD9pqBmCErwqL6ajIbvyuu6+Trjgb
hWGdDC9QFyjCimffrBHJasPnscqh8XhVuEsDL78vpfJxPqGV0soxm6G+6aM6OvjeGK/ockpfUZHN
J2Rqai/pnA4HN0/ta0uw79uBpIvvGd+a94xi6C5oEs21GYgsEhM7jtfx9yV+aCMrYXUzTAs9l//e
V6Y61edpQYTJj/vmk9+vRTxXvZ33vk8NSTBiTPHTa318/cKC1sE0ScXVfmdZ8tmnTf0l1hAqRUWf
7ujLWp+7kDz3yvrS1n60RQhVkqLkmsivR6COQODgV8F70MiAm/eDPQYZWKXmtU17sqhjkM22Xeza
HEMuAR4xXxPNU1Ele3kI1rYcugMDj87/ZGf1nVBhUqhZ9ckG3Hca9Vrcdd2grTqb0LUgMMXd4JXt
KS/jT9SzB6QMPqEBSt9c5nP70cdGX0ouNGnO9RRMqmU2UoOaXultkdUL3Q7Hm5gJ0dHoFW2j/hNg
MueQfIgleQ8/aVG7b+pRu77vmi/4cP2HzQ8vR+tBWRYGNcH5Wnsiur+/XiLGdC/nYp1lVr1qu0y7
GrlSYzzkx2rTWj/tm4/Kua2+rf3+vIws77Ut432dqz/mjKGbV73MfdAaU387gGdMOdozuW4+KqZa
0byW9x7QCM6L8G6OGnDCkbEYVUM5vJkXmVsTMuCiBJ0oF2/7akMfd1Y6Ybym85Bkhzdy3cCdjNTL
+6Wh1UhndWwWXTioK1KHHnRhDzeWPFYLBeXwZt6cFz2FaYcuaLJr63y8mfcpCdguCRjpvDXvzwd7
l4l8OL3vaoyQJjc1/lQz6GKlL66ChbuKKZRjgRo+a6n8QjPMu9qSot/2in+uB6v/bBQm7YWeVCXz
57O6iDsNyOPzkOTw8jBkLMJBS4pF7J1dIsdubRnnSOWFzKLlHmlsO/Z3ajFox4kLLOw2LRAaZPcm
/AkIPpzbZpIAEsnDSYnuVJ4RYZAON0wD8zu5T5oV4mh1NW8OdhTcpEOxmLfezhgKZaF7qrSBJE7p
zGOOTOCWVa41V9cOgdoy+uvSbcBAb2voZlft5gPzIu7AMa1tQ5sypjraE9PZ85Hakk9+nBe3ik2o
dVEb3SmyhHJ2G0AhwJ2K55hgsIS4xccsSdC4knO4NeQsf7AL7WY+4SlQPWvvW5UUkBIHb9Gu9VMv
RE9NZegvKg7NM5A+5+0MhZHMQYr04/sZ82lenqLmMGuIYbosGCyXgtmxL3C+omHiPYtLvkOEu/sJ
m7FZM+RJO40+WVWQeEmhwurd5Fkj2KaIzP57HU/Ar64Rt+3oEVuT1ObWDeWBe6+w3k6J+c7ZpvXN
xOw9Uw+vaZoMO57HycaiIAyB1ZH0nmC+Kvt7YU+b7/vyROfP2AJwRnkf2I6Px/pzZqDy1Cr/OSkt
8vBkAElhkVkXX+axPJP8xyG+tZJCPeYd7/KYdyQxk6b4NIoJJapI/TmRKVXp0QCElEkqRDaEiErx
pCsJVBDfzmBcNs0XkNlmnBZPI/C9jVuN+WbejNV93qNus/qh2I6DXq3ni6l0LzL4s4+dJBG75EbD
at7vV8EW4a3xkI9yu4873VjOL6OU1lmOKYO5KfKMsCEPMjZMHYqv23/Ra5AHhUUdf4zG4aYN/ad5
v+LRuYG7Zu5ShW9X1B/86XS1luStnabGaj4rl40LslGs2JDJTpqZS8jQuv7LYOBqQrMUoa5adJEw
Hky5sZy+rsbPaDoiJ1SD4asRevDkS/W7FqZb7IsecCTpNYNZjMwtvBTM2H3kV+26y5LyJfKSG6lv
tZvRC1JI5kaPRgs+LyBDdx1F6pS5KzXudlDrjLFe76M0CGOnJNfwYhsSekFNgdxb8pauo9S71ezw
i+rLNjOsopRObqdIp94inytS6fZNu973z2ty56KZLhhwfjig+5q0Gvlhm7I3HZzg0UXEAY0rXXIf
hlSLIY3Z0tXOcu+GGY5wNNCKOKTZZ3pdinLav8E6fAzpLB20XtEvcu0ZF7mKkVeLaDXvmhcJAAxH
wde1R6RKZbZhyEDfwX/oIkBYICkix5Ca4IEEDesStQX3Kw6abtTfedpLVgTBQy6r5VIMSeKMdl+f
+mmRqyGxC2m5ld20PsnCYjGtzQfn0wpdyxeGQTVq3vfhvCLu13Jn3gPTVI6lKo+Hzk6K9ThW4f3Y
N7XjAUV4CYYNMmH3pTX8wHGJhMIH7Y0rD5LL20WAdYt1GCuOUfXmwVIJdFUkxaeZ5mntFnnM9W2T
tHf9ONACbR1rpcPBfahTiyzNnK9JaCTlQwHAdzUkmb8Rnlk84B3I19zV0SpPm2qhd5tEZIRRTpsB
DZytT8bzYt6kJVzsGWCiT5yOknRo43Eo4YJMm8loyic1977HKmqsUf4Kou1bCDrpS18VruOVhnUf
l2q1zITp30DlzdYhZpNTLxU9xetB3mOJo65u5ua5iYl3NmW1uSJdjLYy/6NrOdRnYLm0EstBYZKN
R0/xu1e+GlIZx68hIzsn0vXgUxEM/qrMQXe9ilRN0FTHfAPk0LSPXaFus9DkC5Dr5qe0SLV97g7D
ddoq6px3yvPTB+hcsSMp2ki4qJw8WJ4OqsyTyv181FZQs3XkzYOq46jaTnqHyh7X8yZu7nDTUdBb
jUOaPJATpTsJRoSjnVX+RVWVV26G7WPgJ9k2h3+5MgmMfPQyW6Hsl8v7+ajd+kfVr7PbOuUOYngE
zkwXWYVeHjotnm+o7WNNDi0+zUrezEf5sJA+H5cx3BResuuWJfiQTzrxdher03/4ucB6k9V8jdb0
a7VwD6bcVrcBrSuQYUW5VyMzOHtEIC5FmVSPxJg/Qgzl8xl2C5zo9rMYXQAq00UGTMhN7xvF20W+
wCWoSXr5OPrx20UmGhdR5uLZ67BCtVZY3XrTT0pU/8efBJymekxL79FEXvuSFO0PP4mW7naUTId7
KV7I2SQ/W+fnRZnU699P8pSfayF8qinyaLRPmeZTfPqlTYQpwc4iKujfE4Bme5iL5oE7w5Ic+ZBQ
phgeFmEtrpPSV3PwXbgkn8dEmquCDoch/lBxsBUqCtls6Z+8+/NvQy47iFzbVnCNfvTu9xQT1BZl
wHcbOSHck6YkwDt7aYU/FUeHejnqduSYIaQW0YtXTYq+NXXdH5vOHneZLjaFbCE+RP+/ReTV713J
58FWB9Za8Qu48iM0yab1P/Oskc/V6J+jylL4ELXBKWnUeNOQxGGsZh0zUZWPUha4jpqH90FT3CFH
sVde3iUkmsXGppS1xyAm6DHUobbpZgQ1bnIKhY3d8HYBIWoKU14pXrtLkkpd+IbcLgZPKcnqsihX
TpulacarqrMOHiVmch8SJ+lJgwTU+WrXgb8xgvqLmo6gFfPsNhO6vVc9Zd8F0h1ssPBTRPvdUYT9
nGTAArWhkQ98//Vt6qEEyaQ43BiuWh5oeZfT/KlpXo1Bv9DYp9pexquhgx9bulFzVOW6ZuxuE9og
54e6aOpTnBDHbHpZs4BXHDmRLAIE38qV8ASJCl5AUmk1jK9/+DT+Ik/ikzh9Hqk76CpVhw/ypAxS
qlUYXvo9teT+2pZ2TryWq3cLDFp3la+ib8yxx6jTpzMvMv/GoKn/+99B/eUzOJk4MZvzQdTwRn40
dCqSVfW0zcbvShZ/I9WtPmLDjqHLJR6jYUgxs8tUjcoTju0NUkpv5w9Kv8KbwjSry8Q6MNRnggma
U09YLmiYQTrEMAXCIZWXXdeqx7EjFvT3v7bywXPAdwfyuAxSQKiKLRB8fqhqKhG6UO6f1veg5MMn
R8ZXu+nUJcGDQEJcr9illsk9dKw/Gf4Kk84OeLr2lIl+hwaHphg5hKiJ8u4stbmDjcLeV9YQO6Eg
m4Awg4XC3wxNm1Dug0KRV4OfbeFDycu68g6KgD3hEmFoVsmS/BRz13tjtcypLW46gWi/q2M4Kwl5
oYQzTZjv+NGV+nRtddCYfQr+h4Jh6qpwXUgsXtAeLXPAmIUflJYfkaRNFlZOEQ7PqY5J0afzsoik
oVkNXm+tM0P4CEqzdlmFbUHXZbDXXqOt/cwob7SuTujRx9aqJ7dr7ep6iLTIRnZmeB0y/bGmrq4V
y1L36oWbo0Czw680IPyqeJZ03Tgh0TCWkkR8ryIIDi1ohztWGAyI2t17SvL2rtOD1wYBF9XRWQTX
DzsQvPk2r2pmLcinN0h/lD0M3QBo8DdZI9YXQIhWtuRqZbW/MyfTnI5ulvTLgIRJX99VndevOhBm
aDmM9M6Gyr612+bFAKWYoE5Sla1C4f2aV0jOLpAEEGrKjM/37nC01Tza+kWnOEOrB6PDqG5hFPFi
IPr8qlkSsbIFLMtOtv3UwYIk3QTp51THiUwShZIcyNtE5JUqS697BTae3FWZbm71thoXNV4S2VCu
AO6nmCO6FtlYV394DHwoPL59lHXkJRY+Ghvs3ofCcyO7Nt9Ly/1uloGPLKpNnciS7HXEuGmtyEGD
e7Rtz6ZptGfdU8j3DL1DFtNCRwW07vX2rp0CB+mQ3Cf8UX7/Tfv1BmHhEjJsXciKqVq/AGY0tRvH
qO+ily5oLkxPlDvFZlpdMpNZuNy3l0NTxtcaGhqG53ahqAOVb0Uoi9pAiyRppHpXlZI99aJhpB5Z
GoOtsL2zuns7E8+DN+T3HubdP7m+7Y/PVovHu4qlStOErfPN+7mabypBlVREFrxIHuCbEaRil1kP
dRzy4AJfujZ7tXd8yc121AbxeTH8voM2fLVie58qprGbVZGtrJ2kqge8ke7UjrSsrEG4qJBP4XiM
4qy6q06aku/CpAo2ivAmwQ8FPIhp9r7sRtnR3GpDNNC3oQHXr0UCB3pdnsLELTeYPKL7pC3Rv3P3
qZv+8fd/uQ8oivlzJXRUmEKmXCcjx/r5LRiTBuVBH4UvIlGrlR2ZHs8Tl/ZyJW60II9oESrmiprs
yyARFNX0e2mojEPSlyuqpACIO/+k9XJ5NBI/h2+tfLYIrr9qQtqRWNhKtf6JpiJpkBSFlmBIAqeo
4naBOhrtUOgV5zF1nxq54abmoo6kn/bgUj88lA0s8t//W/n8/PL3NunfCVkVfEhNxfzwJSq7xKiE
l6YvsWHIS0bs3Zmuo03QdutZu4BBzyUJoiWG9/Rkj96dXvuvbjGqi0hWjXWs295pXmQ2Hg3IPYgl
DBAplHXDpoluuFW5u1xUX4hg7o8Svg1RJ6tAKs8EKvcIPfA50EU56/xuVx3gUMBna2vrHpn2saRf
e2Fo5yj9Elg7HmwxaZbkOMDDSW3NMXJBW03WHgqzWbmYbbVIVw6EklMzqFsZ0i4pYQ0G+JQ2fG7x
LEHAvnW90F80hIY4lZdOLia0kuOtkaTOoJsSoSYJUiMKgRdkE+mxnqhHXmIXRNgDBMcUzy9mNNIn
aYiLJV6jC8327Kz293U9Blu0ox4uG5PmcZLmpAy38YIJp7oYtQcGKDR2qu6lMZuDXZRk+XC3Bgbu
4A6MLjGDOmeETLMKSTxxkonDbxolUcVFemYEaR+EmQUH3GiZU9Oc3Cq+2+8HMbz2QaNiH0qVvTsl
urpq+uI3BVIRDAkOoQH9MSelwy3Ipaxh+/XcCtcGwxRK8SiXZcRxk6dBNyYpfdtaDtEzh74tgYqF
8SdTL8m0nBJ4VYF4HvM/NTjlUPlDddLbV5y29SVm9OAgw9nBeus2ultGnygo7N0Ss0c2PItY8o6o
F4t170H1LmFkOOEAdUirhXwwpgWdWIeE1vzoufkzGr+Xkn7zVsmMM2Bn/VZvmn5rQVPt4NJe1AA2
Sm8k39KmPOkmVPpaeNeOnK0rsNRFpSS3JEdkr5bHs9A8Y9KxHlNlNJ0BD9EhldVzbyjq3aD4m0Hk
0bVjxgPzbKi33JYwqnR+R4SQT8cuI13MDPDwgCflYZwn9irkUX5gZj2cvAbN+Sjs6uqRf/aH8aX1
yxjXMhVDMxCCWrYCOOTDfbglmZJPnd68mMTHLCJ/YNiTUP8VdsM9lCHDRYiCD2S1Vslyz53QQzBk
Kt7SJ5hxYwbjt6QPjE0cAZwPDcDjT8iXLQdMlr2Lwklqzjie59+RhEiKTqDwuMV5J2pATmSmHekv
rumoGu1YrxvEUvEG8P1JNxzl6imK060GveUWKULmlFnanKBXGeswU15n1RnVqQ3ZJdrO6DFzgS+L
viRVGy8pUfMUaXwUtvysLgmMNbU3dUORgh6UF2SHDqhWNOV9plXZ3DWhqizG9j7BwgZ3rQ9XcooE
0R/Tl16ADDD7tt54Ls6waPoIu2VwbsN2OAWmca3HvHyTS/6fn6hx1UyR+5aBFYPqUH/Y/N/7LOG/
/ztd8885P1/xv6fgG9bC7LX+7Vmbl+z8NXmpPp700yvz0//+7ZZf668/bazSOqiHm+alHG5fqiau
/0O/m878/z34Py/zq9wP+cu///r6PQnSZVDVZfCt/uvvQ9OMWzWQW//wYJl+wt+Hp3/Cv/+60tev
hrj9SurAf7nw5WtV//svydL/ZeLaZu6hK2iBGRv99T/gAqdDQv6Xwadc4bBq0pNQeOamWVn7oPrU
f7ELXcE022JUYjBiqbJmOqTZ/7LA5pkWjzXN5luq//WfN+FvBODbX++/IwHhqf2sYzJ0wTME0iky
6zdA4IeHYZxo1UjnZwDan991YTeu3CS804eBL7+/yCuTGYOkXGhUj2tVNkmDVam0J0JeVCnyUruw
4tucwNUKu8JYdzq4UFBS3EG8VWLySLPwZzhm3PbHzKpuOpvhRQLQkuI5XG9B/ds/YgwUFKKpuSYN
/9c8b+Vp/4+981hyW8uy6BehAt5MYUiCTO+VE4QyJcEDF958fS9Ar15Wqbujouc9QYCgJ2HuPWfv
tecHklfqg6O8MkXL/ChduVDpy/ZaeXKwNTptRUKK0k1TGNFd/ZG1Y4oiEJyf0enuOjnJiRqzGeiF
mQAu0AlnarDC6agvjgseV6/L41e44opbSAbRh05B7ttkZmDi+ucsecC8I4jTG49Jn42nWLW+bWrM
I/wNb+niX8zkjh1WaaBZtMoW4VzptZK5uTozkC0AcKy4iCxzYlJMrAO0D607dDNTDrmKGpcSveox
vpTdCJysvyY5cSfSnIeW2n5oS/orISDCr2FhmhbzthWHH/I7Oi9jYYflmOAEM9VrKyoidJR2FnK+
vs6162nG00CjIKySMQWHB8QkMleQtbplh3NO2ILlDE24qvhZW3pvN0uC6QJP97kmRTON9f6imB/Y
BvMrbdSvtU0Zvp+LYYoNQSs4TbXonj3ZbFR/nK0cMD15V2Y0eoR+994ikDM4/Ug+nqzbrl4Z0lHL
0lcdPY2bzLBESRRogDsnVIDXcvJWq4PoLS4jA2CY3faJajbtkNyVpf4zUurv7WykSHDN28GxyltD
V1FwmovlSzKMib7rr1eM2Lhx41uDRvLJSsm3h5dHUJ3+zVK4TsPruJrpGl+ksfQdJFgniVmmP1F1
0GppeYqGRLjdnHlZPjmXZSXjCeNRWMSEwURD9Dw7YFNNpuFBpydUzQvNPVQ91FgJLxEWqnWkEN50
1Je5bpa2Op+Goq4925qMYwPWAolLm0aC4JZuxE3DKKSSfnJ9R8Y9o7JtCVMr41h7IPotmSQrhHXu
t2QdXlWYztxomsWBGosCXl5vPKdnP4kKfjhL6gff1OO7YaRHMM3qEK5ibP1stN4Zy1Iun8XiFsKM
g46sJW/t5bfZSYU3omT0dCQ4mLZ+TFXEU+bu0TFr249xLpbSdFXK1eOaKOxxVUrjGWnQVFpuledm
IKsAjJUR1GpbPBKhgKsSIYE/dITgRBJfFRvjsV7M6/p7upqLO84M8BbGHalcnmIusQ6tYVlpTgPK
Sr9byvhYpBGTOumnnTrMZfGXurhtQiVTj1aTP2LfaYKyl2kMKtWvEsrGSt2JqyHkFEdEsitbB1uJ
mXfYsAjsVgFv23Hewphz4cNq9/zKH2lGCFKVKl7FCSkoVOujsWoqD05zC5/vCWMkYUo6hB2L1DXT
KftLnz/Dbb/CxUa4BTq3HrL8ff6uAFTJJyLCtq4N1iIbq7IsIaztm4Dz9+yi2cWgsa7ZWwTa1YNr
59VeArn7MFT2jEoZDJipXwhnJFC9nxUXA8TEpEj/IFliPSsEqFbz2Bwna2T3i3rgcKrzVJlygYeJ
kUOVK9ZB1sE3z7U75A3HEhUnvDkx0IhiPMgQelotHm8EAYYn1eBkpOjWcWKYTo6rGy9HhiZO9Vyo
HcKCsjkK55IPzTEhlUmSOT8YmzdQVU8tGVtplG3s/+bNsKfOnwqtOdZoh5g8vNaFYPS7DFsY85Kc
kHQwX1cM0Nlz/kIyaeSDnYtcE95/MHaMkSsgEr3Rvaw6J7qpf+oNRO3ZZMdgvThdrGVyGRsl8vBU
3y6qfm+NKm3NCctPLEhdy5ZnUWiTmzJ3enhbC/RweTSswcr4e6RhVFqGh0zdtzYABRDq3LPls5YV
8lXloBDVttCY7GZd+sgdMNZc09ow/d74bLbTtTNo5CUg1nNK61NiiKiC5TpKKtr5sSWuHAZWRCdd
gjQznSUz8lfL+KGXygOi28YdokwKWkvxTXOlJ1+T496DqB/S6hXFdkq+WUbzTY6VzKfBCgHBtMPo
ZA3yhzymTdBryRG4DxVBoZxiKtmuEw0htnfC3zIEkioJcbH2qyGVJDc4YSwtMwmtTb2VsPKDYkcI
6gwZHZ5TXEdr/qDWC7tCrzoexMtHTU2vDT0qAdM0w0mqOI4ZiJDSgNoWLLAvOpA867AcjIU8Oa0k
dwXWtChzr66RKmU028bovmmjg04Wgqc57ETCPNKo+rYpFQKoIYC9kgEBgTqGvTxhEVNR9himiTzK
fpRrpfdKS10PRi/hpZDHcCXj9KAJi0txQSpS5Nusw+HmN47N+tjkDDzMKL5vlTWs1CTQE3E/F/Qw
MnY5TAeFl0TpOzkTxnUsycy4c76KMUBwKqzCbebSjR3tpnSqk9SBUAOdqtHKpbzk9PbkOtP0aY8N
wCj7qGbRd4b4zw5MMldr2iA2yvksr7WbN8tnLtmx30PB5u+ZjgptsD7OPyE6hYNZml5jvKaL/Yk4
XvGH9qWzpeOU04HVp1cUMoufNd2tlF1xUog8xXIuPaz8iA/YV5nk6cM1BVTw9qZ2jc7aDNOCCY81
9gFimM3Qm7hc25agj5DDMto4FiIi7So0WqY/sTSZrr10H7MLGZteUG4mZxUZiSIahiM6blo1i6/K
Xrutx/ElhzfuprN9HffsXL2mXddREh+zGfgmjAmYz/VrO1i523J2Y6ZiHVOlI4CJfHeCxX6oc2Mf
Zkm7FQDR16yt3UzJSZMhl3maLfUS98uRnRtSFQWtBs25Ow2MVxo86UXxUKXJc9WQLzKah7ysZkrh
5jF2cLUU9pMO09HlmDtG8hKYCVZZLWHvw1J8SGfi3nBC7TnVRsXhZKJViBABy3b1HNvytBU1RBzU
k1Ke98XUGyXZhGUdgNPjgjvRKoR9VITRliXabrGkX4t9G+7b6fc2dgCGnCZ8pAyUzLn4e2Ebtji3
SKZDKT4sXV+fMwz159QyiILZb3NwFuGIdrJsyo6umkxO0UjvahCo/6K0XsIMI0I+kM2Utki4mRie
u1j8tchhiv2+ud9hiMn09y8i9aqdu5FSVmeH3JJzkkXleemrsNMVHEXbdntb7Gv7Yn9ENzSfBlLb
4GvTvra/xu/X/Ho5RURcJcWSU5NsPoDNakQFPlJscUL4TWRMSPlNEldApEpyTM/7Ayx69EfyqUPL
2PqN0vbZqNOx+vstttvRkA3ezDWLBplWndsxrs9tacGt3Vf3jV+LP7btr/jHtijFZdtpBFJtL/U/
PRXmegUVAJ1djQLZTxIJEocumnO7LeI8ac4CWfHq7beps7wUSOtgo/KPfv2tWazW50LGPUn5gL+5
mNt2ZbTPg8x5eikJeA+qfZtsxfWp02nX/L1P7Gt/vGCbI+UwMSoDsq4ECfD/XMjWKM7qtti3pZ0B
dg/kBSUNPsL+Uvm+j+0v+Hs1jsxXNa/NYF4QVg5SU533NXRJ/LSYtraLyfBj7FL2mYIyK700jlaz
shYPBFt5NusijJUuM2jSYLL9/bfFMQqpv9b33z4zOZvXRh/5cjXzS2DPA+irzvV5XzOBV533xdRf
47+XQ3XVSSWQ55ZvtK/GjclvZ8dHo5FyvlYPhIPDaF9YFjFHntiOqMroF99OmdRAVzS81eHQITe8
Oy+EmJ/3m/uavN3Ux6yRvf22M2Y5M9E+iGjbIRCrv0kOlqg6HWN3ZsuSdy360trrJNE+Gcq5ajmV
QP57R4JyzEEnPCjdlb60+QM6haNBHkUbtcXZkqY0aBhKH+AD4FEgiC6A5D9VuOarmuzh3C7RJ4nY
ow2bHYn84HI5aPl2vmQyZ9L3qklE9GwVMbpuFAUiOAZojV1kp241P7f4ttM4mL6WwylSVrobRibf
NEOBNSTVbK+jFx1ivlzcOKdsvmX5dCac5IlYMErTUXmjqjVXSHNl7GIxtRaamVP/xBBg4I2TjZka
tKxehnn8NmLzQw8KJz+JW3TphaqRervkZ3OqfnGEP+lc6MOWZg6wA9KhBpmkn3IYFr+Y/IR4Aczr
Micwk0bAIi36tWNHnsNVwU3iMb1RNUaEStti1U5Mch9ytW8wxzPVFNvuRyR4eZ62fW4ZEQe6++rX
xj8es9/rpJzgvh5Xd+a3trVJGtKc6/2+ojHBUe2rK4jWA4Gyd1HNnrbaqTgr22K/+XvBtMRzClKe
20EX54zpzEowemOGiXzEsQPXwwHMgQBJnOmo3M3yOh72F+om9uN9rc1lcc7bdQ7N+e7rvqiqGn+U
sI3u25ptii8vJqJUnjhsi6+X+LpZdcbigkEu/S5VuZQBMS5OS9wFeWFXZ1GUMdu21a9FYWfdcTKn
MAOVyw5VUY/eDgV2do4R9JDbFFT5ve3rjn1tX4BFpJfeYps8DpXFuYLn7os4X75jO5I5kfxzk+iE
7imM8+A88Xvtv0smLGJFoUSIFOmIq5vE4EqKfbC2f2r/H0w75Y79f43h1kFN2f53dbsuoWR4BYg+
e60sgcjcFgtR92c08dip0dB4GFeRzKAYoLcQq+cpE+rJZuBkbCcYxuU1lArWHNpGv9e+tgH3tilZ
q07h13rkx2h6z9V2+XXAtvKVYZI0lpnCgCfzuEzTUKIQDhV1DYl5BY7LiWrkW+5rY1kux0KaTrGm
NohVxHI0RvXExBVtCIcG8SVpWhDEzGdZ9xMi0RR/fcAWwbtbV3KCUZF3n6GyH2oBY66VmnNWEKhh
j+9LNg3naViOAmkhXmAukKqZtgcdCy+dtfrc7dfHLI97oCDcnosZlGUXOVmQYaUtOs8oATfF63LW
i3aG8v6z307++yLryS0HlrFJ7Uup7S5xtqDfkonJ3Lbti64n1aq1+LmVbQ/bn7ffgZScUxVsVa4A
iO9YDnm7+EnJvvUvj9pe6Osd9/fan/6/brO7hNf6eoV9bX/e17avm18v8/XxvrZlDQdrFFMz66zs
Jfp65f3BVjkx9Pj92b+ekwCsOhFCGXxt+v0QSbWomhh97w5CG8/rMoxngI3mQbRkbBYc7/VipcHA
pZcpPoeytO19FK9QdOhUT877xnqdn6e+Tw46/q3TOsWetUb1uY7r1NdbTXHlfZfZ99x9p/1azJYN
Vi9VD+2aCdiN9yBR27ONk5EmIZf/aYUHslYlzKSqljI8pFyHBUEBzP+3z7N/CLkdHyfVrA62vQRx
qpUouqwOJJywfNsWaDpKJQX45lJs7s9I+dMw0dvMgnQDQafcRqDpotwpRe+QFgeBr1fy/ry/Bldx
HCYTaQDHVik4LyXjEZLGL6rWze827P83Fv5TY0FXNRpffwf3/LfGArF29b81FH4/4a+Gwt410IG/
UsmnfcBs/auhoP8DwZCK0Mk0EGr9W0NB+YcDBgaFw+ZZ3roNXw0F+x+aY8n4DTXV3Ngl9v+lofCH
g9RA/+GAPzEMABsAULb2xL9lWkSTFI9JZRiUoAvfsonXi5x58w50lEBj40NDnZ/ZH/aowPSvZQ9c
I8aSzn5riEw+GKhSvZ5oy4AA75ABC/ld3O9o2crwa7wr6tJAjkfCKxXZ9VRRJDe2dBvFrF0xEo2o
TCWN50jNffZ7Do7ECdfspu7V3Fs2cAzKijyXE3iKuBM7xnXHYlmTU6mo1Eg79QzOS/0Pbc0/uL37
T0JjBFcXAnDNNLc+z7/GfAAwaiNlI4WskuXQSSBWNi6kG4hzy7GWpKNZoaBCIxcF86rdyHFyUtf8
XUJY4meCeQERpadeOGDMnYpvE185AoVklznuNh042KNEKJhjvi2WKf6DIZhKxL+LY+gP0X5CAmsa
JpIJU9f+aMpGiUoVeUgb5tHRW7mhzYRW3pfM76hgOvVxWWkOTa8VpTnq/9QnGquZQr21X2u8i0el
RcBFDxyWy4Rm2arVwJyW09DngTlnNMXBQqkdfREsOKPgDKapBNXWdDzrOJkRVhRAVzb5Z7YeFXW9
T5WmIz21/VkahDGLqL80RVoEop4vyxjTaVivczytdBvsN3WMny3R616dKqG8bplhZqjkWXox7bsY
DZzbYS85pE7+vF4VY7SepFENyw3jndoEH0ldwDghdjVnBvOZePKqf5BQgYvFHD8X5mANJt6S53lT
cmtLSht0CMRdxRzRRfc/9rFOwTTezqIljAtGe4lKRppuvjLN4HFdM2w4TdeUXkTTm9TmpU9cZRIW
IqKhkRif8BlRmBsxwPZRQmVrkHFdsbdMydiwL1sh+o2nSu2Z2M6lQIPGh65jkP+Dfq+X1WccIcNV
p/FoZVXhOYvyPV+e5pGSWT7r3+0khGDEKL/p71LDvugy0Ie1HSKXDvoFwuAhLrJv6wppMSq2y4mu
ux2dQTctu+tGX7WDnGjkQ6zU6qvq+5ovtmcapOqta+MPY/uGz5v/cqLt0AzzHDS1iurP9vs2uZBd
uXplXxFwnZnQ74A13qrR0CAK87VIuYqXZrjPpUdbs2mTt2pAn8vFRa8CsJ/PpdV/QERyjYSkuH7V
D0lafYd8jFqjnyw/kglOxmhyH9voNxexfCMrtYWlhj+lehGL/t4SKW4VTZDpw5uFYJro0epHl6X3
6NGFq6TpbZv3xAMO4yv0/m+r4Uk6lqse3ae3SrgybGSSINnxElWUNfU3K02pyavXjby2Xk33Il0A
yeWtFFPJio+WUEr2H7i5dW1TJtaXUE6wgJDDAvb4doEPlKj9VQK3vpfwVsxT2OXtp6Xea1uaq1M+
A50vgliev0uKETTDcM417AUtf4s9sWDWODNKmNFlUBy03hPCC3003iEqH+GCwfd0WX8l/P2pyNOz
Lq1XmUhIrN2ijpMslk8VlfmhXG7HtH6AJfe9VrtvSUFIYbw1IZhbExbz3tsnrep4OzqbbmWfOgUb
Y+5QhJYlsmWdiBOr+bTWDP+s4qOz7V8Rn6UtlnOla9+lLhGe2nNCt6AedLNzl47GW8b/qWTJLYEa
ZJRmx75tnnF0nZsxvrMM4zMy+AKV/l1fpvZoKfAVq+gB7Ml15hDYLMeApiTjodDboNdL8gJUh0YH
XBqaCuOxjJWfFUcepLeZ7qlePA+4zVDAUeIxUe8bcpojmq4J3JsjN+0QGnXWJtYrDgpsKirpsG9H
ExYp/Ydb8tyZ8ksur3y/WPZdOuf3GekcjiadhOX4irApCxpDHDCi43TtUJ/sbgi/0XAIwMLRajXs
KO9nbdK5RfQBQPJKqpJHh8wXz1xmmhym6uNvaOn8yXe/3zfvVz8y6wPll1O8Zt8LkuG343vpaob1
HEptmYZ0ggONKZ2ytO6qx9/Gpl7cdZx/MrOkBhHRb5I0IqWUO1hT99sdmWO95RMS2Nn5UPvoITYL
n5mrRq5852m2/W7P2lVsXyKa0p0TH6KGqKhwkWkYN4rTcOolnmadg9SRvQQ+HwVXGaHt1h2ATu1a
ZkvcJJaQw2AmT9FkKKcsHUK6j3T8e9NBshRDR5tuZacNq1551YxAz9oNaWXdmNgSEaxe8tR46zcn
gb3qaO6/y1aV+k06X61plbmV0wYbhCjJEtu3qo7GxRZKNfREDbYotVEAeUxUsnAip8qDeGF7BrYF
rl8vGiWPolBoo1XqdNB07bYQ7UuUzHf02y0vrqwXBThKlnc/kpQmDy2iH1pXuXW/jcxZYRCP1hhF
5n7X4jQPQndoNsH1EnYPy1l7V0llXUVR+VmLQslZC04hwATnEonCQr/MzFE00D/+NWvDvQkJc47L
D1Oe5fPcZtMpNc0rZ2LqGacQM2ptFAcVmEvc6yberTIkKuNpluoJQunC+YVrz6LwnXPls2wwp2tR
TajqCHdLM77lc6f5WaR+F1L02ibDtRYNjltpNWTXWCbC1sRxJl+XVlq7qmpI9L0WyRuWynUcaj+C
YjCCqEdyGn3Jtt5Ke3FAGjqJ/w5j9PtSrsFgGtp3gBCoEJNDK6m9G+mkaoLhq4K8tW5oKuKoG9gV
RW9STeELytqGSmb6RcP9lKR9e6dvEe4yonRKDOhMBFFliSpXaLAccW2iqL+gqP+x2vJTM48r0olN
sskOL3UdTEPFHYmfR4NNWWAy658gt2gzKDWpDBqaE5INKBSEfdzw9/RaFNjGU0+G8NVIMXsuYFSX
1p2sT/zZ+vRjTTWQa+pyVBf1OWm76qhLVNwUmmCDZT1N9M/y2D6r/XgzEwuYCKqrhuZGNAltzlvR
ShoMDcGjwS5xfTCK7HqKhtfV1mlmwgWmXXY19fpjMRs+NK3+2/bT9SAYOYHLOMeMt7gZfqwSB3GZ
yG+TNWFcrCbX1K3XWCkfSwviwtArdJ1R2raqOFjQY3q9+DFWo+wLRtt9ivp4dpqLU0h3UFvedS6I
3qpr7hRVz2a1zN4ImMltmvrFjldwlyQLm00Ioe5BUqfbTLQreMgnhp9naZifoiQ1aKXSuolWJ1Qc
ApRiet2x8bx/Oy6Pnk68TFksRbi9LeFgBzV3Hu3M/NkRyeYus/VCSel+5BuaehdMuX6yoxtzaW4l
p+WDkzoKMBZRi+P2Laaa2XEK9A0f60j9I86H7th2lDZMLTDFZHkGzNK+XKywn8kMHqfyXtvKgZzq
Fdz3TSWYpC/f1sZC3DMp5NfrM5jlRXVVgxYj0WSWhyrsTLGFaDUYUyfJZOTjtPVBIAA9kMMX6Cg9
L7VD+q2lqoFUZ8iWK9yLQoXc21LWb8vCN4ZRXOV68aT09njIVGYwwPs+bbzGlwkg+dLQP1xTTIIS
sUV4hEisIpsgg7vqVits0H7AXpHLj8rgVVVaBZGRHSGsc/grE62lasBR7PxM45buA8gnz8744fNp
Sq8WdVV9yt2Ty3FY0aZpb2a8Tg+wSLgQxul9U+bSMXckyRXYQzhhEaYgkCkVHTaUDhky1aWORrEv
SChE7qqsgSwy/sRJDhsLc45On2+BFupWsY5dOiqvMXQ/JgmObyoFvT8CUMWoKR07g8NDaug1Up6u
vWKrb9L9ptSJnIlC+Vb/7Lfq6Lgt8EyJ89fNfU2hiNru1dTtzmmrsEpbrXW/8/cTtLtiq8d2W2X2
6yX2tWWr4FqjdNdsBcwaBweyCplru3ZM4tUMpcGiBDymdIISUWeetFWIpW2H2Rfq9p77C+03BcXl
KssIg9jK2QiDqXPuq9ComF9Ewott+9u8VbjJM468yphEYGWqFAqcWGUrYTqzLCD6dFlDq3WosQgn
PnP5eLR0mCIAPp90Q/CzbC+/vcy+tr9FrNi8276x2Op8KAs3PgUnpljKm/K0mF0KQ1Hm/2qmq7RD
sj5aU9CUMWnXmVKFTivLl8ghSalI7PUmc7YZk2aIoyZ1J1LP1gu7THLb4h2+nUE/HKTFAhXQdFUA
IUHxth7RTRLFBYAOzNAErDgclevjNHNRmKNefbDiuPBbsqMOjGAYzRWgK5HMGohda+Erkm7cGyo1
KEyLWGVwqHoLvS7PKgk13Ai5Zb1ItKHthnE7TIJuo/XmiRTgB4ao49ShHjvpVZq0Lz1cXkaJCIEL
9bAoJbqlHquOVDJ4sMsqSFYcTZIi6M4ovH9HhvvVNBrfqC98ru2a4zBklNq1EQ2zQ9EVAqORQY9Z
EvpDomRnZxkI+94SSs2O80MluFT0oLqhyBnF+8oFyc4QmxRoqy7Ndp7VbeC/TdzelzTwLyrwgECZ
2keCfefraWUyJZdLd+gH9OImpY7EbONbhbQpF156yBwf/9IYwSlyCBKPOWQYalQfIzTGXEKFp3MB
w8VUXSqIWG7WxN1zvKSkREgOo0tEX2gyx+LNsuL7Gs4xBQDsKVvn62laq19aw/l76oRHrbAPnSnS
6L9M35q8nI8IoddrdhHbt9W+YjIexyeMDowxLfsyUfy7AJ+gIf+w9ILiSVG9UYVhuoeG/VY3xzsy
VR2cBfGHUfdLKGr9o5ithExSdMszUWa+6NPspo/69AYIuk7JFnnnoJrnZW2WJ8mUFNDHyKGNQn3A
42o/xVJXhXBRS68mf4JZvXk3L61G7A38XBdJM8DnDFCW2BbICSGiGcRKOUoe4Ewj8MMy73I8p6d0
mK872OR3jhPdTJlSnGwNfF48T88oQuoz4/JoXa07kr2qIXtAIuZcpQVwJqR3CVOTh2Uh1Clr6RRO
Qn9LTSwpcpmDVSBlIExmYg8nM1aDyuGqKjdv+FOEz0VMCwFnOGEx1gH5puJGNBjGdbBZoVnMXmpo
d/GUy6hQBuTlTtGfik5FHfGkdBQe0EFdm6RwYga3OjcuVPzTY3xO9ao6JGX0oye24UEh5SurRuu4
JDqaM7IBQ0kBBdnO+SmF/T7LdThsAMdRhk3Jntt25gF543MJeTVJDC20prk7WAmBLquSP1ibgzai
STChDWzkMvWFxQ4xrprEcC6+xFRlLJdfeEamEk03AEnM0Dbne8rFzoF42s5r9Nw4ySvzeAWrCQ5H
tJZ7LBl9on6kHj20NEjjYfiZkRh2O8z2t6jUXkaHkcwMvUMATUOhRmpAE5dnhZhYoB5aqCTAOwAp
EvVLq4axBOaONn3X0np8aJADS32OhKCK77NF3ERaOQYpIkwmIISFrORWVNJF2ADzFa3MwHe+rHLh
4FYE5JISkU21lNJLb80UFNy4hjinT/lwwdlStfdGWt6lDGkUIDT6fDSXDsPBoGFimiv5kkjLLePp
7FC3lR1G0nHdIpRkWYxcqwspiK3lBtABLa5CL9ltVId6uWPeGCaGTh2H+FGWo7M+mNWzIU1v/ajI
1+0r9Iz0CUwFwRzNcBclYKtmBozQUB5gOXSMqgo9qHQloHOAv4/Red/WLYNs2H/otdVgNiI6ibP9
g2TR5bhOA+6VYvUtA4226A2fWulBxDalNVN/XlA0nkaDJFV0Ld5cZM5JyMhn2766avNn1KbXFrl2
QdxPETHLnt2LC2m9zXktuosKJPKemiVMfXZOVywT4janQTJsbYt9LU2vBNjJs9RIFlOjbXVuiQkF
rVohxTjHY3aalrE8ZY5YgkimliS1Mz3/QqoG5HoDZRtJSOciaX5VkrIE3dYvBK3HeYHESYKoFiRs
ytY//L2aihmct94U57IhK4M8Vro3hQZMboE8ybiE+mJ2mOZ8pWPCBL4vUTIWhoU6rdPJC0XhwAzD
9vZN+2LpnJd5oNSR9/VUunoK1Xe01PGv1Rw2SCiPKJ9LQz4v22JfQ2G5Mg/sp79u9yBSfQJI4U1s
rTa9RTqyr1V7h5fSxyYliTXmO5W334F0E40oWH9371TvnVcVSoUv14hd923RPnT5utvk2h9AiUGO
2pqekWPr+rpzf4F98ce2r5uynJU0edpM9QCMoNrauuC/Fxbj2bjCHvX16P0OxZZ5yr+skrECGCaJ
8TT//ex/edC+0ZZMfP0d9to/v8F+9x9vQcqtYAoMnX6/I2nw4vTqDKzp7zf44xn/06t8PUSZOXLT
Xj6IbbTIiZBgSX0ugqhOtdWTTPpj4I4A3293NzoCFXVy+JJZ+5DGFqiRGmnWvrCidDhTPKVvtt8G
jdKf5w4eKQltdSCgy5LSW5aENoyEYDaL9FhU9hNCYqJYtz2A4+rToeQTGAD45YBdHEHUtiv0ccsE
P2rxOdhq8ej067mM5uYoaSX4vQJBCDoqB+/T1hfGLfA+V2vYjtMPwCHTAbmuGUfXgyrOCDthk43o
8JPFIObCQt/DXuSmBeN0Aw5ZXuJuyMVjmlq/klpA/GmIoNu4teQO1Dk+1TG/oRL7qx38bkzvmnmQ
3XlILV+Yaci0+21M6SzSKvCUUvswO9ScFHx6V26l74PC918tkihWcYLk8pkTEk/tY579REL5ZsU2
795DQKqlXxGqda4xj9WkP6O5f0qaRQSDat/tHYSK5qhbFNOnNsF4wRLjmap4bfWf9kwl17BxZsrj
SQWbJlMBksnXQOzV/9QribDc+WIl+aWU4qOqxO/q9p0l2hUwsxAMXBB3RwwQE95t8nvGfxnck3mo
kWnH1aOUA5ueHa/HhZI3yN0N/VY1hheSLzCd3+tF8zIuxoNRg3yodf3Yp9KPztZl3+nSW7WZH21l
fcZ9Mp8UkDtu69RXfdtBd2nPBWO3PI/ys+ij+ATR/4GQqPFmjH5Z9cKwqEGznExMkKOuc7tdEopD
ITV7xp3FFnKGFrjVV4IlFGYDTvE8a3bsNtN6sC8tgy1P5LbjO9QhnIbodItzkqfDsWK+0Dz0zfOS
L9MvlakpjTTEc+8LIS3NHIXKEN00xoRh0LnuK7ITEYcyPL8hVP5Jx7jtWrXzaOFCXq4bg4CTfrwm
NwNz4OI7/fs4dTrlTelzcpqrfFTyYx1j8s1eoCW9zlHSUoQl0cYW2UUaujJAeZsxek0fkJcj+jXF
R62VfOTOCSAexfhENMtbBtLppsY0Duw90GHVRuFlnIXYMGSztLy8QdCEKDWiyXRhzCdN4Si0beWg
1wzkUfNuCRJ15Dflj1aaZm9VR4RgJw2/LoPoipZDDnp4zfgBxUTAgLMwF2SmfrZHx1seHCmVPbHa
P6yhuNUtnUTmmeTAiDgYAIP3ars5Oao89igpPoGMWQLLiJ5TRLOV3L0wKQuZS5huOfLf6bJD6LNu
3KUaX1jMiF2jdkuWLX7WhNok+WNdOL/siaTFsRZnJ8eAhI6e84GjvneyBlWxm/01F5mnU1H11KLC
L2M2bibrs29RvyfQo2gpSpYWhaCCiGSjMweUeIiGOaXkpxxdkUv/adYH2xWA1CeL382J87fFkcNh
Tj0KRQIiV+aJSjL8uXovuMgd1O1YE//F3nltN45ka/pV5gEGZ8GbWwI0EimJspniDZZSmYL3QASA
p58vmNWd09XrnF5zPxeVJUPRwETsvX/nVjQtt61jEJCIUV6O/0JJ6cqA09oWOBzt8Nl/4YJnpXFT
Lq0eP9piwiCH2I0QawiG0yubI8ILCqE5hZ9vpWGWu2GTrgkjhiYig2oCvXFhCZkEEAIVsJuhtIn1
5ATZf3EDiPOLZm7LhJ27lDWD4veBcc9xwNYFvpa1KN7hHDXFEADfImryi+894xHlVO2EVt89x6UH
NdwuH4phZdykfa9mD4BKcl/hxg7B7WI2AS7a6kAauQD/cqp7uhVQrfhZ2JAGneAT0RNDvsG4+CSD
z5gX4mEE2Q0eTv+rL4qnLGi2nqx91FbJqwKkQbsgrIzpuPddbM8ITdu6iurkFYsIZYeqGO+WYmMU
67zxnCoPF5nfkJeURXVVIQEY1ccfvSzyOyr13nKY5GHM38V0zDb94Gy5vCDM3MHRz6OmobJwu0+z
S4d9TkLcttNvBoC0Hjr0JjFtMD/7S+DwU3XO0RHaw6wG9qO6I+vppkY+FZlT5oY1xPM00D7NND8V
ZfNJSCjWwQK/uZZR4fHOJynDEQEsMUvL9nAtcUdrb2Jz+eyUiQdjZ80w0H8wuhmX7D2ev2ZtIQwZ
6hp5affSAN7VGH0TRLfqjE5194vwMAZuLdABE5lwRGWbOmt9oHPqw4pmBq6V3ywkolbFzmYGi7DC
ec8MUOO8+LRKU7nzr0wEYauRuycf197/LFhDW8159QrjSH5AuzEN80GrxLydDPtjhFi54f7u0Y/x
nkpYOzXWE2Fcuw95UU2hW6N69+cx4m7n6MNyCykR8u56KuwXgLUWN4u+YqFauCBibGSrQHvyuS03
FVaD4SgEl30c7GcrKKJRO5Tar77sSuYGIDuTo81sogn3wNy9FeVD2QRrtKxSqcFCy2rNu2nqEEu0
3raY7nWdVKp2Wra1NeFXt7Dw5RRJHYklLAnJb2vj/8/K+U+sHPSIKGP/e1bO3QeG2R/1z39h5vz+
o39IfZ3/0m2chV1Xt3XdYhD9T2aOF/wXlB3HIloOlAlZ+D+VvkrOi8bX8Hx8wTABsKHz/EPp6/2X
T0IJhB3Hs0GndOv/hZjztyQo2Pg6pGpd9/VAD5Qi+W/EnFqf8r5Ki/XQrtQ/k0BbNNkQSVkNC5KU
6UEgzcBwd8KOOVCIoR3BGHikbvyOPXZxfwZEONr1aDHZ/E/OUsa/OnJc3xyZI8p8hI9JRvTfSCZj
iUcyJM1FTUvgxbPFW8LAmmeUD8sIVsuA5W1ByGYD6RqVp0RItMn/1/n8Sxv9v+qpOtPWj4NSeMPD
+WOxdn0TPhmAFtZFLvM6828WW8jTdNE56XxYxg5Or1h00Cr4pCQOOgxAXwjcQatp3RMC8utH3tTt
1hHER2r4lvIWSyArm7oWlTOlN6QTpskVTPfyUo4X5o3Qpwfes5b65X8wBYJH9O9v3VCuLVjZ+yZn
+u/2LfC2feK5PDzZLdgPwfRNsEhtTcs6lHFShfnsOqBoGfVxrkeJTpCoDhrgru+ZzqcctfIsZ0mz
po71WghklXnPtj6WsNntAwF8fmTJ6pXpxcsMQ+I2C1yG6fE7B8k65IAkXs3LjGnGYFPIQyuUapfI
oUQH8sM/bglNcgAOmV83GwJHPSLkqhmmlW7lBNQ0ucUGU1DPtk8mNLUwto1i5652BH1Fbhc19yTe
ObJ0oJrVDiF13M1ZT51QSRRFWhka5HMOvgnde4lFlDAos6f2OUm0szYn7XbF8i0sK5czUw/bsqCL
8TLzANlV57zBBEP7fvGY+o4zfZGH3VdeIbkcV6eAXyZv3SntIstRR1I9uncrnPbOLdolHjPBktYY
EhYtJccAS4SAzeTYetbW0EAh0sH1t1ZJ5oWXHdKUvPoyRvolzOQrIOLrRlYMGSbfSffQXy6JtL83
Pjo/JRjfxCZ8AsJDURsHpK0EeXuRWcOxK45wvT5LHSqFlftFtGgJ9S3osMS0P7UZlHZmJyOvWsIZ
rBxZZbvusvzNnpIuyjztQE3NXdVYJ0CLYjOs7blzU7QAA7MZELt9DV5NIUrtOVyMIbJS/4HdV4EE
y36ULXU74xOnpfEriCZkTGz+cj3N51KKeV4cnRYIDL/vUk3oXyqUbPB5EW4HxlIvna0RD+bJb4Ob
X5w6vW9rwKiguPQw26yOToAp68tkwdjrSDZtPXugBWo2C0QVYB3uyT45SkRlGdAi1RAdh1Ncrr+p
cCAHDZS72bGfl45zHjBjnlY2bfSA5rbwp41IAe4Tgm43tRxebX1Ag5vbb1pSbDs3JiG+FofCrhsi
iWpMcDh2Xstt3a3pl9cmpzkvX6E+wtty0jCdGrpf2jL4UZT1frBdTRP+AxYxUlvgXbN49BmAECKk
+9jgQqylTyvngmzZCcmetX6D6SLtdIOSULR+dP0ESeYRAl0vz7ZElpcEXKmMqLkxac4Ldd5XYX9J
VxzsXp6sXAIAVDAMjG4jcfSHVobjHqg1Gi+56VFCPskO4eQczVrq3dRSTnBKSKbFInfjW+156Chr
Pc+PAie+ExnPsBDYjVtCt50adWEIUkiClQrHSyoAzr5hlC/Xd5xHyEfUzTqcU/FADhesypnHkwjO
4H9vek4LcwQrq4BBqlixukcmzKTF+kFNBpq6LMUO7cBrzySLleNXwvx425aadZNL+VYvDngl6apM
ecnH0Zt2mysRZWNx9aIXx7MGXJUYBEUg4w+rejn0GkZs+BZxSv0OXZJaxhud0f1AKPROt2PciWRz
wn1j2GSCS4nT7KWJqrdZ/MiPwZUqNh8S7c3W/c/JsbkDbf/U40Wa9vizKk12MJHQwMoGNqSol7xC
O3F9NEF5WVY9hiSxb6x83w2m4qRwk8gMtmapEiRTF0Kh0Rp3ugGZsGKLwLoNFynunWlpscAk2yPK
H0D0sAYb2X5trHc31zMyjSzMEn/lddZ+OXP61M+sEUvN0m7zrhnswrg5MEYjfTTh09UQE2tT0C2U
PHsqi31VxYh7OEeNmX817fUyxXoDk/EybBsaD4/ssuZ1lelPewFxkMwYra7dXl+IKoXPOd86kwW8
zsW+L/XsbfAR0edsL9fLhL3BBAlMnlY4nWG9cmsQCbYxgo9cprdNl3y/XiK0XyIs9eRraPywKlN9
k60JOn5iRL3sKaW53nhtfQlw5d5Jo/gydTagdmDzmPIZzgejnVAQpuOQMAOm68C7LNDSqxNouRXv
Nyqa4CEuhKB1RilfMaZRe4VWLdFomJ+Jpesqu6IK1bVvkeYAwQzrQSbM0Aeg4OBkMjF+sL8NpQEY
wrDkemHGC5t3lhRfWkw4g5bWBL7Oxa5Zhx+jMnkIgEs7MT1fryIrYFmxk/XDSosHtExbL2aX0E1O
Z6cu8KFwytBeK1B8A7JYl0IJAiXxJ6zgQBtw7s1ZyTS3uZhlgKNXUux64b7XnLrAZFGBQanWnDWq
Khf+3VKjgcEB9Pq7tkK6lHSfdeoFYZczAsfjLr4lodSvWIrXkpYGS71IG9UTCVqkOntz1SsvTatk
IA+VVV9attWNiFElivhF6JwVhzn9BokL4e0BS7LusBu2auMIRLcjbmEF02TfybscFHh9YBSGtDvP
f9oxjxFt9zpwbGPfgq4zFe22c/h2NJNTw9bnpi1Wk4UVkl8D8zLwouuObdgsdlOQ/srBiNBJyoiO
LUcTY+3s2HlFv+NG5ChcrnWAhkUSdEy2Sc4JND1YG0V9vzBIDGNPUsTM38aOTSUvVIM9FF9FO723
tneuHA1y2HhaGoEjH6vLmhdf9fyC4A7IpIsv2szFtXitKp1PopkbwnW47wMXiiHMwQkZ7c5cq5ta
V7HeOceAY2bpyQey38P1g2gtSSTaAujBLkT7a9HY+59NCDiMYl+tnKvkmGYmbFpWm00LffKvEsSA
pCiYQV0hyHbgshj9PlpaN4B08NBa8d41MfVMuc0T2T2LcX0L3NuZG7pI7HviI7dZCzJjIykIPZgF
iK+6g+2m0TDgRYfItUQqrW2ZJpHXXNz11v3SaT9pSgR3J7fKFI9Ec/vmEZIb96A9f0tKgMNWLatG
yhZbtBydvmkvQcJq11n8oYnjaVMg6V5ZzzgWw4Q/Q1vFLD5GDP8CSlMCh5uyirdAknI6ewIaDLcs
7qGbJHewnyu4l7WEJ7O95Seq7wkCFAvpSCsCWuc7+EZqvxAQMLLFLK1YO8DMWJW6UG2Tkra/nLeJ
rb01svzyfLZWJ+D6aTKtotj4ot/YOS0stp4teKnN72N/8BZGVqh7H5UJDrmTPeiaquNn5Xk0li+t
Vq47a+FD1k1ySCdiFIi/goDquVGhQ9Jc7ENQcTxxL+OcLVnCtZY8NC40YQwldMiD1ecwTU9mh3NM
l3GbW6jo29zBUjmCW7Dem9P7oBb2HP5Q5jcEX86oxyb5VkzMBDvxFZfcOhAiIabP05FbEEsEc3zA
i4/A6DL98tXrV6IIwAE2ri7ltnSrM86blzyvz60Gcp91oRkHKrhC7aPNeUxS/UASOCq/4oL8Hay8
YR/S+vG2ylONLAR8MKrJPi6wpphz6LvE4Fod1AR3aCgRi+ZyvfwCkjZhMESQHLfu2n1UK+At5gOe
WlSv9VwzV+drGZSZ76XE8uO6GOeG/3KtQa6LOG5DHdM4/TG2Rv6sMKh7iv5iogtRp5JE5VfmL+xw
qFk2FlhLW2XnuR6gI9LVmHvhzfdz+moRq5qslBlBwu6MrQ0sx6H4vNa+njsyx0NqgJPUsRLU4K3d
ESveTu3Gz8ovveW6VwV3ORTvAe0NCAklpAuam03ZV2YUFzw6WC/d6rGLSXHIVUT2LXTEM77ouwa3
prD26bTznBErUUs2lJ7isqrlfy2KAyLpOmQ/otrwe3TLxnssWAL6XhzSwbkUFRupvbjPZVA81jnH
WmTlxRtsOIA9QyLVuxs4qfjEsgYvc22xRo7ucVycy3V3XDUaV9Od7iuZ3XaU4DQU2Rjlztm2y0s2
UNU03vqTAiWCmk6JU8UvZsJHVp99lukpSOCGqLohqCC0JQM3VZN/USXShrDvEdpBUB0fCKtzHlM0
JyYfFAHdqR9QqKviP8mcD2wZmdexEjfusS7N89VU4Nf12odBnu2zGGbM9RHgpja1cigmqph6Gp5B
3e+uKp22WClasu+qXqCJf0EpACU7ox5G/hxV6tj4cr3LcDXfwFj40YyXomPDvJ7mNX0sYDRyJpN1
1zvpGXYVUQnlSaasPd1UX8yB9woGvs8wJdkP3A27dvjEvtdYcAwqtfxLtUhYR6kFjZx5Vrvrdaz2
4c62D7Bvv5yKuXdVVGdBDpM0HhedqbifUyIt5vSLUvNiu+60G4S1q5zya7QEHvhi2S696nMlblgZ
qqkNLd9tps1PMi3sGzmeSBbI7jDdOgKOUwjin432WzuQTv9uZc7rqPsfaRDcQ3I5ly73V2MMkuyE
8mfteGKfc+XuHnBCl9QkL9gxtSxKSEHsG001f7rqUrLG1ENiO1YZmQSMkovBNN+DDsNI3A0YXl6L
SjUDuAqjGgdOr43h4rXpbJIdQeYBZR4FIYAwBjXxdyCtE+wJEfkapYXpxq8uG+Qm8Bh6DgWb5Ios
oqmabE9mRtgoii3xf6epxXdaj7HR7gwtgJtj4TgXfAmlbi9kybDXKXYQ1fGn2ceCu4ZUg90sdCLg
p/rEZg1VnUpsWMsbM5H1NuhXbnYHWVhWzwtHZvnQmWZTUsQvnoe0TOTeRndbBr3V+Hx1LHCUwHP0
sC2hYAZCapQAEx95GN+zkmXmSqAZwGpQyov+Vp7rMgXNFRXoU6C593+cEa5fXS0TflsoEBFsbMhI
YpyvhKI6ilEbx6IDgypEpJ14tdRLX98Es3ScJXolMb7+cIqhyzWekW1Npf8sRfaALsLd6QvSVYID
xa3nIGdNLIStv40grsYQ13/w2dyiq0Hcr2iE139+PwRPywBmpGIoXH+KLgPBhm5mdMAIbQsluf3z
N9ev/jz4zy+EEgb/MaO4fnv97Z+fBddn/vPDP4/5b3/2t2fNlBhZMKn56+NVV52yuCqX/7zO9e0N
SuI8KrHz9RfXfyCb4J2CJNq4qqOvT1781kz/OSjBzybI5hur6ZZbAwVIarkaUUR6Zedbo7dADa/G
I5aQMbKof3qaJJ77OLWQGH9brMSYespy3ncwdm/19IIOYdxxLCWGKAnUhiGeQ0KG3dvJs5uakcHo
3vK+HWgv/PD6T9eVKXZPubZxEku7ZQqG7AZ60XYYZu8WMZZ/e/2K5RRX4VYHnRyNg2Pg1gCzcNcs
COm1vjWhufBPvIhHEwfDnebSYQ5991lQ+rYxDcdNAtw5zBPdl0f6CLzKraGwIqnne+5bTFt0WhHM
4Aied+tDE4hDnForUsWiCDO7rTdeYL+Wmhv8BJkgL+y27xcYBTnx5HiTIuIi1MTBJwlNR3YnGlr5
m8BZdWy54mLfmQrsjlUNohHnhsH7mN47yrYtBYlhj4ZONfkoFoqMAmKg6xQOfGnx2IrGQzZX32s+
xOW6D+5jHeQte0305FaWoxYibABllj7sKGOND/hP7xYtxe9LMWXxdC4993OIi3OL5mGDxSaZtWKl
pSkZdxZJHU7OSh0eJw+4Vj5aU3JetXaItIZM8sl8nvwCO44yS9joUKtiJ/7LXOxPv/bsUJGfFAv9
ZzBAAsF077MjNWAGdJq70qZCbPdNRmBbPt0PrUEVXM2nBEfhzUxi4wwOH2G94N8AE9zVo0QSiyap
tuQcyelnaSziaRgGa2vZsRa2lbdV9lsMIf1bv/QOTWxAunekBZQNAau0moe58qC1G1SAS+Idqj7D
r601ikMFjXN0UbA4sIyZ7eBNZvbp01y5LkVLYR91h3CupYQ7kWBBjC6VLGrpPztjYVILLN/NVLBB
C/KOOipQ8uhbrFuIA5IJCoS5Wu5FpRkHL1+wjOuMXTfl4NfYUjp+8t51IiAmRxyDYGzCRljLDRqE
aGjlRmd6u4ktcTHsPmYCIyIZPJsZY2hJfYyE0WBuK0/taPnbsfX1jVF3h9byUYa6NJkIQX/yDuhX
sFPfF1Z7dIokqnFi2nSw+2itUn+jLXtbT2+LQMfsMO1H3ka+xen7hsis8SUnZfO+WL2TGEmFaKnw
i+aDeRwZnDY59Pro3AQdAKYYY3Li209aw0PSmhebrXFfUInVndS3U1yADhbMEBF53RYAv4xT012a
GMdU9/17weyaCwhDl17vOIQkakNocVzIe7Kxd86AkcrkgDQ7xJH3CVlXhK7VgzZy3WPnDzD85o7p
mTECuVX+frJYLPBIPDducFcZ3kscMxLpfchJRvYwaBLu7aD/oHFlpKLMTbXmm5FOaRh4EwkJM7Ms
g9QuuxWIZAWmPAFJeDI/oFfGAgFqHvIF994bgzwspOBu6RUvBxMKYf1gNPQjXfM7YVhHrXS5GOp7
995Oc0IIsLS8N2TGZtzu/SE+aSi3MYWdN/WsPQ5V8WFMLQPZIeGyxWjMNe7rORH4LDKuSlxkabWO
Aoi6/NB33jekIyVsHH+npnO1uw43XdP9qoJqK1TPu5rLiciyU1OhR4uDDIrECvt4jd1zb7X9oSPx
YjHTl7Gt7oIcacRC8DajPuNBCnF3NehYWbitrOhDBt/cqPiqkteNB09CcBnuthMOisrSKxyEHaKj
GW5SZ9gj2sBgsMzTO1Pi84W0A0EK3tpjAUtEM6Zt46b98RErVedZy+jOclfs4jQ+6winqWDKcjsu
7ptjO68zuqGY7qUZxFabUPKa8g23ozOVXIShN0wux1lQXCIkGT7i9Q7OwEvX2HuWupdMylCszP6a
+JsHuAcDyPw2Cua9nXMYXes2EM0ttg+hJTTcEPF0KpqkgP7VPbeV3LRAQfGCWKPZ4ZUMwkGPWIH1
pUTKmq14sX03Wk20UTEtTsEm5jvzYzmkn0TPbbO4ITgSzGCCioGmsZursDNQ8RlZiPPRHi4PM9fp
M0ePvUkQAEOwCk5T5/zA/Q00jAkjo3WQEi1CEQ5Kdo8K/65t2pfRNS51ZT6AbblQKW5iUf0IQAgd
dUkbSb47CV9LT2NjbbUBv0mi0HtRnca2Ybd8V2LZ2dPOWds/4Hxwl3bFy4IlMzZlzV0uIluYP1KT
Mtjs+kOtG28yMR8h1+zIPsYiURkPuE63sQ3K8iHN7uehOxZ5Ag4wHWyBgQbHvOqbQ7aa3425PRtl
cjIz+WC6zA8cj0H72pjw+ccoKysSQMtTn1CrEb0H54IsTdySDAhsRcqYys7XaCi9J4ueayO4L5FV
kjCFKX7fv0HnPlbMI2rbflOnRj1V5skDoTDkRxAFTkKE/90u9JCOvd1kvXiPffdz7hBBRnYA1WGe
vdeS0zHNLcGD/o6Mjq1vvDpx+gO+0AHruygmtSmv8CozSu8mWd3bVsPix4BPXZQmMxd5xwwe+qSx
w2GVJxpvtPkyL6LBZUFZ+XXbIk0ie04+mKc8wahPkL8mem5HTDztGMJfKZJ9ugZPWgVCwbJExGrZ
0aoeV0hZkeTALyUrW+Y9Dn71Ua8JgVtnn6EOJMgbJ+8uWk7Wu5VqHwMr2ZgzWbL9yo5WTLU2IPd4
FRM8dTfO6Oqg8hF7oiPj7oqn2Vl+MRP7RqkSYU/42WdHP+cyRM9Eg27gH9qgKLCr41xVWGDPzEWH
I/r1eOcahaCz9R8XBhyQbVI6bHmYetva1kWOlNzwzvZS6wQrYFjctNUp9jCW1G3n6DJeU6ZEGjez
hBif+962Lu+pq5MI+c6KyVF86bD8J7gtdEfIS72RuBG0XvzuneO86Ie8VbLtGh6Zq7XR6M8/hqL7
4Q7s+hiSTQdSjDL21K3Xnioilgym3H6Kd0/jneZBfqWCcM/aMCEI4Tkb1xBZCid5lxrXmiSLPk4p
D/A23kpNJFHlO2ukT4iQJy9FyYuMRPPyVwtb6w2Z7vsKBllUpHUbaTMtVUVksS0t7+gaTI5z7YkJ
96OrWVaYl2z0eOVFpVlw5heJstt4WiiS1OSliOA/MFCmHUy9EKNSecg1/ZjPhb1n9fs0jPjNSWAW
ja14n2or2TFfmuGyTZcGADWdlTKfmOD1XZ8RQ441e3q7iJMtq72jsWPDy9SwsxQm14jMq29TwOC0
sKAT1pnEiY9xG5vrHbEzXPNyel/SdDfpJaBW06H1hvgQ1pn2CvueY1J2rxq++i4WlpU+RlgxoOVb
+x7e1HTMTWcvXRO9golwnbmJpyd4TjbZFrQMwhuyXoxSyk3kgHUh0U9fOic4y8p/RQHqWsUPe6W+
ptZzkTRvlopeGLrqYw75V8b2AZ/rdzE9YJ6KN8ePTpG0+W+BF0G9Hk6SKJJe7lxHPMPlHpHKyp0x
oirZ4cyARJFhl2MzhrU3uiy26s989m7zr99lsxnalPc9sUDscoDPVThwgei8hMvTq2fLIAp2LU6x
6UcvtOgff2qmSAN4SKMeEoBdzdX15RonOKinmKC+FnGM3IsAKp6OSl59a1p1ZGWv63pWz5tApCLy
9vpg1Oj7KfU9rC6x81DvarbqN0QWIdJTH0PphsEcs7OgLnYGG1KbulHL15YGc1t9rX7HfwRhbCBv
7i0YhdefU6QaHZ7lWFHa+g9JsLG2saz0+n+sTA90FdBx9j085gBWWcDfq4e0+Curr9XtGPD85Ond
9QICabOzEUPYeLpOocHEToz6l3rxelwKIErGvJl8bKHUW5bYjfyFkR8DvhVVwAin5sbZt7aDQM8M
1eu1KIbTpo7Ue3WgyG/XKkbuEhzUi7f9tG3VBwC4tor5Bix57upIPZ16X+plNfVxsEW5fnaeo3P2
Cd2W+uvU1x96kGwDxpz6dS+RvP/18dQh/MdHDXhXJvrjhLlZt9JMWFRwAGvNbG9Zv3ddroi2yWYA
AVu8CuFJcn1MA96vuz902ha7YZrBQwfUUurhWaLvdRT2MU+HKwRRAYTnMcdiQtGl3k79KOHXzeAf
1EOQjCH/oUPRe3ba8lM9lQ6XvjJ4Nwzdl77/IZv6rJ5SPSZo7sv1QT1Cvae6+ZXe/+NNJfxQvYOk
cW7US/ESd1LkrNTrNh+M68upp3MlatoGhzYMKnL4vutBpnBkp3zr1s2p6r/rDSCWX9fn2WSwiD7i
drRA9RCDbohewfnPBOlIrOzLo9i2uKtyCVl01VwEQ4musd0v5yuA3475F9vtC1luBVM/5fVRvSS5
GRz1Sj9MIOYmjL/UzXWuJWbRes2l6KfjXR7H8x46wlcbDId5Bs1eGz3D+hs/bel0B6fHBKXLT13y
gYZYstmYj3QLP+A3VgDu3sOVBmF3XKiiumeTZFimQBG7e7GbAf/vyhuifkADTWoAlNr1kJpVemNB
gsec7iVGRINJh0HfJCXjhvJ2aMSj+g+/dBU1qoahlIcDpCEzH9ad2BneAILFJoIPTvqlYzaxyzyc
tMcu7J3l2xj3mDo5jKgx2ygOKxWbY0E3sHrv1Vrzd6v28I3p+rCkYZApO0R7WZzxuUioh1aHIbuL
vXFkQQ8mnIY2Tr/xZtSUi9qwepKDWFEYGmPryNqVYA6gxt0+kRzcJQgYtKivsNlQeKWhEBgGdiWM
YPCYzDosmp0d0HynITNWLm+Gwku1nHHhQQlSNndJSWHrKshMH2FQDHXxaffZsCUb6hiYkvdf/2r8
BrDWKt/hT2x1XHYBXQwGuL1x0CsAJDPDFVSPtzhufqtboz5JuyDQokUTYdm71QBoGX1i++xJf8YA
BJTMLC9xMwFCdrWPpwAeOkmcHTqLXucKTlI7H7B1BQBJGXSb8PowDyDePR5BYku24YChyiKXveVi
8WDO4qi3pX3T9vqxDxhGLBIPKqnATMdsTtcRfnlTNbzNK/OqgSqGk4eE/yd22TwwKY2ZZRsKhkaD
0G7L5jmJKVKvF7rvpSRM1O62x65sa8/xtKvoZFD8Zvt6APSrq3agwgJ3ntQl32oeKdDSyXdOd3IX
VIqLxlmdhE8UNnWj5vuH2lnknUe1BKxC0rOHCbL2tsbzJ75MBpYj+e760t0M/8ItCGSfzToNhZ3U
Nzr1tUMmPXQGSCSz1dz/pBVUfaUHj5GbFZqbooPV9V2+ZjIa8DipMq4Lqbtv5ez3YSsZnE6lsxOY
X0ATeIgxQ8fPh7/0cifEYpU7cUpfLMXMkKzRebYbZ824Mhn2tdO9VDWj5lRiOm4u8a1lmzhSiJty
4txm35y48VFvBM8uZnu72kjrvZw/qTib7ZIvJpYRDT4X2FvM5nfdAJxIZXmiD4R5P6/FbpL12Uqb
T/DudAPzJsDyG+PRuDtPQ3oy3PzLL++CgNIITrsdLhpTZ3UvxBPXtlbNr3BdMOZwWQOMgrgjQRNh
6CNmAzdGwpxwTmFvVbWDeT848284VQGKV5YUsiNwl9ILhzW7uNK6M6j3kX/jLCMpj0YyX6GQ3VSM
bdIg1bE0pTQiAQmoS1Doldnt5OehgouuoAGW7aApgPcFBVMYK1aD+k63m7OzOk8VDELAHoAbbuCp
Ne/HyXpzchq4WtvrQI5EMZ0gvm/ZDnZEO4P5yKnYxR6IQIPXwtjsivg86xMDXGI41xVeHKGEgN28
iASJrmPjW9k2l6F0nosUHpBiebF1UD0Clq14l1QZN3DlcpmVfrmLK/2Xws+uxJxVsA7zoihv4U0w
K75Llhiclh7NTgucjU/0HkyRVJ+Ljyeu/cI/dnlxwSD1bLVcC3WQvhOcR9IkoLY55d6ulB73M4mp
46RHTsyGP67BdBpQVc/6/C1N8GRSYyCHrKwId52e/E44MpBQXoyVGVHNJ+zndqYnsciyTyGZuyTo
7oIk+wlBjGRiDAKUomavIUFCbgMnwu3lQWKcvkFPGZwqAjpaxzzZhXhagb4ZHXKBuIIPgXMASHxc
kylR9duma4at31jP7RB0t4BsUdaQgOEaMD2a3ClvCC96sBrnkrvmZzsNP/QcDNlaqQFqfQwzwSkI
UOV0SWig2rnCjF2V3qYE80KqEzKC0zOGSdEnG+ErnpaCmaae7gE5y84Dk6oA5/pkeCvmYJ87HLne
A9P2xi+E4y+/yVNy+KjbL00+Zs1NbU/HolS8WAX5lZl7t5rGra5onYNiehapF434y4VpKyDUDD2k
kaS+KMTOVSD7DHizJYb0S4GCrt++DaZ8Lgw0Y6rfEAtXL4PgLMxa95Hr5qnG713XbApXZSpIEMCm
bYLvJN18lzMLEG4ifPqA4DXHaJNIEEr8PxOaLZVr+6+EZsM1sGqHWu35yo6R339+PBHsAP3Z+N+9
yY0GB3Y8ELSqTvYVFAX59f28RuzjPK+QQw/VwBjR1pSiJQiv3AVM8FulUvxNDdRHFr6ZjV1xlbqM
q6Hpm7OmmIxeQlkUE4lw/c6JZ3W5lxeOCS4bibsnvty9Wyw6HCWgKCf6NwEcGSgAr5u6WxrQp5Vc
6f9AiHb+nU7++2NbnkMasBf8LfAXGldTtXk3HmjTDiULx7wad4EHeVRja0ZajnP5V7PMfmQajrPp
fINkRUNxLpqcG4JODlYA5UoD/25RNJ8UJsAWZOmLIuSjQ1pDxRz88DsB4cTfoegALlZAOAO2sIBQ
IEq2NTOtnkUfcyNAQY617EuVTam6TgtFRUYcUv7FtVcEh1p5wcTdcqbKepc9K7Za4SrXpCVKxY2v
d9mhSI/try5b8e4o7f9w0Ky/Gz0GuuHyQU3L9Z0AcPdvB833MIcTmjUctMyCANfGLysYJfZRrGUK
y537Z2w0YTko1s+VHgHqckMk14umthYalhOCQTxtHO1V1Np90pm7KznmSmsiFIft010a2rjyWIyY
zwiXSyjV00fGpO+/2Wy29SpMcNyVFkmRGxKZHdaifxzFzKaa3mDOk6QMpdUd+D/fLN6/XzOWw6KB
CsOHyfhvEoRk6gozyJLhoOuDucOkR4sxofQI4mKWm4Bvkah1JdPrZs5M0M+OV5KeZnEqSciEBK7Y
5PESPzjterI6b8vid1hdlrpK3OD8UdLLUTDM3fKItGffqE0lsavL4nNkanKIlEYcGyvGLXAgWH+0
Y1xJMKJg/U0dcnK0qx1tRdnqiIckFkoedtEJsSZJPsPwKOf/w955LMfRpFn2VcZqH2WhxaI3qRWA
BJAQxCYMJIDQwkOHP30fD85Y99RY99jsZ1FVf/0kgSQyw/0T95578PTyAOt40SGloy1OGPyOri/Q
Fqq7zY6NYO8kNtk//L38CCiLkbMGshgfJbTg+6BB/Zl96CHao2h+yZAmkNEFEEPdrqyrMG45mUBP
zjtupsEGHTcDMPsoUGJt/vt3xNS9//MA8ywT04ql+4Hlev8aCEnmqFXn89gc0qrghKRY3Xd+Om1M
G81OOd670rVWXQeMqBT9yXVJJWuG+Ic7Ga6nTnZO9DIrTR1wJKTCojzHQXHnO5EL+Yc/pJHRg/OQ
4QL7q7+HUmscbTyU7SDSrWaYn/oov7wk+kB7tiPS6AZz/IdUV9Qe2jNzFi7UxmSHgqosa1wi8Srv
LrX7DxL16u0syPnR3V9C6ThtfOdbbYAZFc/5tvC0l7CLoZ7W/fgQeNO2k91ZE9jVs8Hc+E3pgIAZ
Meshd80yEM8Na5KYL30ZyKgJg4EwDKc0jiE55kkhHlpmdQdryjMKL0iRFDHwgcBe8VyOjBtzvdhy
tGHeqD6UBt8TLsNODjylDFvkbFaHAt2xvpQgtsmpkVSR5jb5Tw77r/M5mxybKnBRUi2/blLIATp/
1IfopyxyYo4s0k3ar6WgjIr66mpsMBsAfVAweTKUcKvxnJsMm4vqi6M6effS5hhU4Qsn5YdqTemi
rfWsZkNx3r2PgfMe6vUmc3okvUOIdSRo9owhL0JScQUaNYIEphfJ6pcSBlHxr20tpkxzsh97mB5F
UZxNPXZpEtHQJ0vsW/A1l9Fr1OSHRanaxZ9V1P8mvYivFdNDBNjVSywRTgFMtLK17ZDxSYHTCdmn
r7ZaRieaCMAZrnfLNBS8StWlKs4WvIsSg+Rk3+UXP4+PfuRA1furb+tV31EOPHR6AeSUZfwhQUMK
z/lGPAijHs56O2btlJGWaJMBtjbbQu7YPaG9J4CiN9Dzi5awOdUKU8luW4SRu7a3Hv2weg/VKeRJ
vrneiddEmO/LAw7LNN445fQYpwMKgDrCACPMa50qgHJDj98yeIjY6CV+8+ZH49XBnklLEMwrZ0z3
Dj25rzWUcgQmI+KmLTI8/WkS1VOdVNdZ+SY6Vskd7XHQcvnrIekRiR3C+1GcTsMgvgEi8NJ2dxqD
k8FgFCAp7w0lf6w0/mA6HYFAXfrok0m/pi0fW6BihtFwe7AzIuvrXLso/NPOSs4NP2Rb1ogkSghF
gAeFj5EtgyV3ZjMO3LMyzj3yNAc06DhmyTU1x+M8++OhMqHo+h7svVEO4U7XPUYWffZUlQP3iR44
eyz2V4fe8kiiEvFFoc4C0B8vICR/OxkhdhnUNdJfL4Rz3WqJiaXzXvxYcBw1MG+9jolTgt5Tj1WW
S90x3ioZyHaJvStjEkJG0xq2dOg+IKQNq/V873Yaxl63B48WEBNlWh2dqs3irlPCHkSa5cFrne0i
DIIBZRN+mfJOQH+JwxOqspOV1WJHMNlJQqraNDis4cvJO5Op+T4e4AhbZXksutk8yUDexaWdbbHA
XLXeAH1EsN26kNle2lJH0PVekxHG5S0iwEftz2Tybx1CvvEKGOSnxZl18rz2f/4Ta0MjIwZCM/VH
abjmDvkaUBnL3MSudXODSp6C7hXbs8t8CSnKOAvSmZZ/7FgG9V1C0nk2oVcU2tn0mjOSh+kgQqmd
ExJiTo38Wf5Pq/7N8k846liCNjYy23KG8ePjiYbMdScRrx9ssORn8uDSvV9ab4kIsssUTTDYJJmP
RgGXjJXKOWqru57+51CN8j7yvPSQp7mBc6RHbp6L4gyORltXgC7WjBGdczyYV0R0zn55lcursLyW
v4bV/lQhGpawKhvEDwkrFX+GH0Qbuq5Gy9kX/rCHLxdDgsrZ74jskoewC5yEb6cTaF3qencADcpD
xfJwaxnoeFsUgme/eBU98jrTiY6Z17jnWhUhBGGip5vaaY/Z7NGOuu4wOv6eXGO2G9SdLFqm1yDV
dxI0w2SaX9aYZtu0N5uzLbrmPMXGH4E4fVdMVX+O66lfoZCJdhX8gmwajCNxqCxzmBKeR9P21mnE
2pCz+DmM/NcsGRJMdjpyFpLvBqLPYJuVzNLT8zg/Ot18X7Y8LoC5rqZGa8HEBP2g1qaH6TkqJb7w
5ET8yp9eRiWDodDYI3Ia9i3xAlE/d3u9cOmShZDtyVExBn1orQbJEmWdElKwxGIhsE+PaRWiPca5
wIxQ5RXQFmaYTIgVgtiBGNPbLF8jQsoLbIjkEdMjlStP4vtEIeZN5VGhGUtWJaVZ2RqnRQGctThR
qqpDmQW6s4Hfjb2V8Agljqy6jglwNvxELnodBGuX5dQqlTcDefVXHrsvdiFfluqiGOZqw55sP5qs
86KufR+I29n5rPtQcucf/swxJTGV68rP4FQM2lO7Y8qzXaTR+TQl+xhD1exUu7HJfs9RdF7k2aUJ
O92jkGZd1/AwYlobXe0efdRueZWLYFqNiGRYXKd4g6jxZMTGvWGT1cdSZS37gPVXe1vqpGbm+hij
Yk9cWEw9GzRrDWSEEjtD8ydqpJSP6vpcNOSYX1D1N5z9/C1SphRPC1m/AD00KmmwjuycMr25SVF8
KD2sUp+7Fgp0jE2sEsEWYglIMEGGFal6amo+RvOGW59S2mWOXI9Ic6r80oZUlx0mRCtjD1eLdQba
KWWuuOp7vk+H9DkTiM60XtBa8W8Wk4yMan31sWj7h5jO3Ut2Xs6MoMjGvdGPN9kRmVcWWbZKrPgO
hkO109vd4tlaBMJTg42g0elFB3T2W48kYyWk/CHiCU1Jy5yzsOhvxST9VeJCK+twvqYKFyoDE56o
uG/04BY5kl2leaW7xRvijjcH5W6RJz9S5DyrrKB67UauKVNsIj53zfwx+ChUOrAf5iyuwrMP5exi
NHEOSwPtKbVx33oPqCUeRmLPdkOLiqvzmmO+TNOUHzDQyFttrnrO/KaIoPF2ZCP1wE9B05GO+Zyr
gSZ8FJwJKfMYXQTnMe4pWqyLY6KbotMfWpwv/G8yMqucvTJcsQhdp7rIdiJkimZOJyu0MhYyWDKi
8HuIR+pi9YmQscUskjJylZr1PUU0+FHlVAP6AgRzyN+8oNunSfOONe0YsV/BV5yNYLFGnES86PZY
9MhV7InqqYyoi6AJbaweHnxeFB+tpu3aXHtbvkHkhAh6OB+scupWqdPelGnH5nzgtBVvqvZc5gch
7NhOOGAsqM9b0TxnrK4xyVD7Fgxt0pS2PtaqCxF89dofvad8tu6F1t0lHg962KB0BrZ006MEUS37
W3eh6eg1xpn03jFdSDy8NL13bqOTx+toetMNZjqmx4+jG3l7IgduUTPzGw2mz2Rpel8Mt9Dzj8oE
VlTqHXK/gcxUkDqS4NIpK2qirEihbvHSbPZ0S4uo8SUCL76DIvylRXcVnnOm1S+6Ff7UCp1BSs++
wr6zmbyKmnyU17HkbQ5n2ME+uQFre6gecvatnD5YXQBeJVr02yj5GaoqlQt7S37yhxzFx6Gag196
UfwYJmYB9dx2Rvzo+sVh6OpvgEVHQw1ACia/+Hr1YzZD6WVyaqnXOFH/1oDUNil537zEAOVQSfdR
AH8/yaY+FpaJXMy1dRqNw6jx6ASh7WxglWziwcLc2At778Soda0p/VkmIj5Kh0gDdeMxCNzYLN2X
f63F8yocjGc/8z/9KbhnBrVV9VI89Ft98EOlteInoKxDVfQBuAmHZJ+RkAHoVLnf/55lEW/0WKUf
wZR9+lH8XQI7Zhpd46Tuy03ohbCwjd0c08kjEuc4bPFNzGxDASxh1trXVU+Dozx3rYakcRDeTplW
VD+uWhJnpr2mJuObgI0X6GfmaqZVUP761PqEW4dhUDk8lv6ojrm1o5jk6arLV94Q3Bbj1OLAMNSH
CojYS2kiTcJOvQzglrm1qapmr8WU0o24bwAqoCuNsPxS+BVqzmyPZba2eFAzBpGE8RrY7LP47wJg
8efo+BxhczLy9waktKrrsAmETtodxN/Gdah7qewHEK54nx/d4L6X3b6oTOA4aE+OSWsgxnJ9tjhJ
TopQXHK1vPS2y5vhnFOSxw3bBLzTevkudV36MYT/mHS1+0G6T11dhmtHucq0bmDqbf2Z1Smb0YOO
HdljQAGRoS9+MrfmISoP9rSrYySteuJ6WxKazY53cXHE6smM+aMMtthpJ5Jd1kZJo18QR7deXoKd
cuKOofhlxzr+dB5ubbIf2qnkduVEAi5oA7PEte8xoNVbigNiQ7YinK/GbCDAwHXRS/JWrFoH2Q2m
K8KscVoMomN0sJ2e1qjbYPXUyodlwbk0uSbkl9ryLr2WsWdn+t4U1S+r03ZRJe/bkQd1cd2GHvtK
B8bazvoNxPwWaJCeOhuD2gIMTvUR36L7BR/U2nWFd6lLBLSzxyC/nuGOVuFvu4qZPejkDkbhYcF0
zL1GuJn9mkeOThAbGKdl4uNAoOIj45cXZtMnL8B7MHGENiDBqkxD/+llPHQQoPL8miaohHyqpkpZ
DBfP8uI8IfLkyIl2C2zxa1m5zTN3nd/Nv8BmXlJdPg6FhBHkU3G0QaZUCuVGBOmvxfGGU5R7Ne5/
wxB+mNBtj5V368T0aufl1svc2xgOd03l7H3Vv/aMKlCN4dlSXIcw0qptoVxeat3sCsyyvPiln9R0
eA2kDaWruMoY+SQVgnPg7S333XLzATC/tj3bY7aZO+VAXJ6uzJp3tmjPfmkiXcpe7Ii/SpWKY9Cj
oQu7FSAoDDMdx/PyyBVqI7MsNdSiqB9+e65RMQHXBclBr7lN797x4bJSElT0r7LnudS0eKewuuw0
oB2oybHvoXXVA2Qf6kr2s+i3llZIlfkp/11JGyC8kUS5yhPVS+0Sas7zsuld3kOkFuzqU4bODcv8
pm6OvcduovVuLJq4WVSNVOmcTL2PXQ799XGaSMJQy3hN174He3jvwvGRcRgLhywCmUe6AI9HzQBj
+TRoTVJvl+dimSFoLFhY+fAFmU/uZ917UjUzos1ss2wulgVW53yGfve8eImI8otIIySSRqbtZvKj
mUGifI0nDUlDSKY59TCzR16rzdAQqh3MvVnpKDJGUCKHaKHH5PgtQ8yOqmAZqk7yEqkPZN3TO6ta
urfgKdCDHrWmvAZg5FAdlhcj5/BtqZmSSEPxgNqbQggwnLrxfCSfWLnzq6rHrGraFKBrlF8QNoSa
falKy6D0XH7KaWy/jdSd/sTAZ7F4GS+edFNepc5estW4xciNpNoxwv4829GP2vUlMfoUKe7rAWi7
+lqO2urKmk1q2ogbjT9IUyzRk+adfN759WIsLtQ5zqnP2G6ft6C01AxoQnWyzJunyEBwyk5CbV3Q
nxGZTrXHBrfepXgPxdjJnVphIjVj5+XzthTNFXvze0tzK0XwgvWBxQWzDBT15l2Wx+/LMyQMY9x5
pEmEhldtAeFu/Q6HiWLUKEucO1V8/P3ouhhpfWXAV25eT/vKGVIA4wv2eEsoM9ST6Q/5B4MjUMDD
X7pBz0LbmKct7MePifwbfhivy4pDFkAJavd5jl/6b9D7Ljw67p7Qu8eX81HSUgPd57FoWfKKMv+x
vPIjKcZrQqCkq0fGsv+2vZ2w0B4v/knN51I1a27Ooi0vEGmR/XtZuaunPRDeorLpG9SHdU6o7Ts1
nVJlCzuyROX17hZXoarnEoVCsArsr8qjuMhGHKvY5XbKyFiw1EY+hVtTO1gemeS4grZlEjI2TvnU
qgeLtc/JmexHM2JfpmvzuLMxOwORPlhR9bMIBpDYszMtCcu2om7z0QBdR1EOcVj2FCiR+4EX5qB+
ZJx073ow71Q7kyhvrd0W19ijOlbLb3XqpXVPxAtdaiYiazVO+ZeaQY49NeTi4Ob+eI0UzrCu+Fz7
AI4dHa+PqtNrRr89PlGSZY6j4pktf4V4mBh7l5LQeqIInPh52WCU6rM5+eFt4Vpk2Ky5I1H/dtGh
ggmQgQ5eZ475Ecy0SznPVUJUAbob+TRpLM4E9CJ+HbYAbUht4leNWs1FDIynxcZtTgsByN4QT3Pu
Cjpemr+etyUgeWrqHRZoGIn5WCzFCk6oawlVr/TjH/UTVd8ttho6MuXoaE3970y6sE3Q3pLwEye7
QHBfS6fMd8uYX6cxNTZlU3z1eXKnKieZUaJR2+7yNMFVXPLZYa3yqhuMYUI8ooUxjgQCvYkeA67H
oMNVhYRj2gb8DnlezoxW+dLTFEFThn9yhY/lDMN1x1h8y8ul0WOZ/tcWT2Uz9R6ts88s14Cw1LiM
SatJzmuqjQxLBd0uEF1FvmBMxHpHORyKpvvWWXhoYEzW5sBBUvwgHWW4G5I+bwTMU+jAbGW4dboB
yjpKchCMEjXG8MdN0736uC9nIllnfLs+3S37EFfH9Z97rJQowZYyU499pPzOH7/qT7IvLqkdx2vf
L8HlOxqgQo28I2bgC7KAsOQdfdT9giowlCk+npnyVg5mqYIacnl+YsvDwMGYF8BjYW0bGV1U7WV7
7EPrSN5PYxau26RBxee9zKIFku2/LMOEZY6htTOEv8F8XuAYTT6jts1a1J74gYaMY9QPYnpoywMH
WT1a8BJnyWXjmn60a2/S5urOMpxZhd9j1/iZbQBImYb1VDjOc8wGnOg4eZg6PgNlycWuB4Oxg5TZ
K8xL4VV34GphkLjzpz9+Ly71UGTISyBdy55ZjU+T6tTJJcap6/sDV4HE1xXAKSWbOvnp6IgYw9fr
fOAhIgXrMsWcQ1YouK7BNpLzEBs9e7Ryo7bvusf0cVCr4LF+7TiS1WSlqJjHGPVB0Bl5AaI/xMM/
SwPdyfbZsvrXYZzstcn7k4EM3S8ktJB1icbWduwJCR6BbTJXXbUjDYbnZt9ZXR3nXKcEdOXK9pTU
Vw3qUZf9Ipvj04w5ItjOQaaUOmcdki3TQ5yhYdJJxNauEXKNuXtOQn1GUmc/FkrxkY/DvWhM8tHN
hHgfNFiNRAdXKPEUCHi9dHgqGc5uCd0izc21CZpl+iaYkm70ABKvklx0rk/n6UQXlyJlDVAcnZL8
9ihs0ebgeiEcoYTQRZ2ky4L0QdwYTgMFqPH4elNKeI5RIuzK3O0iHopdtHRzRHvahhxKdp6/T471
F3BkDJ9p1657yN5rr/mAycpdjSR3rW5ytRNbyDuJywJEOHxRwpp+NFvfLgMU3mpBVfK2wFWSTNxp
1fCs7k2BBp3BfX+GUIWNXLXwKdshz+Axb6P8T9W/LUfocp6V6Ufi0hRYNVpK+y0Pkj3R9iOlFrRQ
cuXvPHavO9r8Dy12tkZRP8bim6zrz1qwV/dT3jOiVhy6NZR6k4cB08oura3ESRw0C62MYrxeQfNj
/vqhursyCoj8GFcDQh2rdBnyRHshL+YQKzxAy7wG/fLOroOzpoX7wsh+L1COQuOEK9RoGg/BqlGi
jyj0b0FHBRZaVGA+x7mafnlAARZNxyjj0+gn7ygOGe5Nq2XMWbPqWeMn3AeDlxwWMNSi9CLLxIq4
BxbhgFr+ZYq46kfZN5InKqOQIB5bZN8LWMhxuVGCytpwA7/1qf2dtvmLAhipa1OvUkwaVfPlV+0d
IsqvZV2H2m8/t/Wb9KmDoO7UsF0Ut4Epp9IMDR1qy5bNbqwePgjdNyyax2UBbHhs7BjQrOwguMIC
fAiR+20xZXDURmjeu/BZtU/TRHkPnRp9qrKbDZ4iWFEdFkri19vFnZsF5JCW2vcyHDZdZSeeBsZT
PZEg4M0q0os2RosSvmxgEdMcIB6J0Mmwn8NU1O8GxG/r5UPKYnSAuuqui9ao1CL+qY9Rz6qfPh9u
dD0sIIuuvjAmvCitEu6Fw1L7Lb1bpd0nRbiVPjtNMuqJcEJsn1UNwkeE2RaAJiS6yX6ys32Xum+G
yZGM2vR3rCS1sdFsg9ZkRUodYjX+EwBYQiqG+q0ziF5lvbMO3O4erRlCeIUSU13apJBI+P1sKPq/
1Mx3KHJzyxBL7tR4vWpvrY3memlvOkUaW9aofW9+OaRfbHrnK3cmHIUKJ6E6GzUdTbgByxYegzV5
2BJp2XJ+2VP2WSUFgbh9TAf/geyju7iSSAUs+jPbESdonRyjpUf2YPqRFkjTTHw1qopeBHBZS6Xl
yeSXeEgbGgriAsF8qQqg6x+0g0vmxDacfCghRvu48LsyyXWd+Dt08z4dIKlmnJFkmiINbysr5lkO
tV05Y5w2WVmt6x7jpqkyOtMfWXlfJJd+KqKV6hlZfLzgaTmIXFwVU6RKnAtxkgeGyNSMk832NHgG
W/qOixAfJic5xx3nyrWQ+m1hH+bq5QfaZdI1fSsyPMStotFBEin2oYVMtz0Hev25TFmMiZMjbkkW
15uXijk/xtMEGWBibdSPkEQ6OLnp8OQrMQ8IbaDpHiIYWi3CYF5zfdmqLxJK1XguT65UdD3Vgy2z
J2YUJ4vqhSCMPySmMvbi7+TX8q6o/ZNXs66T7p9iFNhkkOjqxc+smEee/WUm06N6eyzHzXZQ8snB
U8sAl88h74bGkImdjfCoD3lPbfGEhY8LnTWe+mWTEm3CpbESqrJSP+alIlbj9KW/njwe+oVWpH73
DB0OtTgl89IBduAVcB5n51kdFOoGx3OUdZD3+ilFJEEUVj9ryrfJZNvStk5BP0zX8IEv+ZfTcvBq
jUvBDaeGn4RUpbavxvewLh/cCb+aUnnKHsV1I/yn5SYZUPmAO9Ip5dnvpzWVCB/RXy7AwkIWJzuM
YLZxRPV3Wdn/UmfNcvc7oby3EB5t0Yna806h2HrkOCszSn5COBgqyPJs1LANk7J+76rn2XJuC0FK
Fb2uJT/yMjjjwFP4QcIBZBS9dfd6G/+qNeurfrR3mV05m6bmDVVVxXLZaD5u0HneIYn0Q1WqqumF
ed8CS1jZw3BMy/GITeoBif5rOxLGh7v+Vo5PccEmGUvETZimxSIx5ejKPpb6VittjZyyVdI6L1Uj
xr/TOMNgGOA4OBvNyPqrgvz/ROP/G9HYcg00bv810fgehUf8P9afoBoJx/3fuMZ//+h/cI1tVhwe
Pl8EcqbroNIav9vu3/6h+fY/LdNgho+fwSXrW4VDl+rL/ts/LPefCB4JAXd81v78Mf7U/wIbW//k
txp+YAJE1jEF/D+BjS3IvP+qc2WiaxFi7lDnG7rlEW7+n3WuXjYJLIlsnBPdsffuVL84PlJsPR22
ZW32jyQLxI9ROhKTYeR7vYuMDWNd6wlYMEycQvYnp4BSPpbuU60JAJ6tWe4SnKloPwiNHqXtXCH2
+FE9XN0+2pEXkT5XGpyEPBlxwvR1/WY1d4GRrbNElx9hzz1WBqO4J2qrPmcSnH6UtjOLTMN7FAFb
t5kAn2cvw1UZudF6NkKLXAQN3Z6JJ5aU0uBMDdPz5LnhxsTHzWyDiV41t9OfLtDu0OhrvHKEbnbp
5gc5hbAmjHl815tmE7bJ9CvxqQNR5W3rJmcbV7jV2zwrp1cM/cYiFmsqop6cXWz7ZBzVdz0CtJeW
vmlV1QQI1UxslI0lfikB71JWsBSRxbmdsHvLxzmM7ePgi8/AA9GfZtneEFOOfdzxL6kr4z07zx3c
sbrqjHvLSt6CGjuzB3BOEJ17CQq829l8bkNzE/LDetURvpAyjl8jkLfKpXHUnKHZsED41kZ/S3qx
fdRb2cKA4R7IcqIhxLAp4zo+lHJ8YtkDCM98hhQBndEudhi6251mtxV20AswseAV88EjGp/yGvXT
ezgWnLZkfhKkmo5cCn11ABoxRjjZRvRMAWO0CV3E1Z4GVNyDcY8iE2k7pMo9LmJpuhfNzzHzQUft
KiYyXaOTy9f55qn1qB17u0lfQ2aodiLLK3yvmGrWqA61/cVzJA5ZWtgHb3b1h4RgbZbj1q3NtLDZ
elx+ftw++CYp9iRL1EfyUQMqNBP3oNkxrefN2YG/g2MxDzs30FkKT0JTjnJtVRYzF3Yq+kOXIaHT
agcZ1aj9oAX8XWv6fJgjYT3qKo8pJHLLLIOL0wf1ceKLIgVIrG2nu9GJvR3wqkTkVFGJttNQrkAM
8dnvDYF1tSD1Qnss2nVo5R+NpWdUkfyXJzuigofkEJd9fdaznM89iekwr4m0IerGC54kKZp3Pu7T
OyLnAbTkdBWMtZ+zpIbjq0D/8DVx/MxEHobM0y0NV5jvPk7WPDNPQZtDzlzCPIxqiJeRbwOMgaij
gF7VKGCuyCxxKWoeeaWDzttf9Mg8MYDFUus3XTWDkzW1DfEFCNcT4LRpqN5TlmVpSLi8SajIypoh
NHjIDY067Ve3cSr7MzKB31bY5cdGIGJwmMWX3I6bSm/8tS9IBPOa5jDLJywjZ4aGHhb9gixOQ/31
oU5QGFeNUgtINjx+t+/UhxVcSbIhTdretEaNQ3fI/HMyZm96bDfXoDKfcW2cktCy7kwkOLEWVud8
VLhGNsADUdLvRWVAiWxL/Cy+c8ez8+YQZsvJhX/VyOWjnMz5qAZEc5OkZ3AmMUMUK97GpQL3ovTZ
91AqgNPF3qrXCdPVZ6B/kAV50ECmKpaju4FmZN5bSSLuUitG31yyLBRig98tPemIGKcXLQBhYSf9
Hf2YAZS58dmjoJzVre4U+6iRnEC+llNZP8A8QttcIZFFv3DSZfDuB6jAZOnRCjgFwAaIW64d7oSv
Vb+SFP+a7u16YdV3ETHx92zkJ1SHpKjnXh1f4DTCQsQuuQY2zeKkdGj3taJ/QCdhPoJDIJOnKx9Y
9T9KmWnrhq6AA5zYHYEBpfCF93scYjC2KBTIrAFZCxSBQnVbbiryLo5zGzqr3sgSsjWxS7aFF2zz
JoFYF4NJSEziYtNa+40ZaXwmWPmhwi5mo0y/c3WyrVPSMrbcQ0pBaz2Wc/+mz5z8xrfuxeZDzad/
G+uJTiVFKEzp4xOLJhLgo0CaZOc15SYZ7PCE1nFtC+8Ty2zwaqEsv7dZQTagSzcTWOdDn1LMYnOf
Lm6hkY6pOwHQdKxxKIquMvarj9QZ7QfP0l7YGp6Lxu1fKm/bmqHN7hDWs0ngyU7v+h+cKD1ZGyZ7
YzKxLtjnuDx05Q3J7Pks/Ow9T4xngqi1M+scJnF5dmvmP/UQPvSx6b+kGrkqXn+uay8lscYFfGOy
CDNjVjdI2eS2KDxuWimae7r9UzSTFCPH+YNu52N2+Z1QXHHiNyI4op5APhXN+AyQTh4CPvGbDpnS
I5IXy7a+IpYeryKCbEIU7jXxYTL2mc/sembvOM7J06RnYl82/KdMtTuCuFFlWeHGqIPhbLcmqy9R
vocxeNExK6pTncXof3xZ7CepMTkN637nEo22d2PzwIyquvV5b63BdpINaFTBg28NBx3H0s5rUFs4
g6NfAoHas9I6nxWmO269qZDHCIDNxo8ZGzcIju9H/Kd3WUXajKEz7XXNl9GoplOSGleZIPtH2Og8
2XyGIhoBtzKGUxfCxuwdOAPc1PXGzLUAoJL5Y87zJ7pV43U2zvpQBq+AM54ojD5lGZO7Q5Dd1s6I
DR0Cpn+d3rcXKbQtEVGfCEjHU6WN73V70kjB3LiiZg4S1Bl7Y+P89yLx5vQYI3tdzympQrZo9EPT
cif2fWdSA3TkVTUM9WK1nghyaBTS/DSF7jxmo24cc11YFzMjxIm4FEIeFaQUk7F/aDC0rRojrm7A
e+U28LnW0SciW6hm+LhWW50b00rxJbDw6bP5xITSP/C4Mwcc/7j5Ux7K8MzgP90zegD5ITLjKcsj
0rOH4GyJaj/gmTm1zticPOsh6m39qevYotXR2SaJtpmr6lhnHeDMCnsOC4TdMqHHHtE+tkF4DjiA
wBBbzGeyItu3YCwvQxmfXIFZLYW4tfLy/FtIQVWgoRPvR+TlfLLRVE9PxBw8d63m3BqDDVqHEaA0
hL7zu2iveRVysPQjt/TyyMr8q9GdiizRsMPkB9c88dM7XFjkILWq+YJaVbJxZQY8+DluQrDWQxZh
lcOwQsMuMaeSF+hmpn6fYGUDxNCQmDMDZOWdtrYwthjR4NcQVd9uER5Ex1GmxloSEDZUfv8wuD3F
Yzpewlngih/Z27aNY29sXyBWGsz44jrVd99MIEyRw7gxS7bWtstjO/rN1dK0t7GKlaz0ufO06jnd
L2UE5Fvk6cYTgZvGTheCJVjWl+8D8PiJo02TV8PJ/ngpZYdNfLawa+/Opy4kW7hu4MKgG/CCX6Xz
pMX2+AAw5hMRT78v5EH3BZMzI20fmaKsJjSMZz/P2QW6xgUTTIeG4JwP84/lWLCAwojgtkhyKXgY
nIMErXGKAPDcGfWmT0IydAwYTl2TdteCUmuyR1Iv0/5KzVpcCn6Ka9ejbbftKD8w1MK1rbRHgxUZ
O1rb18JsWfxlDMkLwlCZj2TItwe9OyuS92Ax+AQiHh1mf36x2WrtGd/dPHbrh04wanHS8SGmdmPi
J49l3Ydr2fHMd7wi19RuKcEnod+8M3XgK2zYJ4uH2i63FqFGgZmIY4aus08ryC92iKp51k8OhCFV
YYuU8G4KGQnKGZVkyDz5qWAbGLO9zHqnhtZVcHfW8iljWqIn8XxXJUBno2m6Vgp6ZyXGsZ3wS2tT
sEXENBDTpLY3IxZPxor6Ls7LL1ZsLmZ0K4G1xW49mdFfxJ1n33fARbjtSLun60Jjr1mCNkPzdmy9
qnWqbhQAEW9Fk9rHpRji9WKFnICqdfVzm/S16gLMB/ScGHhlcPEIN1/hQUz2jVmTQMdMJDGSdAfz
7jFTRlt+/ZRjZtu4WYVaIDOBXzmyIYl5QKNlzyg0VVE2euN0wQRb8SMxxQoiA/CFsfhIq65YNVqZ
X6DTieNQ6uXG05Ls4kAOBRcKR8MjlNB3xbwNzMBCSIUO1CXpmERmvtWEXbixGIC6KOgAN3AeOnO4
RfdSjVCcZuOe/YSCuQdbmGoxLwvbVFHP+xLINrmnxVMUoEOsOI5jV++OVQQObB5AlwiKbeyE7GQT
U+RUlcFRI9yWrQU1tabSkZOiOkwFn0oBuWAfW+bBw3hQBs2IPthpN4Y+bP3ZL7dV/zGYVFiAcfBy
O/o2taefBYLdBtypeQfJwERMZFv1AG0fGRU0CW1d2i4Ix9ZSmCA8/2xkgOnDAVgkbXkwQHSbUzYQ
nXlf1UaKfFfEcBY1k49AbIpNHqXvaeZH27BlYbkcA7x1xNO9pq6QD600SQ2WfnNkHESqV5TSQY0j
k1bD3pikwAVjWd6MunwPGipglI6H6N8ZO7PluJFz677KeQFEYEgkgFvWjGKxyCLFQTcISZQwj4nE
9PT/AjvCx7/bYZ8LM6Q21a0qonLY395rc2AEVMJaH81TchbT9FyacjjUvYkCCzKQyxU7HRL+1iwa
WIc6fVlAzUKQIS4ImBugXkBiy3sm9A4Fp2GG1+S6ZAOXcFxk1B08wxgORTa/BVlL1V3PZLBQ0dot
w2PZ2bRj4jEIcRJfmrl5SxPg6oWsNJwQIilNNX+ocqAPR8z1GZu63PsKyNy4RPxA0/xdB5jih0Cm
21wvaj/48uLahDbcseaDEtXEvmUWh2LKz5Ut2pPVup8gZgYwyvjlmK6jf6aFcZziaGRfVc4W8hZw
crX9unCnPgSaqC+f6dLgHR+sPzXnl92QUW6axMOv2aXQuyggv7X0WBBiRdeHI70NytZHa8aMao58
1NISvPo4G/G+az1z2+Qrniwn4FonoPZnG7Jn0vlHpRpseRbU9JTOKnjZ2KhyS14AvjE9FU4oPU4r
glnh3qJtBkOY+yvFjR+Zbb2zoawd5gjOujwElgIJlrPd96zb+0i0P6Q7/1LLqefeeVzUBDhnoBqz
rmDwtJFxaqZcHbspc7bac6abZU+Sn+E8nmci6Fi2WIQbtWrAS3SZouE7N1e+YW0hXvz+zfcos26g
HD+SXgYHdWAX768R+9FBIOUAB1vnHX4AUnHrLCThl3HwMLDyWXRdSj/Mji57M56CbaqW334GRGtq
p4yjOJewbPbvGc1ZLzLGYg2kojik3upj527K7lHdYIWfHNemFKbw67sB3vpBMqsM/FKduuphqm1x
b2M1O6UVxmYiaPBswKowyJwXtbMo9GJwUqaHMsoQ7QUDtlwRwpnJAD6YfbM3AgyEZRK9JpY6aLOh
VSWDqGw5nHbqSjFAW+4XpgJp3uQP3Aj6A2lwXJxFbO78lIl1P0O+kA44aGvdAqfONu+jIPsmu366
byjXGGbQLXP3OJMnOpcFzOgsUi8SipXCzeslgXvh3nHI+sp/7Cfz9leJS0A4n0OXKX15AtlMz21f
sqgmIAIDKHhvNaF4C2As2+VyaCMXZqJiPJB22GKYLYaEfseTsfhPFtOvx9r/jm2dC+tYPzZWSbC+
D3b1QsAH/qR/siCQdZokGIO348wQZlPactrnDSKVJ2AfrkTK2bporsMXSgrfIcaqVxJkCAbVz94w
0mdRpO9RNpTnOEq+f+1YGWaOSFUwCq22ouqDcDNCDKGn7jnJWV+czrnkhKXuEsaBBxY5+8SywpH9
CcdP8ZoAncJej/+HIuu6m/uG2oMDBe32dTTFCAspig+wUKseB27S0jCsjn5gWS8L/QFcRMwj5lAI
1PH0YK+vdmLMz61ZpKcgg6LnwHE7pfPBmzjvxaM1H8eod+9EzHGuzbD651b8Ry7e/FhQeW86hrrh
5YKAditJVX5ka+lAn6EdkU3e+zi180zQJV9lfzLRmReXObRbJoAQkXhPZKegbU02IoYykwfgvoH2
T+00YwmmKCpqD2UyGieVLvk5nZwKeEPQ72NYhJcKmvax9fVzHYz8/bvcPA1ld3Qhgx2GBDtAlmf1
VsxJeilG1z5QB4Y9cJ7mTTAJ8VMPFN4CsHFH9W7RzigsVE0qTZerKKeEHFfEEV95Wx8j+sWsP2lv
PFDBOW86LEfbxAw+kpU56KPPbDjsxdRkLN2jKq2buZoSHApqHznZjI/td18sJHAc5nmdQ4N3FIGF
Yv57S5JkmynzLRl65ztmrSgy9Dl1XDiJMjpJ24vPmV+EvJjxKpU4IeR2B5H55hFrKvPuCsSlYRiI
MaX5ZGTUTzepN9CJyRyFpiiihX7+XDHiChZ6bpTbTDtGiQwsV7HWGdXNTTvETHx3nGkTb7dkIKRq
AemGzPeryp8mOS9IKfKX7SRjOFDFTmUXwQM9vlBZ413FeIrR0O8D9mXbGqOjqwAmKdIAHL7BIS3S
oMq8nEDi+n50QDhHxcKAAaii0OEUGeMmHvNpY4CUOKYGZ+tKz/HKpfI3DWhsZqYqplADdsaXYjEs
IFiwz5YHI2UYDLii3w2xUe7brsPlkNbBweOjvkBBQwRKHmtjvjFBZYAoxYOe9PA6YyI9sT8/jML/
Nbi0EeeZFTxTQkICA23CF49EoehbAxm/Ss7ZXpXyZGgzBiIUtc+Ji42Dw91ljHOafLj2slym2Kva
4Al9BG9/ne/GZSpPE2c9ZH0at+rZOVYkJwwGBOFsYUday7jvUmDO/mjjaI7RC7WED9Snb9Jrjn7e
vbbur2EtVPyrgcQ0/zD+p3JnlT/8mJNzMgUnxrdtWDftw5fJF+mugPZXP8ul9w6cvqZTMYsHjjrx
KTbz5BhQInOXDLW6jwrD2BS1jeLa2vI0GDYtyNoK3bju0IKp0ouGrDsaw13nexXnI/aKzGYWoSr1
c2iY0Y8NbWsDabqpxN7oG9UP3wA9tuTxIbXrkB0HGKDBkmyvSPh+8uZj0YEYLNiPJDUVbeyNhyz2
HjyzVeHQbSZN4EBlyMZ5cTMWKiHzYAqt9Yv5OVEuAuF3Ptre0IRYK59NJJR9H1Gi004G0DiWSY2V
gcP9spEdiqvBNxlVZoa+To5z6ZsbRoO45gbzygnE2Y+i0yHlF8whtdGBDTbqo6vbnezZvoCPJQzB
sQxRssXJX+qrxm54mhKm9FkwIxvBh3LqMdRxPIYT3nKftw3tdoXAdckj14pt17rGwSnFgxkH7soS
elBYOQ7j0j4JgDRnLnYMe8uYBPj698wHufB6yeI6BSWJpsP7H9TfPF0T/4+tzdTKbTH4dNIkBotr
TSbCSt2a6kU6kH/1LNqhVHMbZtS+Hso5P31lF/8KMHJcz2uPRpoWcZAMs8KVsBvoDt+7Q/5Wd8Vn
U1MlkKn4vlQ00VcpV0cH44dX62WnY01aB9cAOg2206THlZ3P3mGc2l+Ty2bN4Kg28vusCz6W6J0Y
YBnaCyG0WgC+XQOY3volzmcCe8lsb4kQN6FpMKdGAtNbsT4iX1+QfHvQCVRH4AEfQkGm8RDp4T63
aUeYJ3sEhTn+7JOg28d2/uxxDtpw3CNMOK9zCVGfhOlv4mptdIoHboSWxU+6ym/VTBYEVqe7VVg0
pZYh6mC9H3jew2U1w/qTc+Co60wxDy8RVi5Zd5Odj7sUQs/eqIKfcVt81mIBJOq9LFnxOzKNvVlD
Om0XBhnskpJnBe5YokLLiZM9FrjXCAdcaIuOlsFh/u4miJRNsOUUWBzUZDyqybdOOE/usNIQbE9K
I5xNkrRRDMO1nflBtBUxLUorsRmBBJFCYyV/5MllC6zdy1fhAfVF5V6o6FyPMLitrFkO6BM8PHH8
igPO/lYvPYbn3Du6LAInIol6Hzd1tBrKv0F2c7ZfM5IFOPyZXgL+Ww/3Flk/gPg6//BrGl4MTh+u
p4ywsdyXhNoqEnyeE5rV/GqPk9yZaW/cTf5a6O7Hh9wYWbN1LN5naSfcHsPYisTWyVG5Uaxm2tAZ
n3CXkf5GJEHPQ9DEO8udStjx2JBbdPoUks+4fsFy1QElNW9/PZf21LOCOivAgKBsSsiDDEkZfLr9
a5cmN4wdNLHr9ocHghzlItB4MuXVL3Hbk9/6M5nzVgT9vJUGNBiDvt078C0nZGGsjaqHf5xHPXMd
4RybyrNDgz+c2BT1CNIuTASwo7AZb5y05lDEQwnCDA1xLzX39l8cUwLpYG7CjZga4n4sxA3FcUP3
URsaIvjh2813MyVDX1XnIecALDF+PS7x9F2sXFfDa7jgjMO7UTVv6pcPidKSemdE96YiiTfo9VJt
f+tM9Sw8GRojssw83DBobCFx02eTcCVCC5Ka2hNL42kug295l8AJ8r8lfGvoJdZudLL86K7lIFPU
QOla8E5MgHVaB+AKLRMlAdxwlmumC+MPJFVOvAsKWYuzukLRZsi8kX1KQc792HMdbK2ZjMZcP4Ew
sXAWS7xMrl0GWy6sWONw3+ALQbtLctT3+JbbLWpEhWMV/8YD9Z/2whY+p88x8hPHl1gQRIW/4RCz
TGBh3tVLYK6Shhl6bgWaV5Y7pafPzGUAWB2bpIds0iEZGBWvHmJ0MzvlqVvEMenc4BBzIbIkjGXa
HQGYxeJorWsPtqs6hCUd6haDv5vZxtEznA1linuZBdVxGNm3setzTXKCzzIx1M6OF87MpT1yyUf6
Qh+gRy/jUhkEF5Jk7xyI4+0UtdevPhY6PHBJT651jLvYPKSAoMIimj+YTHDFyLDLu3PMZyMyszMz
lHin6rU9txxFGDRtuV9m836I8KNynkTD0+YhdupwWSENmPjiPU5NMGzT9FZalHE4/vzarH8sihUb
XstPRxlPnBBwDhfR1WT9+druvr4069ou0qzaZa7/2JrJmfpdXl9E9rMTTRviQXrG28wSS1UWolpi
baEg7ljrWu4qNvdC+mpqJtTr37aNeN+TmGYc0LFXXAstVhwOfbWOH0wqvaIgDhuhr00PFkLmfNDz
enVCN7sYMDc4vI5L87pLr3/zr1+NBf12eKg8BVN4qokwJMz5KM15nZ6cimANb2zTKOjeHHwbjjPI
sz6ki0pRZg9pUQwQLbwb+9W46/rV2pWJPZfSJXRNzRDAsrAqld4lmEArDNnwZnvlDx3LaZPO47Ix
Co6/lPwJbsjOz2A9nbi7wGF5hikKjEAEW4PjaQgVxA8jb6hO3RhQCWk5xFPGV/IC4+qMBCwT5ejx
AfnVDvsaVJ5W7AowaRu3yOJtEURsXQXetoQIZ1hYNs1P7km46JjT4hy+9m0ELH0y1A/HNF5EOl2T
9Unxnegcx/LYWuKm8OEcPEXHVUP6F7WMKYI3zFet6B6Isv1kSoaTjTwIp32dB2DzMuse8n46OyhC
Z5oraJvsxM3pypaJRMRSLKd7fpI9RoDxJR7GKyfbJ25r/tZ3u25XBtLYiLT641osENyVKcFcw4BL
8ebzSWrpLOToOF9G0Rz7t9zU9mlRQFYxiPGTi4dqJ8zfCojHbqpTtWGliw7AILLdGEXPHVdAwoKq
u6KIdlHKlWWl+tork7igJXTU04p4ZxVchTkCNBjrXtqMiFaVJE+sExGyIjKGy2TbR9luoM1j2FMn
Da94pzCUfmXKEW8p9C5Nkw+wceicNjq4uQLeYwGDQLHDCE9eXJeueTJ9RdBMIReU/ge9R/nJtDjE
ePN1YCRy7lIfNQHHjU7Hax9jAuBgUnT6R5RVP01+xDTyzPPGtTTc/I758zi03ytpfzfIRjq9C0LV
geeX/awsLCz1DMrf8Y2R/gpw81zY6aPhZr2hFArW5a0GO8ONx2KXvMsCc9iLFDIB+yMY53wy2Ay8
YcvJ+TWgRvJo6U/TMo7KsiMCp3hhWmx6geU+ZhlvHnyr7kDrOUm0NnvxGNge1ayP+RBZ4ej+juoI
0gvRW5e75KaTBWXZ9Z+ujor3gFR/o8qTrZL8e3CgFS2myg/20SgqyLOO+ztoqGvLFIjXniLuqIzO
aZKRf18mHypCc3LwHO94AfHelAhkAtI94rJNfNjLNz29eHcCMOVdJOQrDwF1pghCiWpWfirGAKKG
7jqZj4Lymo5FfLT7mzlg3cFWupnzlAOeiPlQbSqKMh0OrOs45ZcM8mBr8puRjq4FDNmh6LHgDpFG
ajQ7uTfikQ94SaOQHJkQgbuK5jFGaXru6Ew9YcGiZTMX6kFnw2PsqX2T2+SjrU/ke/fR1x7tke2l
X6x+O8SNcRhT5DoNcpWR2pWaP3IaUm5VHIPsHrKjXzekbQSmC31qCvMz6ojLx6TWD2kQ4Eky6+ZA
ZxK9ZP3EasUpxcy2xXLxIRMDRxx23jKfp6njAEKbmdF1ijpJXFuOwDZm05dYd1G1dX0q1XuXDnfb
8X4Pl2U3peh/XRlRlkT1wqamKnumJ2bamQzQ9lEmvtvdi+M53UmPeBTSKRPr/ArnD+6PHZlmUkiI
XLWDzSWvnjBXgM3Mi46BMhaG0j/mwmA7yneIj9yg3AUsbA0futcMHXvSbDYdLJQpiPNEKdZXJxm1
bZlXxGdp1u/eJLelJFLDKui1BJg4UyfcOrB81g6LhiEYNhGV+hmMHYmT9S9GOwS8+Hm+tysg96lq
202a2J8+enBrng13qnZxkr8UTWud55oceYuv2Rsgw7cGh2S2OXIfmJOTDiJJssmyTm+ruL1xy2OT
Not206TLzhLztkip5hQFPqBOWTvXIF5bQqFNl/KpRCiARk+StyOD0wOkQubfNk12iq7SdwhjOYyN
0B03RaBPZpfsfTF1YQ15Ss5mfux1BdCksPdZNDI9dBv6oR21n3Leu9gab0YXB5uEp6PJ3ZDBKJDH
qDlkwrAOkVWd8NA2G3yWJCo82I6xsn4x+nXWDKqzVVmJEGNPj2aWldvpxg2nC910wYdrp3vhL9/b
lIh5HcG2LLLpXUKoDlTH/EZQ2+O0W3/0zL1O+ZzTwPmB+adcZ3SwPYvgzCDYOBRdufP5I/vCn25d
RZ9fnU7YkNZ/yyhNsW9rQnwCl1NfFx5S0ClzjOZJlhUspJ4YlO3KLSX3f2ozWVO28uL4AW1SmnEE
d1XQRQkbb06VkR0n15ykRxT14qix55XFcB9XPiBcGFd3lFqSfcPJbxo1g2bmFnR1sv8ipNw1Y7mL
jfijs58qIFrf6LJYeKLEyNF6tG1rn2Y1iWqPvcgtTbRej4zeZAb3+MacLTPxaVcu9t1QyfeqmPXG
p5Jrb8IjKjMu966dbCbKwCh4W58G5TGFL+yNG+G0I1q7M83sRUvrzWd8VAoI+hE2Ud+qEz5z3wp8
iHssGjFrQhFgInMUOTQ/OTOmuowYD8kzy3Qf2NbZl9FbAt6O3hBYEfGUnqXowrx0k+Oq4vdKYozR
VMBnnP8XA/YXweK7ch7pBCYsvcOX9dg2xTXyJrW3LB4bn24szH2tsW/LNCy7MXnomvkje5i0+OUU
fFznpvrW9C1T3gGXugjsfRK0d2VSUA2yUL3CsnkuwDHtqqHnM4EbjNIlLm9h7FCo0J57RvGpzb4c
MArjPJ++Rq7MOHjY8YoaOEnT7cOxWj+JE2do1j6CROl6Qm9NPfSQ2r75ntefzPXk7q1th19f/vrt
CraQMwgvN23q0JjbHJGDcvSyjCG8rMLC1xfrH7/6v/4zsFJUY3HxxN8utomPcBvBsg+HDMqbOXHP
nKVey2v8Z5MrYV5HM24jmiS7fAyzrKeib/1V8o9fff323/2zr2/53z/x775FCChMqD16q+hfY6Vp
wUSrLrkCkfV3sbXQMVP3OPPmaNkaCnmGEq1dlXTfxCg+Yx1315QyiV0k4cqI1j8Tf0UdkWa1F9iR
N5LvEgM2U3h4EC4g1FhN6NsDguDM2FX3qIXjkN3z5B1YYu39NHMm0QFhphGUfJ9QmwNfnfi/3TOp
ROZwGdXeCZ2eY/7/OcF3jI9loxeKI7voOzkyK7gIgtnpAN/MZJnTanZ3kipOVwRkZawfcebo7Rwp
KtdGVCQrY5V0PI5QFMiZgRWCS/vwWTpOkdxWk/O9saPHOY68g8cVfh1iG3r8aTfSOhOT3Fo9Q1Dp
oQvBsOftuXZB5qAZOpgfBxxFNgE/ez1Rysh41eUfUwXl82h99Nb8G4JCsl3M6Fvc9hJRHQa+6puw
zolTavBnwH9tQWj+AFdA7KORm/041Z/LnF04u7ANmuoVPzS69MJSMPvFA8cFcvIYLxOLxrzU0rcy
Iv5u3HAROVte1Lexkwdu6SnfYXYb205/KQSKu2xOp/0UwCOD2fhSGRA7+nGct6Qq+w335St4ug9f
j89TycHBdCkIG0sCGnUjEFvgf/mJdg4pmZvQcVo3HLTvhqL2Xwq6xTjzcqObSrBIyEXT1ptmf0+G
8KEgNBW21LttIi1HBsOfcJEixu0rUEzRKllPGULWU4wC23rQ4erpajOrvmPR1N2uYKOBKLq2+9ZB
tUum8mmZ9XMS+Irxuj0AWPWWO8Oij1KWLaVDM92Ryq3EKWPckqfIqWNQHAB4Sf52aOllucIgwHXS
oHvyIRacZyBIfV6OR7He8QYK55kfUKoXd3glgpr3AjCGfRbe8sZFEX5DYO3iYAQwGHVh0+R4vifr
+PX6re4KNxYJZTIfmJajZM6Sm3f55uX5ozs5j9mI7y15FREuIN9sTGwJCMuI0jedcd6xkZ++/kWB
e+9IXpMxIjkn0tj3aAZD0skjvo2Z6CpabOBRINARFQphWdKJFNDCldBQN8zuwXHNmaGVzVS9PufE
7JziIauysC6B+pkDmj7oCgpDN4YbhV5r8OBwHsbjyu0/D/Yc8j66hLuggIZQ+mRtKHcv74p8olcG
Yq311k9gpZwgov/KuicXeegL72OpCLhCvF1ZokdvjD4c2uWYYmf6eXCSO3Oh7VAnZKBdRmbCEVie
SV0qHb3TjWPuPYduxzadP/KmmZn4o0cNmZHvogzWqm8m5nPttiTRvUMHp+mmMTLcma2k8oRit1yk
typhsqWX4tXzveBiFJzXuT7sPCZSjKb97Frm2dE0IIAQG04uWS+D01Sl5iEoQ3Bp4r6eAuOo046J
YxcgCbUuHu/kammL68wPaRcE+pcfEDqB6Xq3CSknZuLYYOrYqzl5KtZbFBDkGmUK34LP5IG5I0yq
YnzxC3SOAqj+hl5xuu2b4GdG+gA3F3xQiy7f0F4fv95Fqg8UbzuwQrVS0c6J3axoEtQtkxPpylkh
p1upB4jmzK2a7C1rGucuGIGok6Zow8Xr2cXKOV5Y/WzWP0sCGIrxAWvJ1AEmRkF4ZbPMAXURmUs2
Gs8Ms53xYyBJFTqaitivL0EDRWe00Q2atLtU1jAcLCYRVCAE+6I9VcWShVFvm4wRmqfBck/9OtD4
+qJXYqhrGuBf/Oh1yid5R+6A+LebQo0Yps8SmPnGD7A6t3o5c2SqobH0Tt5vhR2/VCUHRZITBIUR
rEOpTWSn9Qt8XSTCnsmiVmkVWnb6ujR8b6mGtfzA1me7Wi89HSk+CBxffxAHABerdU2Tpv0n8P0e
lpB4FR2tdjwax6B1mHkO3cXH3/TRNEzwGoxmVTS9desEm+Z52Otj/oldKjkNfmNeB7LsW08LxMDU
oDBxWy5R+ojJuN9MBowJ08sFfGap2DUn5gAmeJ3Gr/QWOS45L8afGb2em4Q4S5XKa9Az0oZN2f32
Ad1vCnegkXkE8mg776NmUGyamLFc8szXXLT36OfFAUdGxblMX0r+9l1Q1bfIc39OynmORbJ80Dt2
Drxx+l066SV4HN0l+ehKZtqL4aZMcBrcyT5wHKZ2r3Yyb7LFHekIRcGfiQwsYMY3gd2k77YOPpzR
7T5n9eYl9aaozMe4F5Lb0gjHtHL+RB5m1KwmSpt1fraLBpu7YYVhyyGLsrUgFaN5R7/zReCj7hco
DdgA4U9VFxBlmPqsJXj2Vgs4sWn/uzWe+kY99qZ7k22qt24X5ycaMPZ+2X5Do2JwVaxpAcKKOON+
uNmjmNLkpeosZPQUcjBDfT4ZrGyU3/2wiy4+k1Wkh7F39J5TdnNyY0wleV0/13jkoOoq/MXK5Drb
3kZsoyJwhl9+D8TcZ9770iQ0BXCyvXOrm5x1fx9Zy66drSrMUivCK4Cxa26bmASMRSiKn6NMvOYU
+2iw9vw7cOhKibNDDc3rj90mJ7/D8s3lXe7TkTcq0I571b5lnVgK9UHgsHgm88U9l0zTbzc+UqPR
HBdOuFsvXvQ5TlwSM9p67Fys2lPHWNGT8t7W9WGux/Yy0Ir8qGmDOeR2ggSM3HbxpfnUY5fGvqyq
S9zmTFczxNShM33WdG19KHtJ92lue6G3jim+vpTcCcP8bUz65kK/YHMpu1Tu/AZ19a/fIuQfVC/m
jcNZZRbL+Oj3yXsyk/EqfSY8FKTcMj9yt04w4KdqQToVRrvGRAJQEUm/ASrlsd5N+c6daE7KI9mf
ek+9e95Cfbq7vucNyo3ILXHf5sY3V1Mugw5Q7frkj+XJdYucXxkHwW6jJAtkA25pl3Gwjhg3cWQF
Z9fkmFyLJVSJGz0M+AGcYgwxnOaP/vMo1/Ynt6LqtAYZbwcT9KLK2qkROybhDY7EtkBLatbKcxbj
o1FW/u6LNvRPOcfHvxow/ofw3iMF6j1VF67598AgjH9q620HRKOwiS3+c2BQJ1GRUj6WHaWtCPEs
VI7S5xamdh888XbtNdpUmAsHDAS6zU6KGWCYyeR/qQilcJTCzF7MaYGjJXsdlM8Bl4x7mOapccS+
UsIclGV+Nzb0EH9FoZwisTd1R6A6btRRTmkWzhzhcQwU8qUvAkX2Q1tnJ8eHX1swZWLLXHboScnR
bqKPgiLoC9CN7GRr59pES3z53y9+WaljEesXqDrMtQTnpAEHHMA2aB+LhvHQmNZNe0H0XxojhPv3
t9F3LOZdwvPpjbDF//82wtqzmDEABupH77MZYutDd9mwyZ0M6lYOOyamA+p9gSyt8PzAZt0i4zs3
3I4udpCiPmlRODfmr+rqCfLoGAj2UpTEXxC7n/ngEsbR3os5K+OUA7/FXxI/TnkmITsVdHBJ+auw
OhViDk6ebGKIWC6S70VX4CmalvLVgqa3FTVEF5Zob4P9M3rwLH3yp7k9Ywl97G1yekK1p565M+cz
Zb36gvn5f37cnL9VS/AeOT5HQFsSk/W8f+lhgYwQ1bD746O2I3pXymEnI3VoxpqXm9kzR0l3Zem3
/XkwsbImA2RJ2zyMjoZ1LOaHqArM+4QJhTcX3fErwJa5fXt0YzeAGZPFm0+3KeOrv4NVO38rp7Ut
qJy2UY6X0YjKD4CVw7NBEykenv/82vjv/v0h4MXJ9X/YhS2x/v//VDJTgSXU1bBgewd2fcJeiny6
H2sn/Z6QP9+KuKYdSPCDYHol9k6rprvGSA3KUyz2rnptuS4geNMYtKvo3TszPx1gPmjzWxcANPC6
Eqmbx+pOLTXmFSa2VyC98J3+8avcTR482+kfZg0q0rDz/tfAEinNuXqTsBn3/gHzzxSSyrUellrB
Ro1N7yNqylMpmMbBT301++wjtQc6KptUHwoSMEfhaftWYAQHPDBgxBxniUXdANvSymeiEgB3M0ik
IHCghNaBtWmZmxzBWp2kQ9Gpb53t5LHzbXgyseU/s+mFWMs1VKUiuW8CmTxwmWVBiMhSUlAQnVVb
vQ1KDr8Hhl2R6L/XegY8KbGC2u6tH/AxQOJq7yy3F88NWv6hKacq9LlQbw0Kj7dli53P04N8b6f6
anWL+5ul9Yj6GZ2lpBFbplF012s/fskiUey05coHYnYkLozySOgyZZ9Ag0z27NsdJSxEVMa9Whr1
QezNJ3544rNLfncM+ns7I+UiBrajsWveK09SPYdJAS+WCLPELY+9080Ht8eKOWQ2DM26h0jBMSOJ
auvjPz+Fzt9XItfzLNdzAhtwv/WvnzAGPKnhkMk9BgimRxPrsoO0efGGt2KwH1Mvoi447uQOMdE+
F4BxkPzy+IiFnhu/P/a7bp05pqb9s4SbtaMCJD54JnNyc4ZJVs7zdgmId9iKpIBeXfULJDOvVyUF
sGiQqvN3Th2g30fJB8Y2TBuooxvg4Bez5zsLfwRHwazyv7zsdZ/6a3s7fbKtsfLipiD1Jh3hOZb5
rwVPhtsai7Y9eOVefQUxa1/tOY03sjDSh9jVdKTY5bGKq5faDrDJD6Z+4UZzNUa9ojCUflRw9fTg
2Ux/3PhiRIVcxUoHmwyZ5WbA/R2XA87B1Qi5TD8s0n93jkECkOKnb3yImm3ATCzv1IN0knCFbiBH
w1abIubTXuvCKyrdPeWkivnXdmGc9V/eAl7wv3kPpHADSd4D9dFaO2T+af3xBrMhEdwmR1p/h+tc
xP5Fdw7zMvtden3/tMQyCds4/eUJvBsibd7GNKKgIZ72a+PMLi6D5qPIr/1gPRdzjou5tJ0XKrcp
0K3gebCJnN22G96C9CPCpvA4jMPPdjLNo93O5NxgRL060OdxpPBJUxl5lbm+9k6EfZ8xdlIXrxWD
t+uSdm8GYNMNCMEsVEannwMvjKhmftEoQtsW3NJR6/qxaMzx2jFCpsNgpnhGDdhMy71qZtzhrnxV
c+Zee1uIK+vlOwRScytti8e0T/sb/iHnHtbAg91ql6thSTxkNC6aVNFmAQW7S8eluSpGNVtqIS5f
3hLW7JMquPIP5uRjD2mXW+NagGCa+qzb7uY4vU+XXYJnmMtgEyw4jvFLHpi1no26IXPSVxBDtEua
YqFLbAnOPcTxcBnNlCXPf3ItnR8M2ZubpI8FldMYUokpxo3Age41/r3tKgPTEvaXCWvZHv3j05sD
kDaNBxDYb6sNBXXRY1FaVxSH4pANRbdrfJzEqoq7Xcr1fWdaJVBsH6TaZBn5PrXztThWH7GcYt9L
uZdHC2K3a8U5BPMxO+Pphr1iIJq7iR/trJbmJUEJPeXWHK44/1E1cGckBJ/Vz//H3nksR46mWfZV
2nqPNGjR1jMLCNeSpJN0bmAkg4TWGk8/BywxmVllVdb73tCCkcmgCzj+T9x7rgZZz63nCSnX3N9F
Q2nWc4gIBWcktV+HwbHMISn0MX1DPYffVSpf0G0eJSRbQNwZjhKetjYR5tgVbRcJO53l6YameOPE
wCUCpMdqPUcLaKC2mCLxCZ95cU3DMXIGnZ8MfZ1afTafUYrZikHfh8JUP2TdxIKnJPnkX99ZJPkf
0sB+EtRUkg1USdUt9U8lcigJDIZ6Q1izTR0Bw8XSOTWIckbRLRODrf7qaaIf8jL23UlqUq8kQ4KU
EOmtz40AegKDOyGGK1FY1nhpBDncdhbHWhZaT5plRpsaZMGqNwZpoyj6S0uM+lhO2VEDjHVuJwHp
XtU3thKm7QkSsGNpJlGP8mUMk/CyrPuuFKR4KyTZ8KIc1a/Pct4UZRJAetKGs7bn5wLGKaORp5xC
SnLUC8QPvTZ07oBV+qipGWvzQgKRbRXvrM2ZVJsEhIRhibqf6zHSJOMkp4TYKjp87HCoY3uSsG5n
U/uSDbJxIV/GU3CbLT69FdGFmdA1n8bUbCML9a0kXGT5g/FFv1nSppBRr2aKiJNBhctJMgwb4CHo
T/TYHbghe0PPbwlkSNRi5s8bRQ8ubR4juaEFYzU3beFeaO6PD14z9orOWC/1y3mTMbEB7TVYz9ho
j8lUQadQr/mM5orCW9mFmoUdsDXA/kdspLPAUjwVG/aSLquck5zSHGHSAR2mI4EMW2SuuzpFGTNg
TdqTAiqukLEvorZFCYG4Gr2L9hTjvGHyZWZu76PFjJNi3lhmUp0i9CAz2ApPDTDjoZKMgzj7tBKE
AQRYk5fly3vZwKv4c8X+L+bn32J+RMv43YfbfW/f/+Mr514/nd6zr//zn6ev4T8270TshlH99UfK
z89P/o3yI/6mSxJHqCrqMmfsXwk/hvybhvIAUI+sM0mHtP13wo+q/aaIuqRZFrWHqmpL2/NXwo8q
/6ZbmkFom0JVZtIX/Of//e/P8b+Cr+Kv7Xnzp+//0K4rfzri2RjyL+mmaoqiaeIV+uMRrwr6GFSm
wQUWNOuE3E4U+biWPOFWHdINoyeEbhVnKZS5yu2e2nf1M3hqn1XUZjlo2TXbvhHoo/DSlvvOX4Ow
l/I1+RBaDXBvY8VAQ1z6v/CWkFOeb0v/IV1nrrzK3xUKScWTYpvsm/Am/aJtdI2t5bIN+N178k9G
EtKf26if52jRR2kat28yu//4HPlUTJKcmTieZ+O5k6SHsMMQZS4bDPWzq7tvvCNwTpLorkXSw7/+
5QRP/JNXWOWdMjSosaKm/Om3ExY2klKnzBvzZg178bt4qM8q/JK3dpV9sz5FR9R9G4/qA9tslRQ9
J3kUVubRejSZa5/xv6pXqT5Kh2onv2eneZtcEVo1J0zGw7VjU+9FJ4SEBE+jTX404vUcu9hYP4vn
8KBcxHVpfgWarnsCtBBwpYOnX9Q7egKk2Gjz+JkjE6LZsG2EwN1bdctuPXo0ZasxiDY8w8KwZ0tE
GbJGr2Dh2M0hOwwrrAhM+zeg87Hq5gZSQNt068fqhDdC2jdrcwcb4q24ER4RfsZPPJ3V+JJ/z2vh
YRnPHf2NDhADGcF7YG5IKDvHnmiu4q9pk7mdO08eqHGged/yHo96C909FrZ40psPnCCdYQtu9oGu
CnEFYS1vlNIZ0MbbMgFUbVCDDLmCJzYX1o1ZQBpfp8tsOMEx0FlOPhXX5IsCdMxs4Vg8aev5wcQE
yqnzRLlSULsxrT9Mr/m7vhowf0a29k1pbRx1/CHSLgm8HMResOlNKEy8IO64FA02ojp9eu0zrunj
zC5+4RWLV1VcTWhPr/UbWfIfxcU/t8UJmNLCTYUbuqGhYHhoPeA7PGW74RTs+nkTXPR9j2nZRd7S
KE75nu5wnGHEIM3TVb5jL1jJ5IDXxN3ZmAAoV/pVmLAxcDXHf5Ub0FCX6Kkl52SPWscYnJy1ktd6
+X5eq6vQI4rIijnZbe0u/fKPJZnqx/m1IavRzc6+k76FRzBCAS9tU7oQmGaOcdL2MECtjQOxF3m8
nvYmfl7s4C7JTOlXfUXVgIkustWzeIeqrD0EW4O4RMNWMJkynmc6/MTCGp1dgqHROFStLW/i925b
O9lZfpAQgdyCD/3UNfuW8uDFv5lXdkxc2qwKyYJg6bfVT9l52IqtlykH49qonkBptMk/hlWO82xT
bRDludxPrE3YOTGLAut5rhDgrkkIGL3WAQoW2+lXD1HXZrcSP7HIqM7FVj836WrWbDy6iLeMZDew
KeBNUxu3620ZHYCL4O6dNQHiQVvCYenMXkOa2cq6agRt2eGxKR1WitqwBeuBwu+zJpaHJ6ivSGHY
It9ifQXqUMLpc5xIDGb+YddOfWKY2W3DYxI7OLTDm9K6mAJ6kuzI/dRpBL2ArJRf6S30ULTdUdCm
awrEzXjBwKevp9DRtvGtfZvczbQJbypCzhIRsBOcjZacB1t7YqX5LTQ7NDBMYfvt9ILa3WNlYV2h
wBJ/Kayneksq4rgeA6eRbfOsdDfr2h/be7hbtGf36UF8Ed3MZQAvPkhnBtn/+v745xYTjp2sqSb7
XUnimNP+1GLK6WxqAwSBTRO0cN0WVpTxYkbNvwk8/Yeb8PJrNEs2LJHDTtb/NEkDIMvUy5eY60nD
0/IrrGncTsH4NTds3PDdAkGuOOL/jvz7J+eOLGv/cLqaTMBFDB+MJlFEi8v08ncNtBKg9hoZpm0k
IXtRJpBazAjiTTkGtZ3rivAmaVBWLWI1y+c4sFRXMt8LZSAzB1IAHYK+VcvpqfD9frNoqbGaF8QT
oP9vyRE+JN14HmnBnMqsUTEpE/hikbGZOcrmqpYliu25YA5eNad25JaRzjiDC3UvKml8JvK7OqgD
OAw67F2is9Vomme57FgTGwt3V+wsNmSF4Cnm/NBmmU+bzEEfYD6DCzCZxQ1FZfcYMNQ5WqBCqpg+
LkvQhtcEf2yttjnQIETrKeAgI2v0bvUFCKJzGmS48rXPDqVplXfpqtaRxuD2EZhBFlW7E7NEWivi
vDU6SKo6+xpSO6nVdZ8BX42y3RLo3IaUz0beX6Kcp8Db3nI7AGhrNXggJZQYIkpuJBEvclkLbm2R
aynV0TfKpOQkDzUmokJ8THRfPUZ9BWF3JrK9kDHcF5qwS8xpw1ziSvIJSrYpW+G7gzOn5RA3C/Nb
fgoln3sqRhOXS86HgdoWbB8lxZaFWV2rVYZeBE0R81JmOgiljm2zhNfOeKXF4SdB6DzV6Gd0Qf0A
7qmerNZTmeeQQ2Gkm74n7U9stWabILAch/iC1fzTknlkuTY/afI7+3RM62b2q8ZattHKhdg9y+e4
b4+hoIF4LXRtJUf6cwe7w1NJ8Rt8BDipTpHAGJROQWV/oeuP2hw8MuShx8DrboYbYdIu0virGrWH
GXrpWg2ml1Evn8sxfQ/PHfmbXjPicw5z0FzBkxw1v2JzhEjKBTyrXeJozcvyZ3XwMISb3hzhHNUy
xQ1GTP0s0XmKico8yRlyTNvarMPCJWNAlbPOy+D+M64NTmGp3WCJH4ks7Vhi8k6D/yviQliTzS1s
6qL24n5oCH1G41F3w3OOflo0F3Ef+XIrYfyauNRFIX0aS/mXb0y7YcprbnwJ2c+MS5JusvWgqzko
9ItoAImeOBnaU887MIHtSXl1EBlLU4l2NVghIypVbPzwKk20pWWXurip17nYLTM4gO/Caky/GBqv
DLVzlFBzBzzt9UzunkkqwIXAJU5Qy0bd4+QFQtoEMSkEPQ119TCycEZlTGxfNkTEUb5pvQBEHQMA
hVeufcXh+zw+zj27x7G/mc1wsBRWr0hR1TJyyC1ieI9JnBKtHyN9nxm1vleCQAU6kZ2nEIqajRhM
9kzkybZedwoBOJ3Z2VhOZ8WNAaVsmXkThVVqvTvBVtrKej5tYlYDTeKrJD8sCZo5syoBdvVaJfXe
ZU9Ug9kOpV3QkEKJaRjFm4KKyexllhV9D02nUfGQkSRWEvQGWTQis4sMQaYVmE35ok+sZNOopmaT
mXasq9a8+CRXObmgNW4sIZlVJ4XknFBM9sCEkp2hv8eJT9H681eR+ZL3Wb4roiwlf4//ScNj8pc/
9fInn4h4zz4USwbrPier1N4LaqDCQJe4fY5W6u+wEH9VgSysZJYT3gW0OlLq8/zQwF8wkC/ZGJDd
5lhcrcyO1gArKBn9u3ybN/Kd4KHGrY/pcTxK72liN/smcXTLtS6zYHPvTu7TI5/9ipACZ/zGYuAR
xZcdlJN5t4triNbnTn6Peg7fm4O6Go8sPf1T8ZHtKdkBDrOVeOU90l/NffPIjp2tHek83OfPRonP
BQEQEEQXsSH8KaLcBtVF+G6cxIvFno7yNHFrfUc5i7UfDalpbKWr6S6579CS79gpJuMgcU9QXYMC
0QHjrX2YF/MXwIGvqL+Hs5vErgrqqeMH++9K8bTngcW8k6Oxt5w8oepxkLekJ3zmz8UThXxwwSf6
jOhwDXmTvTiYDdfHvHFVvtM3wmNZTH/MbzBtjDVuskKm0raZvSQcebrb7tuNVNGqrPo92YhFsEt7
bqCWY8Yno3BrDTzcfki8ABLfsBnNFX4sPLBKs5fULfu9iU9bu2cJKx5rkPWtp5EcotroP8vKA6hc
krNCbqo36BeNGSZP71pxb9pnHnoWc4Wq2hi4IXCesDTHYMyexglwZr2Ady1dVOjmyeSR48Xegq2u
X+VyrUirHMLE5Jiw30k/RYB/lndmtOXLMefpMaPD9MvAFRWFO7zyGid8vqY1KVK1soEvYOoHQsrk
gYwUm7XlJABrsSMvuha8WlSXX5rvKPW+/kAHxtuDtgx3QkJukZ2egeTgPaYL0fOHod+O1l04cQuz
Tpq20+8CwRAbLgvCqniJIW5nwaNxYqxIomji0ZIh2kTZZsNIm6kZzSfjlNd4zk8mMupfmidc52f/
TP/UILOha39on1hw8buDN0rf1/xQbvtf9GR546hfyio66UecY3jTEGG+DLcIBxnw+hMfmwQC0cYc
cIw6xa1cgfWg1Wpt884nQPnIaNZit5ecjmwxBotc4Lcq8FRXOyU3jVJ1dmVpj0TaKj3WCi8kGwXD
puTx73i8YneUmUFSdvNSe2g1DdF+qhOHObBRrasb87gp2PI0+af7/lJIr0WBL5cYXQQZbgRwCqQw
/y+N5CmpHY0EWs/Y+zvGbktqZ8E7BceOUC+XNyh3Rf+5S56DeU1KL+71tNsLHyDEoocAvSTJJViA
KMRO1nnKPJHw+fE4bjFsE3WLO8uj4cRJVK3rPfGf467dJUfMb1Q26a8JpuUr+vr04MOnN2zdZ/dH
es62+KhR+NPNsbUGVWQbr1xX0+yMER5YqJu2sAEU9dF9xB45p4gdDyB7Rxv4JExJsLIOxQAN2OCN
zxHunjOabMIrSHFRcP8zfUdNi5AN6RSXiBPo3nBATd3n7ny0uGpoUZkLeHBoBRoXotid8EpHnu+S
5KmH6mRbTyYqvBdouMq4Nh1lS07gq7SC7nhL1wxz7plozxwf2/QYrZRbzlzBMw5IMLz5EQ/CiOXS
ri7plX7m3q7ibYTF6UiWA9J3Vl/cuH/hkw422Unl3+1f1bX5xnO40umaYPl2/RozQ4As5gD0Herh
tijc8YwPfqodhCQ5gbQn/6FFlO3A3KUFJBOCQNGH5izcq7322PHNq3m1Cvst3DZ7knM8yoSrP3q4
RTGQjz3cS9bbyBr9rbWyPmQve+YIbS852b+HcVWcglP9CaAByAdBYJFjndlaqJRbt/IDsdeRO6z6
pJyiW7IPNqqMDWCnTp4PWB47GOgS6L7tthQv+lU9Go/Fc0ZwjgJjHtsN8gI31jb1L1oDvOz7eiu9
Qg6Yz7R0J04YRiH0iNFHi85Qtq3AC/mwGuynSQhwIPWWhGdteV3U12qfRyB8vfpVUjxF4TIwT1rr
1NKK/UPvb0LYV9KK9wkhKc+lSK7ieChQEMUOTWrPRKFb5UfGKkNBsXCgq5R+NdUHVQU5qeAX1Wv4
RK4z2awr8yqvrUcJEDW5SLodiA57fJWlHDG9dr0N4R109niINhEVAVGjJ/agonpC9Io60PwGSq1s
ueyCl/kzO/3c5lQv2JGJitgd4sdbFmwWrbM3XbJ1sUuuBMoq0gcOt9i8BsMxekPEN6T7ud61IQ7H
vYnOMNWP3PzRogbJ3h/YBnKlC992X61NwyviC/cfa9EgW0/Jrn+cvPBTegEGSkcwHNP74uZ9lc4M
QBi3s6TZzqvqCoYSKUR2Dd44l7gZKMo71uPu2J+LBwzH2ieLrMbJXvBVQoaEV2nxAgwEVcOGWpK+
JM5hXfLS21jeAsQ8upNoa4uzpVhxqEjc7e7xW2s4yZk8uOkKUtt/FCKmYU67VbhiYxkhoduRw2r7
b2yskOYg9Co/qlvxVvgH9bmMHuKLWe4tUo838X0pPIVV9D4WNlZVAsdryU528XlWNjMHxYu0KVfq
unOWbRcDkY24bre0px0UJzes15gcui8TsFxOEK8bVNg07e6O2WM++Y/5xvD8e/cFeamkCnjChJxh
N1mwdja+Zy+7GQQ/XooresmH8pDNTvJOmnL1ray6N2R7wfe0IyRJuZJp3dDUzbzs/X4YuKTt9JEz
L7rCc7/04lqLtu0u8qY3tXOrG3d1JeM26QTMxk7Jvn4Eh8IpomzMZ50xJUbZMwOld2UlfvGNpK2H
YDsyZ2bEuhiC7bjyyIsnt5Lp5V57gDGrhZAYr9kXYk+z97IvDdxlgpl2n0grwSP3SjFOeOH7C6gz
n2NxEt9Uxi2p+tHPIs2JiAriddYzt044oFSvaFYFH72IxnYgUaIagL502E8pgaqoplH3jHLg0MU/
BujTVo8TDforAj7/WCvfTf1Zh2594TmBFTB6x98GX9Qw+bmmSMD/DRvDSakSdgYCC5Jk0Pnf444a
11ZxrdJY7zRMpFz6t4GdLPaJp/7A5vdzePOxbgTO/FF90TXisSxqx/9u9BVIZZskJhNCuK29BBju
llPIQeS4m4+TC8Rzje5OcgfdHk4JZUaNvlddF8JK6t1yT14PCyoPWNckrdRf4pYSEchk5gCJPVYb
Bn7cXiovOKX3fBuvkXA0H8DADcaaTxXuCYw1NifF2VxXJ9Pci+vxq/8yT1yVAoa7p/kYHvNP6yk4
t0do/eqHtY2e60PPVeDb1fM4rab8W5ovaErwxtN6wdqF9RTVq/HTMNclawoofeCTTC50gSDNKFNg
EwdgoMdJ3M8yu0Z7xM5BGFnihJoh7ocglWACLP9BEtsjqmthLTZT7bUpp223/NefLz//38+ffn7M
GAJu5AlsmbBAd2iNEd6wn/9cEF+2IwU3DdrNkMXhtREx5mGlcBVTRN3PfaatGtKBxSUfT+b1KpVg
XGd4d4g1yajlTcj18TkIRz7YyMSdrJQiVzOSa2SFe10zeWxWy+RWzcQVK0VAzoZIUGVeqS5I8sSW
+yRjfiRz89AL9viYCgLBaFf+JHqNYdZ2UosMoyyNpwxEwmvj9i4lOjDvrhkepQXWlJH/V8lM2EWL
grtlseVC1hzphOvHplFgGvomsWcqB9cSOT0proFw2Q1qDByyZdTekNYMzWU/WynRGD5H0Qp4okps
ooH3MEA82yvoyioNvEGVcxQWVdE+VFRHJrQ3rHP4dseAZm1UadeQSagd53qZzAxSzGEfxulV8CuI
kaLkH8NGuevqTJQU94e4A/uST0wyVSF+KLEPmKWxNzicMEfsewV49IzBu6qokIfCv6aR/6YqSbNr
iWjuCyJw9Jj7H+DqVZqshsU+ilNqmwR7+utLW4pAnlS4MQQXgZ2PMjqRiaIia1WS2q1bmBnYaqNu
FfYmWQbBwS8xmSa5vO0HXLNZq1/8+D3t6nrnW9KXWqa0ZXCOoILE8Vr0wRIxAInRdd6JE6EAAHYP
fLgUyAVva/Ao48McXLM81zBTv4JxYu0vtve8mxkvD24U+0+V9s0augabmD6TUsa5WgEdG2rru8qN
vdSMtU1UGZOTnMeQ4bCvRiQlsinQ+s4vQLj7TTvijENu+E3eJWMkuiGTEItwwCjjM8vDAHGrkAcv
AHXQPQI46UAf2DAEA6nz/DIZCnsiTY5sYSscob3a9YxcI2xXgC8FJ4oR6DbgwcWS8XSkWOuZ8Bwn
gSeJS3rfzS8EJ74Ajwb1RU9toUyo++KlbWnGfn4WF+q3aG4TCehqOdC/M0+LjJGWPzXPqQ5cpJ7E
p1ZUX/ORbEI4VyQZqJT3FacOnoln7sqhjYyPR2B8Sn7zUmi4FzHbuGVOiaoU7S2vCGnNVYVae7A+
6hFHIqnROqVx1JNWV1AwlxkbBMBslnq3Uum17pg4JqBKmjYaSEOZDkW/0IdoGTAsUFlVEVqLNF1L
dRZsH0KNpVIx0dElYbUupIhmBiSEXBlXokGfhXigbTJq6mkRf9HwEWP8oSr215PFPChrt1rU7uoF
MmfFPcTC+FbpMLZihVtKinjZC5u0cEP83G2mTFgA5JYku0oHORXpu17iADCCpw6n7NpQ1ovoI257
6JWCeB05pprGah0hevLDGJj04kRf3Htm225lUvMwBZaci7JlOUrP3EIIFBDXFRM9giGWO6unTBV2
YIzhosK+LejKMzbnazTUN6maljHZRGBUA6tJah+sAS50JQ433MIx9lmdToZ4Dxu5YGT74MOHgnWy
iC4Gm5UW4C4rJdIreWm5OuV8U6uUtFqtwsFPupe4SKlHUnYx3MMz4PLPePQb+v74brQW6ysymU5q
vliMzKd+iA+z3ri+TIy5iZajKOilxz6UMb0LE1hFRIEle0ABJMxKtyKdkCYFFQ8MRBVgQmzip5RS
671K6VxBvd5GiBVIkagqLQWb/YiDREXWUTJmaFv/K8SAD+rnpSxikI8T2mo9jbEOkwJJoTzumn5n
NvJbOFLIlu1d1PeBVJ7Ya2xKo1rIa82XNbK4z7ATwoUxhPwIco/ZTBYcnYfC1LZZVT0Sh3caQYP3
g86mrRXJmarrX2W6sybxPQgIkGIqj+AnQuEDHpNhk5HeE2HVkG5t11p4TAv8SewSKHhocab7uz4R
J6xVFPZNWDl5z5xUEeQD2dkh7LulVzWHh8jMKTzi6CrWAegXRKxKxdp3LDowhdZjUEPvSruJgzUp
N4RxbFu93/lxLe6LWgB1LaYPY9/e+xLvdJXNlCcyRHKdmijL+2shCO/jYmULAdT3+R7pxHkYrYB3
o8PmGNNKQkczBWNcpQ2hz6rGt3om1xs/EdehQU+cB0FDHZUabmFlt2Ic+KuSsVo99Ps0DG5QFtym
QILfaNK6GtKU1erA9LeX1w13MxvmLOOOXjlJs/wMN11fE+2IrSHdaUCn32ct2kvBLGxjUbpmJjVo
2pY3ooYXK1v7OCpMcH0iNTquU3IzucHL1lpRG+KGu5S+iV1rgNWGTweKT79cJZXi+lGJxAsdWcmg
T0nRSUdQEBTyYXozehR4/s8Rw/OkSF4TA/mxkYZUixxkEkzSJUVJ3CJc3YsWDENZyRghxwr3KQSS
qxDeEeihmgbT1zn2ha7YwoRwuznKHTGIo5Wf9/05IVqmjyHi6ST88JZYWOEHaaWw13EmBkCIA2kN
yXxV0dQ5w5gtFtxkO4sSnHdzq8Zt55kC3LywAwmfF7oLHsUdUGy4A06uZAbN2EAxcHRSBZSQvkxC
xOL4sXCZ1DbbaqUauzVuNLvLCvgKRr6OB/l7qHrGuGnjDE+9IGqeqetONcW0Dk13JKgiYrMbemTa
biazfWwyk7lmW2/JFdqkBjwe8BXXIePILeduG43WKeElQl1qHEp80aD1OWxYWhGa/EgqBJ+YRnuR
R7AFYpLdE1/Ethwi0NY1FnXWi4G9ZSX3RAwpg+9EFtSYPtBfQU4wdYgFV5OUhCVNbti4QVa83cMK
o8pr2wfQxXVmAuYys9bk9GEWhH1Yzo91wgaCG7sGnankY5ypmDJzqB6BKf3qsq4+qnGzZo6P40Et
q1Xvtw/wf6BOfOgyotYm13dBNn1jdQPBoSPBJxEW4qnqdSPzNQnOBiNnfDV6MzkVTjAcaJ9GRfAt
bF4LCo2fue3Y6G6ykrKkcuQ+l8jWk26+2AWHvqNRUFFHFDALIQlFj0kWdysWNB2K8MWkyCp7gU/a
8ypKfcsd2WjAnCKqpTWOskJlwI3tCPJ4Ai9+9f2mgKE8z8QD9udeWQk48m15MXDPda7ugDWru58/
/enbMS2mbVjQuFbJR8RmCIoZXu/BDH//5efvzHoByovBW7BAG3++VD2fAG5YkpfhWyBiWr6LXaHs
Gj3/1AqxWYHSkd1+8YWKVdAiR+6Z8IFWcyCVIJaAlOCOvQBCUWemmdK5BWW764MAOCNTJy0Fvvhj
5f75glXxSi6AsZotQd818QSjR9YKYyeHiv6XL3mO/qS9I/U0yBj525cIeYE6a9U2XoCV6fIFCh4P
pwKOaMBtyAaTqZhCPpfoD/K6J4PykFaJ+r9ZgH+R+v07kaAkWYgW/i4M+AeR4DH6DKPgPf+DPvAv
P/RXfaAp/6aiEsYtZ9GjLU6fv2sELfE3SJ2ShR9BQ4GPWvj/awTN30Cmi7KFP0gXlR91/t80gtKi
ERQRu6mSYelIz/4nGkFp+SXl77wQMk40BSsEACBTVFUUFH+UMeDxHrFhN9Je8KXHtq6Ko89Cclco
2qqgAsZ5Vu/4bCwHTCuy3Inmc11BIrVm6fTzHUhaCGGpdcVkpYJRy16rYgYuv3ynjakE9CCEB1gG
n3SuX7ncLAe6eghz4D2zVKZukkOhlgfYwLiN90HCnbWpWIwQS8UAVsuQOld59TCO/R28tb43dA6A
ugnOcp0rNzLI2NyPYkPDZo7bYsjOvNaXphXGB9w10UrXF+qfJTKRrDtAXW08brRQbs6q3OonX1xn
chBcJa1bVjgcNpHWEEYzD+G7jlcsG/uBw6kX3WmU8kfSxVk9+KbM6gl2QxtiDELnqV5nsWNj6+sE
HsrCI53Ku6I1lNT4wveRJvCgq0+9CIZHg/s5Or60c+OsIAVCnt4CbNM4bCOsdLGG3yTT65Uqj/t2
YQKlfOy9KRb7R8zQG/Sc1sHslglqmGRbvyeWnbeP0TWS0pM5oaeirwG7JcXhwVR7JNYae6922kqt
0J+KblyVapB/TVJnHLqhQYnIkLKTZYKA+sQAqhCL50IGN8IpR2RHT90TRE1/0Fv9URdDfy2rGcmt
upSfgeA4iZGx6moxnzcRsMxm3OWhQgAxze0K0pF/wuHRC0F9ieRvjOOIO6xY1VxZUBq6I3R/ZItd
SJHx96EWXHEmJMfM6B9mXzQeNAzl0FXbE2lIoycAtXGFQdOuNF3rXovjY9gKb+kEBKZtrWpPCB7r
uuqZ2LNiL/WkVYRi+TBU1uBoRtFCpyUsbsQJ5sijQWMOjXEDktYzSZ511EmULo01Dg4IGHNt5Dif
JuXcSeWw+90N4p8oh6Q/6YZkU+VzZnJLEE1kS/KfP3Bm0w2pX8/1ftANAVY5dREYi4PSMsTF0HJs
xC7cakr02IaBtM2j5g6dqUGkFQ8L4MP3/vXjgZ++fMT/cAvgcy9Jhqoh1tIt7gR/vAUIUaqU1IDB
3gpIDUg50FeaVoLDKZeMyEzdioyW+EyyBjc7/S2TROHql9q+Blle0e28FDGDfh9jYptm4DZTHF2E
ZwekLw0HnRleBiHhbvC+2Y0SB0/WZ2lpQGrhH+/7jlwNFLYMbhhGrXOc2HD1NJtQAAF1ID8Btuyo
Y7CqCoucz44fDHTUSIFl1RSlcAuVUutAxAlM2LRuPpPEdaRKoWecjG21eLGI0ZNSVd+HvRLhdwE8
HdfkAqjiFrtR9iH0s8YKUDDWuhAeUc/ETwEG+kkKmSD5BkZnsW+9JJGUrbokdghScNQlouSxGANc
Bc+K5zx/lCfhbbCC6cGs2anX4jPsXEgdSrMjpki9zLW/Dn0JXR9slZVl9W4bl/IT3p4iyR2VaOOt
FAwPiFriTbjEHQVxqm7VcNxKgpFt+uE7A1W6ruLuJtU6H+6IXX+lCD0MsvA05VTOHdY7sJnxQY9j
y1Oye5a1Ac6lXKNGsWD+ZtI7PBrWlkiM1knXvRiLu5Gg5GQbD5VbQtHZCpSmrNTaRb0aukLWQPMh
wZQ0MgEoOy7BOlH6a250Hmmv2EdYAjPlqD2CSb04bpDUVmDgRvx1no9EzC47gjWZ/4E7YkZtoeMB
QiY4bTg7koSrCcHe5IiCcVjkLPseyKJpNM0+TJjv9FqylTQukK6t7wZKE4RiZEWngQ7tMwRI3Lag
fTUB7nzZ8Y/Gy2ek1gQy7kgmafzppQ8jlBJTvGp7lUVLC0NnX6kWjDji/JypoVOzStz6DWk3aqiq
e1ypTzyn82z4j6pO5GS8EJgbST+lM4DQtBulE94xHhJDF2OpeNsQc1ps0VfJPsk/kvzcV2g4AOSh
35j8JfCOfKy6jR25sNp9iAOuMBXroPnGNdRx88QDgCYzhU5R+daywI7ONfMyuzVvlcY1kFoMiyCi
vmv4dzC8k3pXSuEaDRZNN/ujTkDYC1DlqC6525mVPIC8CfFB0QUSFmCNfenmSs0qvjP79ahWQF2a
p6aVxgcT1awhcAJAIpiOE6lCOZbjLeBputJS+3+Undlu3Ei2Rb+IQJDB8VU5j0oNnvRC2CWb8xQM
jl9/F7NwL7rkRhkXDSSy1K4ylUlGnDhn77Vf5Gjaj3NH32VmBiytv4zGQnC7JBxlSfiKvfIzkei0
8YmjULhCN01aVedJrWs8SyYAmVtuE4AzZeW1TtHqhZYINmGZfLY4pa56FywXWzHz0BTaiwdZ/wGu
Fq1xVW8J6AroZdFrM/qk3IEkQJdIZoz2w2wLkDQmOINFYVQO/QXs3Y2xyHbzJ2oSmCimsNdBguBg
mojm8tuKYL/ph12jC7NldEsVqibdkC6WqOl5TJAyNnb+Fhh2z73GyoOR823xNW362ABx56jPRAZ+
ajtn6f9hSRtLw/476alSzkmkxrjOqnKf5rO1c0gv676qoAeDa0IIIYxiKekfQJTBRZAEawSu3qSu
te9w+p2rGElQnBvMsWr7rzrJ7av8CwxfRc2AXIGsbxoav4ak4F5sQ0R48XsCjGVzt+yWYXiLXQXx
OaXz1A/JrkvwHyxrXJ0BeFE2RUbryXNNg+U0kQx5jyssTKc52oN6q4Yh3RvQruuWgY7Qb3WBF0T5
eECwOfkPKR2QbEoxkk0OMcPLk8vQ5DhZMPjqBSsYDuWWYC4n5HjTCXT78+hcwQJ42/sTCdUFkEpc
XT0PBlVLQaVaDy++6q7VXEHjUfCr7FmdCYgim0tPzYaNAxR7o38WZCeRIEyas9cZIHLra6hM/wZU
Nbj5PlKAOhpazqIAuXrZnSc6AFwbYvZCHt3GfcOHB44plBlAFOOE2LY9LbE9hADEB43neuXBx4eQ
iWCRsvk1zKW7R2wIemNGxF6tmyax1l5K/x4rsHUJpxTZEfZFuhdGfMr89IDvRJxIvXBwAni/hoHn
j+CAeW37iTj1pfzpshrvs9FvNrY5QhkNIm/rDPwJqpJwlUI/hczjA+zsovcsADbaZIn5EFbVNxHa
6VHJ7gkLnD7dw5RV7linpOMobdSaGD8rOOT2CM1I0K1vybgpoyXRaHCvVXnNRII7FZ6ULPJjm1vh
BiJCddK2bW9dmX/HAD1tbVcuHCovunlRcME+SUGWu+2ZY+dAjI5mM3pECAsDsbWQzYiGx6SzHaZ9
JWrHYqo2FU3Kgfydi+/79qqNhu+dRvLZAE/f0FummxrZ0ynxNYmuZrD16btCqMmGlegBpbahJowL
XNs+BYf70EikJ4bBw2gbjYPJQBFSlzb06sKxP9MZf7rnEt//aciYQdgeAVxsNeVas8W+5CBrnJmY
wcbpE3JMmYgXzDq5x+Ai9azlZjQeUmASTwzxHSF20vfDL0VNTunUQxYnfulRCKR1ZMSQZu7438nM
zZnRRN1GTRxL+paubhnZnyb1Vodo0aplgU2WpbaLkA26s4MkgEfpYHbTV1nM8dnyQyDGtbkdWiQ5
OIyztUt63j6mibSK42ds7j+znH07s4jBaukCdAFVU05JS92i3sk6WPm4c6+1NF+5nJSUleTnGAnN
sNo5SIYID92I1TWKmk8wzpbOpO4ZfIZ6NzTtvO6Xrx2GT3Kdh/FzNpAayFIkACVG6FavujEOFVZM
hmG/EiHrfUxzS3Cv2oZQT2MMbaGl04nC96/IzU9O5jeEJ1kb+hlHHkLy8PRIDjMfLpMs0h5L45mt
y3YnE92ZuAmW3b0NVZ40WWN+UAymDk5QfPPAmJ+axCVPBg1arRA6+MA4N3DfGurOmlMY7kvAAi0u
MhYLifH3ATQKNoZIba0gkp9ahK+BYvgF+u5WjAr1M6z6LUbn8nR/6UrxTredP27EHMBUNJ0g6UcZ
KVVphwhp4r+wsub+0GlmNca4CGXh0gX7EYn0Trdlv9Kkep7/PkCqxJufmY8mibNM+9mXYeaioJvn
bp1QDTJYw7yP8tvehHEx7mNIWzSK0MzSoHvMVVxu60HrtVejtLLqMQWB4Or9XJCyEcI8M/p+4I9m
PfM0YtsTT5MmZpEUQs7jt/tdWRDvi4s+PmfCeQzqpr7FS6xiOzr11nLGHzEnpFWqoa9WSljb4U6x
Bn25ZYLwhemwB04sbWFqIr/zk8pcwXm1v3NlXJ4GKBtR069JbynwiU9g6fNpkQ0NR29Z+rXfAhnu
GL2UVnYgjcrlGFqvmVeE7FuyIi0NdYVX1ijRYiSgUYrt0Ch+hESZX2nrd55rXom5hgTcbCTJKoe2
d5+lAYrWN3IImsFfY2eJo62Sn3aC8m2M4Se3jbc3Lc4Nve9v0rpBIqnIEB+ywd0GJI2+YbBG2uuQ
h8KciE2OR5mfuzulmbxhKsDRJLHmNgS2ozA9yL43aWFaP8yJKiciEEmiVd50NdKGpKSzVyYBQ+0k
bNZ9jJXIAMK3cnx6ykBzcJD1Vr5pYv8ptJkW2UNQ7Nq2D8/Om8/Kdh1K81nSiDBM1C15WAL/pg+e
O1X12YEWvApLgdNOefJxHN8snW/kU6Vdn+QePIvVaF0DpIpOYSAjshkhYczfJoryg71CHv/yzFFc
855EBTuAvVcSb0jk/HxIAHvQ4o2+4UxQL5m2XrQ/7bqOsXo0Dd5Z8mFtOOAzok/x8Ecp+kovSk3Y
EvYvvpXk2NRE9BVkSDHJP9izSYu6ozNttW11cOLiqWvA/SQwx6xeO6vUXZ6CAOq2bbIABEXzI8xa
eXY6DAiAMU5mlk5Xve/L0ieUjBg4oqflXiijPZuOdam6MDtxYd/DcfaenNAqQB9oDomWIy6Cmpvx
B7V1ZN/0wtpLQMBuMGww2S4S+zNV7gtabtgbCiSivlIDZGdsRojr2sfJlCh9nGy6CRo5ptfkR4iA
chWXaKm5Nzn/5xenUPVpcIJsXQQLosJGzUci0d/VXGmFYI3T6JKHqPAdl5ODoWgeaGr3TSEk8meS
os+CaPQhBVVzf5kRgdl29hjCMd2QIUmakK5WvlcJNLwcalNreM+w3R+HnsIZcjmhGbHxPJRddRpU
2+/ape2W1EvjCxIvtQLNm0ChU6fgORjV1J/wgvirED4065QbkxKXJqf7u8Ys1mGfMOGztbuuKyQD
JJg3Zyo0fy9N8zEB6vdMf7J8dLqCExoLAc7GCqUiPwN/2n2XYZrdeFay2yhihHodh8fayrZeZNWP
TTaE59DSyJjA61CLGnF+otQnc9Nns4OkhzRUzKSu52awGiwNGEz76V/Y8/EXGGXxTAPU3JtTZ24s
jdynYpjf4BKyy/Ab0F2Id/HyZJUI7O0u9Y+dwzGi9xowMIp43yErv1DpdiQwLiG5RXPAm0CYPZTe
TVMn06NZzGoT5TB4+rkpTkxoV5EcMxwNCLgZWcuVCCAoEgsAF9bCZbg0vYxRXvsxGB868BMw7KPk
NRpL51hqrsVIRPzKKj2fpyp6Pw924r2IxvNe4kaxJJile4gnB4+fR7Q323j6VE3ZKsE5dRJVzklF
sTZOsNIds3mrZoCiieP09Mz6iki3wrp1fvjSc2LfSidI93ncGauJEJBDljE1W37pVGZbwm1h/Svc
mr4yIWRzr2jTRBFfPDFCq291nQPeX5qQteVmJ/gl6N9CHDFunzxQJwNZC/vHOdxMohxunL4wKqJ3
MVOEIMngT9TLHroHcgS8ohWXuPk0e2o+k7SYXZThQmmkSmtQVdmVgVi6CYDbXbT+mc5xdU4GliXP
RofeGxYbL8TGnaL0WjtJ4p0qJ8QkGRw6J4guaG+Y6hfZ2bPScZX5WUgM2oh6yNcWFTy/EqQYuNkV
31Trt68lBQVppZnet2q+ul4L8zcPh0sxk/xsW01yNVqAo3e0mxRpzTh8sSnPA4rzhPHe3IfPRNn6
58y2SUhnQWe3FSNp2ebPEmbNidkhopaEY1LeA3YPYX2VaQDeeyQqzLawUg259k73F7uy9G4ehhen
t7xTP6CCJ+mv298LEN8gVytSBXyn0USuqvnLZ/NAaBl+yxLFEMIM1guLTkxqrud5+Emg5vPoNaeh
RE3Mivo9IsCd6gG1pMUOtQ20j/ci2rc0PcAOSf9gOPR+RDp63N09JHvpNEDQsdJm7ecgbz6pWlw6
EwVSWVwsN144LXisiBM3L46RwG43PEguMWLwiRW0yVr/NuscV0XvP3VeMK+DBWIYzFgc/ESeGlU/
qphskbFpv8ra5PkOhoubEOwbjhF+DHs+Elj2ChYYWFHDgXsJV6Wt/lX7NHSgN9OjJWnZt/WSYsmv
3050Uiu3+p6Q/lrFvtoG7ReDpFQcat6BLPNLGAlybiBFIy8FN5CSM7mbK8NdTTmpdnN1vENv+JKN
FS6pQ20Iea6M/kmXhF46Ufk1ToyByjP47ixHPKbQ90TZsVwEzhilTnQ1lBuuQ3b5Y3ki6p6eQspZ
3W4s+k3AxJ0C9zhHXpp5jGq2LDTtNmcZf6CURuGYEJDrOVaz4xxnbX0CWpEiGxuIJ9OnFJVUajJE
dyspXiMHZRJBvwgL6goMz/L9U7pN69CYg5Vr11+MXpc72GYchfI+3TJxpW6Wn6eCImwq8mtPF/Qc
eD6n+8g6zznjhWnC9lnnrbxMpb81u8HeGQExJHbNIV9lJIu0ZlvDLoEWyl75GE+bIUOdzecoD1SC
460tedANRdqGcnGOuNOvwXKbS8vK1HZ+tTXpdO7g/UQkfg7OETjaxvaLFFQ0jId4YCFUeBcoCZCc
qlKtDacECOD37qpfsrjqRL66y0R/rDEGpaB/VhHgJObVFuGWMfgenCqNKujU4S3bJxMXh9WrE0F/
bMOSTyGii0mlkxw30Lqiw9Cjhc4QISvbfb7nvM0i+kymKtEBFgp+ueQO6wq9NZFw71mKRHVpFtWC
ZFTcnCHUmwYeZkmbixRPlLRZCoqYlgWHDDrDvzyccGcjj4yXjuGOu+SN35spXdh8ZezxTGByv5n7
vN8X8DqhqlorwsII1f3sAoE/RHxK6KAprWy3epcK+9tkoRKXnC5IK/UYz2rSMOJ6H8yC04BXin0c
hcgAK/OGPCpeuwURSVQzu3wkPcVzadu4Nv0d+u84JZsYc3oNPtRw37IBEk1bse4Azimf+oG4zRqa
OfihbU7g7kaQp7W6X31qYlkZGuAK1fdY98NboJ3XipVjLhlEpeFFTn35JOYICwxmOZk1+FK0WX/z
rQEHWlAOmzJHctr3EcWU9aprMzhEtk5OZORiViHL7sh9+hWtrZHQBb137iX3tWc3zVXq5Ll1OWgH
M3xRzTE3qMiLiJMw+NyjSlLZzNkhrFlA1WCcuqqdV/eORCdZw72UastPZ6D4+aD2A/OvKPqSJq27
9wRkRJJE6HjP9fwgvCDZQ1ANj0FP4cfyRY/LjV/KCKOBbEAbRCHOEVd28QsyqwozMdh0OFQ1uiFe
nMS75CLSu3vRElvjk1e1xjbIyaG1uHW06SMp9UNdbMlcTLluvzmlNeJnegKo7AM3Q5gCQyWw0Jgt
L6VrfHaRjz1oFUcrE+HNtVry32KWaq3Np8xc4IDyl29ouS+9/k0CbKebYXN6arx5M2g8I3kbeSfa
pLeQiKHjmNXNubXcBzHViJZT900YEWLBqk7pHozhUzskX9j/sY/p4AURZc68pPHAHHfVHoAxmUrx
mL+6aPIMDVl0TiE4qjwgH5i5KcpjLlR5vfwSz/qvrOXwTVVkHq3UjchwKiAGZN2wCVBWFn7nIzo0
W/ZxUulsNTXIlSs026I4NpZfHLSBoVyPaDmmkBFrVlfOJ0qgfe9BUB36PtzMuQgvZHXQn7HAg3WD
XEFEn19bn6IfJhU5SV6/H+Di3HRavKl62MYgqV4b+71FEARQ2BO3OW3gJyaLPjkptlklq5U90AWT
s/7kOmW4laqm2WEO8mRa1SfhczsHEvYJ1Hb/AYfy17wBcy2dr7LKXLbUAcN7WDhYmYlgKyYKFBIH
dgXDwKPADJ/S15Qgw91KM45kSksMuH2LFqllnosRqWr4K8xmjoN03c4+AiDBUvq1BCYcpfRusrJG
hDSwsfAVLSqupL2RVEmJ4px5OsxLiuxqTcYL4YElVe2c4AnNCb6Nyth/HqMAl11PfNSc+fU2HfGx
pGn8FaYVgEWyHPA75dgCWnIJ+hxH5n2VDDQVplvieiSjr/6Gl9nHOEnQ6P3/Zc9kLioQz9vl2TWq
bF0xfFzVM+cJGyODL6fHDvn8OQXS3DjTDQQ4AH4jBi+RY7pxp+HGc5jseNRXjMXEyvad7lMYf2+M
SRONHNqH0KdpwplIrRlh1RfbmehTB9TyXRm3D17Ypl+c6n2KIU1zBTTBQ6K8Ywz4p6hDiJSmxXga
Ed5VRuM/cXyjCcsIcFZTt3GL2b6Urt7mQ5iiHSKCm6Gf8NajItoUEBwjm4mFayYiRjWqfRwKWCLC
/GUFpDwuY+0MytwxyLrXUCfqxR++QHS6uV3CaJNlBDYuYclgy9Yqmf2HWEmEe24TnGjm3Ixpfh+6
EqEVRiuN9cexm+FBzxYtRjP9NbJQrVUjv5eWeHUjkJ6OCLLterQjRJSB0aymaIpWepSPdptsdR4T
l5hGj6nTvdgWUHcOH5u+CxWor4Z+k/FOyCHUEMPElNFxlGiAnldGe9GcbfksAUIYeyFc7zi2PD6x
ME+cbxI+NgzK1V3RWrQ7b9irsH/yshRPWJlyJX3xDg0zYvawWkYprjkPW7P0ETkXIIuI/FsxfPdX
Y4pIl6h1xgdGDgiz7hDmbqskr9+MOrF4ZChd7GyV1viP3KE5Q3VAjx+7ZIgv7wi6xhw5BMg8x06s
ZS77PfqOr0PkfxoiugSOxOHmoqditM/L/d39xZhJSISQsC9HFV2jsoj3o47fGwkN4KHNm/hah8MB
peaEQGX5Wbf8bGh7RLY2+wTT1nTlLvLxofIQu0kqsOv9RVgSsz96nL9/Fs44WZRmQgLeMiW9GDcy
pf98QCR7y+B4gJv735/f35micqkJlIvjeisSg3ZKV/vp0XGrM9woTmgVppshYYltvGmpIbHoGKWx
TvtRbPnve6uo70C90BDGVCF7eiyZOAYBaWS4RC3TRGonBIAII8PzieBvbc2N2pgBxEeRTPPG8LFX
CiscXjJak2dS5tamCJ5dYtnRlALlJvWB2BL6ffTibwWfLNGDw4aMmmtS0iGTofs2cPIi7TL5VIn6
VzkknyXxIJz8j/STNUMJHKhRQytHT3KnZEL7XdknE134upBYeyt99KqC8fTwXpbfXLf/bjL8I3nH
3A/NzjJhTeTelxxLVqLidqsi9xxMNIs521G1uaBq4jJ6bpmjZuBFHiLI3LgcuM9MTnEekeuVi07D
gLkaO/GqysT3EsLKQ/zWmT885kWcpOxjBVZhUzaCqU0fFZsgza7SKkl+6V3xgDaVuNUUTAbQPBNB
98KwHx9the/Ddr9BbzpOwPceZhMhdex7T7mbM+Kt1dWZ+y3H1q4n0UXQWyP6hHF0YBzCEM1zt3Si
Y6fDQ0p56+uQTMu8u2KwzMf4i3RqD90K9UFK0Whomz6ezs9ezH8QDcM3EoPZysuWZbfZsGmsaB07
D+i9wW/my6mw3WfGlBN4/SOHtPiQOrJa9zM51MbCIvE2XAeMCJNYE2+6jcGPbER/G1X4ZacK3TC8
W3M1BBltmy1TK+rhAmS6hTraYp7HIUe+z0P4iTpvxibkvAS1t07m5B3gk0u+9LZTYrGvIKS2MUbM
CVLcKs/yXYy2O6+zK5yzJ2bHaEE1Fg6Rjc3WVeHJkh5PQRRsWtsnXWBRADQgDslm3QWepsUTYy72
YtISs/es85iattHS0MPhRu84WTsVMTGRnNYyLHeANPRqGtpqIzp95E+/DH0DraxrwDnhHCCVXXHu
sl9iKwGH6LZiU0O3Zo+Gj+KoLxYx2qMDZoO9A4Of2FO2b61s4WhpkhkCUBw+gdVlyTdQmiVBZ82z
pZxmW+D58UMGSdLwngJ03+skAtDb40qJekgBnDPfwa/fOkX30SZxUGJY2QhHI7xKfnq2yRdJAATD
SmICx3TdBcQ56VAQHOCpneWUjy0NHlJyXKb0wGN0Jt4YSn7jc03qRzka3OAuN1WFBWcjNAP6ztgw
tWaPqWij1MA28migqjf4fkIkEZsO+AK53QRC6HbPmbNkyuYwhCErg5OLBW1/2FdGlW+HKb217nIm
zWAj1E0QrOmgseFYFc5B2aoX16JsbvstqXJEFCcVc0PQWCWpyOu5QJiUsx0OkWJAD+SgHtkqIq85
RwqLfYOHIIOu8SByGBzY2NDUQVxou03qw5QzsqfKT+1V6OTzajaCjZcw1pk6Aw1tXzIrK+lvBaa8
Mg5dXCbgvAa3JpkrED801A2cdZT2mcoZCGNVNOr3Ka0krjia9rOLHL4IP1WBtc8LeinKRNTMwP2l
M8lwU9uisv8iHI3pyvQdZdP3jBWNTBc8GzGCmrwlDHMIxVsz0fKhg/HQjPJzN0AE8F6LztTbudyG
FjH0nqcvVcGoNnRpxNkTjkQTGtBSb9qDow+Ji1h5pohH/5zt+vpNIXlZkRkNUn5uX6YhQbtfoqSs
iog8Qr5UV7hbhP8HDnZf0jT7YcbQ+hwW41JNmyAZ4p3wg9dpPDUSHgkrEVrsZtz6o/0saNfHPs1l
GweTnWRfq7mJoQFDRKmizx1PXQpH6CHNCBm3q/mtCIqfXt/WO3jEYe8folp9I3gyWs+yZ9Qwnysl
aZ3GFs0IjE5doR2Mhf3NbIuYY3yYXATfRRGmwEBs5uY1HnH6pe+oA96iqh8OrsbZPQc/ibrDTpYb
20Hhdfx3edqdQ/1PcZrnSf5nBl4QSFJv/ilOa6pC+mmO6R0TwTqZ/C+1W2tMY0iv4iGSO0vCnegI
J2PtDzewXgGPGJeMg/668+jM25kLhosnbBdRHf3h4iCGflDOeZ4D6NNyEfl6xAL+8+KAe8dezCzh
mLa+PKil/YVXCG12bG9o0dPPz4NLIDvA5xW+st6PEYFDA3IZzJL2RsDPHHJEKUwMNShRren5Dxf4
IULB8olNcD0uL0BpaAnxQdrXx5XbtUEUHm2OefjOFNVEGW8z2E34XBwCN9sBvF/IxFHkWOpyPO+W
rK7/fhm/aYy5Ck8Ik+/RJNbyIxTZJBvCiJAeEixPukU9LzHp7roqnLfKpejMly+zjhGTkG7xB3nj
BzgcH4CP6YlvxpfCRCz9Ud4cBV6NOtg9ksFiXlvGhWkCu8ohbA0nMb8xFsYBhUzl/4FKZy3f/T9v
XN90WD+5cwWgdf8Dls70gVqVeeEwgkqaR2RfRz0Y6yBszb2OQKcN5D9jy3wtZ/8X7mG19u3bdK/2
ChgloZH8KsY8g8Pa038jq4AZfHfKU9VfHKf6XrgU8Wgd/iRP/RgJsHxgUvjC9yxpc8t8lKdOBS2f
gMr4KDtFf8WYj8OiIKgYOkAXsfubhCyDNGOPQM+GM7cKrTk/I8DFat700xZVYjpY0CQyZu4G9kLV
tdM+s9RTrWt96kS96RT6PQ9vE3NjROTzOzaGbje0KQMHRhMPRIJ1Z9Js0Mp5LsieNkU9kQIfyYoL
hbf5+v+9O33cOtwlgogRhowfvqiqtBvBJ+0eOyQYDy0P8IOQzabpu6+tpBJMFA1g00u/KDcT23//
u3+X3vJ3Y1gDw8/sE0nwPxcQUgMH1O+tezSFuyGfr90i0uw2tReuvaVt+u9/2+/Lle94gek7jhsA
zP24lrpaWg1qSZfEHuPnUNWf0HgTP0x3PzOLX2Md/omSuCwvH54BJ7ClkGASfSwLHz7arCmIU0oq
55iFISZYQNiUxDuztUvYnUuzYxkRJBVt/8h4rkn5RuYl2W0roo3vI69GefYBx+fzXTRa1BjNSsmp
Cm6nUTn2lhyg1awj5zFqiUsx6OT++ydm/b6A+q6zLKKcxCTvPnxBZdKTkZ27NiGnhreiZ4EJrVU3
ExfxcfSCcU9wx1fJIMwNmNAhqMIGVeDwrRc54uCjEKlLPH1ganJ7ChhnuBffqD9bWJZe5/JT6DTz
32adf2Cg/xP7/Pti6wdWwGiXj539/uNnHlgD6PnasY60GmjwO0w7HKIAAFP2B5MMkXW5GB1ohUeF
OP37p2X+lzWPO9kjV4O11v6NxuzRvOXvLqzjuLgHmhJ6nemj3OlVdsIIB65A9dPF1D7Yx1Qz61o0
tWpJQkfj1//hbjeXu+vD3YdBhsQYW0BBdj7SmXuRlDIOXPOYuw3r1aIemhfNz437L97NC6KFkHNN
fWh4RvWHJ9v7/dEOcOk4COo8Bja/LyvMunxRxuJYC/GNnmCNckROXx1/V0jcfgQuXqWDI7cIlxGO
APdOnc+QJHbfvMTa42Q2fyjT289d5eCMO9K5xwKqaoISUDNEBMpsEwaXj6NtkoNHiVGH9vEeh5X1
DaGGDtmDFnQV7WDO1TEjtxpN7TVKoo2kz/KAYcTZFg34mnZyMchVebBO7eK5l3rfNUF5YiixLA3O
ZEEQYgXb2zWqWXMiKM+NMXHmLWV6oEz2MrN8S0X0bM1+u00DBoWDGe4jvfK5UdYJmSFka1jubhib
Gq6TcTZlP73hwt1DhlgNRpE9K4PCjaL23PbDzFwsYNjZcqJKO4Bbtt/759LLX3SU3bo2NjmdleYf
bpf/smEHAiOUFbDtcYCwPtRKZcLpcTJCsL+D7Z9myD0oDX6kces/9Vqc/AgZRjahGUhNDjKto6El
lzjpQ+cgZsVwOVP4c9AVW12+C8yBPgFaRoYlNQxIPPLOXJLW0c3WHy7c+f2JD4THKkt5HPjSv9+J
/0GijfIe2Qo1IOS03rxCZ9/NxvSriyLnR1GoN9+YjnnueJdsngGKxjkz6bK76WAJ+KrZTpHQFNRf
S76UOBPxtqL7LFEPqnHFsFNCwQB74BKBybRq0zPl29mhwnJUM2toGWuZwVeZDsjrTaOwTzJnku8i
Uz+aY327V1aac/+5uCFWYGEMRmuTW+AWQmbLJ7uQT6PBLCSHihMiel6PecKkkCVz39DBU8MUbI03
X9YLa5QwHHRY/H5U95JP+BEAe/GgcIPtK43Oy7GGb39Y0n636wRAfnHHsaDyEFsftjDRtPHc+2xh
ub8PaPZcW083G+Rs+IuCHKSVLogmXlSjhLdXx7zxoBDGiCKygLRFlf1hdTd/21IJFVjWVyxErG32
x+tpkpbBpZrmI1/vcPDAUfqetxkroa4AGZD9P2W6rFYeQVTWKOotuYPkVnsM3pK4as8dWRbrP3xE
v636XBKuJilcFxL/byudP1tosmkeYmVNJDJTWAn0K8KBeUMWm7RnLOR1niumC/3+6eACYimw1p+k
CVLhD9fyW72/XAtaY1PIpXh1lmv9j2ehwJ1Tt6GYSPU2F6KvA59CN7uEMeDD0PGlhRZ0yYi551q7
hrn2Oq7NGOrHKMsJ322KG3P9kH+ns9cNp10Okwm00XF++8OF/r47uRQUy6EEcxMHhI9Hs1zGyejW
3nA0lBU84JYUhyISZ9SxAee0zN/TgB1YYtrwMQyDvRHsmopHO0iK+Gwkz3LGhDJ4zqc4Uuqg+gQO
m/KLM9nfl3g7IvR9rpuxAMZiXQEH1S+sEMWJiSWGI7JyrI5luMqgwE92pjZgGr6Fpf4pZuSfgCVC
wBdwoZHiltj+SwThTmrTXFyE1XED36f3ibXkaL2TKPXt1nMOTgM0RU0EC2iraeFyRtXCbeUCbAAw
ne/tujZfVGReuadZIJEHucF2BqS1JlN6euSZJsFwJvZydkLkjeALK7DMp1EyFr6/1JogoX6qbEIR
OYBUDPRQv0p9nnFL4g4pCZqbkCCA+Oo865M5Uc6nWfSpsEiqajniRkm+MWxtHnBw/lICPUgvZ39F
7+USxZDz3K4LHu+LaErT8CT8/mVqum+imvFGgBhFaXVOTOO5XaLMohEthWcTPVB/YeCf4jkIgqOr
pv39JJ2E6tdYomBPAwJ5anaCVTlH5tXME/a4Ity3tjP+oeb4/eZ3TE76+I0DR4rfDrsJuOwaNRfJ
jpnktKYAMVOU1gOQXom1vmGAQI76H27k359+x+Sxtz2bIYUHzeqfT5yOhKX7MVZHGBl6S2D1Je/6
4JQaZU5asZusZ1+CQCGTYFFlFZh5/tYrOJ3rn//9WqwPBxybMt3zLXZCzGCO+O2ZKrF+mI1ybEbT
xmvj+eWZh4gt2KFhi+x3h33DPrhxeDHsDgoFfo3Z407Eix98TuGgxGpgVOYDHEzKHxQiNI4tY1Uj
dByNgtopYJQ/x0+S8R8kkWTBm6itAw6sGkfrTyu9b/7267DGS9eV/C6W5Iy67E3/sZjZOZNKG9H2
MR6bZO0bQJnnwhFHsivpa9//Gcuieby/y2CjtfWUHAaPALVU44R+uL8l25a3uV/k20kan8cxm4/3
l4QqHon7SOGpnPX9R45R0TykdQFXQc9Ha8wYKGi9lwjhGILAJckyDBSP3XRQDfiTKXXlMXFS2N9x
Pf7fW4EyxYhoPOMcl8Qa+tPGcdtfRTAZx6QiGMtpW9AxRRsCOx4XzGjYI1vKZbG3nWyfkqd07FM7
PObItUO/5tcefcA+y9sJsxADiWO5vNzfBW3CgVKUglfcyRSrUjyVjsYsQ0yxDm3c0mET7TmL5vvR
tXeWD74Q9MVLAz3SYhVDMde8FrpAaAw/iJHVvPPiT3EROTuvwc7GLAG9uOEmD5aKX+/OzL/tV+gF
sdyBw3NG/EDdgkWpc7u5Gcl3UwPakkVzne2YAlwl41Zi04JrVkE+XcKfRrQkFsON59TszdcyJvoF
LQv5dxmjgpwBqznZ6gRRI9nlrNLA7eDbegDX6T2H29omyHlZR6ehvtlpBCgtyvxtbut4rzGK3a+S
GfilZPZ+ICw+gZ1aOi86s5I1tPR8y/GFyTwSIdJIDH02ZNWdU8RPHC5qJPcAz1ZK02vSZX8Lw0a8
ppEIdhHaYWUH4Que/1XW8AwJo5HsS21trKHtLGo/+xKVUf7YpP/D2Hn1Nq6t2favNPqd5zIHoPs8
KCdLspzKfiHsKhdzXCTXIn/9HVSdPgm4ARvQluSyAk2u8H1zjolgtspQYLmSiJW7XYdpCxaIpHWl
tQNiiq7E3j5il8etRf4ZRUpVxohXLa3cxqplvyDYTgfkf8Om+ol3loBMaTxLG6xP1kQaHlBK8mPl
FCdULrPayTk5GcqzCB/FtkPkSo5RakBDYv8UNESrEuD8jGDMXJOzFm2rAj9kBryp8xON/k/0So3o
gtWKMpRh7/w8NvZmYe8iNvto1CdzTTTqYQT1ResjKxvjR1k4r3ClfvhipqURkrwcccUTOdxuNIg+
OysysPKBBnF1LP51PHMkB/MN4Sxr5zKHwgaUZyfiteRN075VVz7monOxx/+pUOoZskO/vVUNKnWM
ZLe7MXWcZbmqCZ5N9F00YahlOiz9TgR4XipjAuitpcBYJfKqIU/eUMI228HnNLq7i0MUtld7oMOk
JW4CkPJTjyZ3Gwgj38oYfd+o5+ayTOMKWyvbdVwGnK+T+TihjHmWaMQXWZLHiJN4mDf9A0Yeg9FW
h3RHDPTC6yWilthS16Rl1W8NqdgUiZ/uRKOfAkcrd9aA7znNMS8qDH9rWxtjXNihdUMvwNtP7dNo
AmzSHX2darCDbdcHc8bMC5ablme1t0e3foLMEC3rtulpntj50prosJbwCncD1tsVsNhcx3KKgCDf
EakbIBqK5ql3jBDb6kgg2/hEsSSGVsQoJOBAUV/qtU1rZQKsYqoT0+bkD+RdU8zxWD8BXHngVID/
V1ko9HAWHOV2zL7rDKko2r76pCfJrEzBcJIjrDxBP2On0p0o9eZrCpDBsvFSa+NXtgfks4r2/kBo
Q+ZGzTPr2mXll/YjKyYsK4F4KLveOAPCS/FE3DDuFOQJ9IwxMLTy1dAFFFRsJY98//jglibkUV9d
U6ccryioYs6AaTFIr9k4duxftUgYl5qLqWE7u4wQYx4SfPBzAVcehkY7gV/MwogmWa//qGpFTa6U
zxn8K2ZKoly7OrogIPafsuwnEwMdVpCQh65g18NOEto+tk3EvPa2w2QxhANCqGugDPFMWd7Y6M0I
Py0u84PKo2OhDmOWeFhLus+c/AYSDSzwvTXxVy2ypGNV+TehK4dD+hn3EYkjrn/IAkRwI+L3TUJb
G4CaES2cdiheiuylF9ZS4bY6JqjJSdmoD3QZ06PmMMURiBziAanRNXo2y8qaIeWmZdGmJhrMM6rg
UnVgpVWrt1tCRh/tklIfiRBouWvQXARVNIhuJrkHkAn7dCxemPIZqNCocrR1Cn2B6DEkoW9bsiYO
sCCpYZXTDN5GvbtQUSXv3dS0RkVk++JYI51OFn2w1Zqaq1l3zkFq/c4idzVa0NPRBeCSdhSpo6im
yoh+N8LZ6khYyVQ14cot7Y8QsN8CGoK56XyHdTNJrKju+TOkNQgoSA90gCXOL20b5RgFcItNZ1qS
FNr0iSQl3MSbGNvyGldMsQ2nBq9EYADb1R/MXrfObFvQqsGnucjWwsmPrHWOIbTWPjX7reraVeWZ
/gkBXb+unCreIN3SSTbl0Hf5SNRLpvaO1eA5n1+apnCyNGZaC9Idn4tDPUlGoTUx5yhyq/apMSOS
vKNeIZ642o7lPDUMlYUnyus0VuVWDh3BDS3A5XbIsPgA81o2oQ4aWTXkCHsOXspRzJaR5ASFEVXe
pNJPPXh1s7Od9N67C29DOESg4mmyF6mSAwi/dnnX/lYZNOQxdj4Lz0VVmObxPtC6dRNq9kNR2uO6
HdorW8pfZtLs/CGY9oa+sllKsTFSv5Bz4D4sxCNBy2KhV4azs3vvnGfR2aTGfTHF+D7aNTlTUX4y
hR7szLbQl5OF1DaaYYBk5RhblmjrPpncncA8ARNYhwhqs+uIYWy7I2WGTgwxu2Z3D5LLWFWN/XRv
y/Sdle1drYV6l5YfFtxE3J/uqSuboz2LrVWEbgcaeZXa7d7MSJ7qwgij9QDFOAik2lm8i1HURJiV
1TaJYuPkDO5x8vNfTZcG5xBZkEWBZ9tN7bVRkOXyKCS3O5z6Q2IAXZ6O5RjUZ/RlSIrtWtvTeQby
orfBGvgiQbINpA4QafWY3qrAjx8c7BPGaPinpnVX/mQ5qzaUn3dnOeGMC78ho7CdxKnxIRw7AQSZ
oCNWbG6GdDVIUBh6q6YxjJVC2rpWCTWiikI0qZucHCTw7MkUiolgMR5rqiNp/1MnSBkxgt2GYIXR
lCziEFquo2O4t0us926N9V3OFkYcoviEW4tGXfyFtFjt6s66omglDTFtQfi5fXhgk4dOHmv00iCa
6RRiz9wmpvOZhJb14ExiNiqle1PPf4RK2iQ3+cAuSRhfenh9Er3sjq3nPgV5vczsVAPFSqaBW7ED
Bfb5VFpCP/Z2tKKJOsJFs0uKxSRMYfslIai6Udt7LkZTP+YTehUZZvs8AbOaY1tdj54Vn5GTbOSE
vRlACTkgfYfxhIBU+NkO8WUdoy9lwYINs3N1teSVYbw9SIpHl4nJ2ELeurf8mAGEJKV+coILpRM3
QUCZ0BFEYMmuuxHDB9W/+tF9vANOosxT1/s6FNH0Jg+s+MR632IYR9KtNTO9lit/pbXEUZAOjaaw
5+QEpWvbXb9H5CFWkeUPj1pA/puK9AfQkrAaI6I/aocwhjL2Lqlut1utyDHNTAjvYBYgVBHJlzdk
017JHsdqUNxaI2NCK7QnPbLrLbTDgOE+RXziSMzgSbgPVFPfyhn8bmjuPHNG5LXxXmrI3gZLPDWF
enUNGd6oFqGHqjPzMmCypjwEYGZMBWK+zC92ROfMhKMAa94wHROhTxezBzzQFlL7GK38ghOpdzXv
NwxVvm2rf7IfJqfK7E4JzMm0gSFad5mxbzPSFXWbcyOfTVU4wESN82hwCQKy8Ifu3Mb/gg5g4hw7
Nh1dsikci0NWzcGRTmBh3IDu9EcELIATIB6lnYq5aOE2ozzA8Xlp4EHHQV0+osau9knsK1oB/aNv
Fd6n5AILJmxBfS5KUl9s/Va7aG4YTfZJRCiKUn2KQT2c5wy2Woqo3tT+4UL+JStCIEmuRW2sOiRr
B1E3yT4uxmvUTNXGtqfwhxujtlEAxat0uEaDzTWXCuvsTczKLdLvMYkJe7bsS+AoPCDSyk8jXuog
AdjvW3gckfc99I1N/WJsHx1Ri8dhQBE51JO9nPcP9/NWoglfyhaGi+hR/vaepW5KtsY57a3gldkn
WDsjeniMPpuxBkgwoI8lxhxceyDH/aSxz2OH/WoH0j5qhY7BUjfLLX+ZN9WWDj06Rtsw1Zd1gDq0
BOH7OCNl6hZx/JgpG0CTpZ6KOclbZsPOzTF2Uzb0n3L/PZwcAChG8CTBr/zhinBZt0sxJUzrc7ug
N7E9cbZhXqxC2ogg4mNh1+u0hKJI4QzNVan2hd4xT7Y2iJphUOAAhnXVsx7IGwvARZ5N2yCX0A3y
yj4x1YzwIUwESHX5m1JGQGphZi5FWwBDNtW41w1cEaFyrE2KSO/BqqwNYp7sWNBsIiu7O5kwIQ+K
JovvtFdeDvFvOiJhzrJ62wVINUBPa9t2HLttFepPJT2A40hB+l7emkT8s4TyvQxwvi6KPkxPWKwZ
mk33mRb8syzHc6vh6rJZwY2lSHE8EsKjiZiCXovX0yAHTCcXdGYZidSBIY4Hp4FVuw5nVxNWfXGp
ybjellGAz8ogCJMpb4u/2t+YFL9WSS8+za63QJINE90ElDtkJc1jWDlqLzry5chhZ+CO+ir3zTPN
MvWeO1hQxk2R5y5LW7V2Q4m8PapL9lulOMuuyw5GFx6KLq+OPsTJqGu0bR4pHB02XbDKoh92RyR1
6GfXyLZI4MmCZUIJ6gwTZ1M6on20UhaSYG+/xjgYWWqjy/KTYQFwE++nSd/FTVS+ApDSHYeosw5F
4lAwq5z+wHI4OTnFkYD16EE1sdxgAoCzTKsECTiYE5cmqxNzDEtUVEvqFtjNlNz3Xku0ZajOEYLL
nTLN3147Og+F7p9GH1+EsPGkAE+VuxhZJqlq1oeN4njtsqNg0zSAWuf47bz2VfoMDabFtN5LebuD
oFgb6Vz4ARxk/w9mAqm5cQ7HhAyOuH3QnP65QbW4FF1brGvfJfa1Sfr1EBn5AyXkUFbqJB118NlD
HGoQYD3KujWK3wyqltsevdS8GNIXN/bnnJ6zQbZIzoNfHPwssC/4co9VTzopoKzoSv1+NaQBOT9R
pK86D1nlqMXNqW1qklPa5mLU/fhG4AnMl1qP2gu0f5BPUGCGSZy93jlGQ8xfHjzEJnSqD9nORPyI
lbgjyfZTfXnJsAqtjAj1ZYOrYpH53WvTW88DNmRsRiOwE3vppSGYMBhES0b+r0KL8aDlZvMgec99
IJ1XrQo+WKssGtsHCd4ELHMpamzztsRAk6cPjSDgYt5ltuX4p1Ca1661LyHoC4PW6+Qwd+lz1TIY
8nNjxix4+/wptL4NYFzYw5uRZZWz05vKfPPDTyiKX5HCM2N7MlzHZo4/0mDbr0zLX2OzNFah6KIN
zrZdhDsmmyyxtgfYMXFA9mmZ/rJ7FnIehQGSTRqyYjscQQimcauZzxkR7wvD6N1f09ItP7TJih6q
mJihwjeeg9xdiMh9twZnuJhJvm91Lz+mTXGLWjZetmXDfQnVoxxtDQWWBmE5c32yQmp/n3TmUfTR
uBbScj4HIyG5anT2IPWtC3vRE6d85Qq1Rw9grjQCMxf3FVzF6GokdC8SVMd8pQBBGxBGj+y5EL/g
dtK937FBPQpXJkbvHlmAHLlWBYrV2GP/WkmGnUBYPwTn+iKOxm5vTYPCWaWV60Af1wwTZBx38miO
tEAHg1wM2pqMmwjIgD+pVRpi1qMAGWGjsOFIO1Tew5Fzc+jRGZcVdpaMYmWRPgXubK8UCAdR+279
xtZW6N/qpaWFhHklZHl4YfqAa0yS8jeVoHewCE2T+vZc4HyTnhKfUqh49grOA7r4VacJzOv5Vbly
vwi0iBscP8FZmr08QOon6cmKh9Ud3wVVAHaSQrYfmUSGSZNi7V00SaOYABCKl4vMAejiRGpre4Rx
hGzr/LIWW1uy7A5ytlNMQe6AnrfEWL7ohmxtRlV5GLrss+/c5IGlPER+l0wBn3UTsN7uUXaBtbeE
x5QyEv9I0ZRK3vyc3o6k1hnRCpbtsInk8C7ttttIUO7LLHOpfXrESxACwUZPzRaVbuYNx0InVYsZ
v+8gSVSQ2lt2W42FL4xzEhsqUDuVF/KHK8x9YuN69vQzJlrdUfW+VLTMSGbTgK4sgZuqKxJPb+G1
dEr1dq1609qHDLK974rjpOuPk0+QJoEK1qpvNRzbUnLtsBH1581O3oVfrYSa4Lc9Z3MDZMN3REWS
hkwPNuiv5eS723xuJup489hGkcdiVs2W/om1r7EHkWNRon+aMFYZYfPBzzC/mP26SxLjJGRDtKly
99qIAZxa+jU4VJclxBaXalFNdQqnyz7NdLEiLtJfma54qnNT3AjksPfw9SklasW1PbvSsR+dLDq1
fvVT93N/XQ82iUmIEyhU+P2Giq/x3DBV7Uu6HlVbXXMHlptMcPOFTAgYzPdImscb9PGdm42EjGlF
8pDe8sZ3jm6fGyuGj6vnjuACZBMtzZQheopH98RKdBgv1JBXVgvDI4V2+ohmlSZd444Lx5WCqzEb
LxYuN4zDdb7AB2k9aj6DrW0KfxcCmVnWPY5G9soOrYj5zG2gwmD17bfATwF0OWVEI1zYZFgKGA0k
PqwLZXqbzOiZ1zRi5XRo/u9y/OXHuLO0OmSLaar8rLfFZxiUH71D0WTMn0Vhmi8mmd13ghJYj/po
OsMv9vzxCtMUaeCofy/MVivbNcuTAFSyIZzTJLQCvzgyylvrOOuJgfOpYjAaY//gsGjaxMr+qpsx
eUVv8MM36jWY3/bbod4ZZS9+6VunnizWB5sB2UBTRjQj7QOfcssO1Py3TKoYawP5Iai47dcwfGdH
9FxQMbpVUWatkpggtT7X6WQk42aKYwymMslIIwfPWlJO14hBeGprncunGx083g0ZKaF0QN5Rk4rd
SDzi8Xo1WQI9WPVJMxN9a5SAcQ9jnPV0g5rXzOnFCs538+7PVoRQ1urSNJX+KI3yB366+jpW4nfZ
QyMzZZpvM6l5b9OcdMC4pJ2rEe9HJid7Y7L12ok+SFlAaeIcqWsPBanaenm4srwUUTAltiUEEsYq
dwYVOF2TnVrU04cwmSgAjuZhwiKDnweZ7B4lJ4WuOVI2Nssnmaq3sNIU0U+5OIWGPFpzacQdh4HV
Npu5omrHMzq68WwylK00pajq9uNL1kf2dRh54YXNR2sayWo372hC983wFGPZ3LkDCWD3h2Md9k96
sLfdXL/kVbytvMp4iWK59ky9eG/prmxzMBWbtjK6F68p9iz8V4OL232xDvEqcz5CqAEVqX0a9fgu
4X+8xsTnFn7gr4di5eRdRrgWMrKgcPZeB32KXbzvdscqJug74L1xgBD/Q0s6xe8Avq5319sb/31/
X4cFaYBLwhCXzNdrtJZbeCFH52xe/ef8zf1FNdgkZ08upIXBH5LLnHrfsYJIVkT2YdFZB4zC0AHG
HXjj9iT9SyKf0LHXsIpJvIJuY6/W6/P6/H7GWbb4JBFgSfz4Wq3NjXNo9sk1uQ6v/g/rN9gbVr21
C1iQcs4SjygP01vTrXuH1sea9CL/S9Gu2un7/Dhe5dV8JqQS0To+EzxRHuynJYXrUKxwgmndppdb
avm4V1GC4CDRz/FYkFVRx89xX28EQDTcUjQq+9qvyQopBsLBehsrfksqozVqe1+WZ2x31dnv43dZ
FYoL1V3Tt7a+MhYCxMVTIMWs6+2isjrl2SA/qxoYQK+06mFEcnftpf46ReVGyCF/406KMolMyLJI
8jcqyUunRYKQOUQQmY1tv1mDS8UsZbmZlkcLw0fJh3h6a9ck6sFh3Vw7ucKRebhmgKvCp6v3iJuy
qaW7csTYHO43jV03hwbc55+HXpxSR6xx/aRm2h48qG0H0r7bw/3h/V5GMM22L4qTQTvtQOfrpMWn
gsrtpjGJeAhqt6Jfzr1/e9jSHdlNJAen4O4PVeFB8oijhluDfhmxyP7t/pMpdAknd1oqxAapvWFq
nTwahJv7D8NqKA/NEFWH+RNISSTvP56vSwIvbDw4pTSKw/3mjucPE0D9/3jufg+szTzsM2fnuJbJ
6HaArDBfh9OcCHX/6E5Ss6+kpwuln/xkUHeHUETVduzyVhz12uy3FXi3yXH+9upCJOWf9/m359IG
gJPR5u2SPunLVDbxpvXIs1+KOOlWTGgQoTRy2Nj5lAeBrTMv02mLjtFk6DFjHEI0qs1c/+eb+3OR
1+aU9KqjNh/1+w39WGqnSZBxq1wF7kZDImHpjPqDk0DZajsSEec3krT3/2gH/9e/qIXFX/+Lxz+r
emyp4Hb/9vCvz9j1q+K/5t/5+7/519/4K5z7thLV7+7/+q+239X5s/gW//6P/uWVefe/fbqZpv8v
D9YlFd7xsf9ux9s3R627f4rou5r/5f/vD//j+/4q/y+yv+XO+s7/M9n/XLVd/B+rz6zqPv+F7v/n
F/9G9w/cvzgIzhzPNEDv/EH4y2/R/fd/ahBm/wKtbKb4O77H/9AHl/OL/vd/2sFf2F+4qE1d9ISO
7qHj+R+6v/MXpNs03vk1H8MOcQH/cxCuf6TNf/56HJS/Pf5nKTjym3+VkNhUqWe2v2XyCdGZGf+u
gcaaXAtXeeYJntvfz8e8S6xp2VmkbuieuTWDpP5zLg73c/Efj/+coDrrpEEr3ZWYr+OxnemfTnsY
CpsOGZkWYNfbMGSexn/v2L0iWbbKgbF783DQZggfVKxd+vliu99I6evFLrGGYI+dHWoh1ceWJfMu
cbLqcH/smOHRotCx7Qk42kNLXfTL4lYSQb6c4uI1r/yPeLRuesQitBzIPDIm6qLJGpOPAxX/kmml
Aus0tZRC6xcRTc+FLnvGn2KvSbiRWaIv3DEDrRD7iAAjH1yR7T9SCTzaYUy+10Rpjco//cexY4dc
9cgy7B0EroLcu6ZaVvjjcTM3Py0ArQvT9a615f5o/Owmmuhx1Lu33IHIYToNG7o8XQ8+8gOvMAQI
MPp5rhOemhLOBBkyv12FwIRsTQUBmydoGIBRfAj6lDaGfLA7R1trk/PWFOPFgRFrWMmHU7vsIWTx
WGLlRf2L1VG/uYTpEDHzMaCWoBljypWi3l4ohqb5BbtYvAGeO1APJJ+KpFunIJY2kySxoM+l+pXU
wdZzEIo31UBIannDRMpsXhmUiOFRMa7HXUm0J0dVeZAnMzcPqaVPxzhp32vffw7H5slo2qsvvJcg
Nl6F75FkDWE4KNyHwAg57qlJgvOjqZFGJ9hiwlueFDg+iRaCuYWmEyJCOuu/qAax+SgJYgjXuVvu
Oyl/Ain5CQc7p6xIDmu2jdE3gBZlkHdoayQbpdUbWmAKkxWlJs+l4GCrhTCoFQ+lE64ru/ltIv1e
jDqBMzFxE4sIxYd5AYPz7aA1MPP6uRgk0uZypGsTO78xkQJsd48pdb1F73UK3kE928enIxGMK5D2
HEuv58Rr449ENrhMvWrcUOu3Nh6BYE2Ovp0YjdoBOtbK9lKWP6CIUeKpE0oVnA+LyamejLfM5FAx
f+KVsN2NDlTSUsFmPp9qvdpVuv8YGayCKY2S7UzLkXJKKbULsJfVULgHzXMv5kCh22LCRkevbWU1
hvh+x1+Toc4YICqUyuml98HedpkV08DgN43iscXdTwhb9toa4ZtVQoSld7HsKXVEieYsgGWpuZ78
y+70q9YTSUqQepMZ0xL6wQ7PBdkJPgnFivqUX9cvjnR/AfchJbYAOjaEEpIGaa+6PaGTS/fBpC6W
z+apgpewMq3koA24vhoXvpSwr6UX1osmD89OTvRGlL3hQ5DLPtu1Fjs6HSqBYSYPrd/BBZQZLWvE
asibFqREwO5081e49VQ1MVhqLE4rDGUdrbMWKzkBgR2rBRsAtKQC6kC3XvUZ8UqS3AnAHEcoNceY
kgQHVQfjgciEhXFej795g3dYTVeKid0ia5Mvu1AkIhTrULRPoZt+cT9hCe3ufE0LFnP9P9vXyZBt
ACueYJDfSKYd8LcN1bSo5u8jHBp0gCCgSJElB1C7aOB+WqtiZFmdlelF0H0njvd32mm7KDiXQfvc
tfotQB8BoIhrmiwvdMoPeeuxcsjFI0WWV2kPG02EAejsfi/BQNOMZg1djjev3+bMEpxe6QdQuXRR
CPe38DvCY0kOJSVUHdm9PAUpJ7NJ137ldfIbUUIYkN8d+ReRJ9+hASygzuWtQzLDh+yejQqvkw3M
C+RTGYNqd9e0c+frCrphPPwUVnXT6+FD1XxIayrPaOUg6qJj5puvsA9d46DcS/RDa68vPjXVvtAE
WiE7e6ny5iBslLkZeXAGUa9Drt9CJgFvGH8bJvoj6lYgL36rqDymatpoZs02ImI26TobLFm18JKA
xJqeSGvg+ikNM7M6awCH+YLDUvTli87Lm/Dv13pIxmhmEdpduGuSC7csJ4OfbspY0cfX1Hd+TqPN
hib2eZEkeQj8fFxTZSiW0wQhvZvsczLYxygvd1lqv4WJ/u2FJiV7W1vHk92vY9uDoDlsSBc5eqMR
LodiuiZhf1SUmWybjrTp1Eu9UEvwsp/U9nWsNPosECy6k2XtVVZc7SKsOGaUTfvaIXM7QEZpL8Fy
bvO8fMyH/DtKrQcSDeHrDerTt5S+8lV1HZBgJPPVpaZmY2kWWdtx/D05+DikAyu9CyH7BIAVqFBa
2ocrZg2QCHYNBNuOMhw1lrJfsl45E0H5cyincjnXlxbl9NWZEVrS5BbBfqgG8DJd31i7xCWMRnj6
jzLs/I0DE40c+nGvaFUtPW/Ym017Ulp2HWOWExjrHY9BvtRQErhyqzvTzSh69AnpsKvCZtm62Du6
zH7QS+Wv0i7bytTd1dJAiU6DDpfZcj7bA7MGZwvqfRXRxYmU+R7JBDmRsL4Kq4WaFi2iJN0GxQ/8
WDtvVN+B6kBYgwKT1kttOE+lQksEDPU99QBnT748iAlMVY/9E+7OrYlGkgqkBjd+ZwifBHlFEGVl
3uwpPvoBMjPSEjFXZpugdakjQrUHfoZk9TkABSbq7NOW7FFdGo31xImop4QcIMcXaIsoEdeMd4o+
c+UB+SorWgIYexelw3kzVMmyDSF69xOQRj9vfiDmbRY6QOFlrXPmluEYnlhSLGWlM7txhlg0y6OS
7nFtH1zdPgwuHxjiyEugimMrwbKmwTvdVeqFk/srzsytC2pphYPnK7DZmdfOxUnjYC8z6wFUEUX8
Jv/opENIZp1ufUFqaCZ9Sui4YWWEpsYOSsD0DiyQ3qzAAZbPbs0l7hbNp2Wnz6jS6YO3zbc1Cuqj
zQvgHrIM5izWMs9Pdcd6iEINl4P1Ug1crnHtv3pgFmr/JRko41pe+EYROF47cftu+vlldCsAolV6
c4vwG/W+vtbo7ykvnVbt+OZ2PuUhmzQ+PWG8kR3kYPVl1XW+NCMdkPrXRBXelvmzEWCL8d4LsIuw
ECNjGGipMSIWNqI12wYtXehvmkbkCDt3Cl3wuAbBr+iV/0aktsvix1sQDkMxpJMH22Zb2PdyoDVR
LAtreDL8+qcTXK1A/5CO/0uQV7cUNPdR0ZkLursUEQg4raqXEMXYoo917FK1vkhnUKEV0wGecbS6
RIKWKXOhfCKv4l1v5/tex+uDVvYdwO1X2kSfTTadY4tuvZmejVB/8EZkaCUGT4u+TSdQnOLw2AjT
IHc0Vq9jGXScZM3T5FsfpeaCbAXlBFPsqc/dU2XwHYVim51oG7pTV1lFcLsU9YosPjqNxbiblrQi
kHWU9rNmxlhoXHvdBuQUlYn64aSkHxZdfQ1ZWPNVejKz3LZbSYo4QRxdKnxaC1VsA2qaefYLWims
FRxNCLAWuj/+BDG91CPCAMBp5Bt/nGa73ZEVuWYXPjTdajNf540MnxOapeB4dByK0EB1lEaUmh2L
pt5jZRHXh3uG947zWwhJlYpnxBtQRiWhMPyM7PjZxbwEpTi0lg4lzoUtqrfMoILjNj9LYd9S8k4W
eR5/Kl/+8OLh19h33+bk0imtvpKgRMihc6ziML0BNkFs2hcHgj+2g92lOyPsbwZ069GRJwNcjmsi
Qxyj9qOPhM+6o90k1Raicy3SdJcm3g8zLY5h0/yOIQmC/84/JKkLCBh3nWJBP5nZo9HXAZUz/yfR
V7jUS/kAef4SGAN9i9iFm0KSyxzNM2XzhKeWzONVr0NHl61YJG6x96mAbwlyYPrvn+zK/7LSMGbd
628ZcAmCJqWHSBggMKz/e9I8Rl/9ZMC5WbGzCMJHHDDwaeWyRHoVgh9aV0marbyseZRpCUw9IB8o
NjKWzC/KLp/HKGL6X6ISzJdBgewlk4BbYp1YRfiHRxYEm5aeL1pXtU98ZB1Vb15AalxokF7Muhar
sRH7rlFsgoS7THx8R2ZPNod8MlskOhDtdvgpCVUPftokLwkrd3Zt31xHabzqNQqMOj1pKb7fkKYL
UkPwHCV6OAS3E8BgOhfkgCVcUzQef40CVqPmb1vVsx6YEhLqGKGa4BWyXbSphJ+urYSyL1bMC66S
ZdYZr5kXr13f2YJaJmdCFgQdFUcVPqeSlAxCq1jVzmg9N2UCRDUCkvehF228QTPSEzeN/G5kjArg
/i6gYUuj22MmIOUrLtfxs6bTnC09EAqCZv3BLU6WJCQoLLwXy45fCZZYVtI71xzXiB53V+XfEPTp
KQ+n0nyDK/edxOGvaJI/As/5oovwGtmstwP/wP4bYYf3u8nqx9AH6gObZ6vimshSVkhxUDlLw/mZ
4nkwDHVqkwspgN06CqutXyF9zsOtYWHPNFkskPqKsUcSBZK4mBuiqn4WTX3oUupzWcmmNtAhQ0xe
/kmjgaZFrGhdqvg9bi8gSQg1rZnmAwqSXZLhH6b5DDHsOwVv2kfPDvOe6a5/guYpDop+/64M8TjO
MZ73m+xeZrjfTdE1Llxo9uv7w6JotnHNua4oic8IO7lEtzjt+rlqN8yViCC6AB6Ue8wNzTqo61/3
38sVDRzED9CEOpMSxv3J6l6dDAOUpi716H88Rz5KvyX7BxXBQLHx/gN/LnoQM6DBwx1ztdbN9jO8
10XnG8mVBkNXDBjc0goYkwTFNzXYrOkPibU2Fz6jIKGkEBNYOqAaWAcipuTq2mQod5kAHD6VBzfz
L7IHOjn9KcbQ4dmTK0MTlgJN7o2UJ+dCpfj7ty3n7+U4kKn0ufrZzUfgfq/GyJ8xJvIk3IKCpFMz
RBRKd2gu3AaOjUBBu9+dbyotKlcZ6BhDIwgiB920vH+3XGj2tP6nu/ffJuub+mUyV4//3J3yYe2W
brK7v5+Cmz1X81nWvU3KPNyP3P01ZKLVi8rJCZ6Z/9b3o5J1zPmEVlF1mZ+7/03uv3G/d3/uz+lw
f3y/sXIgLwKIdGMHKxrGt/sfPvE6/rD3Q/OPs+H+k1ZJdp9BDhV7PhT3D2kOLceniyqiQjrKHaPT
fHVKrH2RQ3Wdj68N0/V/s3dmO44jW5b9IiZIGsdXiZSoyafw8IjwFyJG4zzPX9+L9Lzlkdl5b6Ee
6qGBBhJKUpJLCo5m5+y9NnQ+QxxyNzQ56iiBFN1JEkVQLOVCNM38xAWWN64PeWLZx0UuB9oT7FaV
OVAgF+TjO0o75f/1xb/9hm3RzoCnaXqkv73zbe/FETk/iK50b1oPDgIQqLY3ShlYaHqmJ0ih8dvG
nSj3pfiU1+Lc28Gq26h5t8W/b0EBWBE4hwMqgPzLQlvAekWvSp9DglrPh+2BU+RM7GbBPe5fB1Cp
Dg95Mw6H7bcMYX2fWYt6qFST5jFkqWu39gC2Dbx9xPaX29K/fc6F3L2LuN2g9GDXD0lGLaEkTm89
EPTJsgPA97v3w2d9g1UvvMFgWExvPdiO4Kk3x2AuzP3S4xGxKUuFznqm/dvvBfZ6goxENmchJD5+
vm37yu3XLsnNYejG0LC08PdvZ9q69bcjaVt9f660DX+9Ipn6YsODJtIrsjMylxT2w/b+7eH9bP3t
EH1b3F5HyzgG7loHWTf22590kXlUXsiqAYm77tWilu1RJ8bj/Qx/P5a357ZVuR6F6jAcEPqymWyY
pOsVwdgO9u0d73//90NwW9/22rb09jfb+tvi317fVv/23NthW9WW9eelp8wZRZlk6siqpcGjBxrF
8L06WPRA1h+muyhwCXvc6bN+SEAYo61gNrRdUS3d9i37vli6RzuBgFk6V51Q9UXF0jWmjzTUg7Hp
L+ZgYCOcqsciv5TtRDyIqwM2AzLZBEJRvapW+kCZSVfeHkh26s6NtloOtnUbrSAOO1WOnl3aHaOx
UNtDu42ogta8sr3/nxcL6IKH0dE/pFm1nDLreTaS6DKuD2GMlHm3rWPPJmFlW+x1dNZxox5HMY0Y
lUxLXrYXpORGYSHSsHKu0Pl6Gm4P7npovq++PzcJPIa77eW3xe0lZzvs39//H15//+R4ssvAaAhx
uJpTsxze//y3j3tbJD8Hid77l7x99W9PvP/A90/5p+fev317dbLM1yJsHHkULY3p//yP1teD428f
vzRk8lRx9/Ht4943zt/e99tPff+YjhLYbtSZS23v3r6eVmagZeoXbE01g0ZotOffFhEY1Wc9B/vT
hyYOvX+1A7c+7PawPbctbc2ZbbXFcwsMDvkW3U7GT39tz87bkyg9KDlOUvpvDVkE98V566v+tp7m
lbWnUMUgdLvuvzdU3W3fbK1WtwEUUQrtcevMmDkU0bfWpsoNzjdbJjXNdm1bEmoa0EKp03JCOmOd
nKe3nk69DSG6dIBKmDo+82U6QkUbRaq/NXRwmpVnFVVUGRfw3JeQIQqRtmwvqZfnbR3hc3XeVme3
AVwYaahi8HDp60m7LTGSwJeIi8fKYolAa4kPpMIwM2+w/e6SapBegZfg7ADsOFf/tfS35xokiMxC
Rxx0NR2sThv/fBhJNj2/PZcQFpLm5V5djN32hsFwDaAHjCXX/RlT5jlvSxob5m1pe46MNY4BEwzz
PCdQJ5qW0e/W9J0Wl8VtD2/rVqO/kPEX+lt7beu2vbV/ty72e/dtJhcNzXZExXgd121d9G1p29N/
ew7jWEthsP6ebDeCtw7c2/K2o3HDDQHo6v22O7fu9XtHztpuRW/r2/hyYehVkNa4NeNitYy4z63D
lzmnI8I1eW1Jx/VPIMSVv+1BQxnS3/fo9mRSlNRmGav2isoWWKKmPVpc5ZUEhbmx7ttwEMT0bety
DZCrabdvModswMB+qcqkO83WF1LEmrO7ahveH/7pOSowgRK32jHSyN2dlf7Ph66gDNDaIvXfn5tr
2Z0TlB1MUULDa2TVnZf4m5BudaIGiSalHT6b2sI5uO0nzP8cs9tizyUk1GUE7K7lWH/fE9uOed87
UUPer2LPCBLWocr7g71enN5XtzMTi2Ppp1hJt92w7aB/2lX9un/GUq8CItZga7NTKjgaRpVbx+1M
e9tF25nnJIO5L2aQeu0qGBnWivpsQ+MLi0zdbwqRdXR+MpVkJxiF0kxIq+9EEAz+uG47qbHZM8fC
p72tvy0SYjns1Yj587YJ1XU7vm3vdWlb1YyBuSM+2LczI8GO0KbOp+0CuZ07LpLXZb8tvp1LpRWf
YO1T3nZoTROQMe0Fe38PsJeJlaLpezWzQ2ZFehpMYK1Xkzjn1Prqsl4pwmJSyF+sXrZjaRPJlKtS
5n11W9qeM8mYPI0MILYjLVp1M8r6GZte4P9LK/47aYVmrFy4fy+tuMVF8bP9u67i7a/+1FU47h/w
AgGQMb8UGnAcxBN/6ipc+w+U6cgpHEslQQvC5u+6CuGgwyDJXF/Rd7/rKsQfBvhYTFkCmpPLJ/9P
dBV8DeSN39ByqqsBM2Rmg18buYa+wX1+I3OIKHXzzihIf6USGNX9vrIxDl5KLmrCn+mtUe6rOvET
XPhC+I7D8FHsaC5F9nOd6Ln8ZWtiNH8g8imVj0aI0etlrJqu/SVnIyu/LrYYlB8DYegN1WDUXDTW
SIqZqoHefe04KPF3KAuJpi0RArQfGtOedab2bfsS6wVK7KStop4gS/SSq+BNKw+0rYbwuxn1k9xn
li71SxUNGUIJR1ReOCqQaYdS6fKdoZK9eO2JbUD9UCA+piQbzQCSerD1XL4dE8UImPS1S6PL2FP7
rHhVHZqfu86WKUEIGVD8vWtBhtyRjmEgIAUvof3U5wkbP1fMeYKQJfNqF9VTt4YIwYfF+9K31nXO
+nSI7vsCog/AnS5zW+YzfTKr0K6lCW0+TzIz1r7aUZMiDLFw0ELUyFTCs8eUBvMY5SMu7sh4MkZK
9olY6HyTzqJ1a9RjhbO/DNNvxMb30KEMN4tunaR/Cx+Fpl0TUPjMSAGhTDXtBHyi8EsBT4cgrbBd
0EmaIicrNtbmM95ZkXgDmswVLG/P7kNP4XL8KEanFh94o1v9oNIefZTumH1XAUi1xzatycVJmqZi
vmVic97PpuheLXS1oS9IebzLXXRnuh6K50KDgB9rDN/8OoFjjKmMrgNRkBRKUkM3Hul2ixlnXl3W
+0ori3Tf1qH9sbdJSDgUQ9VNj25PdCZysiRJPF2fVe3cNPxT5a4XUFw8rdWxmhlLZ1UPy9SaMSW8
mS5VU7fV6kTXewJ7WqICD0AtlnbexcpQPJA6pji/THsU7U5xl5F2yYTViaiYkokjfdcGachuiFEP
XMjVgu6e6xZuCKOqFocgcmugYg8jfbQhjNiGc0wYS5q0lknA9kO1zcl9wKmjUxFHgX2wULLTs6kG
7QOYfj3BZWeO9S0DKSdvyiQn+6UwCeMJ5hou2DnkiiIMPNVWv6R+rFbsFXqmpFGgfO8Rpc74xS2o
5ed0kcrnysjnD4MtxJNGMI4P8xpVYWqMD6o9yytnACbUzjTxDqm4gaYui39khp4+K007HseCcCs6
GfG3eiBFcFJ084KzqsJ4ZiB1cfLiqFfUTW3wdj7q/7JiUlo0fpR14mI0Wn2LwQUCLMHToqQLbOBY
mZ6zxtKPY+yUl9yu7esUqenRDUdkR5ptIe008lNjyvGDVcvQQ6w/70mXSwLZC/2khtJ8UeeawU7k
xia4Y/HTyMf5K+St5o4hmvFY9iNl/GFBRaxpxWNVDJLtgahkjIb20Sll/23ItGrtMIkPEX4CICe9
Hd0cKqO+RYbOsZ1G7XNetHEg6gTz+cypQlIbcgc3Jn3ISRAV5XSLgzaWKdgyZK7kCcqrLMPYQVqk
YRXgCnkPxrJ4LSYj8evelQ+W1UAIa5LQt027A20JpXmZpyZoG73FUo+H1RVcXSiINDfBoXgcCAI8
GHAaHwYjVL7qMRnydV9WL4xKuwenTzAzFMpMNFxCECKAnJOVqBnXBqtDboGiQzU7nUFAZOR3KahG
io2J+itXk+JD0+ftnTY5Efkm0EUtiBi5fjLaRfkENYwclsHO8FzMM/x3NUpJ4hWZ/egOuNrmeZII
W3IbW7MLiWzAmpqUsHRQw1DdFrQLdzp0pj2c+elpsWpm8yFMZQuVO+xIYtCDUOpoE7B0Mg9xQC60
JqnzOZ6MHSgD9ER4Nb73mp5whMCHb1SiroAoWHfNZLZkT0WlH7J/AhizaOFySAyoIxQCWxLlUEVC
nOtYm4I0G030Zfp0UxI94241E0zXkXQd5i6SstC0v9MrVoirqOOrKlZ3ZFPBi9BFdRyd0vJE7NZ7
YJTNndN0mLLnKvoYttl8i3pwT7quMppfpunYJUriu2Dcz6aTd/sEVyNReJbugTjSjz3qiFuWz84L
kIiEiL3EvAArxTuSwi7Vl3F6DHPYhmwDm0tykSTYCcry6KorIqHSLCwjMHnc0KGv1WDXKfWlOmCv
ir2iMaKDIrXiVOsljEYr7O7suQKHm839OUphr0YZwTod101/kjb+x3LQgsUawluvyQFaFrBYbgjO
ceKMJpKMkmJdVZitDDW9dYRz/sDGQ3RI0uIPtk1a9k6ZHyGv0JtHC+IpOUmVjjNOJyUlxC9ZesRB
CWxpYffs8XkeThHm8qDIe9KmhECZrdpgAKHrfLJhCH1MG0e/V0K797hh2sfRpbKZI3E5hwo0fE5v
LqLdjEKu425RmRFNUUM4vyJDlRctVtODsijNEwF8a9uTBNZkJFYI2BRQhnyB5bU4co2hxqhL1N8Z
iQFJD0M/3hPJXPnUeoc7jSvHcSEh1s9sK6R1M8hjYojML2KbEA116Q+mQmAuor14wmUihn1cyITy
ZNXeKjeLwYOKfs3bzLzJRaEhyoXDoYcIvINutFxkaaGIXigW1BCWSCcc1rg2azn1CX5FC/Xa3iax
0gOfgClL48zIjWI+kMrXelPhcgzHTXPokoQ8owJNWJWo/ZHJyXoDGWGmcL/Ds6mapBNqHKV5Ir1s
ot+bJgugb0IcEj8ZVO6hjZpd47nvnxQlAUCaL0WwaKV16maA/oo5sdupKe9lw2WmFa4S4Ik0fQgV
k09doz8uqTW4CKLS9mvZVMSkqYNxLMpJkN8x9SPw6LqKHgcrq06Z40QAMp22+VT1TJHFuFR3RpaM
2YHUUt32EjmO+qFN2za8TbEBxUGNZdYfIo1uY0A3blyuDhsJL3a9WN3zZCwVEvWwp8lu4Hm6cVPP
yr3QVgegZcy4rfJa7+NDYrgaLW0Yh7OJ1K6RvTKr1952jG9yGQydlv7/yizo/yXp+Erj+8/zG0aE
/FdV8V+U429/968ZjvMHCnFNc4Rha5aN1/N9hqP9YRmM/jSdWcefknFhrpJxAYfc5Nvhe6Pz/lMy
LtQ/cIjZGuhOYg4s23T+J1MbnYCXv85tAEiarrv+MksIF/gQ/9jfqYOxHddmWpFRkiE+Ctyxe+0N
6475DvSsYgppJdF9An1xzCcopUlcnOREALLZoa1qdF3sjIpBuT0/pGSoQRxd7t2wg36mVF+zqYQu
p/U/pxyhYinhAKR5CqdQjr+GcnXRMdHgfo1WTKbLAfsxGV6k1cr5ONsNUjpluBPJZ3UuDymR5h7D
VsdTUUFSGzSQ7YpfDS6NA3KJizHm2cV8wENMOkvVvuY1ukksW/ZhToj8xVIY9d9lhBK2c4wPVjEN
+yYGDSEkfaZwITxHDZcgJ1ls6iuGYCqaDFz4SmCtwKgkBcSwKEWBgJysKSXM7lLFTB+4A/d7YwFP
EIOm4QoHiVbL5Xel0VyQB5147joRB9xyvkQiie/ok0Z3dsg0qtO4odlTOF8Z7o8whwaVDLb8BCCZ
QGyk4rrfJIrit6tmCUydGqRTCy2LDtbRBVLso7ULHLK8dvGcdTedrITZJZLYTIfbzEU8KME35DQc
HrJo+eBYqGv0JE2R5n6bhvIEUHv42YAjWtoQ720PrAWt7l5BxHKc4Yp49ejVsBgOY4ksBNhC7qWW
/lKEjuHp2vysVcV8dNuGDyoRbSqzDSRoCL3EHC7OOE4Pi80OrUQ0H8spLU8rFspclOzK9QjcLR8s
HEVAIW++iqhEMMC75y66MzEYXFAZ5mF2cUKDgk6lOGiiAG/ltYn3lhz3kQQFcjLopIhKcYO5Sc+h
qzdHEgmUHRaL85zhErMdKTEUx9+HyEwYY/BAEevPB3w98F7/a3V7dXvf9tw/rW4vhEaikjplXLc1
BQj9Ph+4UzRJvxIF//od2+dV2yvb4pJjkqql9fT+vdvPMBKnK3dL/6kWLX2+v37I9pkmRzXaTWic
//nnbX+7/YWRCs13VAIBtr94f2FblYlEMrst/vb73t6pLC+mhcZDoq7d/fbG3xa3N25fs5D5CUG9
gi5ABZ0gevW6PbTa2mtbHBC7I/ebUaaI1Afs+cOcdmfTNZk9SKJQ8iv8hfS3BwXuJcnhEKws8LV7
mRmrbZDnYCtpCKyPNFO/bH+zPds7JA4I8pWBTBhnc2w/cVcv/VqnJeqJpG6DebhGCjOvqURi43Io
aWquXEOiWa7bkohy5h2h2uw6feouQNzOozsuJ/y/o99Bdy/SMt+pWkAepbgy5RRXZX1wzVi/YoWX
jI89vE2fiCADirm+pHc6bY92uIa2Ml8KxWRTU4A5DNVoXKW0jOu2hNUdwf48P6GwgUDADlY4sBbC
7K6yUIZ9CGeXWJh/PWcTFSx6KuLT+o65Cb83bgSDIEWDO47WpcoL60J4c4biNwXJs253hDcEyyUV
3KpI7Ao3OUAjCcH4mKCFMke9bu/aHlToem+rAKGSYzWmn2HVllw8s69jWOdHkdMpQiFeUH8lEN1x
zUvLBLhFXBbkEephTQI+MIrvRH+QNVYjXylUrSImL33BjWIR0jnmhxaBPxl2uU7qG5JXsYAEIdBo
us4YcxDsls95MU/Xcn2YEhrAlYbZnkiV6ao3D8xjxSXnSn8ezegueohHwyIyj8hQdSjN0xSXp2gu
AFKtD8OUEKWcRnt1goWVgW9DyoqKxeYDh5jhqBWn5U0Ur0C7sytDfYSXErY8Oj2QSstVmbXlqobk
ZrVJnp4WIqkifCBvz5P0Wu9Uw0kO29uS9cjflr7VJOm4TkllC1E+CXTM+blOreiwwh3Rp6eVfg9I
ZThVXW7tVQLStZiu8jA02TV0+SVyUZIAfydA2w+DgWeG68Z1nkian/MxMErKN57ppsJH5MTBr8Cs
rYT5sh1YjcD/bEUZjHwnzG61Uea3pYVHDQGzYa7AqqG07WEG6L8b1Dm/kf1TeqNd9uBZKcq1qKpI
Kn0kmeKhwbHnlzb5lWWKUjaVLTW1pEKNmmI8IcduDXCU2r1tghAXIvsUY6UNMEHck0yvBZsGZgIV
jPZk7Qhu+pBNEzOHGDXkqhlZVsETHiB6TMn6nnFtNG1Lb0++r29/mGyNqe31v719W9XZPQfSt+63
r7b1zkacHBOouH70+x/89tFvi8jWPrahHh3K91+yfd/29cvWAmvGsNpLKya09v1H/PZ+NF4acuMC
FbqqdfSNaqq424OztrHeV3HcNQCc//Lc9mo/GNHRMGhzOEd9bYA0IdlxtHPvBPoV4iInHzAVJ5z1
jSrrN/Rvtafm9TdrsV9pKQ+3PiG5LR3iDF/4Z5MEt4ntesomwj5Mg8SHNTPMA1JyBOw9EBWb2l41
WfyFDgSrMzJ/WmJ81Fk2n/JK+0Ql52RRL4nJLjMWzYHQoEn0+9UT2uggwmdCt5TY9XHg36xE9wpk
gz41vNQUsVeVGgmgA7wF8rZ8S+YatqEy5iqxJKc8A9kbh12wWQcwOmjaGSkx0EyKqSeYGZ5q4Jxu
Oz6+hMeGXL0i8lD/PBYJvv0osQ9Q57HQoXvWawCrXftM7AAZcZ+iYbUvWVYXWCWlyNGoJyoazl0C
tztN6axGufKaV/lAjxxmkpycoEYRD0ETox8Z5VC3Ietfe6DLhBxx91SJyNZKbWC3n8CY9eiuWhfy
wNDuCRGO92YZnlLy/xiiUFAN6+lEJgIQjDgikLNmBi1IQmEgKU6ROcwU29XJ1+qW5vhC99hpcZjV
cOq8uB0JUmUEFq74jVTYjwr7oYlbVEtkDO7yVCIUN1swaFHERhizr9XQ4qc0sUxCDU3FD3TS0SFX
P1gaqZQg8W6zIiip5O1nIA9QREPafPGMHmyGWx9meXOi35x5MS4mlLXpc6VDw50W2AXdYr0yPZQE
cjXtYeTwZCxmPcxmT/x52rwWLza6cW/JKA0pJfYrleisLQx+sr+NNjYXfaq8FAb2sbKo4rj0MjDf
j54+KgwqJjKtVaw+Tlu9UjaKPPdmO+NDRSnbD3s3O2mzvqfSHIApq/ZZAmbJ6T4RZvIz6t0AKBOO
JWb0wCYtDGYiYIsJ8Ely2qkXbRmyW8fhiNFShRzoMmmglMnco9xlZnU2SrX5SFZt5FIX78pfNoVZ
guh69QKOeByLryX5XF6LB6/BOARhoLu6iXWlsBzdCqqJlDe5u1lIrYtNaTN4A5Csi4gHKFAgs2pN
vE7LPGPRandNlDa3GJOTCgyL+oFG9GPHAepU6n2jDB9y/HUDDRcUPwyfF5Ok5BD6rmWs12QXS6XS
+7UxmQRlh2TUi+wYAwIRgjeqplOi6csVr+Ci46VyuqYjao3Eco+Ryf9d56Dp8qNW2y9G0nBKhTIY
GlUE/agHUW/FRPtS9ijsm5yL2nPVMybGzC+18h6KwrQzIXUUyNA1jBGHXCZ90Isx0EgjFSGj7Mxw
PDxUA3SRF9fsPloi/jpZCq4MSKhUdXRxJC+3Foa1UzouKyYRBZTLIkmgS6YQSGXavqq4H6dWQOJv
O2+oMteXTZ0e8cRZCSqmpSBfWB+PZiEAQebMAekBGJckvbe01NrVUeRg+cCbXBXKfoJtzeQo4bSU
n0OAKDR8p88j3RKQ2N1dBJntShjyF6cr7k3y8Pwu6+C6jJ0eWJOrfJ2wLR4KgKThkug48/jdCaTF
vVnnsZ+7I1X3SD2YMn3BOKr4eoQfR68iZQ+1D+3yPPuzSBTAfA3NIzWqvNiRul+E7W0d4lA23FtY
Qo+EGnW7EnH7OcboUkrsppM6LzCdlBuEmzjksp8qw0HrSkjno3wC7+RAPRv8KqMLT5yis6eUQ069
ht20kFCeGckXk53ucYHJAs+R4riByTWEMm/MQMrFq6QylC90WBBh454cbEOhHQaxncOgkBKGflrz
b++Tew2YL5NwNq2uHYs2o7ptw8RT2BuJOcq9iKsf0rwm3TdHoIQ0EJut/o9XZqx0ggaNsLaFaxX+
UG0d2oXBUrlgRUL05YkYbo1Nf592gacYFp/aquKm9TnCPGvAaLXA9ErHp2ixv0BvhDBhOEQDrle8
TW/R1clnrWg6PwvBoTB+WmSdMv42IrS4Xc6FPduHLuVzsyGxG0zVD9mfnSUMP4CNyHbyIbeK8BLO
0tnN0vgVUcLAbxP3AegjmiEWqooJ/b/7RazxKlnENF0xXjEuJ+cZlCqIHi7N9Zem4KZkdN2vKiYF
IGdDAxYddC9ap6ORThaLAnJryeLnBt2xz+DhQQwjlXw1/x5q3AFd2GVag/ekNvOE0DtE/Y4DZsx8
lIRPC5A+BqlqwI16r1wz3vu5KfZ5CxpSK2iMZfZVOPm9GjtPVD9vUn2SY39TwV4RhKuA4JRNdylw
IZeq8UXq2QvRAZS48QG5EwX0TL4QfG0dC2ukoVI8Vcw8azOMGW1WpVeBsVszBRJAo2TNhIk/F9ar
gf0ax58bJBpiTTf6ridl6fXG2MHXjy/oW3HvtG7sDSVOYQGHw3poWxxsCiarJnFw4c5adXionJLm
Rm19KBz1EUdpxK08Gr20aH9khQwAe4ISn8zvFsXhJ0P56eRD0ONUf5pqM0aASebeZJI/owWVOXxu
EgYWzvww6pKRfy6/Fj2Hl5LWwy6PJEPkhYTlCtoNTN4S7/6sN7m3VPHPsTa+WB11Ey4iE9TXMPVp
2ZscKZespK6VSZ2dqNiB60AE4sZYeAhiIHOuyQirToWIVVKnk+iLHRNjAGh2JyYKW7oonvFxNIn8
WOXLj2ipUj815v7QW87nhYSFoIwU8g6X+7Jkv0aSUDemDZBUptcOSBBNtBlc/irln57iuttrsvhu
FVjcMOHVFZ+qBLNavHbQjT2zIwUZs+A5ThoIiUkMvw/6ZZ4aNMaNebkbwgbDUFq+EqMN2St9mkd4
fSbu6LgjA2iYmyMNDfzeUn6khYf4dh1y6SlWbaPhBq0lzE6zde67mG59iHGR2LU8GpoDvMW80eqi
y1/DH3DN4YCwtz64OPLdlHzlQm32LpBtv2mXT2VBH32wmAJNUD6zrnLvZwcAQWaKy2DDqaLHB6Tf
DXd14y7HaQhdr21C2s7T/Tz+MkXXHKZcKQhZTo2Ds9DOzfPoUw+zicq38aHo1Zc5asTRwT/XJf0N
Kqq4SHEGyTeeXtN0gZlkNWzmBnau4Vz0aSRjSDdzZLg1Thluqrlp/1S68qfUuWyS/Ozuqiimkd6W
iR/lennAoF66xng/55Q6FDeEI24w+4yc+GQ4JwMUQuBIAPGhkyzkUIzdtXlM2kX14jjRvMwpF9QC
xl1Xj5AVa2dGxbFYF9oDHwOhlq+V5cslE5AqkofYkJqv5u60zwHTFTh5jiWlDhAIK0G67ULG12FA
I13ej4KOToW7OW+sD3Fv/NJJ2dpNsTS5sJFbx6V42LuJ2l4Z15Wp9i1i0NQTBEHcaGMektp2dhmT
0sMuNqbl1ksB1D91ztDUqDvwT5+T6Tj29qc0RNmR6vng9UvLeFpcNYJqc2JHz+XSTH6Rj/HJ0cRN
VeTHoqyRdi9Os2tQW3i2lX9RzPlDh66bO20NqMxtvlAMt06kOSUkRaX6957KjIdYPj51Qn8Z5/rS
APjytEY4exPMFloi/HEFd93+4iY9N0VFouOo7oZ2AOhJPNrOMEvDF1V91WmY9EkI/gDu/TxZEiAx
xANgBByH9cOgR0+qa+SegxxuX0zdsyqvllYMZ7q9/b4FZpLr9KByXTFBePcqnTM8bAZ25FAhEYRS
6ac2bH2tI5I0NZnhQOe7s1sqgcQL3Vs5ypSFXnEqzQfEThcz725axM9hUHVjOxlAHnF1kq2FbfXT
jAzDm8r2pXLHp7QyXmrRM+LtXPxCSvqU4f/DHYs2MfO1mIy16DWjbw9mNsOpnWAeRrFCaeM4TyOJ
qaETVEp0U53avix9Ynk79A7JuXWOM4kiqmgLALH6eBAa8xirMU+1NiR3fV/cZS0Q3PVqUVUzszkR
iqClyh8dxkH/TApDskeREPmV0O+mgvTOIUoFQ2np+K6i/6iAX1+YBO2MkOJ/BfHIBXJBdPsJ2AQU
lKi60L50CMGBBgaq9mWgdv3JirrqPAlngfKEI7wofgjsqHU6U5KXzhHTzlOsV7E/N7bj59wcvEr+
zKt+vNayp/Xa01qtJk+1c9N3KofJF3hcf9QKPLdTkR8IGgumnJuilcSMitYSVhc41Ml9Zj3WHrKD
Z+TY9mrLhSUwlUHYonq1uHSQa5zuh0gfGLrcS9u4pYkzHDiSaa9P47MO37pxWmcfzgTcZq7ybLuy
9SyVJnnankrkMO6Ct3TqoB3kASjEi1Pii0e1kHNr1a/LahRUWqPfz20D+GvUTYb5lEiBcNtHppUn
o5O/QnXIghhiOFfymE44liEVWsvOWNxz3cNkIRVGPQ7cC2mvgpWoXZgYfdk9J22rn9uISU+e6Nol
HxoCDMiuMlT0YxKSLM79AxDgZ80SZHPV3dNkExIqh5Fo0N6iFkdAALbDw4DTx2tDbu+9fR56TCd2
PDMILhyJZ+NA/ncVEC0J8sU1IaXGRu6TTcQtsErAR2N+JTsBehp3yzoD0keE109b1WMA3/JLnAQO
MiJudkaC3sh8hbTM9SMbmGKEMLJt++sscXA7Wc842B6DHnifS70Zl38C2ROljmoQSMQWY2ojrN28
jMEwWc9NSFyw1mOcqDoVJh2XfsQ8XyRM3EtYOC8ybHq2cUG1xlXqveiZPAMAOad9BRu1jR5BCwHP
xL05qbSJl/pVULLW2pcmqwFy9215W2JlZhd9TueI2WyjfGsoUmjqJK6tVmM1WvZ2JQ9OXttPSkbY
K9X3c1dMFWXAOaQMYfx0F/kytx3Wgoj4Jc4hgqbESptr8zWm42Wp70iQlbcmKkrQL2l9WBib+0Xz
UgiqBiUeWNSA2aEzyHrJiJKWE/moAOAdr17U8Ig19VnIEIhRx7BUV4tPraAGvBDFuaTLD6aCi6mr
2LvzWzVnjxF7jBp3wn3+QYwMoTuVGsQ0RWSWWI9GnfyCfH4/5MMzIF/bty1aHlpXLcSQYJp35eCL
ry3JnOSbQFixEAR4i7CavTHHzxkzs5NmuE8Yd8+FPR1jR781apgc6f9VjOSZq8YgJkV+oDkJ0AVO
OITvp249SalHejPzRRCIxnkkRv2CjCz9tgwApufRgEU8AvUpRegeYkDHSa8gnIsMtFlLAG6rx9pg
zyT/cGS6tFSPqj0exsR4GS1pcoS2zMqi5deCts3vFFQWNTDW+nsoh6OIxg/OgJRMTj/MpZ+OEVFm
jVOT8oBmBv6ou48EEAIALL9IH5wOVW2+LiLTAm6b0Amzdt7TZbnnsOj8fIZUifCaWKUcpHO73h2d
WUGQRKKPW3/L2pXPWj0LckAOcUhqS08gV9Omj6pqPI8rKwLlOQCSzP5U6ylNSCQRu1zzbVUyB16+
aQZRf1PdXKLGBThsMlWUjbHaoAs/M6zkCr0QPBcm5HEs7ysOEc5rl0CikcysSmSfGyEqP6o0ASza
aHEcUrWlxqLs68J1g7yHUqASvybt+SQam6G1imbB+IFI57nJ+vsMLRzBX9PXwqnwK85O7VuY8pOu
vVGe9EgiygIl/zC03xJg5hfimV5B6PvVRO9Vi8EFCLVVT9b0gzFm8sG26Daa/XBZnPKEcoQqYOUy
KR/9IUr81DSZtMUIaiRVsB1xBO3aFf25DMvOtgxYl+jGRd22VF7+D3tnth2nsmXtV6kXYA8I+ttM
yD7VS5Z0w7AsG4Iegv7p60P7P/8+3uNUnar7uvGwbDmdSiBixVpzfrO8I83I3ySETQVJO/LWWLFr
fOGELFXGwU758XPd/MxiBDnw/z47oGIH9L3EsQPdDeY+YnBFeblxWTw3k9bjhmZBC7QOVpKDORbO
QrFDW3jVnbk9IgRhhDp6+xrTEg/QxkjH/oQqRh6Jjtp5kuCvLAcfnjbz89yR2sa8npi+1jt2EocN
JF2MnhYzqMrD0Nzzjit7scFZGfJiaVdFCDTldXFrpeoylzQPcavCT6V1fEJBzO1ofquAuyKXt5k/
oNWSlK82AUwWvIIVjkFSneEeeGLoGnQZktGUPXNs27AfO/LoCm3XpMYK6/ah/Rv+XYfbybH1YWuQ
DDYMlX8xnedcgvLEA8zxKPWmTQnUhPVpX+jld05W10U/ikXDsdz4NxPA1MCftPeuphc20CnYzx6i
WjNXV43IiO1EikU4286wqxLQwHZ5M5Sfcq7lxh6PCBVxw5s+fAfS4wff+iGdvgiS6tHM78Z+JmcA
ZVRYR3EX1hq5uPApom0D22Gr0WXQtIfVDfhlakLYRBFYBDSB6Jvrdx7d0n2p+SU31EhRn5tXaTlP
rtvuba/r9+2ct0E9LO62WcnHpMRygr44Ee1OyN5VYNYGXsP5bKeIbWqQ40eZT1dB8npQW7QebYml
SK/pRsOfVZMEJlDeL5n4zmwKJtoRidqExA5KqpFJutAj0TRS/2gTP35gbf7lJhFNFMzgYZoCE8o5
KIWtATYBJ6ksSA8xxIYMMvLf+vikIq04GgsJE8Ic7pj8Q39IEU+nqUHVEDk0cnIa1UODpTYu/as+
Dd8S3BshQCg+4KwHPdtNDp305IVKxAwENzWo5m3S5PKIUQT1m/YekZ4eKWt4hTay1/RhvJOKDDbL
QW046xUG+CEm5rmFP1V5yXIaNYgcjAf6Pbv4Kp+avrvcCQwkDp2eDNwfCr2DlcdbR1xsUv428Vw9
fxle/vIr/ZNF7b82yqweGe9vnqa/vvsvn5Nkir1dbKnzKGDlLhEGL9tiQWWneeLx63/+82X+/F//
5Ut6qyVbn5UI/vymr1dnN2QI/dd/9Oe/XLGv2JpSqjQiRJIoOgyZF1Pwru/3r/f35+uUgFp18L7E
Xq+mvK+/bjGycmaS+7+/8tfXf37j10+iPBuSVDSEXy+dfFne//pf/vqvvhxGX18mRZlsXWhC268v
v/7i66V02yj30jTOstWeo8Gm2eDTq5Rp/U7OHiFYulMFiGtamndDAqpL4+QysGNOQnCSzNh0BXFN
xcChmJr5/obI0xVOJfxjaqZ7RyciPu7ohJH+8pyzwqWoSS0j/sGRH9hClTaAyfsxTJ2ZZR4b2egz
vieOVIsgJE4zCmWnLJ/9vjnMJnoWG33xgIgZfLm9IDi1++xG19eRyYzZe9ZciDTxBaT1eWjSH+sI
o521tVaor7W5fM8UhrS+sS+jsPY+WhJCVDeuvdNK7QaOEOv9YrA/odADh9mluBcIli6iO91kQU1d
FAKmvYabw5zyltqFGEsB6N8SiE7PdVgTYwm1S/0TkX1FKE2r20pn3zOLh6eQIPZbhq3jIKGuC3Ee
u+Jjafl4K0ZcZu2GsU7sjG+q564kYTzOGNe43LR486YjG9tBq709jTTYhc783aSXN4/aKzodbRuL
6YI0Z2vSs90Mng7WULb7GmF8mCTmDifUG7IcTg7dDl0i+AsyB61JRaEcgWzpVv1S5M5nhSM5GJr5
c3QLInUzi4XbrIZNGrMHkjZVhMPymsTiqcopb2tWMnIP6iyovvU6XdAJhJVjrNpgoFaatA/j6nwo
DcIkvZYBeiqXGt2Rt290EOHE0UWRNEA60Rmw8AkSocNqOuQcN3rXMGBCWv5m0frXZhTQmq3saQSE
qTl1umXY87aQNk0jzWUcReRKEPf5x8ymRmhj4e06UpIM6YygikUgLQLnaHE2UxsTIsNUHvXnDctY
6BPGyoxG09At27z5xj+RhXRPxLjNjAwO9aSclxG2Gawvh7zFvNl1846/Zczktws88eq2W/wX3CMn
0jm/F5Mk0Y6ppZWQKz1B6raN3ELL47q7L82TU7tq80/qw39BgRWrYO+fzErMcUELmaaFN4pSCV3f
74K+JEIAKnuaU/PM0KUYNP/kZkwWpJHf5TrqDmBZTzaofZBoJTikLol2XkxXuOjhf2omXlaxZ4ZC
ml8c92ej0Px7C2rolLjFbcaNULkKII8W/5s3/uWi+vsbB5ErGK3apkPf//c3vsiydWZ6tEcGwdlR
c+wVOlKZkL6YnPVpR2sw9Zjp58lKLJOnGQDRv3sP/+LDo//hmMYqhfSo8n5/D7KRqTMlBbHKfTff
kqlwzIw0OVL5GVuf9OhDRfIqWTaPHim4V9nrJ1LIk7J+++8vovk3x9l6EZGKYjU2hI6011lVm//k
OMuqebbazI3BmUc4coiDOvYA9pXOIjiq9HVYIF1X0AUML26uRFWgxqbZMtQA3yOlXQe/ay4U9Bim
ybeOEcywX+ECTQxY9VbMMo0i1LhGbnyOLPvkdSP6bU0JhO3Mw1tyZYIS8jbEJ+O74w3DYSK8IvMr
9/L1i1x/1+XL63//Y/+Le3e12FkG6Yme7pGP+vuP3eudl3RDEh8dQwBsIsUsTP1sDo3Y3dWw8BNr
IZykGTlbEtVgC7y7U8l8P18o26dLWcTDAfSvdTDsYjhGVkI4UYyto62jYU/smiCDa3zsI1Kwvt75
/9k//539k8QExMn/tf3z5uf4H6efrfo5/6aO/vOf/T91tGv+4etomZmVMr3+smv+w//p2n+gT7Ys
TyBL4Xn8/xJpy/iDNcIl/932heuaFnzvf0ikvT9WZbTO+VlQTuiG87+RSBP7wkv9vqKu1G7bI/fe
4y+5M3+/K0XTloXZ25iTpmnb0gpAcM+cNPYncgNbQuRVTGe3RP8ckmf5pLVOBLumKE6q6II+i5qn
2O8e+rjh2Nyl2aVUY72VxIwBmM0VpD9FRAH82p3CtbDx+nXoNjGtlPpNW032zpgX2pK2QyMPnXbj
O/XefAVrQFq4Ip67KqyIX9Y9uSPOyiIyOCChjJmfNOfHBh5V+kH+S3qvLJGFlnJvymIZL1WbvRA7
U8FF85tzrpDvKuTGKC40bZeMmrVn6HDnlV134w35k1cv19lG6sx8iO4wu62m6wz/BdzTjDkvI9Vf
rOABeqC+6degCaynDm2VzlJIhPtI7eOpuB2kHz1h+PzBuOO9YQXfQzse7vCWBTUY/iMHem9DjMJC
rDT7Vgl+Uch0e21pDFXCTK8ppQQKDfwgngKxm02cwOcq1o6tVT6li+EidKPLa5vEE1sNcKc4LfZt
PD7PfQsabNx70YhVj5A+mJw5YUuFJPBTAqutKv00aPFrXC8QI1r/CW8ehH/3qWpS+i2jvBSJIhK0
ASGYyL0DSqPoyXXGYOVv62rpsJawsxps6dqIZqnsGXwbqBi1Vu+YpxgcYX3+mA8xaAeiXvO4HIJG
iXdLrknxtGN7ZoDUOfyGPNaN6rqeFqhi3EgcqjsVO3etF/IoO+em89b5fblHHFGNXfVQMRPeaMVg
kv1Hr3CIs41V6PPmq8IY0X+HaUSUmJcaNcmRvErB4CHobHXXdfOBEES2Cp+2lppoog1kki7ti65N
XJTkOENNC6j8PDw91mHpl5dyjeuxlzz0UlQnC2r9x44p7Sijq7G4zsXLOujr+JAhBo8BzWAI5cZA
gHw2nkQ2hdrkQpEa+HjJc0Z49OC3rbMjoZ00puw0e7TWzMHggDryaKB02kvDvDBD4hwdHfCoeUHP
9ClZiDTlVmutfM89PO1ELiLySPRuWZOqUyB2S3Okl7dNJ8rMGCjhjjiSuQSkik9DAuPEUOD2JAOP
pnY7y+y1ZD5reS5hi/LLiXRj2qiybETw4wS9O/MbImJGyT0/jB+O81qnxvDYa98gR6TrRV1OtFq4
qI62Txl+X6aODylbktdepdoJ5w+Jm3PsHC2T6SLDRahWonpp3GznxsqBOTKWbLVcAqcp7SMs9keM
2N3Fi3SYwSB2DSS894LwW/Ibh71TdPdV21OuCTpVk6UwYhTdcoUB5nEo0IO21ep91GqcIkh1kllG
hmOFULlxmFdx8wDUHrA2aMJYDm1B/g/C0GRAWZPDIydvrJUhgHD0fP7BJIPc8cS70dn3LSDwULb5
40z67GWNktzGd3OhYYz3SvXowc9yZ3JXYLnkaLrQ7nhc0kBX/U+nYsSbok3HjMW3dWK0d5mGbCly
a/xm4xPByagOJySnUZ6g55GATJEJbVDhlfvaqsl3GwGQl6O/HYr8A/Wsg6kt/SQPKSXEsXnKFMz4
yM677aJzedOWbBeuAuRdldnUQ2Tm4sUeNKM/WL+YwUvKufwGCMFymCcDfTNDGZsU3AsdOvKnXLyu
njs85mv+eG7WiM1bywQl5b1ozHqx+hoLegbaaNrPTM+e42X2AkMbjiZukk2iFI12d48M+KdXlYc6
Ku2z0LXQS+SHtg6o0Ose4HILBqKUuaLKPlqlcQ7DvTBItGOuhukUEN7WrnmAWpERX94gq0kintOp
AJzbeztSF87gwYvQWb8JinfBJ7Si5gqTjOUca6lNwGfpzIFNAzxEYUwk6bswCbqPk54Se27wrcXF
k9eXmD7M+eKb3AolyTvHMvI71jjLo9vY9NeMiDmGGwxWxygNrKqOdn3pSnA/I+OwSqkAGPPPVKsP
fb8uqvIzToZrXDfDFlbQEGhGFSpvZpyhFUg0AQGANkL6Mazu0xhhhgWgdVtW8U2mm6Q+lba9c6T3
S7qauDiVGPZL6bypWncuDZ72XV7EeNLNSL+ZZLM3rQIuTgFWmMGBQV7zAvveHPBRiq65E7MkRiYH
s97W95lr1bfuoMlLmcf7RBVIcwRSNMr8+4kD7HHkLy+U16fCaLP7VtUugIEWPqIGjjzWonvMmHSS
0+ZsuzJDPuZ9Tpp5ijURXTGzTET4iV+LQK8PEtXelQIZCaHi6tqoEsZDxtLU8XiWwiq54aQZNl5/
VtX0pq/5DNlCEIQcUdeTgjShACwGXP/Wum/1XrlDMXtjwS9bDRhaOJOrFLsnTUOKmlTOTeJA3zQZ
YQHK/WC3R8C6vtxUDI9T+32gh7whTJmexTDp2NQhWfftZGzdSj74NAWJB772sGv3lGb8wDJ5Vg0c
06IregTO2rj9ehgXOveQBzguYN2cqmQKbC8O68xaDtYwIRojwtiZjLdcxD4kCR/n08Q4pn0RSsPX
7OtkdsJVr1qWGp2X5S7GJSqnG+AHywED7w/Eh1gw4EpuAS1Em3IkLdOw0ObweW4KN9UP5iAfOg3Q
q9k/uoRvWU4u4ODKbtU7f1+EBzzeYJy+xirO3iiBVjPr9qySZGRk7UEGBy5oSkJCPGX8YmPGxDeT
JjyDjnD6G8z2h1kxdJNdJ3Blt2+myVzXZbUl0JWBXzbvLK8l1mI2Pooo+1Zh2rtElIXrVgZIsTsJ
xHHaKoSzRxJCJnZzF/JywCh0X5pOdDISmsBjVwYRyeobLGc7mb4pqTNJTCdj1/XJk2+pG5MA5d1I
PMkWhjzjuWjGNFQx2Mhr61utDSnMnsreSGQZx2m12+Obrwx7NyfipCdMnVjkqE20delcvTBEDWJN
xduH3JSu3qyDyeNzTp0Y2TwQMvwMBJXY/ThtdYdeAdkz45FNsd3klaxuWyUQCCHTeJi97gcw30eH
I9adQYhkyyn9oSgfK5rGG0dIdc5QL5zHmhZ6b18q9uaCvZFobpOPKIOxjmvH3MdQAAi53BQ4Eu9q
cp1OcbawosZbD49rsCbUPbWe6V+yxvxMo3J5zLBZTEp/7KcTkMCByTe/IMN4nqc5vRnx4DxZE30a
NtwBl32Th3QfQHHi99nXLa5DiVDTRmP12FnwBjSNjb6yRIDo3GANlHwQTUkqJEwITCs6m7YdPbEl
VjdWFOk7AmSbMLEnFw2JcI9or5hXpyjtYRO6RzMS9rVrljdUa35I/xEvH2DbB2plEJSF/aTbs/0U
ZdlOLw11/+cf+USIl6NeErBcQyrorCeUvdRkJLQgHytJah8Bk82aNofkvoldn3TTM3DWbGfkUUrr
mB+BwMEfNuF9QTJycUWn8VP8ILfXDsQkSlTMdQRA2MGMWIgTErB0cBcQ5SeJ5JrHNSNJS8+Cngmp
ZGDAdOfouRXEU67b5tJ4ifdgGNgpkR8853nuMn5tSfWpjd0EpoSe660Lc2KLE/1UE/OCRNOID8p2
ZiTd3RPhSkgO4NY4k3TRuh6dEmrC2NNVXeh0BFEpX/J4bg+WGJHEaWsoZsEOPY65sZGV8W3EqmUl
5EHQjEan1FevThblobaq/ZNBHDqxRzxEFihjw7RHIuOfS1CcE7vW0fDLZ2Jg4b0hC4rr5GD3NL3o
+20MyoVD2Yr+hgPHfRn3u8KAW9Igcwt6NjvGjBvsPgMY+97dJRJecWpNTB8H94kGBO5ROCjbpaNH
YhfxrmVARrya8QFlZggKDN2bwiQdNHesc89z05WMzWKkcTsGVRaYl8ZgHr0s6avskZC1VY/Gpu4a
Mll0bTMh+p2nniCyEdEqs5vP9F05S3FPLQIQgJvZy1oGKE+O7auz69pE+q0VyqDVl1a42Oz85rYh
UdZO7A+K8w4IjK9zqftT5o8fKqvNe5abc9vQ58/EaMKc7Og7G3F74TQ1GY5O3SPMw6CJjqwVzpVu
9qtIRlxADo+A02SPegolyJ6PHrXJBnMYh2PT+4mu/UnXOU0WasJk0dRkpng7rRjvQdMWxJ3y6NLh
lgn2N+s1tq2rGUu1hwNaBR3CRQM3LyNWUk7tMn20E+PVq7kiBekA4QAb2/RimqnkxpeACvgNucjV
cNHa6B38ihfIST0OECQDNXefMfvuMrretivKeju44tVrOKBmtROHcELRJCYJesTBfZ/rgVMsWazH
bogXzDPQSjSmoz7RsjgRECxKh1OEnuOgw2hY89PFagMeu7/Qzg9i4i+PytvlcWySJEH8wrQIOvPe
qk2Xv+q42gm1DPtGfoXfILtNPl13tPdIYKot3NHpkDrWcHB5xwGmf6yAOFc2DMz1zXbKOaaRFRra
FeNOrIq4kfvoOYs9dztk7XFi+M8JavTPLck0fp8ggWWTeIIFt490Mw9IEDMOEUGTY+3XZz+uUb8V
3e1YWW+eMBFvJOLGAqB0yKr4dobSc1Squ0Z6v84pZjeAV0CKlU8neFyc22bi0Iev4TvlwY/MJbCd
8KjEx/84VQvsx/qsu+opziRKC0kE5GhBes4zBMWxbfDIW9qLDc9nP/JwbRAw0MkXCTt+wSDHah2q
lgaKRWawSKo1+TkmK7ysZbY3sqIPHQMzdup27nUR4op7h8TQ9sOhoX+m3341G8SMKaGZJYa0m1Iw
VKI6bI6+ZH3om8U79mM/BbSWxq0bUVJ7De1dQZWXdVcUY9eE/ejIHRlxh9Iq1UCGYO4/9gZR6qVB
8MOs1Tyjvf9sWMToUGD9LNP6Y9Gm7MgC7KB2HxEeDFRhGJGRQqWQ9Qpff7KbHzR0U8wGfXkomiZw
FgSpWs2bA425r5TT7oe+3zocZCxs54gZ9TdR4imf/AoTyWiKXZawlTOHYWeOLPNcWuouFqgimjZ/
A+RcE5qx1dqq2uFgEt7DDG7rYOluFearjalOJuB6CXPGKjI3RKKjO7aos5cYhylug8aaCWE454Sx
bqnCDJ02YZxsRBvIYeyCBqukmyt/v5DvQJ1CMkKljCtGAuP+Rs0T2oH2hZ3r10DI+cbP/PvGdDD5
6f0mVTzcUcwY3xzpUzFIOajKN8NuLGDv6tZj0UaIBhkL7xc9QaY1fcsTXd/33bQ3DDpobVdSMCw/
LYHvQzryPaIAR0Do09+dv8ORxARvsrHfp1X0bg8MuD3Se5iZcZiwFXJ0c7F+DJzDIQa1oemQpqwn
H5ZRGBvhTVrQa5RoXjXloQkJbIFfHXL0C6siRhLX39pu/9itUdj5ROYDpVCQWgqNj2FD1UJxnmZW
zNw8fZGKs0xPaUDSahYxDkLjXbnvC/6ot2z1gNrAi9uEyHKGcIv2I+loS6n43TB5AeTGJfIEvHEA
rUPfXO7ckjiDAQ7sgnySibnD4QAkJAErJccS2llhO/thOdnW6gBVW2OhaDIh1YwTGIE4Tz9AY/lb
gRGIYiY9lw6Ah6KPcDcLwnWzOnqabTIZIKh8+zrFpQSQB5p5E7GZgTCfe1TnQW7xOX8dJTyGhXFO
xZg0z12rE/pXuX44xhM22fuRgOKtVvXaVuUYLkamsWrBhZEiJqSaaPdW58Ddp7Sp4bLslyY6czyz
d1HH44uAmKAVZHlLy/iKVk3hllC29FxusHuMoWqQCjiQY46qsz5SDXJCN+onK+GMXAok615xdPNH
zbBf25kZqO5yJC4bdBpQiOK1VTkPDDknPUYHVziPfpdpBBTjuY1z3AWx1TzNHnORPi3uiLhj20YG
wf1d4Oqpo9ucg9N1qOAnEef7Y4SFRSJd/mj1c34WaXpPiMuFybi4gBgjpoGDN1o1brdyouniZ8n8
UJjyW49RgR75jPa2PisAC2d8BQnCRmjhvdGfogj1Y1Iwe7bq6VEuXjhyj6jULy8YtjYtasrz/00w
/kfZoIb97wCWisFC+3e6y/qP/kF38f/QfY7CrnDW2etfaBf7D9eF3uL8NrjQ/3AMg6JJuH9GfvI6
/xhcOGBfLKG7fIPOUcaz/jeDC8Hk9PfBhe4zQQNYBmYY+IWJse33wUVrODzFTZycxNpItmLUrWW3
/yIv54noTnOW23sbJvzXV1+/4N0OW11PDzp5mcfB+LTXmN2vX7xqVkSBrl/r6BXpRy43mSwCxmxI
dkmjOaRe9d7pHH/9uKR4xNKWmMVPR4FyYDRw1RuESQOWg3l1OLSU8vzz9IKmMiDFKxic3riNCnZi
dPvNRSfpr2yZlJTI1EKS1IhJ6pfHYTYwCS7Lue/R/zmZ4x8jTUfITXomXl366eAIlGPYAQ4EnPBi
ym6zLHRG97R6TL7p06lsZmIG6fBVGf+4jD4gIDokTEWXxUdvJmG0KY5pVHm4gnEukhw3lwEgHCKg
+okOth3h+4rqIaTfkxIX4ZuH5DgQqbgZCZ2jkBh3QpM+usZsK1XU7XIfcOIQs4WJ6HaKk+/0Yplp
t2Csplr/aYonguPBXM2lCCFmZqFyEgKhbFPbLB77SGU1cZivcvJ6eK6hE267yG5Dj0idvjrXJsia
NE5/Oan7kIG/OHa4MImpy8LOdCHAxHdePR87I0Uw79QcrJn6WNh6DdEPe2+hH0e2fYx+XoaUCKsB
8gsGWgfOPEbXMUKRkYg4CjGN3LmaS2JpBzrUzxQ+VkyA0kBAPGS8Y3fh88ii7Gkp034jKZJO7FKn
onpIjX75TrtuasafEzT1YxGB7DccYqLmNg9gemJzqPJHe/QBqAJKrEhkChraHxs/piZk7DyFC3Ft
aEfSiFZUO2ykBmst0XJA//ezVyaHvMZfSV/vyS9agrE77WgN3nUl2QEDdM8uOMJzbJs/h6VA2ws5
IhgNLq9ma3dy4G2ifcJpsp90fro2R43utsrZ+b2LOD8b8GJbbkn8NlYm0r/nI9YSGWatcb8wdmJI
I5InT3PDci7VVjREmza5jrik6wiZFHyYGQxTxJRvRFNgc4B5S7mPftJw6B7PgRjJiUHUQbmn5dV+
aKbkVCrUkPk9kVY+70CfbxccKPhA7We0mLx7YZ90BoHbytRjzizdkU7+tjPN9sEhIZCL1mxpHyI3
pkV3pGk2P9TgEHvP+syJXnlP1FE19rm3ipM1UxYa0Fgsg+OK6z3FS/lmlL0RRFISoy4jAE3VQ1zP
cldZ6uCbnEdons1H4VjI1+c9koxiZ2MN2UND9L2Rq5dotNn0AYt3UqEWJc3BSPrzIKHJyry+qQoe
HhqLcBAVh4BqO7T7fonvzMnZCdvZOVaPPg91Kyfm1arB2WDPWOdQuwLDw0oqrdc2mZPhD0PKU+cF
4kxr2QrTP9p5kl2FIW/xolehtaW/Ot4U83OntGVv122x1byDKLT4kaOtf029FNmY9+YO3hFabEMH
370wWL2bCm5keHnDuRb2h45TSS5VvXcU1/gi64EjC7/feLbuH2P5LEdMkn1GszQu1H1kYF9wlm0c
U7dgie22ejmU25wacw+qkXvDvkPIsNwOSr1qQ/IttTKoMFY1hwtNn2MbeTtQCgHmww8cj7gMnHwH
uiUUTBnCGA4dUFb9e4xkFzNDVEjotEjRQtUVv5J8OPVgaaNsjm4EVtjNSFWCCBZhUzu5zraeF7LA
dKA4EX5nDg6dtaFJMfRlQ48Rs0gHOWabuyOGenmwF0RpVm6cF859JmdX3EfQ4LNefVgFRsDK93/K
xnrtm7Q9ihL0EPadW2MmOiuZliZIhM7UemxXeX9KhjEBqLN0jgmifSCa8/fZmpGM1wuHU1cd9KIa
QvhFNATMMxpSk50ILoxEBkyzttt5GVEwLR71XIq7FlYWY8HU1as9ibCAe2d0XQTB3KAx65YXd0J2
FykdJNLifY7rUEKwRcC6utBJums4aR9A5382g/yRll56jgb08pVWDrtk/uZ2pBy0hBrS3Z74TRfh
Nlu+t7LleWkJYVEG06ua0camFuuASebjIdPHX/NUVaGRWVdmmPNOdnqQp1OzJVVTo05vmyNbyz0H
nqaq7E93fHFk/tq5MLpG6RO/ZrNrWvgzt7k+/uz8YrgH6f+ACsDjEI8cqzT9s1rQ+nE6e5ftBc3U
FdfmSa+mYEIL2JLvFvSRcTKceNvVOQfvKPY5wTLm8Gs+pW4YfhT2NxK340c9KeHYKlaV4mb2ce/r
NLQRZ+svprrvzZbWKfkbxNb3NexMEvr8D8Nb8G4D/oo9zMQz/Fi9KrIbkSQszHCoO1TRO1rdOKFi
xePHST6umndthtBm5oJaGATyTkcvuEVoZIaJMz1jx3iVoIPpFiBmIDMPxkH/XtGZCCu9e+uQu20X
h1S/znAJ+81RTDBjds2p5OF3FHEMxG4bjHI2swRXg4H61XQhp9qO9omsG0eurTMeAhMdMORlpOY3
zY3Ex4URNpLX0c9DexyOgEvNu8ogPTwuuaxuw9m9dPADpG4WOKDZnEwNJ9sCbekO2D2y2qaRSLGR
N6uNS2HBYa+9tZvk5NUtCXQwY066yJGRmWtKt19f8GA2RBuqQ9PG5RZSvkOAtP7C2OnVlEwMZ1WG
9Gt0Yh+J5Kwy80cyDwGuvRtN1bhJREbIt0HEJbATCAju0e21B4RadwzUEHuqMwIJHmOptB9+uqXF
oT35enoLsDMGCdTd6JzluqU7+VLOIQ3NlUW1vGY1D68lMHvHRC5u6lK9suswugI4xVGdzcy14TZx
/Ib+TWxlb9LvYdkk4zEmoaTuN5GrypPWYlnRK+NUdjn5tlqpdoOz2gHVe7SsCaezK2k9Gz9lR50R
gd5MtSbd2268IzjWwBfn6UcbZmloF8RuNl4JIZDBzJ2hc4rU7Px5wqO2KigZWXGivcHbsYSdD97U
dZfsAvoWgyq1wjZ51QzzlXc5b5W/sFYbWvyibCDFrs8MzzX3PT0ZpyWps3b1JMwKOz3xeK1i/LHY
gKM76oC66CiA3lUFJsLRMy/E84I5yCS7YB2Tnr3O1etRZPdVLTjo0zvVyWjICmNXLEZMHepgucdl
qAz7oAbTQJ1m3KS+FGd9ivJgtK3P1vPXAK+OLhIVS28/cX8Korf0lEEm/XjYTSdtKMChjr1xZPPm
zjBpxAhU/J7vlZRmzML05EyvAGp631DAaOInyTGK3gSCIrxiwfQFUc2Y48RTgPaE5v9ozbsaYBh7
ThJM0KRCE0QDiNMlnCuF/2ldOnPXR+yjbs3aep8E94q02jMpJymtWDJ6PEBR8zptQdavBwImM/hG
vmzwrZBdzdMISY0dxPfv0p7ilPSoY8fDEdCBKVfh06OOdgeoj1wuo76u37lPLq1VD3uXBD5Wweqh
MW20AhnE1GFoXopYnSaHaGS76dA/oXs4o/m+ph0Fu22jGpiboGnuNX2sg7x0k52dLShLOKYop0nP
TuneGZwxtpGGwMHkkhcpK3dRy4ibsHoZmsK5LpG8NYuF2Zql2IQ162yMQSyCBtnRwRvhw7mOreFy
yvYqgmPhg2eC35Z9TGscap5AzXAmQN65L86W0TkXCpFbPxkwD/uFEzg+U5OeuFNSZq6OhAugmks8
OU2YKXOPMJTzhwsJRDjqGwgbqmoAlzPM7WOrV49wZqPQSEzadvjZO8C1lzFbINVm9FZcXhzfofDE
A11sZon+USTu21xVSLuzBBd4ZaOnEPE2HVlGJ9RLsZ+au6FOMO7JhHd6bbUFHT3p1bm3FFs7Rtzk
KRUu8XtSz/OphewccYLh4PDaela6V2vat+iQpGTqh2wL6z43iB+GM7yhXmLQPRXbti6dk2UTZXJK
lEsQWTz8sF3Pu9JG67cRs68UMtmjlg6fBAE0cD0JNZTawwDU4iWxnWIvk0+lTfqub9rpwrzkjPPs
LObTYk0N4PI3H9UnctxbHdjvFVYg3AoSkqld6Zi0g7dtlteBq/Z9JpC5mbLyVxzq6XDlms9bRzdw
hjY4mDuXZzohElsgUNrlcLFQd+9oH3Mr2UdXR36StyI+tkQb1l4fQ3qO8NnE3g+6cpRZmmAq4bAy
NoN6JuIsPdjkFxs8pEnZ+oGYuY8W/8FN+ksZE+yakl90aP6TvfNYjlzJsu2/vDnKALhDDd4ktGAI
ajGBMUkmtAYc4uvfQuStut1lr8265z2BBYKZZAiI4+fsvbbj7gtpjFvpNg8kRhOpgNjqM4utdRET
txlr+bcZowtSZE/XZVVR4dJMmzLOZNbA66BPcFsNEAajS92a6VML4G7RWbz/0tDqgxhUis7HB7Al
iBTPdWplPpelydm9mhDg41s3CKh1lhbulktpI5ONMJuz3A+2ug7OMBmwhWfcVseivYAkfhdldh10
s7tTIFA2kYmeEVIJGpB8LqyaHHB2zulIlmCgMwQPm/HeVII4WT19yZyaRiWL+0Ga9qa2Zj0IJqpB
lfYGff6wJRkVcphtvgJQTdah3/d7LTV7pg1fjeumnKfZ7xhnbFjH0clQ6mKy2KbKTDQau2azV756
8hLDPtaynVZhMvv3BJR26gLyUnuKsaxKsTP4lJZFcCrL5gcju73Gqr2G8QNRgQ87FhrqLdfQV4Da
85WXl9Wpiukd9vULwQfR2uM6sBmkLTaGroyTC/agxTelKq8AEQWXKCULEKn5Imqi19quIyiyNP41
3XwMWwhSjXLILXJgnzkOtY5GieVoDZpEOo6loX6ayHhuhkDuHQR0dXAkuoiQ65IljL4OSLWkfay4
mJQM1redmTzIUR5NOVYMJJtsTQ8CBKePR9YY8uKoM+V1xg4vZ0IjnmlqBTAFrxwSjoVt5c9mEf1M
Jr8uEyPLY8HJP2CicONP07RiOg7tXYBNBlUQZxuQClK161KePShRXI52jIfsRU7xVjk3szpvISdE
lvGz/srQUIVlQHE/lkCV6ovmPkVkOyBKdPHBG901R2t5qHTNPHCdcrLFbX/qCnG4PbptSnALXd4d
XLuZhy/3VV1gmNRC+HHzprIq41DMm9suF29jqZt9SjJ2ah7KeROmveR2VIdn27bjrSlDBi+pd4Ve
5u9vf62ZX8JtU+IiPSjGuv96EXqrB+DkzWY9OP7Ez9jcHv3/dpu+XhS51uyd+bXpJIccGuezYNq/
v+3cnh5M1CiJqn/02sA5iCgE4dxE4TS/2NsjBC6XlDJ/04Exz/78VMO2xmEfkC7Ih5YFHdbq+ZGI
c7k0TBKZZRe7B8yYavYPObDeQ2SeSHmc1pSrUdNbDPX5upqD04p5c3vk0Z/78wheOPIt/kVLAWCu
CbiPVnaPo5hqtj3QM2kPgu42DMmiX+GNAGYzzVZXMf+/gbzUpuVrggcBIpqotiKv1GFiPv9nM+D8
p6H+rycVdxSOEtRvrHWvWo1G1KdpTxnJI2/e/P1cTrW+y7Gd24PfH1rb+GuTagrEnxs9DXD/yYAw
HgLSYoCaDQVMXQYGZafQew51efh7Q5ZfeaDILg/QE3pypZnj9nM0leFVpIdrSbkb5xC4dE76c6jR
OaCRyCKYqfiGIE1QeAFWmHe1RDdWmNJmRgAdwjiz+0PCmbg37HdsNP1Bh+ezrcLobhBFf1Dz5va8
WyRMp5JIwQR0JwtqUT5XwGOnDh6cjwPiPSzEWtKiIs3ejfjUy5rB/WClza5kvEmWlRvj6+6JWw3I
NPt7k0K0PSQEdmyKIb+/Pc/fjw8eYnN96nXI3KI5YKhqDmWuh3TxekGYnVFug8I5CKDg4JFCKFeN
3R7+3uTzH21kiyjq9uRVzL/BmMPAEOlyAM2vgmEIYX23/VobOwz8To01tHgqLI4qsPSMOwFSBQ6X
SYfxkNBZJuU50RtuMBSbsH3xEPLg6yL3IDTkhxqqltFaT19ksr/Miu6sE4t9n2gnHw6iWzshBsER
6k2CdMEiX2XZFxVeXct/Z+B0H4RMVHVlbbrYeER1/jpmpIr52UaL4nCLvvuKAHxgKV21J2Q3yGtt
+zvWHlFzVajmQm9pW+7LaAV3IpbppqNaB4XVe5ts/M6iId26nMeZoktHusY51ZilEpKgz4AvGGks
GnYxobXoZw+amcXrQqQvgYv0QbZ0UQGttZ03268D7OZ1+liUrgA80/6mpOv2nUVVqiUvUSKrhR1z
vYT7kY7WSlocgvbcLmcygBjMV8Q+Od0lLvi1KC3gagcgbgfwSSRPJ5u4zu1FytxaZ/o2dOJ7FsVB
m2E9YWM5jU3tXeocF8VoO5xa+VL4g79SPQM527M/tfSlyZxpZdU2euKUBZfplovOTrQNweT7xovx
EcWIZxNCbU5OXu+TWL14uTqpukAPU7A8A5YkFmlTddeGaVejiecK+FTRUSxnvfZaANHSiEggmmRe
ZeZqayBvhB3NqNzK18U7CUztAm7+Jj1kef0aWWkHuc2mt0G2u2MY753grurMIbFFPpj7oH+J275+
opPF9K/HwQTlx0tJiqj89H4ILGcFdX5jIZpB7WMMa8fo3pTlUu5VNKBa+5OBTfrLVt078ArQbU74
q52caFFOmjeLOrqlFqDW0fr8Fx/4KxLPtZs6MCfMcuGIYhso8xtyxiN6XqzgTOwD/zr5zrgaOvqe
noHsw6MBQlsCnc8QbWvoBUmGJkgy3qCSKZip+vYl73e+Dq3VmuU+onCAwEvktnVQQzAYgh8wWhZa
OsR9QTh319T9VAHBMMwEhEnHyk5H1kDK7h3BshVjYe+ZFcKwINsC8wA1QtTgQWg++oEYk8CC7wFX
jcWS4FYSRsUV1gDBQGWD3tJlGjKGz6rGOtgAksIWT0RKk4fHzLjWDygxADhiOaMEf5+E226ImkH+
1CkaoQgdhqI/CZHEa8vEHVufOLU4uix5jseMzF/Lepdg8Hd591Bk8DTJkn3RjUwitms/fK1LV5ql
p6ztOcyaOKRzEVP4FPhVwvw94IthHW6tiiBEoAX/ZdmxYmzceF/nFZShkQQNEC0MoTL/aRp5pT4c
zY3hEGBgWOGJk2sxjzJSJCQIHscUhTlKPpGWGPAx6TpEtTzIawmOaCWILJhbW+QSm4IYRPcTKbl+
hwApZ3luXUqzRKkR+4DwaPWNIKvwAX+M0tUOfmmVUDKI44gwVodoJgxffwN6+UFjO1/4ATPsvtyX
rhEcubaCG2m3FHHrsG5tnBMs7UJ4cqsQukDHvXdrAY+YAXdPIYMVlibfIF0jhL+oqtQAqIK7F4YZ
YW/cVPuyZAYoQ+m/a/Rb/TQYLwi3p01ozmR9mT3ZPRhEEOvErfhJt3akZ28yf9AZmtN/BhfENWuG
qtHoRrqelZdBAyM2HsrQfu6T1rzqu6ZaNwVHnl9WWBiKBpWVZn/mTfGcD+kqcVo4xRXAl8CtdpWF
2SVPLLWKxnxHipdHcmoQr2FbrkXA7RTu1bvbhWrjtuOdKawzFyxzEUcsbkzR8bdpTbK4PIfpi6Xm
rKG6ejFJrz1oAjKdF8A3MKLppVcumjIfJuc4WfvatM/FKGjRmoQU1OMunQEbkfeSlFE9J0SYWwP0
BP2QbDuO0UklAUAWyk9JUI4Tjr8Cwqi2MTC1RarsJwrPVz0UGm2sYUusTY81pQap0GIfz4JTFNXN
WvdeO3+Myc1Aycg/eQn9km6yc9B7wWKk9IytMzqPvTTIwdK30hwh4zCPYcFnlSyVi88iVa8Vk4OZ
8I5LXX1GRW+yrjUewJbldEc0Ul/8epkVQX+n9O5CIu0PzUCpbEi2c1a5nGncPn3chnCufTw/d/vB
bRPNSIRsDhglO+uFviZgpokq5bZBo1RSAB0yNwtpi40AGyNbnvsRmYZXP2RZ0xNHugTyfkgVhCW7
oGa4bWDrd38ejX6LbyU0IiCBvrEqkWFX3iIqTUYrnaaOoy+DLcyAJYaKfRfpwTqiJ8mYTvorxp+k
0zHyC2QxHRzZDDtcUKcs5caDp+oSDtzGvdhwjWXe18OhJHY20fWRCj8aUE31UAVo3OLaoH7lJtlQ
oVDE2qBBzbgp9rfnKyzkW/IEWdS79xXt+/WE6rKPkofeb20Iapl3EABZDwjTBuxOh9Ls6BTipaP5
k8V7x6UQshusEQQ09fgbinxhAgFZj3qaHcXkpscJ4ulRBj0dEZZXwRhho+pR4oDeg5JKiCLnntnE
OHQpO+15c3t02/TxnDp9ewj0ozgAZCEt7pgDSTgOc+BDGhs/ZSdL/FOc26mkgBvB66zpln0HOtzx
VrOrg1WAJr/tstQrF0gbd/XY0/+YvzLHj/76thw19VvQwXfV4FQrF1rWcqox6WHaHWnYR3CrWPwt
o/lPobKmdx7ki4mPA1TCvZ5FGlYMO9vFvgX/iLLw743IKRUbREd4vOaHt5+MICR9k/UCmO7sGLZg
MlQenfGZvSfzMTnqRB8tk6g+aXnvbP7Dc63dnBTuK05UVn721AYokdEUz0e3Mf/X2yPm0e2+y1/6
2BYHrpzikKmAMyFZaLOeQXoRcOh5Y8xLhGmSxBuHPmYQkdGbmVcR/5bMbcUDhoC+IP6hb6KjqTB8
5fSpoxjVkqCfd9CaLQDg4BB5Nb08MTgQgyuXbvNc1ksA7gvTqTnG5lL/tnGiztuYEN/hJ5uHNnJ/
ipEuKbf1vcNovhMhZTglXB5x7BRzGY5nzGHZMtA2mMO1GdgRXzw0UPS7kug4wyYJ7Baa+/fGAwax
MwKWsLdIXT7XbA3R7Lec85lvobm3jTdnNt8eiQrNtnA4Ron8cTdDhEha+O3hj1oENn2a2OVuNULu
RWyG7GXX2nKp5jViNq8WPWiPRPrQx719EcFM40eph5qjqR0bECN99pAijSE+JXlZgB1za0xSFQyS
lhEQDcps0LaTZc2RyhP9VK/c/UGcBGWhtt0odzeGSVb6D77n5Zvb3+lv3P7+FkBArpbc+KK/b92J
cY5DMmSGt11YsuXFKrlzTdBYt4WQBphaJcVbM0dwA89A6hJZ1K1g+Za3pOf5Bn+4ZXPfdiVM4i20
pH07L/IUlK+VL2bB54RKdyHmtaAXVgSOyo4VSEPORBsyeHIVTWHR/bLN8SGe4gbnIqtQPMjlAYA2
cOXb/kBW6TaqIz4LVXRHB1PiHlE9ZiFe15APIR7M+WExH581jLcd0wM4Jbz0sHrDAFXvb68UZgEL
ImG2J6fhK1SEEPwVbV0R0zZV3ibgjxT6CKbe3t1+5Z/g+dvD20ZPgFjNf5tRVQUtj43ZDLzQv/eV
Es0yl9O91iUfYUB4bE+oR6NQEdNJ5ejiCDGmZTiBwR3mi8v8XC3tauEwhVjd3rF0Ongst88h1pq3
CTP2Kh4gu88fT3iXI8Y5OGlnH9oGV2xP+snt3Ly9RDVWcC1HVNNoQagtM/cXJpnndG6PNNUYbO25
lTLv+WP0jXVO/cky9xkfznY6NJOOoj0wv6zb+XLbvW2m+Qd9F3ZEwNJzv73yYdSqjRDmHblw50Cm
qEv4dmPHmr8VFMalwM/EIlD13V5lWXKwBac8Lu0lHfQ37mDaIrazFChLDex/k1blo+jgVXlJdzZy
XLpOgHSZNc1qoNeyIKnjpCL9SgVBM5Irl5m2KY5TfNhRRT4QZvluWxkh56B2MAs+VbNUXyV9zQVJ
rQ9uab7Frf1OoO+5Kg1vxYoS4E0Jmc6xrLs0nqYtOV7czvX2AAz62Djlu0XK6Kqy9AdiaDAMQ7tZ
joiiF032EXgmICNlZriIomVOvh2dEn2hhJugbJfP3XgUlX8qQE4UptWvIrwVBN59FE3KdVaeuh7r
I/CyL9rxzYOiV6lScGYD8sjU13ct9RjOO2g5Y753Kq1dEdBMAGpqn2jTX90Y1bJzb2AoW5cSvPlg
R5dhhi1GJWA5dwQGa7IwpkilUGl7og6KL87IiZQdijIzQsFt6oD2mtisl26D/IFpAbabyrIXPRHp
MPG7X4V+tRxffoU+hFnWJ9zlcXB2iohBt9dfAqldPBoX69hIMLL07W8DA5dRhep+qHCONoWGdXU+
GWk6d7s5lnfIa33b22jx56uIV5vxhAiYh8kQmPtq3CNDQFEwtsbFSCdt44U5mu+MkMj/1Xr+d7Se
QhgSeeZ/Tat4+hk+m/8Iqvjrf/wl9PTEPxBRuq6OfNAUUsw8ir+CypHe/MMWpumAazFnUARay7yo
2/D//h9h/4NVkvSYExDyoBszVOYvxadp/cMVliVdyZTccZkL/08Un4RGG/9Z8WmQIihNTBwmqg8I
Mqb3nxWfOuwihaBE31O6KQbK6pEhFFePOX+7cOyTja93YfrlQwYJFVDtCEDOQ9JkrdXIPzHT8k4w
o0cZ4W4st34QVvaJkBmOru7sYBzAJ2WuIg1SMDxgqZb72AMuqwvUliHdy5tyJp/kMyu+YpnoZoMx
qf6cEYEa3auKuewQmRfbQIYfIU2JSY/D97Wr3XTjdEw6WQri78rvktLFH1FZGAeas1UPLnpAvAgd
GPsF5J0r9wAWxizCkL1srKE9ml2LinSiMa59xZ4XbOzExLRfO/DgTSqtOQ0U6hhSfuodh2gVNIUO
wsW1m0xbFNcvGZb0yUh63li+1bToqZm5Z70jF30Xh4up6lv4BoO51YNxWXbZxvWbj8o1cM5KIjXJ
YxjMcG87fB64VWlfG/WhUM54iNIqOxZMBZHrIecpFYT5LMNw6cRMuec9ppfm6fbIqG2xT3X95KJ3
OKPBwYBXRN6WJrHgXcjmDj7bcKRxRmQ3oVDYIj3tkltFcPUFyrmi0gghJS50Io9iXaftsPKsSr8G
kzWtXQBPf3ZxfVTXEaq3jrseVEi4jkhIfnIU6ODCUXLBHDVE5O6/BvB0Lzo+oU0XRArYtutfbpva
HTWaHMWjEr9Q8zo7f2K4sHBTezpnAdVKnpnY9TOe02sCjHy+5TjSgPeKrLTp0zZAFK1CBBsoxeER
CQvyLw5v0HyJe9fnjgOozVqgICyPlhqcO68v6lXK7wE7q8LrUDvROWK4k40dHoM2xC9T6+awhSl3
9WxdO9nJ2D022Ga3IxfgVedY7WNeW/Le0M/K24fSqJ91rWCjfwRi8h9vOyYBYAgO1JUbOfV9bD+j
uljEuRa96amTHoWuWIfYIJimUgelr1v2Om7EGzSN8ckX7Yvigv6LopYV5yTlvbKRYBVVPjDD1Kll
O707sh4iXiLQfmZMRO8OkMzhkS1AnRVrXQ+4M4AOeSKA7ezZcXu2dXzLuBMfB60Yv90KWVJfgr0g
qwaiqR2+F9zmmGJt60QSa+MO9kPYJ/GH4RvaAgiH+zjGVskQFiFE09vQ13I17VMIw7uK7/l+8omh
iBLX+nCnYF+qxP+lcPr52nDxhrZ/bvB/7sIQboLbiOYtgYOWwsm/oILuFnoPfZ8uE5jPsQ9eAH3L
TZlBY3cHL3jJEgFb0gr0ze2njEu3RieTZSwdd5eUHfK6xngdE624NhIcBAqVZO/6VNwWGRLf2adm
UNUnE7fTwQVSkynv3AwZTpBZdJcOkXsXGiY0BBIznzC9by2a3+u0MbR1FU/qyfVrluTKfCZN9STL
NPjMNJpldSCna2Ho4ylMwnZpZgOSKk62Y1UK5zC4Ey7n1BseCwTGj7kJNcry0iUjbbWJ5+cZZdH+
jkgGuf0Lp6kxMSswNwpHmnKy8T6pneGe9UV/yqOISeE/n+K7TLaMw4+Rja2yGfLyVS9Ftp3cAoPw
vDuO5jDTInlVWXCse0W4oJFc/CJp7kERJ88jyB876T/syp1OfRXmTyANzlHeBCA12RuCHstXmAa7
hHMCTYD7xBWIsjMj5B7Gif6aIRZ2a8t6Goe+u9Yg2S2mV6SLpw9wRdP7tsB8BDd1KW3g83qckhtX
D+lJS5BOii7euIFJm51VNFBt80kCrz4UEbkrheNbj6W068WY+tVP6G2RgyqAXQ6zD0zwIIwTLMhV
U1/4/rRFoFRI28vPd7pXzAVV86jl6EY6bpcrRFYlwJsSkYUtLoGuom/XNS5uqmtfAyYZe586wfiq
ydxC6EqhedtdFSqUq7qrzH3dSOct5ahKQyN5lZ7nHR0WSGBNMvethya+1Dm86DCWAi1PULx1a275
9RvDMcJAoqpaGmX7W2mcT6ZtXMo+Uy+2JrSNHhnZvla+tfE8kCs3FkRuEPToNbABZ7ofOWKVvNao
+JZK5xSuiAqHpp3BM+xqRuUyLF+cgi8lc9roOET52QdyjKeyI8omcAJW10b87FioNsN0fDN9j6BA
GUSPmV509y65A5HUw8eql1yrfdbfVkFz34xb3PGIAGn9MJ5w4+61trRNHBX5wda6iLglltNo2Jt9
Sbrrs0ne0jrSeUe3nwLNdBKNiiCb9kGg45y0nXq6WnZ3bwRTd/zz3LybKyQpZaa/+OXUniBDYRGd
N33O6+mVFa7bIVHHwaG3d3uUMKRYJhNd6yykZid1F/1azuUJmSI9gOgmF0Yij30e9ZqXVdfU6HdO
0vw2dN3YeqqDSwUzBw8FjBQgD4co94ON4QIInfgQOH7cnSCrYcmBT2Bu9c56qN8nUbALU73bzx5y
ZJ7c2Ht67yZTlrsSZyJumPiMNCCpr5nWZvcaV1k0b4mx0ewfY6IgktwUthlqWBIwmuqoEmxZdqQ/
EkIbL43YJ0Be+Dark9rbAN6lrVe9wxnaEihvrgeV9Durr39xEZ4WY6V5l2BkJWUXpL06SXxScviU
RNjJruyWs7SSgQVZYOX4GKm03pjKlwvRtvxZ7OyOlIzdnS8Hdv8ErN0jraZHW0AfZbg3LGgeTV39
BqEJc7/WQRAh12xa46q1iDCEqb7FMO5TRJis5IxoA8K6QjqHbhCGk1yywntD0rfQY6hVABnMDZz3
WUcCLiBkpoRd+Av7bbrgbH3RWmtacNbQ28EwEWRrKD0vojK/gEWeWkc/a7o/LDs8xWW47Q33vito
XcZp/+N0TGqrCo4I0YzPQde8JI61bWzf3lZdAqx//GHOZKOyQIPVDq/Eln+pgoYrzPwjpYYjetLR
R33VDvWCLLx7QqWJ99gwt1RrEog/Cg/9TP7dRTYHM64nupSAxwB5L5FYbJE/bGh2hksrtZgOR8GX
mdSgtzLrviSNoEq/6N/RdrDIcFJbZK8dNV925xvpoerp/0+W8Vq0+qPvJA9F5zH/Jb7G0X/3LBv7
8cUfxRoROFEVFlE/2oGp1cWHhECff8XRhHwO/rC6DqRHuDWDTzNE3Sa0z6Rv7iGg7EExr2LN3o1O
sUu4EjNbGp6YLwXLQmMhn3R0lMOuoUkMg53Au0SlD7nTP9FMJd3INWgWMt7j7B8Wnmt/2T3MEBfF
DiCGfWVazULEsGTg19KPBJ8D6Rm343PhICP0uNeLQ1SCCgiYt9Zhc0f9lGy5qsGiZoVtDGcT6BIW
0H7Gly1D3zIRuvqAyj3nAjgOgZJY5jCFjwDzxHIuu8EKJLSf36zOJ2XEU+9OVh2LKf/KW9wAGJ2e
dM5HcAXMMqUjdpmJArSs/AUSofmXG0sWYg4GsPFqjGCcRIzVowXgtij5euqwexyT7JjpzO9IlaqX
o4A/79dEBQ+InjrXRtAY6C96IYAJQQIePBGtKyt+nyrhIDPlfTdMpb0oXk+eOVDIKWbc4r2Zf49h
WO9BDRmq8/vliNx3MYY/1SxdEFr1pUoyIhqoXkv72cm8D8c1fsXuN3eAq1/XvNQywrFCUEnj/naz
8ZcEcm22qOf0PKsZqnbXpLFg0hCkSJ7EJ42Tl9GQP8ruf8aoupPlT9PMOoQiu5N5uLcgPnDQhl+h
Fd23fYIlzCo/0X0Wd8yjuH0BDNG5F6mo/LBjjmXuA1vXGsCGhCcK5jesWK9BZz00tn12S+8+Ncdr
UaAoGjOAQ253Qi5xkJV2pDQisbIOv0NDwHLgAMzkCOulQMTdxfViKu1LndjHbnagQMHXUKI56apw
m6tPOiTHWs5BMlkEgAJL6mfmvBFfY6TDlh5dA+6/Nvi8RUFo1kY13V3QyF2lRLiG7rbU41VcZ1el
8Jd0wNexWaWLOssugd1xyQo3dZ2g9OgIEqz6cFW6H3LWElXT9NMxiVjUSXVs7LOGxiKMfX9J0eAu
kIwkO9FHlyY1261tqKs74u9I6w/f6/aF5sA+VojhUqJx8yE6dZUa1m1rGFs7Iv5TVvqOxhC+PGZw
WG720hlwwOmadWa9v5FBWVNvFCbVEutjw+Uz8IhePkmYTSME96tT+09RUf8mNxd2k8KHLlKykqX7
FTzEj24nHm0vj56SQrz6oBkwEJTg633ayRaBIFRZzd7yOKTwQQ67ycwvsmpfwQald31tIo0g1XOT
9OuhRg4+hjtP609NFdO1S58igUvDtEq5SkUoadhdWPkx4h+5mgRqGFeVF2H9Cr2NYbug8xXjdG1w
4SNI+yVso2JtufnFScZ4o7yuIWuFqB++taPGO23acD8KBfJJTy+aBm6mssD+Q7rYBXq2sWMSpw2J
4rXEKcrgqHOWQhs+bAjxe9aJeysM/fXkutmuthIiYQp4NBmr+LzRv422rjnJITuR4Zlxr0HyZWbj
JjXa6q3J6k1bu+QGDO1jkhHvhgD30xRoS4OCa9+HhQR36YaAqFo8uFzskBhVQp+AlDn3ISksLGtR
A9fugw3WkRAX8aKbNrfLesZa1vYiaN1LY+X3o88F3kn1U8OEEtCB7x497dhze3Uzrz1AcWCBXo4a
AcIjhGhS8GoveiPqMUXT2lMP6b/DUcwo6wj2W5IFa6OSLKwDOoPzpK62aSzHKam/XEv+uX97Unj2
a2JODtQgnqdbWjJanFvp//bvbruxHh1YjVXb238lkoM3SjPi3/7p7Yc6uLCNHEhln3/l7am+Uquh
ciasptxofRHkYDuY7MYZMTuy3zbC2mPcQqJBIynvfwBqk3Y/6m80PE7RvsEasDC1dl807UW2NRGT
MC8j+qyEFr1ZkfqVlNOPE48/FUaiRTfCGfXEXvT9z5T4XAmK8Imb2BFTKzI8olVn8atlIpqdpPkz
jkAj3XBVl8YJuyUewe9pKhAApdwFlGXcVaW9gp+ZoyIS+pI5FboitzS4cjJ8SubNLXX+9mhKafwi
aGIU1xFj3iEDvv3wtgnxtG6m3nqukkFbKzP6zMLUPuhtulO9rFiuOot06AjJNRmGoczpYQIF+srI
M1Rvt1GwO0+Ab/vlPPMsu13SpveFZejbJs6wKjZFv/DpJo1eGKLNS3OGUFRnqG5fUzmFWFoE06UJ
G2oexh+TO+dGiQCfCK6RPxvzX49s+n+UUgEn8ZAlR0ZKYEf6EtxJ/Ii4GXG+OGuO9W3a9OD0x9YM
Xgh8OTakYLSRcfKs+guc6bMTDbg7+cAH5o6rPsnuECQgHc4PkomCiqeTYMy5sKV5F2jVWlrawiQX
LWL0FkGJJqgyBbJAsibx8CT/8WL9ghzsBptUJlnqO9G9KoU6jN26tZ1162kfFWghFAz5ORq873J0
93ikmfPnZ7wb6CxIX/HS+w7CASKyQ1uh0+pOZV6dtSjYYB3GBkmgiN+v6P1R4lfAcBSA2fDDmHSo
L7CamilQ9Oh8uimzU0HqVzf38CA+5Inp70TXnz1YWAtNUkhhqGzkEX2JXYSLRCvvpB5vswFCXlcx
uHTNi0mmORyuCgofwuYahKxiQc3gOOFtOhzBwCWeio7GZZEerDkBNX0C383C0PRfDU1tidNjfTEc
PPMinRpHVNr+8l20GDiZSX0t06sJaAbI40KK8ndSjkjUtIM7ug1YjO4Ac4DQ4JzFD/iXc8mFfzFQ
tSBdwmiJEzAtVblvrGw9uOUaUtFdlfnPRQn+U5fJBc92sSzKyyhzd1vL95FMVC0NEa824aGIr50V
Ih4BbrgMrRA5lwsCs2u3GUylRdLEm77IXn0SQgZDWMsUDw0E5OiphA6cOVAEQcPRpAJc52J8LevH
iXJ/4aJ/W9Z2IPCyjs+hxcVbqjpYadV7SNsBx7nPimmR1c2XRGvayqRax1H8FRcZKD90s6RUz3HR
J8bwH4PfYV9oODjzoF7LvmRmC9AuK2fqsR9+j6PozpGkehSAIBNuY6nrvWLoAQDcdU9xNIe3YSSW
ef9GnskybtOfHleNIfEsJ9NX6yFD6TRMUJbJ0Nz0+302PcIXM4lFBmEC+x5PhPbsOokHyJ/Z6tih
u+msI8kcaRo9MJ+5BDid83a8VwFec6N9k1iktfa1w+gmwnLdd6B9UvkQ5+MMJDHOvcEgkHkuqBll
/a41cdIMf40Q9VJU45wwcUr9BgqyGLGoVecmVT/VFL0H8VUYFYAWWa7yMsuoJvEe9DZXNMtqN6oP
7zzlB+9dWXwZdrIXjXY3yO7iBy8uJ6JQVCGuqJal698bGExWAaWIbTSPVaO/Sgun5JA/BmaGH7/n
Hp0ciSlfMqd/hNhH5lnxmVQzgywinKYgnQaGYvceSo8UqUn+8pln4hwf8WxbxRM4rcdsKn+HXCjM
qfpd4lDW/fY+1bnmOMbd0PjA4/JfAB9/+VwUDCP77XrGqe0QsDhguOLyo5s81pgAvCTKCqQB0NwN
cM8I0JdOgv+QZDzzvZaQeLxpempc4zHF9OjLNWfXc6H396nrfhDxCvUzAijbd3gWHLpmqHV33vjc
ZRB1CZ05EDHNwVLmv1ut3eJoIXrHF881t4AuMC7Sm4qF3kErGPNNMTkbZDuE65D6xK1vQ7cNrxMS
UOvL5BZW+nCbEvNdGOeO6s0e83Mx9ft2CO5jNT3YkqJsolMMVde1EET2yVUWRO9FkXYZWpDhFgQF
BqQR0WGLSDiPVWwj9Bz3FtZROr4u3Wnjvde9hxC4V+BG5tqhNoQzNAGfICbESXm7RToTypKYfshI
BY1G7v8xdl67rQPblv0iAszhVSKVJef4Qjht5lwshq+/g9ro64ON0+h+MWTZVjJZXLXWnGNGFDxk
Ud8tH3Ff1I9eDuqbSSSlfLzRRfwF4A8ONooKYqtBDLyls0ZPuSt9MaFVhDzzpI/aebD5psTS084t
q2eBmM7Ki1s3+ZKdNZ3NBNi+ZSmveZK/GQlouyT1fHfOntsIzcHwNKBu58+Sm+uJJHIO/foPxccT
2McqiNAHottkj+beNja642Hy6LYrur52VI39R6usUKy8ODZvSg8XAwtaRDpSXCah8uB8wHSXnRiP
8ViI7wyOGK7ozRp4RbuNe/UzhAylZaS3Dhp0PpdF3mtuI01w3pONMlUMs3OdD7CFkusu2+1qQi9d
RdrJrskD1DLvwn9/L8sSXlhEOwQ7WowqjbZRxhuMiB+duHasbcdu/dB6shr7fbQaujvaUxjT4JDD
H2rc5z5/sHpZbRJgweEAEotjC2qxMUzk1cZcVxIXFNUYAxO0pkPYwuNi0/fHQmATNCRQZOMEi4Hn
z3vZb1B9cUHV9c/CZfDf4T8AuX22+v5pyAkz7dTmgsoj34kO2WSnHvUcIFFus9H2YKgU/bQwIKhL
O5pPKgRZqTF0m9dz0qDFz9HJckXHyKdrb7P2UQzp88QIZlVkYFC8ZYVsujdllB820/+VO8SBXUjt
5ObUoblb6CsOlXY1VhbpPPiOx3Chz44lfXfdBB4+WxPXHzDqjgYcCldYTz5ya+GrlnmvBbS08XSn
ZMLVItawAEYgSGI7SCYI6SRZQPpG0zJg+UAVGj+1PaTrrm03rfBeZhSAxiC++sY1wWPPE+dcdOPk
3l2n0yUVxoNoxpfa8C6wWXixjfJKx9ZSyeceY2b9hUKL0o4TrrNc0LBKfybxtEvmJluzzfsz2+gu
W0LbUuZ8MBrJccQ7SEqshwqctvo+TD5p2zucQpC1cNKWhv7WLd0ULhvf+KkDEyUzbSz4NEThYKNx
7leYgOEOAAWPzT6oBC8AmR+cx5au8uz1gYa+86RYENBJXkTTvUw3ZYTftTC2jYnFQWjeF+XNAqIG
rTwrftSjenLz6c8Yiy8yxzYicahd8R+vQs1mA4kNvzSqiyb6ZyQMqIq7G1Rh/HuPDsguf6qGG6WK
DR+xMdmGvYfGOHvCaE0zyqdY6s2LYzfjUQI5gWlfaacYQShCwDB+Vms9og0SeeAvEK143Yc52806
kojXQnkuR5McVnfmg4tRsc3dhuV58q2BfTozqAPJCFBexkc1q89OxJrnVWzQgGjtHa/+MPVFpxvt
RTHSxJI/bq1umau8ENmirwateBoH+LxJo9KFj1H540EvM3UOKrhbuJt/SgXmmNIZG5M+v1Y/a4K5
tJ1gYxuS5LM+jl0hDy4xq1CaYyu9sYuM1LXJ/ek7l/4/cz1IhSuo1qwABcY7LKK8tGJTNEW7khjz
VhmQlLSO0J7r3gv6fuqGSJJVPqHPFoGnwSETRo9GplKDrnPu2NA+4nX8IInbQQaCBrp0xVaoxltb
ONM2xI8F9Lt97/LF1IdH0Qf3mgVaT2jjpN1YDAqtBRUfu6x8hpKdlTrZyDE2aaqTncg0JdBDLumU
7PWuc3B91K1NCZqTHYwNbOqtkegupdtgfxlMlR2Mg+mhN0Ctqprtp4CrfNml3w0js/VQpo9OzrYZ
ana8bktSGwAktTyzzjCAIAg1wVLevVthnKDkpzBWEWB7DtA4rZ2fIwWzbNHrKJYAM69t4vT8Xh2/
CCkmy6vQb5F9p2t3PERMXnwaY9w73gurn5FgA+iIq6P0MEG1HrIekKVrTWv9qQCZVOsKiYXVfD91
HgmiQCGIMcCAr7s24MtEXUQFFJPWS+gYd+YY5WuiNp5VF7EZ0bBvsAxAZz73uNPJGvRQh8tQOxrt
ViudZmPqQEjaR6fWHV+ywByKOb+wPGCAPRf2Jcw5k5k8GfBI0N6TgaciPZQG/j0uMrXdTlx/IB+w
+QOMwoXWszZgGlmyMZEU+T6bpsU8O+yKnOQA0jv3Szo6q2G7p5a+q3qGPekQnxWDaQOZg/sk85jR
5SqRHED8Z5cyxDZNuAgz/I4u3KLG863USDZlR4lgtuPGlT2OjUS00J7ZkM+d8lq1ziFpwmxTo2dt
sIpGNdzniIaKAWouMKdUP8hcilWYLczZyus2k5g+dcQT5xyoO9Mz8P7FfRLB/G4U5xySScyQlhMj
UoOqWkJPwuQh7AcKDzKfac/StTMtF3W+sktA7KdMJzFm9vfsYze9qsJMTpnUytLJD7KstnOCZri8
tUoGCzX77JXi5veQYbwXtKj0cKraUr7pzpFpaG9zqa+1icuM6XU3oe5CnU9lsuX5PmJZs2pKYuoc
cK6jWVcbQ5afahr7VZdG/hw7rLEKUS4THREzSi8W8cBcQu9rx95Lp4QwIIBSjVBSEfBRb4Y28jH+
imab84X+p9yRModCP07dQOMaZVcdJAcdKpq1dHKYR0aO9lkCMz32tXLTZOS2Os6TO6nM3MM8uyGk
1GrzTc1b2kV4WfZsS46KmZvMD2iHII3YA/lCLQ7qKFWL26mfT4aDJ4XhDt6u7rZoM0Yd8KfIukHt
JlHCOVKQywJciP/0TApw/GC4pbFuorLf5kmt3rkhLF1LMZ6wLt/LmAjMvonZckrjKQkJIDbnbmUy
dATEg9+n9QYIRV4Nl5WIG2Dct7lyMRVRbjnuzkamXBAVoPwY24s+S/oS7OEQ7yTIz2flo4nTJ/eV
hj7+/We0n3ujYrs3RBbIVI9LD0C0QUKO6vLnrCSQjV4QE4f+Q2XzZdcohJA33JFGSpJJxn9yRsCJ
5rOwA9MGiso0+kUCP0DhbGzIE2sQt8w7gOx3corIc4m80ifGbFwZlQ2mF0Fk7Jly06mLXL+MwYXl
zkXJnGOUWoigjIzWWv+WoB7aTrULQa0IaVSQVh2/0R1kJyLQNts66OTeXbGjQEzaxgGTD/OS43Ea
SCrvXJC4RaGvC4bLpOra2GugWbCEA+GVDOnWdSc/7cpUVpZJ6J0hFxI0YsJS+9Y6t4FyS4o5AQVE
oXsEyZNhI/2hjXchbBX2vNS/GSQ3L68aqsMA8S5bKpryjVGC1ctqoGU6s1EvM6FGZKzYVk9bXdL4
tmzs200YThcS9wCJRsVxrDW5yXrEnkhNdqbT/Ym0lDZX9sesWtev+Y+40jYCu0kOPZIYrgMbJzY/
p2S48SzEp1oahEv4opvIJ1GlDzgmEdMP6SGcSeHh3eiYuabkQ1iihq1KTEus6n5sO+XGLMs8qCaV
Q10Oy78pvRdGAVwH/Y+G8BN9t1/yX2O7Xzxk5igw4sX5VlYOjKMq+4ZzQTqnXT2G4bhDNvHWM34n
4ZSFyGu6jzmNd1TSqjM7uzySzLurCpK1/jzLDUs5z0/XFgNW/+xo47mb3HCDZydmpA2ctqwKUC/5
hz0ZOiunfiR96ju0Sypaan/qW/dR2ttYYrQir+cWO8LF83BaokDaIazpsZtCnh4qvdu6WfedaVgy
GQfjh1Sd5q5vzGPigIovRLZpHCU85Jr+IMROMlVhUKgSrhGHLwym2g3NCv43AjZopad+1tWYfrh4
mnQ01slYvMOjJKVvuSy58ci67x1SruPrPk+3dQGAROGKaY3sJ7FOpquq6H4YxVXsPhBeRSQRSfp0
5eTlh0gzDvbIZHtg2EVH01zbkgOOh2ZlSDtz2x7htdLpML0HJc5x3snuG2kXm6gcx6BuT2I7GcjC
GV/FnMfKtsL9o2ra86wq3200mgci3iCaeNm9e3IftTEuj13k4sJObfqd0YNt/Nh52t1W6XwX9QiC
q8QPx3i8jCAn+2XHBfIEvR3S38mep7XanMO5kOdKdO3WNWp1nbgRoDpblOumq14sV8Vq11n3rWF9
Vlb2GhVaiM+FYHtWNenc40s0EPRn6RFpFC7wmYKzKoV1tgsWyAxnJm2m1lcdCdTScvdj/ZJ180hK
AHZz1Wo+q06SGFJDWQn7W1EbgoWBErMiN3pdt0obtAIaSGRtY4FEcurg+zYNUAUlv4STku01OU03
WBJPeSRgGCaturdn9YbGAd3sdN62EIex7K/UmAhUYWoLW2tQ4Se3XNQz4geiAfITX8ClpeF3XDBi
G0mjSm1vq0CU3obMl3yV2K6+GQef5sh2tMKLouBnJPil4uROL9NkP2igoe/NvNp7Q2tux0h7SJhF
7UYV2jMUNEgLtrbFBn+QDPYPmuudFUcPfXXUnjQ6hJYp500Wqso6KwftoBvuB3bycj2R1rSZCovh
YQbZihSjBkdhoJl4rbKiLkmgopvtqcmzNnexH7rio8tNbxuz0pS2UvhTS4csjOGYGiOa/dxEs5bl
kuxor9ujA1FZSt5zJBWwkkpiPAinWtcJYyBuwZlP1NuuKTJ23UAL+vxDWg1q6x7HUPEZqlb2nOMM
TnLj08rtQNSFQjMW424bBhlGiT4e7nMOBRS1ovWV6+5X8UPH/hateFGa3gsSu9yEDu6PHOU7YngK
o7r9tqOCwtRzcEuJ+mYQOldKeRiqJU+oIeZRquymyvhlSBVWXwNpX+GF23HZcX4n8PgvZpK81RXX
ZRgrx0QpS3zU2aHgoMaUax5UlEl7kOfEN1Rj77eBYyyu0Gh+N9gMj3hO7DrNArViipGI11CHfORl
4q0D7gCohakJFfLP0Nb5lkxcCK5CdL6HKZD7KZB7sgcCfNeFwvE6D32H6JYkMrXlxeolACFMjrz+
lDGEc4RjQZSMOdMdVl9UqnvfkZKUDDz+0JN6lq2k9vtKPBaJJzaisyd6TgABrbifVg6Lk0whZk8W
gRdpFz8BCyzWegUWu9YNuW4hom/UmJUPLQn8dWP6aOEdimysEUo5t1Wrmlvbm61NztxhjXDlmYht
rpdz+UykOqZ7o8dG5FQXqTb0eHUCvtx6eFQlkZKNX2j+lBvc04SdhX0aMAih3CNv1IyPXjEWnOVY
ka636Kcg1vx/36eze8+I/fg/fwwB6z8fpqYUwsgfi/KopdAXr794/Z26sRHaXb+nj+9O699nDIku
yKiReAUA7fnR9Q/+4+bvy/z7EyImOt3d/19fxd8X+fcZud51M56M5WX/vScySXtyGrPPj3ZrcHws
b+b67H9fyPXZ9Niuit3vE9dKRglx/dUms+f27+f398Gv9/4+yvWW6owt5wMH6d6T7xH8z4NbYM8s
C7z8QsPlpLl49K63QrQPf2/93ufOMwa43+9TRFZ01f73N6+3omWl/r2PtLD1GKbm7nr/30e4/vTv
H/8+1+/f/fMwlrLIejQgKJpNHx2nnqZRN0Q3vy+k0RUmENfH+o+bVcexGvw+WtmWgCtH6ykrlgxw
CfB14/bqzdWae/3y69n9577fb6+3SuGcCE/0Nv/cf/37631Xz+/vtzNVKHufUtBuwQf8+4Nfb/Dv
fddfyWlk0YFffvufx7re98/DXL/1BIZurbPiNR2Q7e/j/X271++vD1X2YOHX/zzM31/6bw97/Zts
9g5e10NmXXysXUlZpplEp12/vdparV9v63Lr+q06LhyTf348qJt0djept3Rc/te+fH2g65d/7lMr
Ga6M0bTWv8/w3571//c+zQt5Tb+Phb6wOZAXdr37+iBmPTADvN78fdD/+Pk/7+f67b8/VrwCuk3a
B//1I/h92N/X8V8f5vqL//zO9b4YBVkwOMZPn/TYQSUOsZiAV+QSg2D0oRVGK24jkro2f5eLwXhW
rC4P53Os10/X1aCihXeI06ram0bmxFzB6T7gFMsyhZYiWzbbUJaLWBZwwn0IXAdbpr/tcUKGdIQM
2B7p1rW4tBq7DjCkWlve80XPaJ2pbvGohq2688jDzkZYhX1Cy1GhpemUJWPEDvVfb8MUDuUNjNGz
NXPhCHtq5q6YbqdafpMB5WcxegIjFew9mMPSA2wWue7kqy4xkSVkym2hqd8k2z9qtZdt4gZRBLmb
iIsAZ0A0TwK9oEqKcLJXDVjeBCQ2sUDxyUYFdY6WOUxlwCSaigtRABByvMbyPbtEEEApzBS9DsxM
hHd10+9HdSK5fpjVO9O19R0Z2ngC2a6OzgulCVsbAS0TOrGkDdZF8GiXSowZuCzY6vOZ+hV7FXZ6
NwTx2hjHCazCLMcsl34MphaE/vOTYeb7sq7PqHQJsO3Mt2ZoDlU15RsKqCSwuLZToZziiIlUGtN2
Y8deQVghDqUnJhI+SZjSBlRUokejVFsReUrPQ5gEPDV8dpYwdqEbx48RM8S51oe1Qjq9X7MxJzHw
JpPjH5AjxdmV3hszdcaj0iMOgdzHhLTHsEzVg1bXI2GhJPMAw0T0lLJvaeOXRv5JQwpIVaUiGGcL
Bx4UDKXG/6sz/lZad5uYAGQHk3Z63Q1mQG38TC05brpGrda56L6JJSsihvboAvlbm1by1oBme68r
EaqWQaEyz2eSZLL3TnoxJkSETTV4dIQIcbtxZw3LqwD4iEYj0E3eeISucZe5hCF57Y74OfU0zmg+
4YgoB7XkH11vjNjxiGHXSHGMXJWxAeeS0NnZx8ofEQL4bcfzcgTpqS3OeTz/MMKmTO4YDzTmu1Cc
8FLp/VdTAMzWOf3WyAAJCp2QysUxgZumCvAlxF3DmGLwW7whZteNfo58yzAzXNeZit5ZAImjIcsM
RxcvWP8R85PmgmYNChuxKXA8TNwIiJ9KQVxRP0oAkb2Fjo7kp6gL7yZNrObG/axz7KaRGn1MUtkI
V1HWA9l8g2ac6SfEx7jEyuXF38qifMUHTl97nF+9ZlJRn+w05cfxSsQniZHsDQ1+oZeqd7MI3bUx
5X4Yy8dJc/GneafepfquFDqvoNVWjZJ9ZY3Wb+aGwpjGY71R3Od4qaCttAhxSZW9b8qSXohSnWZO
6fWA8dxPNO0mGulOFExfe/XDakzKnsmRQd8+dFnzhJg+X3t0Km2vftOEvDBDK9auAX9MyOdKDY01
ZFI646FKHGdGgvysjcCXCRpAPsW4I3XinWUq2GYb7d5OzWcghY2JbS3P2SN1BWk3BAodDEAwAbbX
nWYguMzz6SXy5AeBdi1T4+o7nV/BjpJhhDoUZDaze/3JbeInifsAOoTQNsPR0zaqLb0PMRLqQrtq
nBDjpdgXV3ao/ylz9NSq/ZYO1gVd5gscq5Op82uFBq1HRX8nZjMN4IesRN2diC0StKambRbDJk5m
wPvTpy23Mswfs7J/1/qSuZCYbuGN+EOPZ9CmkxgpIWu3ySAMLiwiqZ4GawsJk2NiTeIZ6rj0Q/Ih
wVlBCIPNYl+PWLCwaTVrwR4RtGxOHPgp7qqjUW/awgrvUKMI+EgQjpcRsj0SKoTzG8saHYc8fx0i
gEGaly/KeNoRXVe81JZmwGAhNnHM4I9lwwxUeUlQG5mIobIPOjBXdqrfyXFpTr9Im6lvk2RYKRFE
JPp3pWQQv/SvroFsTsN13atWtOqdAsdMT7lGCOQ60RDSuDlTrXiKXjVUCpjNYfpM1YOaNpemm9ZF
OZ3qnkZnR8NKH3jBsb7xOqx3qtBbciVAu0PlvGFuBanRNhfeEPvWaNxDh4v5j5RQFzboRWiPCki2
qbZvmao7nYN5KK8uRUZjy3D2TWN/dEkdVKN5G7t54ZvgH2LNaVZRCIeHqD70H+5wEEzWI7uE2c9V
N+iNFF37ALvMVpjdIO6b0DeUI2wD5cttGPCFctwaS/jUNKBRcuwtU+9HogO2jijMbQVAx5qHcxaX
MH/UjanlCNFj5CFTk78lFoeZUr16apUeJAG07sqqm3s0wI+FlT9PM8Z2s+0e43b+qkb7Ra/Q1dAa
LmCE2NF4nslszmi4ah1SVs22zxUZTi5YE9pGDGVss9tnIQqVxN6S1Iy7BKXaG1P7dy/KH+26P43A
slJ1QOCa7zozf4NsurZSAYWhpzYw5CleCL4TPje1palFOO9torS+0XJ+gh2y8h27btSHObO+ZICr
xCtcc26+T2J8jzpmgk6OJNStaBMkTHyL7GtwkiejGd9kM/+kDGlB2m9nmex7kEvMV5nIqdV9jau0
T4CAygzIK5/HgzkjSKnmRAaZZvQ+KUpb04s+OpcE9h5bDt3NoHQhOg3C+enMboZxxOC8F0gYSpPx
k4rcQjGHVVOqkCkWj5Ao77IIOJ+GMCLAFLUdbW//VnREkTSMNcmbR6M+IG1TJoJJ44RrM5DdJu/Z
L4cI2k1H3y066oYo41XtZEdhfakFxiN1eO15UXu1fknqDELolD97rQKbBvxZS9hd3zt89NFFgxNe
WfpWpMNurKAB7TpayB0fC4sEUokEy9WKqL7kPSY6at079SUhPnpHRyJQu8n2R0JAq+oh74n5ZSiE
SYWzl4DYnzwfD1U2WGv4+i+oQk66J257N187/XBXi+jdKhAT9NjqQR/nb44HfGzG7LnuZppahklv
eObYyExAhCxiL01LskIlIBUZ6olTckvK07yHaRzCyccbgNoGMxCeGU6X/sUWtOVIZwArEFU3wP5J
BcSDslZN9JxGET1Wdv5TL8aVAi460uv+KaERv2tjpioIehxcC3gM0J2XkTwi3YqhVobv2GB8llx9
YxfNxunk2Wi9s6jqzG9CtPR5gueL0boB/5DJ/QuxEli/Ikch6Iw0AmnwIYNYhIyOg6BAZeX3Ojzv
Dg87fRYmq8UDemrSaTLETGioV1bXkqkrAxHa4pELHJXknfetjn1/0oifhS5j7dxQPCpwZhlg9LDF
8ftNgIy1oX9vO2gi0mWqkUz8FMkc8VlBy1SEeMPGRzbPyUMR1qAJbAjcYv1UEaQW2Y6UYnfvzvkL
sBuv5greyxodOLUxaT34OknxTaF04ceS0XAzeimHS5Pcayw/ftdzroVhxpgQinZS/XG6hPa4xrg8
M57Czr0gOPnURlQpc0vssIZJKEzcDePecx81R5tiMaLJJr3oQgmySlvrrCfZM7X2s2sbMGsjDX20
Pn7RlWLYQm7yxfW41JConbn9RwQ/OXXsOyUCoQF8A+l2w9lB7GFL79aSBdMmOwcY51KD2Tl0OqIg
wTWa4miRlbdi7k4K6Tg8WdUQaLoFmq9QuLY67INtmKjDyLBXyW4NeuPMXD9piZHenrG1aWammHMs
QUSujI75tuaW5ChEn+yUm7WVQe6KNSb+DgeN8kcPdbBh2T60mQ4msTjC7y1q1Vx7MWLivKAQna0I
wV3mrj1MOelsndveeyTa/YfRjuGZp2QMAyTv/oRTeoXVKBAyuk2laSIiad7GFthsOd/PBs0ZWb83
JsCy0UM0RgbCU20iGR3r8MkdENA2akTdiSkfrSwGcBctxxKKhziF8cq8kzYpMaX1kfYFOdMQqszI
1jemMT3qS/Z3yhkY8wlnZgKUl+xFWB2SUANnxR4x1myUIOP7PB6Y+zzlDmdpUQwNLHw+J3MwL9FY
nCeszMsmSacc685dZr0oMAZMbGTIVeWr3h0VbWNDniKNAxZoZW6kyXaMRYoUE9XFBzo9u4t3l/zr
OstY2BTjaMTdm4yNT91WJpBW8kGdwmASWgoEKc/XSUtFSJZYiqWLwD4Kk4gzhCgYanxBIPGS9fDH
YFwBPb7/Yah9XTdhvFj6etLVuwR1/SpuHD/zmN0rHkeJY+kfJID9JMyXsArCFtOHnZx0j8mDdt9Y
xCxCfEFUbGCdywiJ5g+CJLGEjwBrN0JsMS19WmuIIh1NutQBab0GUk9/1xavqdaQQyOOCgLFpkL0
1+X1U5qX51i1D7Il9xLetz8IkIOYhyGU5ovlL/VXVTdfaAW81ub3hCSpLuYlLh4xmdH1d045vDnd
8JUUYjcz1LZ17R19p+XXBjHE5QztbWyx9c0DAwEOntp8kJlz1zMMXU1pcZY4lhRmlKsq9d5SyFRr
9E+PobjvTZVBKFt3ssOAbakOwRVxec4tk2QjJp8ZgQn2DHu2VZ2bml2HBCzhQ7W5haj5pEvlSfX6
chPF0z0ON+mDNrgriCeWMiVBSc6vrnfv0mtHZFI4JJUuhgWRUmBTYNoOvqRUr/xpsA7IxlYLCk84
MfohXM/5U4MDlLymcMcxuW7r2AjGVGMnJhG84TcoA0W36TwvDF9E7h0+vyiZA6/He1qS9tqor0qe
H9y217ckqW+rMdxUMsf0AnEbSZX4ihf4kWXsqS/whFNgDM7Koqpk9zXcqNmeStraK4vyRCYeChkJ
0rEjSzeH7hYa3msJdGvtuun35MSvsYgDOMQEJcneWKeejuhqeqnMJA9CfZuDIVkRZgRMEFeLnTLa
M/vXrGTCHjLt9EPyQ1TPbtHCeMTmtoQzeg6AxG26iK/s7GkcuXpbFYLWeqDkkOSYeG63xF73JSIh
72BW33UI9zyL64uI4o2RWQmm1/FYZ/onIIgdiQE9mzb0yI34SobpifDmaqOQRETw1nIRAY28hs1V
4s3sLiXR8zlu1SmJ0HqKhskXFDSlIm20CQMzl2R3YrLz4QqSaJZ8V2F+Uh00TWzBLLb1Vk02fbeL
xwq4LnU2Mc3692Bg6sifNGbXUJO1dwc1izOP9E+8Yp8Z9XfFDGjjEC6U5lh9BzlsSLG6zBFC1YYv
gFOZ36vzTRt7O+d25GrKqXjBqfyR6OFGt+QfkCyX0MPnlbBGaU4bFNJ5BlV7nMhoCOaGXTwR3Dey
NdGVMf1zmF5lnr5VllZ4XE8n4LIiyJOy3yQIGG2Gzau6Hp45R1GDaDUil8G0gzaatvwdNMM+8rM0
3gPHfsKDSt4V079nU0c7MjThnYi/vfGlcY0X9DOPEFGpNqGuWOgsyJgnFwVRB4oktJQOuwUKXs5N
NLskYzetvTHeVFvH/2E8j0VPtl3S3ld8eDQFDSBY2eQL03iVcD+0aJD+jFaL/4wXnbAQEEhm77RF
92ZGcUcpvKICABbJHhaTIv6u3ijow+F6lPotsbR39Q8Lbxgh5muM0wiVKTfZqdmtjm5naJAQqK8x
MfaQU6uLlQ+P40J2hm91mzryZHjoyFxmsiZjWJ9N4AkMrz9OxoP2gZT6w8G53KkcmJn17MT2g26X
Pv78c+zN20xgQcmnQ9dytkRYp91x1xnqay+sT8VBEsL72mOq2uDGpRmTcv135sQgiFXuG+h6jX3u
WAA8MyEzQ2hv4bJ5dZXoNLdoNbTqlOmgcRXZfdXNuGgFnvMevC0d0oHhH4W3SipzEXK0UMX0ZeXt
ZhU3lcUEuSJhtTTlHVzvGT6AxZ6mf3By84jIgsw6BRNLhNTeZWLJC1MU3yzSHwoAjaGMDvgsrb7i
It6lVnZo8RarmfUdu0RgM2OsfdLBIviAW32qL5mdkfDY5PtajvhJgGA2lfWRaR1IdiaxnpWQ64z/
NhXGZxyWd20CJ9JGERXfONAQunk4lQr0m4yQZwKtb8LBuA+Fgjsj/DOXyqO+eNZw7DwqGXDwTWnN
OiRmtabm0tF2ktVqCO3L6cVe95IHiDjRviqzbxEuH3acv0+afMlKrCqlgdO4I3nbTYbLlA3nKk0e
sFB8UEJ8qIvM2ankxqqn976OhpWrciFXCpjNcFHN9aw7yJv7a6dy3I4smb4x0ZpVEx3S95LlGL+T
hp4sM9VTkUdHVND3hTtAXVOVtzkaTmrjHWKvPOss4UBRtqKqlpAfHVWNCJIheU3y1lz/aaz6yzLy
z7CuQwr46q5QSKV3ChYXG3dMiPnDbo7zAjXH9mrT0cszrT4aefGAGHJVOmhIStQv04CFKdbClzRF
FWv1kF/mwTkmM4Hxao2YXqkA5ZGxtlbXYiZ2xnGSbDNHzpFYjw/bbN6Rjt/IInSDhOOUM+QFt4MT
KOSjl9U56d1oq5Pj7QzkojiQx410vihheShzOW8bywisHtIPlzwlsPK1S37RoqKUO0uiMF/01KOL
xW55U7Xh3Y8OzRswTezKqeg4isuzkT9DkPHjvLptY/EaS7SvyyE4T40OGtPFkWFzoNDLv2D329IR
fw0dcaFzexN2ocouQR9YnbTASutjbhYPItbfitE22ejFlLVDvXW9OYhNYMsgSB9QL3AdVmnK0Dwm
FUGMD2IqXmuRfrH7fRxcIfYOfhCjnEMfgsCrVZ/aOnyjPOj3cUyJEtKoPymuGbToqNaI7TNQTPqu
VcwlfmYyKBma6FRMyqlyauXCXvNlLOjtzr2zaeuk9FFawAIXCHEw1NAZN/NsR5xqWSkMCHgAGFbK
F/ve1dTLRxO43W6clUvNrnwfFRlNTDc6yGRg06i0G4OsRWKXEd3Xk7WdukI7KDla5mZuIiYRDhs1
N1a3RahBVPWImVFc5PgTiUw4wIp7ZSJTOoHMsb1++/e+cAG9/pkZ3/hODhq2LWuda5Ww2MYXFemy
LnFT46trEtVSGMSrOniqGm/aV06R4Thw3m36yBoG6pVj9MqO97OZNQrV3gzp9GnFmq3N85y33VZS
obcD1zDZ0oBMxEM9Vh+9AAGV2Fx9ZmXYm5r0tk74x3HIJJpyRkMNfeO5a8iTx7GJ9DV/U/pJYGGi
tLcH7Qc3MCcNFXYRhp9GSsQmLSLXh6pkAoBdxSoSrNZmWXKbA86RpXmuINp0d07ofMWejvnFhBDI
Ihz24d6Yk5Nq0rGCVP3iZZceKQIe4XOzPF2yTGAMW2sQiL4PnvvsmhAxSEEHbIxMfSJDSrXv4WrX
KRgGlDUPZYTDHSPTHt4uLU3nBg/jqnXcb1LWHC6GkLys/C5dRgeeAkR9HtujqUYDLgiDM8Irp6AH
6thLdI9glMdVNSFZQ+jGaW3sS2n+eCqp4bDdwaavmiymE2qHhBs6dceRZTgrHXxrAELqpk3l6/g/
lJ3XjutMlqVfZdDXwxqaoBt01YW8S+/zhkhL712QTz8fmX+XTh2cGnQDCYGSKJMUTcTea30rrRkO
yQhbo5F+9+FYXzRxA+iesBWTmbLhk43ATkl/wMAbGKjP4WBfuP43KihiuqrJi8CEswjJQ6qV6C7t
Hz0DW0rnMEcDGwrXCus3CYaohHOUGW7E3NlGlgdDZhuFqvZEFCz2iwZIXUyJBRqUudXCI1mhkFU6
cckc+95S06c6dZK1UmEw6DQQFISqopLTt+EkhYtQZPIj+kza1Z2gckiRCp0mZU+Mv1DidX5jvSDX
Y1SsS4jr8RZlEK/Sjwa9sI3qWG8jhsS0p1TpdTRXOp9X1RPjrZHM4RQDwlKWOMvYsrS1N3b3WpIz
UDVKnMWQfhYkL0C++Iyj8rpyofsnw+QuSvCM6GLfpE2LdIfGVD1SfLLt+K2lyMfVJlcwm1IxS/Jg
70fdNIDWX0wL/yvVSn/L2tW1mqJZ6nXkbVPryXstqbBgXFIYuzYnjAOYBjFU+gk0PQYjNx6YFyBz
FDtbVXG33WWnTAiatC3WbmZWjPlpe1hd7+zbkopfOLaEjYJR27iGH8PgqFaI54DfVXF7U6Y0geop
udIkYoG6/IVvwlUgSukkwXtqPWVNxlLFPuqw0DCb2galADsA7fuioe2Oo5STmK3beGzCi0yoV24h
SENT23LTDfl+LCMMGjFBWiT3LEafi4Pvi/rYU2+PHSwNUSwfrQwfqNo80DXj989GYHNUZL2wjg4J
IesczVaK8ZVkKAjxmWpUy77MwlMDfn1RVhTtCyIzjhV7MQwwYIENck8mEM+ghdeZOY0/88Y8jt3e
jDmTJmH+mFmjscNzRooA0a0HUU89oUoliUpL8W3ZccW4NjEXeUtZTQTsFkov9CP9xrThQGOaZZmP
aYJtzNYIG3TEMtOhRJg9ESiCQ7QunOmQvEokHxEPHMJGUplLIYSBiq484a99aiy2rac1FpS9GA0N
h/0qlY+VxX9cmnykHmMwkz7xoTUtGaIin0yXbPoRw7dDUfLo5zcqJRT2KBrd/CrrIK6hPIJEWHt8
tlYMG6PkFKpNoyybXs/aclCCR363E0zcF6qSKmu9FdmWZrERmNnGRYZJGiifV76plmhuU91bd9Hw
BI7hVHR2BzWBnLMU8yWoHVpEIwABGY6sBI86VdgCpv9eGFa7Aq1+8OmhUjh0dbcCYEHZ3Co+dTJA
l7gTrrvJqet4zmMSdM4On1K39suCkFM0qCu9LHdtdqwy9mTTwzXFgQSZpbgQQ8PpRmZkh+g4OxlW
mOxzotA+iQZ5U/XvTo6f5OHeuAWJFWZ5PdYWMU4hxvLae0O7x6sF+WVqcu9BllpJcLtrWLqXltJ3
lz09ZgLYV1HQretAeXEr4SBVqNQl5zskBYKs6GR0PoJY0NOh7bVEGctYY2QsMjBiZV671XPOlakc
4hWX7X1keMPBwoqzCJn6iKxlMOvncqMUyhYO712jJOqmcq51oTAwVIfHTgKoqlWqwrJ6aDo6IlaP
784nvFj2LngdmYx8e/8iqJsX8o3q2vjWu/DaYbbPJJirYtfJJ6EzHWjxqy0CV2HMvqtyk7zwHFcC
iS1UXsZVX6PnzbsX4BFour2LuCUJVbSfvUNBv4gowXe+ct9QFMj1KctazyyKH8ZD5zE9jJImXaMF
eVOYuleBPUAOC8U+jaIbRRRAaEzoNvZIoAah11Q4O+Z8UOMo/hfZl2r0702nMmKxeoI1azLsshzW
Z/KOo9zjtZhLFIeZsW5Xt/xHEXsVvqKqMJNtQAqFM5Yr0uF2qQpbqPKM65Ikm0OOLnlplPCR8AIO
hXtkP8qWGiz0ddD0/WWBNUtUCFkk6KygfRuG/IorLHFkmbHAVBLCRM3QgRSbIcrrE84yqv5uVFyr
Y/EZ1WhBmiC601XXWwYlpdcgNyH0lRROMNC1V5m1DFPlg1p7/6r4O7qvyNgVcdnVtNkApX/YNnxQ
WzA1qurLcnLmRISjbn2odlfhdGNSfUsV1z7MD+FT+ehMKg9FbPHf1s494AK5SxGILwjtmPCm8cZR
XMiCVTesipLzsFdo91EbRuwH6lNdBP1K03Xifo2dY+EZE6P7RIAJUJmKmnZep/268pjIpKDPFxEo
57zcl7K+7wh13uoYkNYdMCUZC+LiMrpzsEDKLQcPLmIHi1Lj4P3V6MQxhOMca6GyZ+YVQ2mv6vay
K5zbJGODZiN+1UKrLhu3IWgmBEnJ6xHAK1POdtlHV5U3UOSnzIij8J2wVJikNm35qNUeDau0UXe8
FmVG+qTEYJ2DLqvsq5SO2AoL+4QAb9ZeoWw6WqxaotQr2OlfEaYtz+qwhueHuGrlJk3JcQ69S6Bk
F77FXIVpGTrYAl4soWFLooMPODsKBjnyi1MuMDbbudaM6qZsY8owFiSOgf6n4LrkJ+QvKHgzve4a
qrV2GZoGWTlZ6m+UBPxbqTnfttnhPWweZYPSTJBptrQHFLb1wPnZGD+FdHaVAZ01+rZJ/lyPafJB
eDzyGrth7Keg+s8G/9gbxUMVI6Zo2Ln0+l7G9dGtUPjg01yjM3/QYrgGtis+REe8jm1ooOXIgl56
un3SiWVN6L+sO9/aw8Em8CWSD9qIhc8vFLrtORvAFp9wA7ZtoCxxiiQb6ZGaTWzFPYQI+qY2Tn5k
5KSBDFedQffAFN5LcI0ChbPK0uvHdas3K6WrLgCPJVtkGfuh864KmPVodZRVrJGYNcWdcfofntLM
/KpGeSHAGzBKXQVecMSQTBS7ZSkIgupNLPBpxdPojD7KlRUFWLrjGsNmBzbebPYaxKQ2lXcKiXsX
LVogvTC5DIQ7uBQmg3fjS4+NliTC+knJG5JIxpiLAdtNLwnUQvRUOcGxoZdGze1NF01zQv/J2d4Z
NkrTuKsajrIrAvaW8CbJ4fKREBrk1bYW2t7qEi7lAJLXiVa8JlaItU5iV9KVL99s32IRvzcQldn7
9W1f8ruIsF/ig4o31liDq6UIGUXpWlEiOmgGfj59jtfCxUaFgY6tyWbu0CwjfOIMe4ia6IHf/9Z+
r/BLrnzqBZRpKfrXrorvkGmV6X/JWt7Wuv1VJM2TM9R3dCGgkEYKyVV2Q98Zd1npMR0Q2qTeoY+q
4Lm2BHgjNXCdRZuOJVN+la6z7RnHotTeNa8Hs5ShE5u6WVkD0Z6ZGrCwrNh30jp21WEwhq3NEZSh
3ks5cXuW8my04Xel48SGZS23OaDm3sM9X31ldv1E5DLV6Cy/KsVG87hyck5P4NftUtFdSIASeGd7
mifr1gmR1Kmi2PgMVMvCJtx7srlw8vm09S8ams46GN0LiSRtlWnig6yeG8zCwQGG0EGa42wovygA
hDFwT08WoMA4K9NtM5jqGtnclEgMsTGztlov/VPdFOXGr8tbfGBr1cw5/GNxIDoRmlRJYloLeiB1
S4K3fYxk0VcAcQ3TQrM3SIpZeeAUhUUVh+EtkzDLXytDjwUicI9UNpayzqbrYKgRPZndB0V1bbQG
PHlnydcIVz0+2pVDtXxZUfOzAOYuStrly3CAoWcb8Smyyhsf1u1ClwUdK0kTQ5LfjHJqWzYKgJLi
qhlVDWpzt8E1AV4tZlBW1LucDGe8K/4qzCDvNBK6fjBehPCrSewtCSkvmoNPwpbnqwjVURxpABjX
8GueQiaLicTv0tUMARofDhyDfgAQnz4NvTICrOASf7tSBv3NasoroTa71E2GdaMx3k0a3CGMqxWy
A3NY2/114xvvhTj6BmdNGfY27bBvF41DLkyIlZ37ZQ/NG8UvUTqPdFC2MvPplcRHg0lp4DOMgLF/
ZUfyKuiRVPctag9tX/ik72mUB6zUupY6ZjjKU9WWzNIDXBnQZpX+VEt4NyUFUzMFs9J00dLNrMts
NO48I7oVnFM2jt1u42rcuoV28LiSCzIZ25wGmQUyKYqoRmKBi7BI6KU0Vsgouef4DHYKdDE1PGO1
SfdhDqq60zZ20zAqodjoEvGxKJTkJGT16RGLHNf0KqKRkIHbpGxbDpoBK0z+jO7+M5TmV9vlaw/S
uaEmxVZVJP2yAZBhyazdCt4pydKwx0BG8Uy5MvLxPjDtx8iWO1U39pgyy5XS6KewVya8LBqdlgui
WeO1PX2jpV6XasEFo66WnSs2ZskVVu3fkaxfJ/G7MCbAQbynqHuDJUzn98ufRs9dVaAPsDppD25O
GknpvgQt0nY6nScFTALx1YAC/VSezNS5w2tFgTt1HtSqO7VefjWj/P/Ph/y//ld+nSeDn2f1P/6T
+x95MVShHzS/3f3HfZ7y95/Ta/65zr++4h8X4UeF8v67+f+utf3KL9/Sr/r3lf7lnfn0v77d6q15
+5c76zmv4Kb9qobbr7pNmvlb8H9Ma/53n/xfX/+d1ANdI1lg3lQ/W2r6hL9eOf0Lf/+PCwxsb9nb
r7kHf73mr9wDTRV/Yx+wbMEMRDdUYZ9zDzTrb6qpabZqCJdsWZVP+iv3QLh/UzFqq6DzHNMUlkMk
wl+5B0L8zbCE6dqGjrzbsoT2P8k90A2NL1D8/OD7z7//h6maFpkMlM0MwyR6gTwFnv94uw0zv/77
f2j/uxhzqmKE5F1ZQ31DkZ9uSgzAIytHuUgVdT9mMOOixDimrROtky58dWoHnK60OL3FTAvL4NgS
OLkBFoCxKPt2phzAojFfdKe5FcVU0u44HAZG0RuNUhKgObJASvuxNinG9ybR7uy8ZBs56n08NO8j
7v0c+cZaCwPgwZXxEsTyI9OzrSXS5opel3rDbArYIa5CkPeLBMgWKBtCGxMh1x2NMEIANdKfrqFb
oo1Pnww0Ntv8m/SwdT9UWwj8GIiZcJOBTYZBCZtu6ePvAw5PLTWYNG6h/5xMHuTQHj6lQErI1qNj
JphR0OdXRQ3O1x3A1L7JUY1v0oYikEuTqR6r6EQZ5qgA0yaVz+N4bgfM8T2SsNANP8vWOWYdJ2bX
RNvaMTOo1a3q5PSkiZcNwZSkoo6XrCG3Or2sEq/fQQUoCSwWDTxO1ZXp8J+LSVWEtRlgrrWZtExr
vwAB1vbxWjfzgMr4cB0kmyyR5lWJ9V7H/U0txXeWoYHlNAzJHKvU66aj7dUqaKpxtsOqK+5ImKvW
yqTU1kXyrFW1XJd68qa1lEOIuEf/7lJSDAomDZ7j0ImrX9wI+CNXnHydtepBd/P+VJQBQE9Bwgt9
aAo08HosWvo+WyAJF+A+pP2qJd2tBekfDfZkEhZk8dCBRF0/jsEyR7YOqLQ6hk7yHcWKQrnSESss
70Hjit3Q8R5jXD3aBY10ql8up2b9jSw4uTPMjhly0O0TVJQrNcm9XQKxmR9WXirGVMse+5UMmQUb
mWoCLnWA49gpDXH1Ih3dd82PyOGL7ddsxPuaB0iHuwGllnoZlD6JwUbxljYi4pSP7gB07GWpVeg9
i9HaSONk6NZBAbyxcCsk9A6kMrhI364aFPsgbZ/VkPzXShJ159DSoSwV0kmkQYgU9UgJqs4/Ynja
hyjTATJB0tkKwxxOqmpPgZf6jZvHoDWqLrsNgkcvcJMjCCFt2YQkBSn00JSIdkBbQ9Wi1hXJ8Baj
p2oF0boUH2a5zcATrNSKIAp0g/40WsBBH6Qc37a2MpkgLGLkBgFwzv1AKCslfC6jZryiUkzzwM1i
wkjst7TyPhtOYEt11BQIWxA8mFzWA71kMZhfdibRPme8d9STTsvldhp1sKt31Am6WiM3PUR/oDGS
7pjr7RAFQcpBvk9Hv8I3DcD9GR6qpDlkjNcVYEbZYkqqcHuuReqsqxAYmcd8YD1mabtCB8ivBulU
2v5WLRGpEUPzGobNKkchPDgG9RymYvAc2eJ4PxtdO8YMihrs05rDb9vY3YYO6HLIxF5OzSZ/h3OI
BoCa68c47N8IC9/kdYsvnkk9OscaSpUKUr0N6cFgce33kR48F25wqeYOYwQHz2iXs8uFcaHS3GW8
6WTjys2poiXw34cGG4kqMrktXEQiUJI3rgITLk+ekUKwh2USIlHrXdECC5QI1Xw97CHnGgl4Ek3t
mg1lqjeHnlKcBG80Sa+y1DCvFLvCiOxhRwNteRO1ZDQ8hCGcAA1ySkRYrZyk/z4C1L7OUbWHzlZn
rtsMLTEyGOD7Qq6UKTU5qa6CSI9JMkYQmbUdyAPSwzt6KWNfHUKSqA+JG9SHHtjG1vXV4/mheQ0U
gqpO0Pf8mp/nphf+cl8PqH5DmGAfdZTugJoMjMu0pPXGNZ2DTyMmESwwtK0+5Zcx3ywOpukQLzbd
nW/iykrXpi++m24kwru0a0lPzr3S0GlD12PuU0uTY8Hp/at6rPeWTl2t83p3WQbiNHKiXlmBrdNI
tZXLgPG9SjMVRzjVK0pl2cFpYLSQM8zifFMXFZ5W/qXlOHlQ5xvs2XDnJiPp+TGtkdoqC/piqcjR
vtG4jPakDaIl5EwYjdWtEeaHIiVy2tfH+9xB4BrnziUxM7uA/tpuYFauKgbB99NNYfo6SZbBHiSe
tc0qLT6U5pH9Kj4EpnVt+f4TbpabWtIN9jWkkLl/4TSOuzdsFUBZVfgwgmOdmcH0y5laCd3Lv6P/
n9Glnh6ry+nXJMdy3zcPKWEDBydbMTAfdn4a7iwdX6WUzluDJKaJDIJEevM7HwZzrThWRGgb9bLR
I1OPgtsh9olSVO1LfGAjzjMly3dzHJytf7ikuezsIafF7I8rCAzIJTSXZsp04ypqdWhJQp36cCxq
DafHys+bdWkM9k6hkF42hH7YUDzXcFYpRYmcM66v8Au10+ZvJjOlEcfxQdzYprwTatodUoCT9Etp
bwK68DAJ+bHV7Tk4X1VNzTdpY+1D1JRUcTXqeYBv0r4mZkFgSuq8WFv/7AGGSle9ER3opSkTc/6k
881vj+l+iwS011tCuZsUQ+u0RVCIS0xZIIHnrVSFsKTSsPyat835Zo7KO9/9WYoANtumetsJwmDn
mxHF5WoIK1qcI0JIJm0+FQ3KToXoLVlsU+i6WFJzfm3GVPON4aERsTX9OYsloml2h1Hh8PVhpjI1
0b/1QafdC+pfpbrXO2A33gMsMYqczNHltH3ltMs7oZceznfTGA3bbn5Gzu7j+al09l2P3eR/tocY
U/O8xvwcffuN6GpqyDXRk+d36rIuXVk6wtp5XWM65ualn7f5+YjpG5zf6udj5vtt2k6qWPbTf64y
L81v87Pe+aPO68yP5YSsikFBepFG9utvT/7bu/MTv73nz1f95Wv9PDBvs1/+jV8W53fxHFpKmZSx
PCWVkv+yseanf1n9j//Jn5//46p/+tJ2KtoFHaKNSBiYl0YdHKWIgmM+aNLflOSHeNAqd/MT3qAV
1s86qU8XBg0Aq89PmekDBwmHfGDe2XVCLWeUEOgSZ/Lk/XGxBj6zVMpIX2aah4KXYPmV8eMonkzI
ip7Qap5fak/35xstyLpdRf6x1Dqt2hWJ06yKWgJFKI9ZP/0TYkTFVOvQe7mMrhEiuyVCXFCiU9Tn
MKd+Ci5EKz8sruy0xCHLDj17ZXHVYsae7spQZc89358fVKY9f1767SX4T+DMNAyLpizC+aaacgvn
JT2O5EpEjANmU+78JnkKFm05L3YePMPl/PHp/Oi8+MujvWM8ZyYDEqseysOA5WLt5OWLpc36RCQW
baQke7TiSN0jx1XW1Fcfwi54I2OIedB03M43M2sgYjCMNRqWnT4k79mgH9yIHo46ymMsCoRcbrsL
pjOGJnX05y6osKIB4uZTFmHbGM1nSnVjP78hE9P05609aEzIMPZW2H+OvXsNP9lZzP+HF1t3mF7i
TTafEObHfkgFmmrved35++nTFZMmdY6E6r+2YpFiB6UzDdSb5GwTICi1K+r3pAkr7nOnqcSFjC6e
0nkVMf3AlZE8F1ID6VYl9QiygXMglZxyOzg2GC3jFoU9wBZNAvG2limy0p2coo71tszwzGvk4yS2
rq3mbwng47IyYpJIp68wfy/PCuW+0a9GrLeM3oybnxUnmsP8e853s7b9iAwghTJHtTCAb5uQbXxK
O12humlJme3/8/14TvPVcLvmMegM+KPqWkstUC9mk/UXrWqLXTIlxjrT2KcP2/LAvvCNxSP9+X3n
X6Ke33r6uc8/TOgYX0kHtGWg50sjD3tqiXoswktANgp2pBVAyHXBJpt/mXm3JigKNxfTCy8XP7vs
/Nx8M4Mwznfn//Vnh56GQH+6O6983jDn1/72Vk3WScYeF/MhN+9r85eZ76ZzqOf5/rz08+AYEl6q
TvkZ84f7SmvtVGw78yrzxzLX5EieF+V8qP0szsf3/G0Y+f3XARjPH3T+yj6miiXwxxOcmnsxR7tP
x0ageCiH58OEsgk6GyhUr3mVFVs36OJdXgfBJLtlmPCz6E0HSrj0zJYxBW4P4rKnPXVeOt+cHxvG
lJQdTV8XGpDcf56T5v9pvmlQ/w0o1zgdAQpn9DMv/nz7YpRXZkQhH6t0x3KdD6gVpIv8pUxAgVji
3Zm/iKgOQN7U/byx3emQm5fO2/78mJ2D2IT3qCCQmAbC08rzR57vnl87L51/xvMT5/f77bVh9tDS
U+UcxqaZT5yAaapsN9+fjzy2eNwc5/s/X54kLAopCvkD83vNv+l533LHN+CYuObnDa+rE1x2Wgza
lqHMvKf8eXF+i59TlcyHeucUQAGnwVs03cznkvnuvDQ/dr47P2ZNo+D/0Xrzyr330WtVtp8/f/5+
3byDzovzg54z7cY/O/P8qKtngDzPL/hlrXnx9/u/vOvPe/37l/7yvKJV4bKx7kkGiJCnsQ3ny8i8
NL/jnx47rzI/q8+jwHnxfDP/Hue789L8un/7rgX2exRg03eYb+YVf/uoPz3227v+9kn+dMKX6rpq
Caeej9mGSoKBzXSLSJsf/p83IzS0cdlP15Pzg/PS+TGEUhzi8/2yMVj8WXM+3c5vfl71l2fmRU9M
NGJSl3/2aJS8lPnPB8ov938W5+Pql0fn+/P6vx6err2UIfSpeNQo6TE4Lj/Uem3pqrhORqQMlt9s
zKxwt01J8c3tH2Kgj0u1bvEu5CjOXFnYN9SF0ZWObflQxPVeEARD0Ks1vGQi2wEZVx50zXOvOx17
ou51d3EEMzevpIs4Nw72pBJJ1TJvMwlUWDPAeJJhXRCwijDX9pton4r0NNoh5UbqJMtgqH2Y/mm5
nUSqGl1OmsHTOe73f/jndDJmmDanSdWYSjJlZuzPPy+089V1vnHPV9tfLrnz4nw1Pq/5p8fmS/e8
3s8n/Gmdn0/oY/dk1VsVonE6XRLnG2c+ds/3ieBghEnpnLLYfN2c7vfTjv3z4B+f/+3llokH37bs
YqE000ltfnnq2Fl0Na/ZxSV2bFnezE8M8yH458UQFeCkP/jQwsrC0xRiv8UwmvRoKJUQuS+03A87
O7VKwQ+dP/Zkj+7C7DlOsWGGdbWjYGcfepU2NvOoQ+c04rEuwmutsk5kmMLF7N5ChzACRzHWep2a
L2Zr3npS/Sh0z0RJodrrkKH/juALCHwjal7iaPrFmI2EzmJpXJH0Wq/KuqV5Z6bJKo1gj8IAkNtG
aY/Vq+UH5kb3GRmWigOkuL72E9XfeX0Tr5GJAHkYcer3AeFSqBp2rocAWzPjo8Z1FmgV/4mlj+Sx
2OYKovKj1bYvPmGtSzqb+sokwV1SZ6PK11EFoxC+KJ2pAu8NxFTZk+AaIxaVguGyI3hyp1i4sjI1
zTfYowgzoGgxFCwRBY/UuEdhVE+Jl0Cz1hkGLUVzr4QikFiijrEK5ZuYk2GdKnq4LgK+eWI+Jhau
apvCXFnk9jU8g7dg6HxcUgaOBCTAhAy3NKcdutEOxN9lYrFVO3I69HfDzZpLhNrj0i3VjRmhaas8
a52k2efgFCjT8WzlgZQbJsngJOLsusxV94p534ftBkBUchuJNt6OcQqD1/pE7DF0FJAyqPNmxabE
FVOPVrTRvQznlJPgKVKSNdM2Kue470rivnbYLw7Qg61NKtWKNBRkwCpNBBeYwkYr6Onjscs6R9nG
9JxT8q5wnlDxVDLjDjOOczQHKAVAhVYVRlR39IyVbYNDF457F8mGdCO1Dm8is30mZXEbp1K5z10w
WaT53Ss5ZD1bd8WCE1R0bDXvIhurjChmaJoYJZe4ldQjmcbjOus0E0ifwLtQvkFXzJEzwWkppHAA
Y6b1ydbqHsBR9tI6WOEgUOgwbRa0JCiUa/ZDOmhvzD6ZVeLiARna7cD0e/y7oBG8jDJTq6DU1IDU
9mhJXZEfukTBhWv0G8MuYry53QI1HWc96k3oEpaod6jJJtmpav0tEI923/QotmAUqrSSwZK/COnL
TUyBtWyrXXolGjreGE4JptGql9GoP1PXRE2pWfcC3fFYZ592oQXvg6G+RwUxJVUXRweir7Fn5dqK
XU67bAZq5fRblqKCeTKGpJMn2gn1CKdfdCB5759kldW73uS6ktNhw0mDGKP98jEdXcd9/OkQOxrW
5OhEVU5zrrEuwQctdau/I/TofQS9dMGZIqaCgAyayxDsCCj7esHpvyrL5yQyxRqcj71UKnTndbQ3
p8yuuA3e4FLDKzYShp9JhFROPOcbZKg1EvH61eppJUTDs9+DqBxpwlu9/opq0SVgGG282yE4vR2K
j6w0g5tIBS9fFJlEbYJy3URu1RlVdSJSByiU1b/o5GNsWmrEQ4g3Ghvkh+YF1qZTMINYZkIp0YAP
ifdvaaj2/eALNJU1kRm5JxOwD6Cla84YOsSIKkJr2k29xKRA81YU7mdKqS2V/bbwhvFEjtCNXcZH
yrGTTn0fk0YTa8mTG3I1ROiPB3cxKJVy5/h8Bu7yXJ9cs6a5Bel1oztITqvwksufZRKbhzxv7/M7
rofyLlcr/cPHQ9/lT30WeCuBK4WYB29ZJ2xIRUuOfdThMePj0IM9YpV8cvtU2cDfWsMp4kfJ2uvU
TI+95ERqKFi9RYF3zcHYgySCo7YVGBRs23zszFw9lN7TSKC6mdhrI60fBeOdhe7a6CBH/ehUSkwR
xLvRYXbllUcEcgsfsx+LY5VMRXJVYSPk2oXThjtRFfJSSMVbhQIhWThwXUr9csRhXQ0nxjOLkhwe
kQuL4MMAnWK4HL3C2XYG9NZQg/AkxmzfVBUuvr7N9qVgRmjpxEEoGke5n2skMOhDv234UYey7wnf
bVAH0WTeFDRtQreodiHhIQus89RXwo4jsO3pZ1PYBTYfcXaxCU8qpWhWjvtCrgbU7IpWEGymb8Vv
Pvyxg1Zo3HQ9CBkj71IOKH1D0gC2N7hFmRn4F8aoP5gqsppsiONjqxgHQJwl0YWXCZz5pAiSi17B
oISDEKm8TUHFxBIjI7ElZmNLoQDUWorTnpwE0h+q+gizwly01PufOD8eLTf1lz7qfEjEYtEanKx0
DaGSQfIqlflVQ6TvVmWLrWLDjWAhBK+RRkadA/AElhUSk4rMXWr5F/jfrsfJol1xems9650Z8xYz
UAre9IKmuA5cAtQAbT0aoZ5/oVt6sSQx5BJ2bQj/fiRJtNPoVlnyxgxNso6Ayy6x6+yMLHOPIMfo
BUsOx6OqPCQaW9enTL9wPYus+/BJrXtnnSBMoquvAJzdyIiBdei3O+gBnWqR+6HclIT2HHTTusFh
uqUxF2OEwQ3hwf3Sh5Pbc4iXDrSAYereyPaV7jYHqMcb5Qjld16iAejSHkDbNTdE3aAzyvWtE/T7
NmELZZxcKldGRw234UIBeVWcelm7t37o93ss/XmYQvu0pgBoSUxSCrTNc/tdRLpBTEc5AeUe+eb1
YIUdp3EjXnGFOugkIC77hPF4h6Mt08nmK5pUIiXVOPWN4V2rAwgZUovRdKnQwwR3Rl597a91xWKQ
VpYPnnZtg6mOezRV9qvhjjERrh2lLb1cG8Eo16qFRtMMTJNeVIQ3PCSJtJRA3qEKHs2OoIgiPgrl
eehje0tcAUd9oiBQCuuXsQf7XBnjvRyU67Au2QwZFjl2EpDoibLNdEx7vWO+DCg1ZFoceyXR1gmB
FQtDpsku7PpHpw52mp2V+yaC9GSROcVFbu/ZJQJXJ2j3LuYC0/UZMIeBvZDKNd71BaB9zpP+ysBb
fRsZGyrDSaAI7CrqJVxveenhPnZjmk96xBypGt6otHlkGQafRTaepGGDGkbtORihtgmwyPlTbmV3
NaZolI07VBKAqUJTWcmGC2piVQsfEfiqLMYDVyU6weSFJXqIMCytnzvUFyvfLF4cs9u7LYJNtSbl
wg2+0yF+QWkCvYa6xKnKmlt9MNxNYHbmTvrOe5DG9yY0K0IHIjTDttNs6kQyTNLMu8B+Spn/0I52
8lWVFNZaK8JTal7YyqvtByUmK+YOg3JUeoy8/dSrGhRrU+eMW/yGoRhnU+y4wW3Y1UebSK297WH/
RJ9IrA8n5VIvE3I7sEckPY4TAAhkTOmGEe37vn2ErPddlRbQ/NQylm6HFzAYLpCII7Mp8So5zbDF
HtMHI/KFuJ3IKdeubpXLweJa7OgVgQotweoRDnRfWnu9ds0TkwvmDCkYae8g+al2iQPvQ3nOep2B
eu7mR530lix19lwNxV3I2cF2JgnxQwqPyqJMhbftOpaqu0nS/mNsxbeXebj2kQCRKR0tU3HRJARp
j0UHBqFzN2WUr6wWPEpu4oTsPe9SrTsdps3ennqFYPbWY9j22ywq4Y0HCGj9kGis1JjOQJz8jLq/
biWAE8ZBjKrAPdQY+9iQ7PfEM6RKTHCNbDsSxNWdjFJxg08D0QuN0GDnkl5AvPVlDe3lssmIX5BB
pVwlvoblNNtYQYG3fbJsOWp2GYcSfOQ0NemJIhicV6IMaBAasI0KyynZ+52HAOkzsW176RW3EeDU
XBNb0WGPI4+poBhbR6vE6k9JNq592pJEyeiPQ4kSFxfXqjAjJgs2LLLCNNJlkkZbpg3PZY7xHZoM
PELc6UqM5pOkmAldVe7crNpKgHtQJQh6GPqDPrYPPaKFQ0amoYpumwTsYOlk6VtGegAAGFI1XASo
LmgGjFlmd6QOby06f0+EFhYyvRkvXezSyII/TMfsn3NSBMuJ8VQbyWcYKdbKa3GkM9zdSYP9KxGX
VWzqj0llP9Uoe2iQauvGJ5t+JHUhyHDGKE1N2uMUdfX/2DuT7caRNEu/Sr0AogAYDMOWJDhKJDVL
vsGRu+QwzINhfvr+GJ0ZHZmnT1X3vja+iNBAkYDhH+79btTEe6tMX+sOx7G+4QWLvADcg9gpTYyX
Mp2TrTYRZVdzEZo+U3RC1t5c1TahOeVb5fNZujLlyrmhMxFVhtHUq61LPdCSWrbxEaaRInScyQAf
DHEexQj0SyADrWeIjyWWAQNi/Wjn1i724E66S7rqc+Tyrdvf5J4UOvY0wRKRJni1NsWnGD/YPG+2
hjeyh8l55GZovnDlmow3EauA31zseFuRjsHjrItWU6MxE+iBkkN5WTgyDcVfnR7bcd6PWd1x64NJ
mjuGz7kPLwziaQIT4Q3OIY8XVvkVqrS1bFvyeJCwLQP6aB9h7F4k0ly1rMWmlqQXN9XDBq4kqLyi
vXTpBhMTzQcnWZ7po/RmuVVFHtEmkjTbLiMJNwoToOvQJQ++3hUJp2ZRzPtZpw+FS+ycCqYDN3UV
puQAgSTwLmVURFt/Qn3sujgt6nZ4IA2XswHxlvIcNict6jQzkLhjlo4bjitwSx5TifwH6b0KhIIA
nb+aqeCY56E1KtfYBSAaVtpX0bGtHqdRv/rJo3K617SrSiifWbXO/O1Qpu6BT6ONtQsudW0AH197
ZGQR9EAmits33NCeWIkKNKevgleFQSJk7/1g2bG7Q1FGCMsNpmql2aZv8UlaCyRLi3DCTRpRzFit
jU01Br+ofhOtAIoLENGuTrJvWHY/2d/vbi/xkLr9D8mUi2yl/KWdRqZhc7eXXQxFNy1WfoSOeOwh
rpML7gV3CdgvCaIuazBH/oZ0kx2jG3yDR8SjTQuyEnFaE5aN4yUiF1QufKS1HLb0FXg4tTr3FXk7
ciJNjcEwGry25zHQvyx2/15YsX2uePfQqLdnE4sgG4EKmKksdZj1OVbDVjylQMlWwETijYXtpTDm
Sw+vaKstQVptgyu3FHA0PUIjTr7Vrf5HW/z/oi0WlmOZ/5W2+AlTq/qP9Sfw2+RfJcb/+NZ/SIw9
/w/Jj/JcbihLurb8S2Hsiz8E/QFGEg8mne1b9l8KYyH/QD9sIfkVyIltvuovhbGw/zAdH8cq8mJL
2rD7/v8UxjY65r8rjJ0AgYpE+cwPdQXXDH/13xXGfYKBtk2TCvMj94AVDd5d0vTPhWP7a296a8dB
Pw4Utet2GoYNEw95l86nYSmINpauv2NXH1Rbx4+Ks9c8RFSCm2CBFlMZ1lFUMTt2FcGrAY6ERWcP
D/BXip5xZSzZ7YS7dSJoGgC+asgBXP2b+OwXefoUZCar4lK8zFHubwqOLCTMPdArtwvlnIldh4xg
I2PfX+etH29pTkmGtoYlND2aQ1mW6d6u8mBbg5fwWJKdAokMlgMEeJgVWrzQVUuDiE+uZsETJUd/
miboWZQCoo0DTCJJmM1OQJ2LvSce3bO+pSnpOn/yLJ6eBYE4+yZb9gkPoE2TQCUxaTIEKZaHIgFB
YavpJVAYEcs8hZMhdzhNk1M92TeK0kiypJjoFlqxi9M0wBSXOOeo4wTCihQc3bH8wtRGXnbFQHmo
bGunM4pgg7AADgNAZ06i3ymX7mAOq9cuL/cpMZFogBuxCxrs9lxVJ84e65iP4meroVf4uikPVnyA
OyKfQXU5YZU0h9ImObEsVEGcSrTvIzs+Ws4Qr6OwAP79uQz6rhAveKqDkzAQbqTR+CjMtNwvOWew
a+b+vTes4sFLIHgXwGwSuWZr6FzG2SkOGjYp9W/krKPYM0+yN06ZO+dHyHDJOR0CWqGgfhlc1W1F
PwNdS5S8y+tqhmIQUsBEd5Fu8ZpHiHWFGrdt6bQPS2W9IWJr7szWe+XA7NZCZiCQKV0fxwwj0sBQ
L2r6+QCnbSTzbkjDebyV0MAVliSSr1GPpteOxAEa8KMzJ2LbYLj2m1qFTVFeTZzhJ1yVrEigJcJW
dpcTUD0e1J18aPEdPfKGkpLigiPX43NtBEASAnBUBFAzIxhSl3IYUHmWVbC+M3reuP2y+HMxC7re
1SHAFoHOR11Y9SeEVTJxoqF8QJROshvF8rq1B/dNJXI/Eni6L2smVpWXXzwXFxFxIDHXvcsUqpnv
C+UZVz08u7jXT8wwHv0SBl7fPTnkfxyZ8WFritWpttw7QvPEkd2s3KM1YHuECQrWW3ywynjfO00L
ARHcqECgf1CLdUhx4oQdYt2bLg4/tuz1iRLnoanYpS9BBpXni6ptOVKCai6g4smdurOdJ/NDFUdf
+BGQtXumyeeK2FjHwOdUE0SrlMaZiEexShuKHt+xkbXWkCIMC5uWHZ0sWq05eG6StrlkEVuFRkLk
OKgRwvOc+uz8CbStLA3GqicBKiOy0yyctSGD4I7hy8VkinL0RX+Z7Cm/gC87Qwg9VS5jgkn4OChj
ExUAuX890T6w1PSAPKAet5IqM5pq/E5DqkI92e1lJEGFbAeIEKV6bu3X8jbw8mHPl6aVnGPi7m74
OPgxhncl7eKZI8i70sn9Vlpg7C4jjGpIikK3mN27W7xQQWI83DsSk5TpuDsaoBLiB0USBsvzFCfw
yjvScXLfoE1OcFL2XW/cO34POKVBg4tWcuOPGLYhQIsQj6Qg2ThIeH/sH5ZH05A3WbAzVf+lXUK4
WILvgLhn+1Ro+nen/fb6maHASJ/SkfMWjqlfXDfzkPmnsWXIk0aIxW/tT4HTm0Ay+H3VzLhJxcZ1
gcgTLhOefyX8304QvbZCFevawhieGC5w5LfZ6JPz7McoaYle43VPuEcwqSVz8diU30Xe9S9tjzFl
cjapE8i96RDU4GARsJgQTv647oB/oPu2cYBGSOxHaU6bYaBfYzqPcpu2y5u/CbROGHShHW0ttZCz
07ylZKKtkwHjusnXBGX53tIz45COK4is00vpmajYSapcaRndKabC69Esfy1wb/rKwpxbjr+oxjDT
Z92hBwcTejNCyCrPQzw78CxoLyycRAzskOJRdd2QFLewpHlrzwk3pTJf6xk1fyUYDye4NVYxO+Mt
L30/BerQ+Jl35zjGdPUtZazG5TC1EBd6r+LxsHBw0Hi14RSPBcc81vvFKeZQG28wQF9mfHqhrANx
mAO9JlPnp5xIKSWUeNoFqN3h8jQfdrz89FUePbTtwZ2c4VEzvp8z+QCTJrnGMN83GFSIOnSBo80V
f4R2kgcS7zniZm7NtoDs0i9GWGbOvYgmxi2lF2wtlj/rFngisZwByW0d0iOyJ8MlJx7RNEkskMul
82Ass7Az936ZYhCSMex7RCmLw7A8DTC6Ylz1Gvw4WpbnwnHANcKBoqXA6Vu4tn30SkTsskxlOKu5
O7oYbiNWa3uC/ZgLivZNdK7a212CAaiEJ5mO5ScjwfXUBelhWTIcq+4iN7acuEq4wPLG5oD1dHCo
6itZcPHLxDSxmJpwUfGy1wvoTs9T9+TmEVMnJIdP93suWE2xRIEL/255Y/1YDPFb1Sy/ShGRDdVx
zTAc2shK6guowZxcqjTZBZFhHK2+/fDdrNk3eTySb4CdIpIpsz/tuXRHS/EEzRd4NzO4hPN728jI
vhL1RaXhWw+B64ZpaSTvMz5D4uP3vm3jE/IsAOPlFB0laoC3bHCe/GR60KWlmH5Z61LiRqzTXj77
kfHCsQT3SnVvnhV/KWfQazfL9NlL+jYMqGDWcVeZexB81SZDSfGE7bra+HmLG8HkzDMbxhOp0hGG
yvmHPXfd2UqgpgfpnRvbzudgxj4LwTHCBWOd/Yb1nMJuutJu531K5b9HdfSpzGU8mE7hPBN0A0Ek
zr07WOcOqIT2bQDdhJ0lHra+38SP0kUI3SpVQEllPNklBugkb8qOPVm4TjFAgx7acmMvRr134328
ROq7MZoRJ1mbPmVR3u8G37IORJfISzryftDnuvRLttqLRpGcNjq/qzjlaMzvRnv+ZtJw5xENcYAg
QBNJ6vrS1PGOjGpWlQlZee1sof4jAd6bAWy75WNWtIwaVH1kstI+Bx0XsQzE8IvpCuOhBuYGC+sm
MvWhBsgIBfqJtwqfClj6Q9/daGAk9t1BtIlPfpN+JrHnrtPG7/lQCBRsrWYjp0Q9u+n1VmcNBWkX
eeTuPFVKtFDNC8/erdvG2cFrEnw0pnzsa321x0MEhOCHH7Hm09YSPC2eFiFb9PI+oVzlrGavnBNH
ADDt2+bhj3+VlV9digUGAW9U1uIUzKrYwM/O0kqW4neqGdyojsVNUZpXX1El6TcHA8mX6IkkYQ34
bt7yI4a55gEH2CBbwGwJBd82rl4nP73FDtf22jTgH+qCASA2c2JEr6VI7iPmLN9xXZ2Uo5aPWYsn
w5M/NVi9x1IMBxwV95xHnCC+AI7gNOwI/eRicVniLBpZv4/vEg3CqpBUpdg/gP4vVvuN/b9ZgcN2
L/7gnBYFpcc0fouoR/bsQ+6FLFKtGchjZtOuDi0vQ7x3Q8bnNqgYoHbJ1XWYtyTGq987R+o4tRn9
2rxUkaEOhFh+1T7EVD1a854F4ltT6bCp0fcF8xJ8ZNAcooaXn3qQtiQIgSlxXrHcdWuPReIIP5cJ
Hxporzf7I1ycckub8CXKCfSj3Z/YRBMjWyfFyraT1z/VtrQeCzRp9jfy9j1/fuN4MxYoB2pJVfC1
VOhPNaEKsInRjNJjpfly0qZ6xQzlwXaeMFElfZjaRMjmmDLYAyCcMG9JHETGHfs4Hv/3P5zPB2XW
D0h4TFAgS3okDN73uOJIXDkTXkh6YdLeTza0w6hmpOb003j8858xSKYjS4QP6xbt46DMZdsqA+4N
B+t6Gw4ubqEsdgO8V3axXmKm1WA6lg3UjgbPi/KaYzSmhKDWtVg1dfqG4CPb9l1zNrSX7CzJll1l
sYMEpb6JtvpT7KExkcrRdJyNiwu8n9FIQiIdqS3Zao63stn9Sea9ERZ96pFsCO4KBM9zM83pRvvI
L8QCBdAm37OYPTgks3popOduZdz7B8qTpfEeq6EPvZudfMjuui8FM53+Ad0OuhgsfKydI0ufqimP
D5EBdnkaUK0nJlhUNzjEtaPuLSNS2zJLYY376cX3iD5MMffFuBdwvXnB/bDkr5XC0wkuJnnMxnxn
Ne566KFMaJWlj1bh7WrZAK5T5pORRtWK2ETUMiX7hQzyMEO54cNA6Q2XtiQFJvbf2U81EB5RSACn
7UduSU22IA5FFrCj6J6WFOOqEfsf6VTt53ZQe7PM38m3/XBSd9fVNxkBhhIZlOuscN6M9l45yHg6
hslRg9sQTobmrVwufTd/dFmwXUwyOkcIZX5jiE3sRkcWnARFm/MqMIcDjckpK9Ojk59z6FlRUZGx
YG8cac67ka64VcOwLye2cL1h725RtMeIZxZ8Xkm5Sw+4arPU3fdNTS6sa2zjybw4cD/BD9wNxegc
BdStIV2g2iXy0dCsfwOzNkMZka6ZqNds9D/dSVy5d69ln71FonZR4xYo582z43r9hsL+zx9ULUCk
mjrbN1EL26zmwVELoHYmABdveUO5ZJ8iQhJWCh5K2AxAQ4i1zNbydvn1xLbRBTE+uLk8ie+1D8Ru
cZcW846s9n3e5C4D4oDUSWj2w4hJSWJgDOYClkgBZz22+Zv0wGzQyu1hk8CI3phz/8TB85D0ghqn
oIgsIpudY0s7EooRiulYXBKHFLA4rVbzpYaxe6i1MI59E8enVsbRwei+EFuP2EG9fl30vUET2J79
aSZcOPMmguQnjJ23N7IwyA6SpPvSWcmjIxp5TCnejoHqxU7y8+qaVFgnBmdqWqAT5tuZFvQj4R0F
TK3uYpMthjZnnDeVQR1FLfNsNViKStQFW5LWmfqr+BfVUEtdH+M+VXJn2vJlnBALBYPxCBMutfpH
y7eyMOvYbQ8eXDo/P5sLyanxAiaOx+ur6WIIN1x1j578C/ihhUS+ZIfF6sCkVrazvKc/wAXuge0/
Zv20c4baXZlm9EJAhEKsNn+P5YduJqCx9re7BK/FlJBIiDt9xLaKjAVxmJiBKObqQirDTMKvx+bI
qNgzayKYJuuUet1Pq7H2eHQ3DXjcHeLHaxpbP3qLILBeHpze/MAGZx0rnxzqefFWXd+n+wrFXKRj
1KMMkYX1GTCRWBHitus0m9IY+COb0mZax/Y3XMbgHl1YEPywmZT56OpwT21HJmOxH59cDfc90OBF
GrtjPQHxiBgeh3wHPOKZGC/dpLAhm6m9ZZ6/m5IivbMp9deIEACy5j2ntq6PlRNKlAnOjBdkltbX
OOX4XttbD8BkhOvSPUVGTJhq6g9hJazmMvJVqaxeQKKk4YJIpSnkstEAedYj2WXr3GJXZWCDJKan
AEsF6X4z9HZ/y+BNQAdUAkvNjAaNDph4g2zf5hP+kPwKdebQTdV3Q6+7mlS8TzwWJUY+XeoXBZpn
nAASqfY1MJyWXXN+1UGuQ538sBWrclMSPFEs2Q58yYvqONAqRiGLfea+RnNUH/F+fNcdl4ONM9KJ
mpkdzHivjAF0QpQhH5w3yzDnyGfKT5NUqKZxnxozhSKfE9kbIacFTDRBcwKDVk570E4BQid9hmHI
eUUb57kYLbvlHq0Nz4WKmgW6YUX/kThffqq+mBuSw/c0xaj4MiH4gFpEjdnH6I7fujs4LZ+c1bA9
QJcnI/mgCDRet0P+WSnrfmANzn6LuN1oJJDPOHhdtI/N8stvmwME0TLMO3mMIN6ZqSpDEnXqVWG6
eJs78+B0UX1HU3UyU+Nak8vFtOcSt+lzMtRPvmJdxQm/TalvKI4euUe6uH4g9+zbtQtyxS33LR6m
M7kuYLmgx6X1IwOmY2IbP5NIuCsHiSm5VkeTFE9KAK6aDmGnGWoLwyaHGpEdjri2HdvNYOLEHRxF
1fq2BO0vUAvf6aJfCtjsC+Kq1B9fdeSy95x+YfpvNlY73xuJ+Ik36GkZi/WQJl+DaT16YAHMYDgs
Wfkx5EAhU9K7VxLDfU/a8WTUSFPG6cvqCOOzsX35fA40KmfHZmxKm3AIElSh5J28CFceEH8eyFPh
fsK4VHcfVSOfR7oAArq3OYc5VNO9HhC6sNNZlLErCo8FWcXUVe7VjYPKB0oQQlbfsNmm+GJhhcuM
LJXOS1Bgdfkr9FJeY6QfPboQE+H6imS4ZpPb+EP9+idj4Ks6OMVX1Qi4oy3pN4TXmdA9Vss4c1M5
M2Hfzc/Odk6RhCg8AnlPp/J1kijjOwtDekZd1pnMPav8e3YOJUE5CIZv3Q0JfTPR1hYs3Wj8cAa0
calF/ViVfujW5aVB32WIa+6EeGVfEd89V1l3DbimIFAUDVHkDZHGy8gHm8HIkBELLsRPnWCOaw89
UTpEZLmeh0TfydGTtho2QE9trcgTKRVdEMGzryTUZJl/DCTzj4pvxxS07qCfMwydftdORhuVBS/Y
TudV4S8fyv9TpSCWgwAnnWZMWxAI/dalOHcSqwiQnUPv9yEaOABPqjTvm+p7Zg7mgmZMhBIkW/rG
3u0fG4w6B/gdihkH+qFsDh2Atq+yf9QBSsAch9UBFtZ9lGlFV55v8yVCI5UkF4RbFKYMc8omqQmZ
5ei1pOWCohh37WCKg6WGFlXb9BPo1I8SVlCbqJOnINrThedrqyATYm6PBsPTE4LSXO2duiFCzozg
SUakaBQ62Rm4p9dOzV1n9PbaNlPgxgFPPNAtt6a4x0JDjt1KszS/M7it7LzxN0nRMJNlL6692oEF
DQN5KnoKz0Ijyk0/ycYZCcu88WeDZG1w6bN1zMy170HNt+Fq3k0EO04+kFACCgUSmLDwjkXiUwP1
yBEGCVmWd3k8u9L6LEHtRYN48RUbglajP4rM9KRni7A/oMWHtIrLbU7eFsd1u7V68gijxKbGsJhL
CidUJZVWOSAT0nbyuKR9xbjcgdsNE5fcOSKC2tgIYduBMpP1viVR5CwvS//LrCEujUvl85SbKRuV
tbWhm23GYXiebROZl/G41IJQBo+RhIkeOlTpDWAW3BY7N5oyiUnkdE07novO3p56YP9dRua39NCF
RuXrzBSujePnOgBdq9LkLetInJGjcxk4tAKrgaXsBlezcZ4tNcP381Vy77YEaCLJF+tukI+1Tluy
Px3almz42ar4uXMjmiEdc+7EzFWrG1Zd6yc/h0PYd4G38TY5yUk0kwdSJ3FSMAFapTVPiJpB/RY8
L6tnSLwrDQsP+qEKrk5JGLlFtTbHDVdKZN61wQL+tbP3GcoWXpf/u0xBVJScVe5ileHQuHvVVDPC
nLd2Nuqrw6LaarkMuzIO+zwhZ6zoQoVgIgnMVwrcFg2Alx1tZiJUIPmvvjJsSKYv8NKbQxbQhJGy
Iy4mcetaFqBTckFcGrGfRd68FJGnt0KSM40YmCZvrDdGEX3W/ZIzAAS+OYhgYCqVg4ngx2YD/XYz
vDLt79mwf6d6xlhRfI0dKF0bPyZkiQ/HLS9LTPBKVe+aAelmSjRNqTPkEUH5NKHEDcwHH+37amKq
D+ybeviH7Y1PfskII7CwaNaSgUJMUByM5AZ1PaEpDWzNyd04/chbTQwQJRewXzPZpk6Z761J7y2v
58ZH7eJ0s7WaUeO2TxEjnWTi4PZSGjjT7rCNRA9G5D1pEV0oCxj9L0HIGBP/U4r+nXs80KDzxAI3
JsgYKLCHeJzhtWwCj1m6NvNPxRfDCkWm9iXn9t4zI3tj1az9RFI/Yi+wEH3CzdgVc3qui/ZHO3Zc
sfmHpNx1p+kOxs+a+e+6NuqZYZiHxlQM1+zWGwjwyHN+3xVv7sTmUCHApjdqvpd8oE0p6FIYd4ld
ZvYP9jS+sV0MCy02re0dMVL+JpYRsZ7zDbAUXVbNTxnjPfreTSI+RaTJJy6+CJGf4uChmt1pbSEn
9YLxzjZdtq8ReaKD+9CCMVogJAVxFnpufN8k+odGNAOZ7JUqD2cKOv1+8u4NF9wlCSzByrTy56Hv
3msUaref1cqMCADnRMW668R7E7QwfW8rp+lo8WxNnHEXJeUpLi6NV74D9L2OkOWDHrNztHMX8q3g
evJJBmO+sedyJ9NooyV4x4TTR4RzCbaEIxK9WL9pKxnmHFLovCmJzaVdVQutTj3fi5qjMimsJ39e
nhNdvk8MOjqRbiZSVAqXCIqxesmdZ961DXfpITHbsGcfgr/qIsf+cvu8eoOBbpFe+JVnkzyAyn2I
Ov1jrJlqLSnyJben157GVVE5BJ+Q/DOOe0STKWpPkuvagiejw2y9Fi2kxLl5cPP+rfFb3m7NE8B+
BFCGzwgglrtciVYO0TrfZG4ERwl4NWnzoIOH0nLPzawOYLWQv+U7MufRhzbyNblF70nzGPXlfdPi
g6kz43kqYRAH40OaMqkyPFA+lcKYnefp62RMX2wVUbFp9HFwD0WfPZp+6TILx1bRQecHZ7XSBlKi
DMJrPTiXBiFV2quvKmfhqhqkjFPyyuxZcRLCyPDszgbWY1/cc+T8YLB1yufB3pByGAZDujeDeIdO
cX9T0NxYzByPTn+Nsc93XCOGNd8nDnAoQn36VD3bKYW3IbYgOIglqfdRZGxR35Nlx9alxkZbI1QG
UBD5UbzKZf8Eb3rbGfS0QbmbHFjzHIp3doUUMSmfbhd+Z6SfVc7Ug2daBfd6rjAkNJtWeO/49U+t
EZzzTIa6819YtL+PWbVJ5XSiw+a4asw3Cxnuypx/l8KPeVjrh5lbfmW5MR/OMN5SgssTpcddMzgH
22x3hUaH50TPNtMHUi6YJtjnKUnOJDV9sr7+0ABxQQWxG7eLnTf+wui3KVl7OgaByRQuBieq3xk/
F0t/9YXzMtv+i1bM3RlGfOH5eJ4zF7SqfQBL+coe88dCrQhJ3yRy1ln076xRL4iJt5nMHtg5H0bM
ydnMohV9RYCDjQQyo2qeXYUcauJWDvKftske2BWEOSQhoY+/GMPsl24D6PazNcxHvP4fNz+aUdZ3
vUrf7Xr8GDsD2jK5LEPm7UncBj4+7ETF7ju2222T8QAqCEIoyI/x0g3PmIPvxi+2sK4Vn4nw/S9e
659uGKXbXQXdgk2ay/OzsYprOj2zX/qOZv/cIK7SefYDyT4k23Sfq/guWcg3dNGcGOX9IpxTK+rv
ZCAEIxtO0ujfBTeVC9LCneFxJ+xMM/Mh18lHWdhgeGzmeTS4PYcJN9ibNOSdTJKNeWPre0SkJ/VZ
ecFeDCxTzG68iKW+jHZ77BZxNgqL8TPPSzJLdJTd9db4zHDpqeWZAqU6fqwscBzoH7uKS5vTU6K1
n31uz8K+9jX902MpR2NFvDZuSsITu5OL/Zv+rA3zo7l4FznbKIYl4hcY+Wp9u1giu7hG8dWK2q2q
ye9MmF9xzhD36sG/xwDF0Ap6flQIAmIijERti9Lv4gz5nnixZwuu+yDmtVdJQvyqJuxI7s1v7GXv
SaQjHiCBOIEJf2y/y7kUu2JiBOTNTx5Ms5U3gnGX7WUZnPt0tq+B0fwUk9qT7r5TxXIXsUXVCzTv
TP8o+uQRwmWgVIQQ1XtDixshHp7k9KsyajYpln3udPZIiMAyvYxW8wnndGj13aj1u3LmD6+3wiJD
NOhzy5HGnTu6+zXbGCGYgrMW2dUkxq4Nm3JKtNVhwsyVACDPPA/ld8dmA10M3M3TGDCLK1hGA7In
6X0XZdRInBihK/iYRkR93kSuF5obG+R9uW0os4DjPWH8jzeDZ72w3boP8BWgDjjS4+wTJ391Bm57
wPf89OVkMn6ohd7jWeTyu2XFOVdq3u+Z/x9ZfhgE83ayLm4D8DNvEf8/TEvypsf2yZVyG1BGsB1g
XI5fFy8KNeTWMBQDakk2g+X8vv3ebHYfTBGcVKPulcVcuL3FStx+YeFYT4QrJZtEBXdT3D8SGXuk
7SBzLnmxC3sLcfDVW7fWci8tYkSiyaEPUcMul/7JUOyfb180Fc1b78W0e8m3rRXQ+sJ9JgHxAeUu
JDwxbghVevKRlBBessmK4KetI+SdQj6ay8KTPNgsNHCIglMmw2SdkE/3KpYea7fe1obe6cRfuw5D
EXJ9MrbyNZRqmwGzzox7nLnVKpt5HEzjvvWGC4YUxoTOIRr1ZTa8+5n0Fwiqu3QRB+d96Bliz8/4
NoAKznvf7y9O8hHfRplj9Z2O/k+mrQe3ZAeqyGOPvZ9N8MKKZg9y8jty/HvgFERcus3BN/XnErmP
UZGGY68OfskEhwRBfoG9MjTC/oUjsi6yHSO8dT97P0q2aRvJhjzPIbcg8+YP6B3U79CdvdIzNh5r
1XXa4Y4akA2wgSrJxWACMBX2x+3IjPX07hYNmMMCKIqhL3gAcAakZnPMqn1gczyimriXs9p31BNH
eL9/ahr/By37PNcAYj+JNC83Cfql5Ff3d0yskKaNHPM//w6v/Re07Ot3W0CX/b98zz91n9YfjidE
4ArTst1ACusv4acn/gAb7KEJJZnzT1HoX8JPR/5hWvxn35GeycMGteg/ybL2HzhirYD/I33LlKBq
//ni/oUQ/H+Iwf9BLOK1SsoOUqz7r6JPO5DSCgKPF4j61HHMf8PK+tbQL0nlyz17ul8+swaRPCzW
CPAvZhz1tzfmH7/7779L3H7Y3xi2jg++lr/UCXwRoDE1EbP+XWEa9UNjowSNWD9Z2db2bzT+Af+t
RdR8iH2wNb+0Ng99Bu5s5vD03xtjOuQFpMBkKH6ADz1WOfGuDMjGzdgxDZ04bJ0sJg+6TF4SyLRY
1ySSdnHCmR1sarsZkYiTReqQ9ztNmPRSmdxVsb8fNWh6A5xROBjt9b/+Q71/g/X++YdK1/RNslos
VGX/9q4qbDiEf/rBnrE8BTERDiL1EasnEuENpZRFTq5M7F8wEH/nidjXt1SjBIt2F91GWHW3jSmf
lFn8vrEXINyOsP5or91WhlnJMhWjWhOiasUGp5kUFWRG9ao62jvE4pSQvjjQY2t2ro4dVp249+Ls
Pk9ZswJksvpKgO4CrRd46WvC8XrMF8VKQZUMrQhtNdfM8jY5Z/+t8OeVOrzsbiDiZETGh+MIrxtg
iPe5oa9UcbNXvvUCNdJEyEPjQ6DVPvXhXgWc83xL8ttKZ8qD8Tq4fABI4rINoIl5+aYfv2Y4MgnY
I1c8S57qniybcWLZWGHimp2Mcewt9zoYPodGYjFyAZD9N5/V7aL794vSc/icJClg3KH/dlGarVOL
oluCPZFnPlP46DkV2Y+A6fFQYrkos5IwMnhRVKqp3AxYObKqHTeLK/faYPCJgnRnMd6LM4FOmpEh
zyI3jEY8CHYyHmtFEIxs/Hfm68RukQeyMgE+sQ4uaEjiXVsjGWjzjvCf+cF6G8wc+RLZ2TK9abzA
O6wQaWJ0rbjum8EI23EMwsUJfuasZ4/0g+9YlO8cQhWBQeDW8BPyloAnFHb9ilPiWlRceOhpeFIO
d4mVMb4pr5GeGSkd6T0Os+1ubCs/p5Fx6e3uDuM4JrijMFGfdgMVM1+AgoFP8X+xdybLjRvttn2X
O4cj0QODO2HfqZeqpJogVGUJfd/j6c/KVNmy63f8jjM/EwQIihRJdJnft/faFhTeVeT5d4LiygrO
HDs/SW4YpmxcK3uc2vTda9ITO+peGtv/5eLxT6eU5zq+7nmQygCg/P3a0Vpmz5109A+xWY2osyHZ
eqE973SAzZ3x0Fnp838/MH4lbquTGFWraVtgu2yU+X//j/agtwSx8B/NibAHx7ldPKq7ljwZGCV8
Jbfw2tRozcYescAzR3BMm4QhMpItBB/HJg7fW52QJkqB/ct//2z/dMz62O84Wpho+yZ3qL9eSA29
LYpcy0jUNVDzQtVXhWfuZAgUMQxA5qf9Uyz5v+yDf/i3ltAhGbueiSPB+mUfoKlCbDFq3iG3s/fJ
9h7pt4uVVybvLRjcbUhdOSV5579/V13It/3lDLXhrnOblLep/7hH0Vs1/JET9yA6hnBxeBOOU7OK
xuwSVGKgcMmEyRoQq1pPQes+psTc4qGFlVm64l3X/TM5bMRqcVvitMuvnAQlQsJFJhApkcC8DX3L
/ezDfcWlRqK2cLN1lTkpfr781mpRRmZz/LVotLvCck7FwFEwu5j6UqdEDZCSPTxFDhMNZ5dQ0OHY
vHXMcgT+0vZrfJ2YaLkBhOYZbY6zKr+FM7xFjAhkPka0+VwqdnVpZivHa350YH1QrGHEGxnO1oSV
QSxgVuh+69A3pDafDCNwigkJSEngpz5BDNb71NtnHZksTrtuwDQ6bT3ZCidY3aGfOssLTzYtF1o3
W9K2BipI7DayPDSHckQ8OfbazOZHcyifel3+LbfWlT/P9zQawU1qg1j1sf9oQcvGNc2Pa9fmszNj
Pq/l3WF2W8pINRo9fye8iK5ujuWzZ0o6WXSoZOrbvxwRBvT8Xw4JTwDq50A08M34VOz/fgIEBrq/
aGmmQ+gTHD2au6QYbnqI5HstIJxv8JG7TpRH9OrKNAMaQJ17BX5YQwwVHufJ8jcDjHzPXJF8ScPC
EwfdG3tccxjJc/JxK8YqRPwRN9znTJRFH15wXjz1CRBvI0+BuOx6LugbOlCA+Cz0/EA+0NHZP2I3
w4dLvWSmBb62wRpjhMRAB70GRKO7bs0FO0BJ3HeUz+9d4ZxcI4Y+bfvfS3FsovEeLjvhzYMO+qXt
9kZqNVckt/2OlcJeQ3p6nKqA6rRnb0sOp5Yo72p5MEV0yezi3kPxtsJSTg2vRAxbAZP1+2wERO3u
7LxwVxnhFNsu0aDTL8F66RlihXp+7BadtESdXJ+CGO1o0L46IDGmJpr3HqYPgn5eghL1E7lBNBTa
AB10/JAkRPTWtMudQMN55168jGwop9Wu66U/TnmAYqVz7/i/LUZq/wB0l+RHb0ZLOVI2qA4EsW09
kccbJx2vmjnpNx6/kJvxU1lfujEjw60e7ulKvpM8SnoOIbhF1RDcWZFD5rh87iCJ7iLcVmvXRpHs
pPou9RMEQ4vBa5FATQG9I3eZNvxWG1hD1F41BMkWIY9b8uCPGmFfFR3gaco5knktJJT5laEZ3TGf
ri2AFzk61XeWHlAYSUjW08l6pRmGfM4ZbnABxVD8cIqnSbOpE5OKAp0ojgYOCRiCEYe/Fe9GdPfM
evNqnaZJRS/VIKvPFsdK3pxN2fHJcIZ7shOY6vnzjHUwmeroC9bhB8Ck5zghUdKJjHWdzjR/Y9yp
fY20yKTSXe1G1wZAw8EwI9QVsAAZ5E7A4LNDTeGUo7vs18bs3/khLIZcGx7CtgYcquPs5nRdDbp5
F42udhxamEutsRCzfnJS3oZbiQMGxfpi1/a1Q0eRvj5qh9Smwyq4u9QTLvbUwFwgItqdNqyAMn6C
XnxOdITHYylMYOnV02SQlb5IyYY/leYq7/W9S8vpYKXcS6M0d9b4J6ddRO4m7RrG8mhExhkNy0A1
q4wrRJ3mDVEC20rTXjEj3TFoRQKZ0gMwDUZPlCEACA0vg1Hch4L9nzdCnNFinlpXHI2BEarNaKW0
q3xX9NoDTQwyygsusVZYHNo4AvcOokhWsGm83reajErtNfp4mkEmOaAkR+es7vTkMKcxnMbVRA4g
yoMppUUQzMz6x+QqTWT7Md/XdflC/Z1iRmyQ+AwlYFWiil5Nmfnqd6cAU0bN1ebYjJzH/kSRww6u
s7p+KDz7eLcb6UdXM01dj9KkmJqdkwDQdRG05cNbjQR4RQ/5wJXtup3OgKVeOkx6dJu+kcWU1iAS
KHZRwC6R9s4uuoCmgL3mjl8zGBN9FzDo7vZ2WiOOQR68FG5DZw0uxkyzGWDpU5MN5OFm/muKOhtV
xfSQEQK3yqGSOmbuyLBwPK1c6gvNM25omC7YRqiBoQ9APzXpe82gG4qdnaDk7DIUwaNUKY5TuZDt
BwKhMrIXwq3Y79aXSoz5JW9QX2gOZDmGtl99g7uJlpDVUWnkj7gljXc6sXc0MLVdyewgJeNbm7p8
0884u8x4hRefpFsDNVJmdby/GMFMtzS8zOG+pleb4F/kaogPoLa6J9fHXtVVN6mJr7rwhk0y9j6C
DG9bt7KXvLhPLvObI5EFNC5In1gvS4ueBp0QruH+6HVRRmvOKqSg5zWIH5tWQkJmLpqReVdgKWLS
1a8cbInkkez1KHl0a66kSeOcUp8SZFwFHRxZnxQojI3dQKiC7VruduhN7DMeDehxfKr8mf6J0dNG
XHr8SQDQJetl1vbxxL5K/fm7Fn/jLG+3QTImGyxPX3paPCCXmYT56RMU/L016VIWQtX/TjTYu3CI
7NM6hv4T0UaPqrpZV0O/E7m4CLB5a8aRJDD2RHYtJikJ1otnrUCI9AzwuG/GAzwSpzhVZvgD5NqQ
hT9yCxR4XqN2YDT11FU5JMqsSjaVDawgaL8Kzf8RSDp9RZtnDrQvqYME2NUxSS7rod6WU3roBZW5
Zn7Mubys5sy7Ia2JartL3XnwN+nINDLNTr3vvieJIRC0NHxQSUzyTSm70regk65LM3oOwufWOGeo
8lYitYhtNf29XmGsJP0cRySvHedYhnz1u5Ze7TzR8zd9hgYooEG12msCIrGhh+PXCDTVqtEI2RiQ
vK4b1yJ9sF+eNNA25GNEyBqzbIPWfVUIrrld+m4PONncLCWec9a/llhLMFNgi68tfSus9rRwjaMW
gZ409rzz1Pjvk/xni1dyqoUZBnd8dZgQVnMdPkUG0zUzWevJ+NJpJQoa99kIdftZa+5Ih74nfhIS
o9uBx9EWfz1aXOKLJs9f0lLDtUtU2pwke2fwJrxCOMc0X3+LEnD9/fxK6+d2HLVk41JFOGrV9Ny5
4aXDrw/bnc6ORi3Z1p7mWSdiAzMSWfHDamLAs9WthUQbcnY3vWvdptXZ6GTVkwBpjZlra+0COoh7
rGStnAA2Hws88B1hwjkya8e+Y7i67ErTJPI6nfN1v2jUdchoo6FOCjtftz9NY0S2hFz7XISyQJEn
2DpFPwD3cIPlhLZiP5M+vXckcNmUYRNOzfi7W8rreUqXU1R3yynJY5LMskWXv2UvkyLcfU/Gdm2H
B+h059DLSSXKumtK4w3XzuJL4+XxjsZnd4oDyLvGiHYhchFSpYm+703jqrLFlSjMDc1I+CqdcZVg
rOCi/8Qhzm3XSmmPSHZdHzIasQe0UyDJNigGzotHVqFs64Va+tY38e245FgfveLN1rMrN7qrYuYe
yxzeBsFE697DcehGt2PZPqF6eKjTmGSn8q0Zp3NsWBvdM1693vlmnShkP6eD3xFPWL4ZWXhrdOAT
DQRzpev66Gqx7nnp1dA73Nf7p6nP3hhDnYdaDlMskAli4dZHMcyj7d/MHsD3OeViit4ME25ubwk/
+aZE9krvPEql/YDdYlUSyJyTNcvpaqBoHrRsOFWk0v1J93SMKdjafflFgd0VHDhlR6etTc+eU1SL
8RYq4bdaFGMG0TBOrxl3B7tAJkwsPZcxoiz2FGnqUyNSHwJ43jgIzcrHJO3Ij2WsovauWlPHSrzY
+gaOEuNsM+wjIiX+gMarNc/qTco8pJJEkY+6w390jMbb2Pny3ShzXDFOdIwb8RImVH/GocDLEewL
WdCAlvqeDMEjE6aDlZWQWQr7YnThk2/28X52fD6vsA/xxN0NwiSshp6Yjpn6TthB+YmHrl9zEqAE
YBBHFl6HxorJumV2KAcLe2sbRJ2S8KFqmF2CkQt9DvAlcp9LeoBVbO+Wpn9m1sbwCC/H1lmuHKwB
CU+YXDe3o8P0JODnabrkfbAoyNm29gZxghy+hi/QGdrKhr0O7Z/AIIsh5slletnApVlN82xsa+c9
lbd1WfpTk8QA5XXlYKi38u4AL4hAHznlRi0rsO4CFcuH7oh52NtM8t+hCX3S9Xnre+h9ZQlPlbm0
HBevyL4R88W4Ns0R3GTJD3qf79aEy6rLMCry/ZLmOhKaiaUVKbQBoXUbd+I+MTxqbKj2yGm/0YYB
pWbJ3dWJyCcidl1s+2AFbBFW0hQuu76ANtbpy0Z3/IisitugIxFknBnCJXH16nXBgw24OpmxqMCN
P7hZ/5o7c0J9GaknJfKLEV9AuQMaQJY14KFeR44xHlzqqd1rWzKDkkfMtETOppZ1TGcxtnm0G3Sq
B02XV1vbBnTQzDFoN8+mjEA5mmxHwqwKkdHG5BzvZVlxLCOfrzXddS7Jhw4VgWKccWdjmQ0GChVO
0n4NvGpPDi4TUVF+0fulJUQErXaSjufGMoINodJMUBvc+yaDJmruxSZviMpJNT6Uo3W303AsW6ia
nNxq90RcaeIIrb4TJN86dsR2WIovhuBWllAZHO3yJvGTYpXi39to2PsXC01KsFScHimda9MjQZ3C
SVwzmvZ8716LifOefKoSHb+Km1DFIOn1Je5jqY7yPo66dIq2uS4GeoiMTsZJgNkU78vC+CFC+SEL
ISkyrNVCtDaHF1HNsr6Iy+wxS3D6JPI5Zm01B9TRA90gd4AZySm1rMTQxMTqSrZpRW3ID6oVhaS3
WBPX9GLRtyWrOYLcIH/SGJ/51sTmSqGSoEUZTYqNVL5bmb4ytkUTvAzRxc1lHRcqxcppkV5wgG8B
1T7k03SdEOu6HQjUWOWxhZxP4GfJlgXuT65fZRhICooNCClMwFYc8KupY7+q4nZBMY7K9ghcLl6L
lAqP5uTFtiSQGNBQznhhJPFhojBcVlZ80Luso+iUUjbKbTyEY30q5+RbaFGF0bXLoFOUaBLoQ7l1
H3gkW1O+53Ycued61KMtcavNOhm8nZ/H7aa1ig6o7kNEAtI+ChZOWnphTL+KvsRilpTpLhuZKaCr
OurxfGw0+zmk9cCsgNyZIjh1Yfp9DNPhmPY1jEVvec/FUycPYDuisKb56bd4DPDrQANbCv5JSt1M
b8TdWLn73KQ6JxLKSouNnolZZSsPPOoX9rpIz6onk2nJO+UVdvPoPcaZcZ0t9l1LONWWAVSLw3jr
4gE0tJ6sGnmMLVaBKQO1lo6Wn1O3Mbair+/a1mImUKbvuEaYwKGk5lKJuA9KcDDbVMN042yACt5Q
sBeQXDHc+etpAFgsWupqWnWccXytaP9iryjbHwHWdVnFRaTR1fN9hAtY5JzUk2Nom8yvILO1so7G
KDgcvCNY32gzcz7zDds3/EQN1v3obBNIyqzE1A+JRYHUTyAccE1ZR5KtoFHKXOXhgGrar4LtiBfM
mV6bejhxi90E1nxkwg8esSxWYAPylXAZJU5Mc1psG3uj025C/wAo8ljWh4YwL8KRSYUe92FVlaDk
/K+x1d0BaDyUVKR0IwlXFLFp0zPt2OsQB1fcnLFgw2YiH3x0Xho9o9GRzU/O4h4wob0Onvaj6coY
JQDGXIMRXE2TXGdYGCcxpSjbXDfMbyoj+VplEdb7efqGLFhbtUN6HLDcprnOvKbQycIFTbwanPY6
8A0wS8ajgh4s8bWos2vEbnfkyRKDlseXxU/gKmXNwW9EeK5L57veZ89dyGQx9jIUYSLZJhnHI8a6
TSAWuOyx/awHOPvwyFyjL673lGyTc47pbaPB+rY6MHEcqOV5mhmmON1dbFHPBM91ADI9bw3bfAOD
WntrEdRIb3Q+akCA7EktQlH3Esfyx+PGp6xZ427U2tI7N+QK7k0tvG/4BCc9z9DJWFxDhkmbzy1k
U64lyJW4Lq0IoRSnMjJnTFROI+Dw8diPghtE3GgZIGVQXTSLS0BDdhm9gl6duxUUCxBYGOG2GJF+
jqDTZpk51qWpyRHxZ/yYWlMLnGZ0TLl34wwhQUYtgj7Du9aSvdxFqfmxTT2xRPGFmv+0DRPqhE3p
7ZLQfAArEV+qTViPNc5ULS2NtUVZ5FAE9CcpmTI1bo89tyP7DLclIecAvEtQJMiU/lzYPvYSE68o
puS6OOPdOalC8P+JEv5NlKAjDPhLzfw/8m4/mFSb17Ts/hZ6K4lUvPCnMsF3frMsD0aQ55t/xNdK
v9H//3+aysN1LM+k7my5hmOjG/gj9Nb+zacJ48GqIkMX5QDN7U9pAtdtLHGO6X8IGv430gTddH/p
/BCtC9lKVvod3ZccrF/K/L5oiy4Iau2cECCyqSIOvoL5zro3MBRxHz+2IToxDekXMvp5LebgBDfh
ecm122wOXFz2YgaP39AectydMUg4HCW87Zwx/fDC8TbsN5kbL1xpq1PQeNgvRLCaTYiMGhHWO0JF
t8Rc4qHzbWIMmDFVZX7fOugDl3YfMkzC7VJcR1NB1c+71aVkR5SLfTQbBuJOH0hL3Ito3AffL58w
VV6P1vQDDSq6UwvtVj6frQKpZjBBuCgudgoJFJDPFQUeQh6M9B4+5HczWcL1QgMdQGYt2nu6QIig
ZCGn6iNYynaJLyvbZsZkX7jMVjSsZNBCgTateI+ybC8s5owlpfNhu7T9bT9B3TKyloB6UjCD8n2M
+OM4gxrYWdYTjHVE+ekXzQ1hNJp8ZztwV1RioC3RzmEMQLk2NH4sukVC5sjcuDbuwfuePMd+6EZ8
cqaENSe9vwEq/a2zh8eqLl478C1U7do5YarfNGvDlMFR5bLVIIzqwoEiMqIYZ7Zq98BySaripuRc
aa7LPGqCMzhckYFL4sGYXxEysM1SfoUWCwEgkOEWCAdwXij3tMyjQyqODk61Dq+et0Av0/v0slAt
A67JTAeQ+is6aO4Hc4wXyUsRJd+moX2DBfzB6sOdw3vswKripoxjGIA44w2TtORwCNNVomnXQSo5
1vb0vcnTixYhh6izLN75y30W31fODzE5V2OVjaeOH2Guyul+nuSkY0i3/nePmbxWNYB9++DRnpbb
iH0Ndbvcj8CHbQaHK2+CE65bKTrFFJK6PmM5y6Kn3hy9Q9R0V2llVOfKHYiltNptlPUHfbFTKIXI
je223ZFPSZW4TTmUE/0raZHmxjGVeTS9OGWd7HRKfxYIkQjTgw2a0JTdJrC8uLeH4jn3qucUHAaT
2C+Wm36t0ipbp4M1rAxX/wJF+sc8XAm/uKIwtPNSlCMAvFF0OC6kmWlXdeVDOTr3oD+PZWRRWq7G
U8P4onXyHh9dcOvYeCcLWMFhvOHOfb+45bSuy4O9gAu2TcCIAp2fWabnbhr1tdmZ6dXnonViC7gu
XzH3UP60aVpwQo/zM87pdgXSLfC6N3ywABa8AsqmjPada0o0tGroFjogTMO1vlgvtXSldBGDrwLW
xqYC2F0M5l3WDRb+So0hDn4+SOYUiudh4zdIb8n72jWiEIAcoGqNshal1j63abWObJmyEulSatFb
pNSotVauyYsxszGP3Gr+orew9XP0yFSav65rSwVAtW/osajn/vJ25DliVBX0BAwKY9PY6QcOzI9H
acPPtNVjAAEMKDqAp7Atcem67qqwO5rFKDhPENx/uALtfNWLujm0TJvJmqOlVERrNw4QwiRSgsw0
uztVftmdVMCfWhvN6nae6bJ9blLbk8a4jqfY3X3+PQLrn6+cuZdsFptakVY6aJS8uKKKvOzzxTX2
DT0SVExym5AL9SdqUYSBfQyxdssXfb5S/RVRS7wqLjF1CIsIVvnKj3fq1PupDUOc3If+0Oy8hqPb
HsqHtsfAmBax9QhH/zzP+2pMk1e8CC5mTC43nvmClyNYMIz6NbG7denWt7pUrI5U85ERDPu+BrQ+
DuXjOGPa6Q2Ky45eXKtYKcgVFAFgUh2Tdk1Q6Yra4PIKKOsedBzmLlpbmHV2hEhgyKuTa8iJ1mWa
h8c81uCBDnTwAnfRYN1k3omJfH0wwvKplQww1xQXrargsCUV0Og42XZRd+4XzCh4ITw6sqdgeW5o
IfS2RraEx3Raa5b9NCXddUkoUGoI4myXFoC9TghKge44n8vv1kQHpbPriFDbwXuK/QCNlZsewPA4
20rz8iOhmy81ARJF1Lf3jgjKW2Nw1yaWcFfr+sel6OPTUha3fTBpdJ67Es9Rus3n6D5PomCntU6z
rSIn2dKKex46lNRpWHv0Qrjhtnq/iX7vUb9dG9Fdw9G1G3Mf5/Rctye9gNgxF329CUKSG/E3cRqT
1z2E9DIsuqN7B0gcIQbFR9xT1EA1pC7HY49yizn4x2mku3z4TDCE+HczDDAJ/hIx10EwxnApi4LV
QHq21backa476McsOX3ksqmIs6WPHUA9PvUyuMontQgqjs3Elwfj5+O5EsYeJds+mjC7ro2pIQpZ
LqgTeEOFeTppTuQD1qdJdhZlDloly5sYSalx/rmmtn0+dJfqi1bANREu7wGYvwI6wt2dpu+4jRkr
HPTMDfC96MZaPWvJ0KXYoNyed7G5rB1qNlUxx9CgSSpUC1s3PRBBfyYXeqZN33/wtrOMMLQZFRjW
ACmS6NoTzgSq4rrJjvnzoR5RZQbnOADDc8idnrS+JQdSrqqSunqsjdawTdLqhxUuLeUQPAeJZxYc
kfwMWVBkgkqHC0B58dZdBBOmnAEm+gm4Z5W79RHZpcL86N86+9rxyUFlL0fJwnTXqA4q+OlzL/cy
Z1GFLao19QS1lDc4CVA6ZA6kSlZTi19y6dS2paa12FVTBKz4j1BJlSxJWGNxUtsqFXtJpTXc5U79
pPa9pfI+1arOuAEPh9Y+48on0tcV1VHE39uwov0rAqhJYYG7W/2O8idb5KKDJolwDPeoeqgW6vcO
EZ3s7ak7qJL450ITdC0+H6o1tW1xXuoy6ehVjrQT1W+qDje1BszKASEDLVUdb5+Lz2Pw80B0EZMK
Tqz9oAlEPSH9ubQgpgntSHlSCxWvZ2tDihxPbhxlanIW128qSO1j332co58ZayiVubSl8+Zzx7mh
RoLYP+1Ds6eHMbo9/Aziuj5S9z7CXz/W7aT64SYGmGS5dz53kdpjv2xzCx8YdFZg85GnsDp7VW/i
I6tVPVbPGFoUbGvc37rKMVcnb9PyC6jHbUJrm7KTmx8Z9lHcgPGyUqeMOpUieH8f59fnNj1E8tAa
WPHDkjDvwGQcXaxtlzD0VsZ7q06aeu7jD+S2MuxybDy9u8G72ZKRSm/N/XPtl21aU4cbjbE7yiAP
bWTMzGHnZjHVInRSZz9e9oa6cAzMdNRa4Uf6FhDDN7ULdQXLlHtQPcytgGua2qPoHJ1Dm2hSVfoz
We8jNTMMSTlAIeBt8T6Hh0aX8X9qF8KZH+vkI3rWRNSH5SXBSCvPS6eVvO6WWoQ6OR0sTD9fVJn6
HRzAhhAjdvRHxqM6W9XiI/KwqQMO3h5ggAqX822LV6s9/ZfHrefg9M4EA0+VJfyxh2WgZyX3ulAb
KeuS0dIlwOv/uDzbvhyEyIdqTS3UdVttC9DfBkXt/yXoNaMyzo8kW5Afq7z/S+GH8CJTOqK+TI3L
5ZdxZhmw/ZEyN6lYuY/njLBZtuovJp3x0UGtqqcYh/18rXoYqohMw9G+D1UVRd8Divd74pEJqQID
fFJrn4t/2lZo8D/JV+AlH4t8in4+/uXPJ+Yq23yJ3tX2TL2OyIWzbZvxPvx8mXqbX177y7Y0WuDf
tlRs4z//scjcV3e0x63623KiGdGC99eb7nd9lLejQuf0sUJuQGoxtNytPreN0GgZLwoNQD3t3GnM
zrnW53vTkftCvSKcY1bVS9SL/+lt1BN/eY0/u1s7MS+F/PJRY37VIwPLm/zfH2/38bdDNaG59/g1
dHNI9+p5tXDk5/14dlgkt58DRbMqLhPtyAFVUfwjbyiqx2PrVDNij7JoDoOeYjDU3PYURx7DgqLY
A6evTrpcTOrmXpkJV52u1NPT8lDKsYGWMEqo1SghcvgwGAWeG2EhLpShr4AfwfpXI05SwgkCOnOr
Jo+D4jJrQYOogTMQ0MfPhXroqSuv2ghCQOdygWX9M5M+Vpdt9bhSgZne3N1BEO92NIJ/z62q2fK5
OW/kAikr43u5Rq2QO0JSPHkuNUoYSOXGklce8JEFP1sAfIjvojapL6QWYaKD98+zfefbU3Vo5WAg
kqOEWN4aPZ/WkC+7wqFs12vcGCSji1VIPem6JyNjHXkx175IjlJA0LYntdZ2eXTqORDlBdTOxIs9
AiTtpUqhlQu1RlzGxorb/tDJS+8k/1StNWQcybruoZcXbuRmGK5Gg0OQfKL64/FIoNwBIsXa6mjU
kUvFQePKi0JukJUWhsFzN6A9XWtysLjI68vHmrBDkooheZkLMG35Pb26bU5qDZokVJ6lv0rIQzO2
hnRWcubKL64WjkxDLQIbka8cVGAv43sLOaAomctDo4y0BSxykG+Slmkc8Urk3ljOfsnGEESaPBtn
Lbyt7XLaqQPHl01yWHJcT9Vq0MlITwtLsh8ux8Um+1JQz5rp4rDayxTrAiPevoBsZcrR2Cjb/mqN
fcR94XOjGCINEw6tI8KqSoiAfyxyL3HJdHFx9v2xyZZHUBfCxejo/1CksJvdpGl36t0GGe2q1j4X
obwpdXr7lSAwb6veKFP3LrXqTKhl1laSrs2G1J/OYjJ2DgaiqSLs27Ycg6tFrQ412jemjBsXqcYO
Vk9oJSwFr6tfA7lr1NHm+TmMWvUYkBurUWf27Fzz1RiMc5GHtHjVwacWMTVCGp5F+E6xD8sOZU7e
GjHaAljmWBOqdfLpAZ2EsNASfj7GdT4eUhqvQZPCe0668VR6A9ZovYYxs1Jb4zjmw9nFjwK56Qmb
7HAKAxbq4X9sSxo6daTx5eMFnWR5Qz7YeN0HhGO1xpZxDYWiIcbcYwW7JadL2Tnaw+ABhIxF4O4Q
2Dk4e0qiNwqAMdWS17sZv/O2Ed5yq+f3syjcg+VXm6yqH6p28c5wBh8XKwgQWEIs6kznxdDn6CLx
6ySXidu+18tLFh6qwLtiuJ1c9bMwz5OOljNxOSEkPkWfCUwiMC7zALJQzf3iQb07pkNVbKBL3aNg
kFWYjnxPQcRpSqFyQqFxaILlLg3m+FC3bneuxuEymE5wGGs5WhjtHejvCQePdtW7TD/mNqkPjgtP
QxtN/E1Ti1+0za6LQCfI0W+LvTVzRDu1Q8Zj3x/8kL5zWNv2degulyTuNUrB89fR9BEvuOO8LtwR
iYlGL86whX7sjPGGylZ9bhL4Y2qtT+u31syHnU2g3MWM1CA3N2ndT9EmpM65JkAbBk/f4OOwa/1U
hChFNDLWADtZ8XVGROhKZzaOWn0Nfx94hmmVhwRr+6EA87cMLu7WdnxEmeLtMBzka931oXcWguYg
MVA3GGfXkdHIMkjY0gUWAMfQ4M5IZi6GR1bNUPXDxrQMBCBlDLTH867MgmxOF3c93Xk4dwkECK+6
syvtMfPNbu+5UEs6Cqm5if8/Ls+mb4xbSq2orjDqYwFuV8Ba841J9LAVDL+TZFeQZYqVG2JMHZiP
NkwKsv7i5GDZ89MkDFpWSdGBfwVMWEWLt036/ltpYf/oCz1bN1TW50R8d1qKuMXwOxgdfVUtggq/
f1iIUVmbTn9VtBYoC3M0do0pqARnyX3tyJ5dTdhAIAnthT2Ju9biZjkW2WYRxBvlc1vvPO4U6xR7
+tCFxirzbQQTZYgqHX6lrdGe1oDbuTaNxFLMBEPm5XIJSapZOQz9d7T5EPMsxrzOJxqvI/iy7NAh
CjMZwl4WLXkTeohWjGHfWuhSWhJVq9bNSzwLWkKpiX9MgxXxJaFH14DN5pUTE4KLh9LDeUAzI/bq
t86W400EEaQC8kFA4mz6lNjMBtEgrWLRUYHI97HZdQQB6/sArejGLFEuEGO3NevW3yBTGNdF690E
Ij/7mpNeaq87CIJrjmlaf69AYqxL3ew+nHf/1737t+6dCdvyv3XvHt+K4q1t397+Zir+eNXP1p2n
/+bY1A1cg9as7N0R5vKzdeeL30zdNrHIYZbApuXhnfnZujOd3xyPXgq+Mcqi0nD8Z+vOtH7DlYuV
hraejVTI+9+lySDR/NWhY/g+XTv8YqYj/P9wz7lzY2rRaBfHSHe1tRr2kCVXnUbkbsdOfFGjrtI0
0H0vYOHXWl2Cov9zPKae1vKZUpIah6nHalim1tTic6hW9KA7UDYGFO5gbsrhDSldzPXCkFmOevyx
6pnNEXF7ty8cUIOMFJBdMUFz5ehHralFHwumskA78cPU5o0sV510VRdUq2NQ+gu8QraqYXZqJVJd
YVYASySogLgQWM2jRq6pE3L2wfCwvPQLKZPYZeBPrWwUot1yJmdyO+VwnXUcZ0hngP4gti10eEnF
OV64EeZtDerXp5uGDXBHZuYrGDCCJqfqqdHNESqJ+0O7waj3QrBEdD0byckmGRsJyIJFgAkI4FcL
kkKV3XRiuB2tSCZuj+V61sk0I7d2AxYeT1Bo0vhhYNhD+BG4Tw82vfo4nOJz17k7fyRuRxTRc9WY
53kKE0J+TB1hL8DLMKObZfZ3U9bu0ZqgZtxzT6ajQFJ9NES7XOpuxokp0VjtjNz6KpzssR1h3DmB
z7Qwg6VfTCRd5fkdwPQUmhuhdpZW2TvPf/BCfWAYbHA71L3ngiZTVTXomgMgW7Mg5mNAVKHnwP7E
jOEhxo6zLpkX7EYE7yutpkwO/qEUiLej+7FLXsiD2xbxsgCuhBwD92eTMl6mc9fj1/MtyPeQcEZP
03G8ArQK7Yfc1a2DiAkchUWeBr21I/RHYyZNuowOE9bwKMAnkXdltdV0sCz9XStI0itiwz/VWXVr
pk19Z6Qne2hc2lRah3cbB5BwrR1NWqItZ3S2ha73gLyWe9dvIbS0MAhnArfjDJFyR1V3ahjz9eb0
YsRVuE5LcjNhOtbMAJzvo3wXZ8Z+Mj0X4BoPVQxQipn0NzTM8U5nSq1OlOWhzdB7zcZ0KwrapgzK
4DPFo7m2IutH2CHmHEyshZnLYRNgOCJfwQBh3OzbHhtgZzjEAaV7zH1gpAU2NYGwdapJRxvr/2Hv
vJYbB7It+0XogE/glQb08qZKLwiVS3iT8Pj6uwB1T/XtuTET8z4vDIqUKIkEEifP2Xttj0uonPZA
xIIxan38XF7KVMqidHbZn/Vx4KjhNEMjrpQLuozBwi589M305GDBwIbRL9b2ZzPuf2Qd8vRpLh/b
VicOZQY+1XGhZVkLKmVOpwh6vYFzwggrWN7McplZNU+FGsBfjvEWT4HChufskO5zIrbHwi3QEHZE
C4xgatOqNi6YjF6UDlmZZvlFn4+1bf+KzQ7EbJo7R7fUr1QxK4APcWOMJs+zyh8cHRBxuiHe67GL
AkcSj1fUKEc1snysCQPgKHaMi7/RsZOMJQ7rJs9A7BqmhU0w7QD+b8nQa5kuleVI32jutsXCY2Gn
tW80eYgxoWfMY0hAVAdXJ7KKA+ixJPWomqZvzeBTn9hoCycbRVMNGW3bWbLdYTdoTmQt5Ib7kQr8
YEZAnOAO4c6H2/jkQ9CmJ6y3Rw4dDJQW4jfcovboeu7MxwEtyjZtQk7T5j3jMDsKC+uWHIB8kuUL
UFIHFxcNwPyZXvk3w9b5eHICuxdwilMcEh1AX+T7zQ6mTnLw1YC5dTB+1dNJ5lBuJa5BgzYGtPEI
qD+nBlkPOACLe3f5JWWdH2YQWIdIIAEIUddDmN5ao3IesIb8yhzWVDKdu3hEzRq3dyg3pm2vlCRQ
6jkcffnWCAd24hSPR8iHJ8UxpneTG8zZhELf1HCVxHI69InYkCwPnD71QUjqP82Ur3Jdfkptq7DZ
A/qBdrrE8OQZoR3R0yRDjeguVk4yjLeVQ6xVm+1lU3E0ouBi9YjxFLtv1ojkYYwRAYxSZtsRzTA8
u6VL1OVbrRCS0DF4sfNQQ9tCjECMGT3jmgQNzEl9AQvGGSZ33w/eb3tkeelJxTpOPud5deqQDHxk
LgOikCuVp/Jvjv1Hy2tS0DUHf34WQ9ONCUOo/nhlYZ7TsD9qyuiOcsCQn4cJIxmlDkWKyJG9gfvg
wGdICjShqRaeZoN1s/tV1SShhLP1RhOs342pgcOvGQiaKnxzz1HdowrbyAoppsymk2DXhUdAaWG3
9QwDlx/kXQ5hbTgVE9CE3Mh7xBY/5orCFZeVc4Gak7vmR9/XHxY7oI1tQOirO3BSOjRjJj3FDyjw
n+MU4CBCiqiN98QjwcjW/TPNroZtxL2Oa4h2booK3Ay/q1IfTsQTc5WJSP7Io4PjmORctAXwAmvO
jhrqn4Nipj04to5aZc4fNKaZkKLtDbLSBXiKmDiaXOaPrTr746UxOCVpzRKoGSWPE7vIbfOmCH4J
NGqQXTW3i814QghEIG3oIIprHMgAS2ZmWW9TomnuiyUHpUyjlzrnWjSbA/lNet5s04JFY8AlJHsa
q4OVseGc0CbpnXlqiEOpsDpNt6qjvPeYSbtz9k5WD9rxGnGSLZb6pfhT+K629R1FWngEA7bgoiKb
6Z4sshflNm2Qusl07TXQVAYJfcyN7CdpxPtEm50LbdgL6/Rd7FYycKz6Da2pe5h0905LAtqX40Fr
9HsyfCOID6gfQbRo22YR8rq2+6RpztF32DkXpRks5QsDunDnyvySGOQ9F84zZ843fUlhqKtqPKg0
OqMI779ucC+f0ybx9sJ8qhwPWRVaSCcaKB96h3iBiLTXhPyavB7KUz77yCOXGysyP5hPJzudbefY
FXRnUxb1Oc0eI8bgWyjLH3RD8n0F/miUGFJpUY+sdXaN0Dt3XvS+AHwZTt91j8w3TFJsYCPox5We
41X0ik82mTjrllSNPtXoUKOCfdLTpA/oBmxl4kIBq5wjG6ENzcs6CP1fITtCYGwhoAfgW1uGy7iH
0PUMmvaDNb8J4Jrdy7Z3Akm6Do1dG8skbk4cJTbXLD9DIV178H4ngikQiXZEWC+gK3Db6S4E53Bq
N0p3CKbXl/U7Gcju+JpGFX2Nd0g9WcuEYmBwmiFLZx8Z0hjdDRZVdWo9kefEBGiZtqxDY2Ja5Kng
dzaLXCVvS7IxNM48LFOgUnXsmRZty3VARu/2xaL3Cvw9vq2pHsIy+8PYJGe8TE4wjNH9CNHgPNkw
0GjJ1NsoyaAxEs2wzhTpgtVk1nhPRdMCbY6fp+gNxjhAvA4Hy/rnuLgkOU6ik0CTHmQ9mgqjHnfR
GKZn1CPbYkl/glYXY1Bmgp37ZhZobfXyNVyfFnNXN2o3mifOKe/W7BtS3ZfaXTIQga24eNQS43ft
aO0eRzGkaRfQsqgxitdGCDsd+lkb9/VOjxvkVGFXfY3s1mldHn7YTYhAj2KZNgDR5vWbbnlPeWup
48Ac0DLdJiDnC6crM84mC7GfIglOhd0eSS7Yzygbgla53zzZ6OeGBtAu8hFMqUzO51LX3b3wABjF
jFLnrPga+GLO0lpSIBxZfNT9c554v4eY9SLSS0CPhnYozezs19bryLY+rdOXuNZM2jJLfgsMnY2V
uJ9+TJ93djDw+XTaeRtCKK1DRW3O6WRgLZz9DrYl+F6Z+9+oAyMkUMm1LMisT0sdI2//uyeOak/z
NpQpYXN69Kcds8sKCargKcEBOcnWms5MM+5byPpB5AIiyLxKgRmZeqpRXWwLv6w3HEawcJEp69Rg
elWJXTGmj1rt1JD5+73j6fXxa2idlc2Woq/aVkUznXL/SU0ulLzlZpA/M+FNp5nMpMDEk2dZxiJz
nmF0RCnJAJqFc0xGauvVTnOw2LjZwGyZdVbfqSjwJOQsNsLetS1ZAXWlz0xACDCXY/Fas9gGroX3
deovcVw/9wMc1LIT/UXDbzfNnnGauqOYMaI1cftJ9fCGzpuAR7e5OD6OvC6xA0RvOvEqZ2BfsID8
qt519NaxVzqHuKZ93DgonqFe40XOM/OMdlqcRPmOombcZ6zlXye1PeSPZm3i8F0kJckyWKAbV59d
u0wPKDRJt5elEYj+Q+BbOYUV3cFc19RWdgBLRtCmiav5LCsIx5nKcXZ7RIexI4S/Tz8HfgdAb+VD
n+hyQvLi9BaHQ3yeHmC3dNuh5eWEJV/KSWKbTNro0uWzCwdiKfkWFbeb5IEfiTcpCH2LxMyCt3T4
gRG4BU1hUHQo8PjdXWVv2g5VpwzZM5eN/0YCKvXCMoNZNQwTiI0NCw/aR/e7iM2PKK0gdEzVNTGN
i2tZ3d5S8yWTDoWQA7m1mtVuzR9ROiW1cGj2LQOtFMF/ZH/kBcB7jHr9rvb+rLEm6w12MSqw0LEe
YZVyjC57V+gj/7zJqu6tL5sxGMil+nq8djH3WFFfYYfmJnSFIp+V5qeum2uRvp8ZSP8VvNCzM8h4
qD8dayb9IQbDBwe358B02l2+NOBjFz3eF0kLMsxxoCXh5iRpRxmpHplW90H7HrMYodTS7XNMdsbX
vXRw0WLAJSm4DmG+choFSprxdaHhyQeUiWFFDt2xqaH0D4ptpV0/EKERHXS3FseZICRR+/65X577
e7M+liWMIKU2VnuiYPnJMg/PbpI8wQIWwQgPA/nio7lkDMoinH7a9FW209JsxRXEBbR0/btak/IQ
uTpXZl+Eu7ZmprhaZG2Fax5J47dhmWOC1kwWV1u6NWL9d0VXn1jTjl5BnnoQHjMFv51YqUe2YvV5
nZmvN+FylTQiqt1ktewuN2h9kTt35s5CMcqygYlrdf2uN0vwKL6e03pZ+/uwCYnY4RyackDG+nIz
d9VL0do+whA0ZFNsf4ZNKrEMmcNlFhxUCTOM/cwxepR5uYQHDpfC7fMSE2FS7Ktx4bi4Ga5osowA
5YcwD1gDdK4u0H6sKLcf1ptc03/oXfnstKLZtr7xWmMH5cIZ7mPlk7yYxJdSOSg5zLY6qMZEsunY
hybJDkKr51vEkbe1DVnsrNSwr3qClQ/Gckoj/vtYPKGWKrrWXaovuYtgh3/afUfcXuY0l3AOH6NC
ieeqojTQPdhtFac6Y8GH0MfIlUfZr1ZpB/BpjJerDo2tPZc7AlCnPaGAJeGLsPS7yLo4Av58Cmee
LJSS/CDzY9bzk5f63feiAXoCErmsEuu9qRJzg/UQJ4tFfz/Va94smW6HpEGuDXLnBCvud9tlL7Dr
/CPxZSBMLXGIBrZnYYQQeo5j2ArFZ5jnxs+iZiDqDu+TmVtPKnOJs01AmAAUic6D1yPLleNdFde/
dJ90+HhJui9bnJs0dvrLUPonXETi1ustKLt8wkjlDeS0Vz8MPDKX6n5c7HHsQEzo3jmJwbFPBDUr
YjnN4FQQi+9kZSzBZB0wfVnaeHIKZgSIjQ7sbneqLupjGip1HcIxvIJ/e3KGz2mM0g/Thiugt6Q1
jtaL67uf3nsmDSDQHpG8qnWMF/IvNnlLfsiIHhSwRjFdW4Ygwaz5DqbOxr9iVLM3SdMaW5WTgiRJ
/OqjEQc17uW+gkwlrD8qKuaT6yTDYaYcYQPiafusCV/KGbOuBOUE/cIeb3XTTHurdUnl9oYfmRY3
9wTHv0fIw7erEG/VhnW+FDu6ltSBy9RcWyaaU5zmaJ2bILQ6HAtg8zE1s/yD6J/PnuqIF9KSl/Uh
aqHp/FBnfkdfi5tp6vpzMlg1OXqzvgNjrL5c/+3SxNUYUfho34Aggjom140JAgdgZoAdTGz5msJX
Oaue9C9pRcFfCc9kqgd29Ug0FzmDuTZdK9N9bcdaBqtuab1ZRZCeWwckoxDDulxx6uihQRF8Wp+3
FrFBs4oniohaIddHyERmQ3G9SnVXkdN6Y47EsIQcvrqOELxzIzTXDh2E81r0MB36573MSDK0w8bb
utMp2daIPDIQ2BrFceRAcQ3jl1F70aGK8xMAfPQfbuVfTEkUbNnTMMQsSG6cSbtlIpG8knx4/Zi5
VLk+qoORHWXdHThh4DeFEeuH9jAaqbUlvM7Ah0/gpT26v/uJBKrJ9i6elxi0/xbRy9CROfkUSaL7
jGGJoiNFJAnTF3e2MHUKusfxkuVjhUa6q8r6Pqn5XX2NlxtSw4M0ZbjvQ5dcvWkIbxytjHCnkiWy
NHcRua2MeL05uvfafTUU/aFkhCm9DPsMTXbaR0vK6bLUyIfOEg9JbyNiTCUZF6Z5Eol4SmXyh6YW
LFztnI64AyL4+KTyRYh5+9c0ISXMruV+8jB3MtbQNoqPYKNgEOzjiQhrr4FKpZJXMJm/u6ko2Bxh
shlk9Mk+/r6T4yH1Uzo9TdgGauE30VxkeeyDseYSjcAu3PAppYZ1RJdAsJxGpC9RFSPjSIIMfcNk
Lfcm1P8xb7aY63wnGiIVW2sZ4Dkbe/CuKZmCu24WP4rUJy4mu+b1NDDS4N/353dnEOck3dfmmN7D
Q6NH5xrOrmqgRhA1XNHk3fGbKW5Sl5/uljVsni/dZKQH0c3Po4EPhuIVR2NM97qxsAbVVnU1U3Aq
QkuMeyaku9zUOEC9mFExzV7DZinHlh4wzgAm5dc3l14pLtrfo05Pd/BrZOW00S2V48wlXtnMsefq
UEuIU7szGoa+FuyzutWeafQ/7+uQ+UtlfOsb2r5LGVsMnzq76w3YlOYpn2P8wLr51FT8202d0D1v
cxrOlINxJp/ZCCTWrWXYSVc8em7mStvaIVc8pCLbospfXFPeBDUx+o3oNi4fdD3Z9VUk27Ekl8R2
zZ+i9uZAtG+gVSDpEePF6OfNseEnRp1tH2AE3AZBK8R3yeui3QzT3QsZLGiLgdlI2M+JUxMZJv5E
nNgJV7NCSyGa6Yj/x3c4AeJESsCL52WB4U6AYVmzuKopdFLOjtxjtBbW2NLMN6qgM6JtRObiMXPc
J9NkIBD3frjX5bCfDRfiQriBUsvYJK/UOQe/WuTELach+gUNA5mpgL4wNdFx/e8mFzL/pNU0AgYi
wpy0Z9ILqFAy6sl9y2eW+1vz21+WGeGIKaut1MqMwvi7jB6ijhS/SWJRMcH06ZQH+K0ReIYOIZKO
y1S5Ga5GbplbgyB0gWYDovlc82bpLCqkMWrqw1HQAX8WTAk3mSxu2qQ711xG70Xyk51qRPOuBQcH
mXYmLVt3TbZsODxifASzT9fK1oIxb6qXxuYAEfNz7ege+yVrZ0u7uHTxR9m1nGmDCybJ/ZYYAPMM
5uBtM4E2SaXadYQfVilh3FU5Bf1AS8AG3MClyyJ+gTbLEs3t5AnRI9/KJIHGRFSU3Zo/YgunfT2g
lYnm8q3IaZUjqk438AYuqlNl0I5gglK6icVkvDAJr9UEM5dzrurslzD21TEUxHOU6Utqd5A6krnY
uT3FT+57QZSAxTfj4lMajPYrB10/8cRbi8nJ1qifBI2Rgaqnaa0hcAuiQgnfTm3GQ3F1nIuy33lC
eyJVsH2ObPO9nPzvRVqNdN0i/9CypDeRe4ej649M0EhMg7Q2XkW2uZckzIwKrkYRFVQiUcM3S9SV
gCWyaabojCx2VxCvop26gb6xj3trD0qSAJvSgRtvQPrhwoYFP9Z+NNDRnRBTpNGQrLGorsWII88D
N7cR/YH64ycn+y5SeKrtYlxyOU0215G2Fea9lV96gzOtTl6RZ0A7V1VJOjfDikYabyJrY9w53mn2
II8XKD3icWngkWphl+oKhIVEviygprlvUEmqTLlb3YrAoqobqKOKNwJgTWX9MRWMd0YmHDukPQhC
18PI7055nd2iF3xurIYX1ymYANUub4PPS/RRVd9Cbdg0WvaBF45iJW7fGSI429oy7xOag0ROaZfa
wetmz6QEWjYVSNbek3lY4jqfoUnkpQhm4n8Ai1U2Xn3OeqUid9uKAu8VMfUajDYi2f2fbUiGczRX
7k0mMwA8TqiGHlGoqWrjK7LKK7YDTsUpwnWiwTvHxIbFxVm0Fc3IHnTqGvZAuth7LrnYRUjmrsvM
oQJOkokPups/a6SegY25chxOwvD1l7gUjIPwYFpLkSitn/HUXtIJ+iNrzW4e85OrLw4kIffeL4FN
P8chUWDh0pKlZQQBJR8SwJX6fWYmIE2oguKWLBC6987O1pJnVaYu7L70qZ84xPSRgV3BKY27kqCf
rCrwXRbglNyGiAxRnvNcJYFXj+MOqfiTiCp9R7CL4uyKWFSFVwZ4X2OiEWbmRmepRIDRBEvttAji
KNfrMT9S/X6rMyKWMpNQpbo3bjEDziErPu2fiZNZd2ZFXi3YI0K+SvuE4Wg7D2CSkSSAbCiack9i
u7vpvOYPa4zY1rrwtsXYX2BPMFhhzTgYPZ3XCG4jgSA/SlpUAv7nHnMv3R4yPkICg4yldVj2dgkZ
qiVq8BCuqr3/dSMW9eiqr/z7xPrY3y+1GfbGhu0YWMsCms6qfC1W5euXKHbVw9JFqIH3hBWkz8W6
x5Xtn8rEf/t+FZrMv/PstVp/fP2ef7v79XKLfLFcmgmuyelhrO4lq7s3ZmNmiseT6836s3+//BLl
riLIv09/vfTfr9d7Xw+C8dL30phZqsHFAXv9l15zVU8OToK6bf3VBlgdeCQ6LmRpvuozim9B0iSh
f+1PmmLTsWurFFucVx4Lqut9lbg/Ebcf+/49rtHH5uBVoikq74TA21OTPzQP00cEsaCIBHxQs3OO
mjnTsVqUrP5AMtP/dreo8+Zce2xw0Np9rJLLVfW73iSruWi9+yUAXu9GAMQY8yyfbqOL5Jw79HuJ
0ikXORMP/tvz6+uJVbe5PpUtv229t964JiLDr1f6etCeqS3dksqZa/Df7/v7Z3291t+v/6fv+Z8e
s7XWO4nmsEpPnUWJOtBqJLl2sr6EqavyedVAr8/+VUP//XJ9bH2B9d7fb/6Pn/2PL9fvAyY2ULfx
WahlOPIfqvK/oux/k5qvD1qVYs/x9/lyEXLHqxR9fXD9er3n1ux+Ou80LKMD1XFIM6/mblgKNH/r
3fWp9YYkElpk2unvj//Hr1i/tHSElau06v+r0P5vKjTHWmIJ/g/BFrGScRH/d37E1w/9K9nC+Ydp
uzyEjt1bhGZgyP8pQvOsf7g02YXtC2eBp1tQJ/4lQvP/QXIF8jNdZ3E3DR3l2D/5EejTeDXMqcIV
nmkiKf5/4UeY62/57+Rwfj8pQbwmfwb7I/7hf+eke0TQl3S4jWM714+w5euNnRbJXlypHsChSSLV
/A5Jcw0vZhaXdtimdm8c3NyBcp1bIW3NhRyIDNmir3BX4rM2zBHM46JkKyvFypeae59uxDmvtNdG
xfup115nA1WV03U7H3pCZmUjG5EJmji6AmN8EpQlnBdnWA7Prvk6ew2lJrpx0Kq3zHCX6Pm7FD6W
eq/C8VsoKj0At4GoXI4fQ/MQv4FyM1CqXuaYvoIwq4+kkT/GxbKZQ7STlfsUm+4VM7yx81yLfIvT
9Cdu1A6sfhjIhik6Mrl+OgrP38apycxFJ4ZUmlApwsK9B3JmnpvSto6eIN/LWSzkNqqyDSlQp9mG
sUTYIEla1TztfOJ3QEb/EbnuIORy72vlo36lj0TyV/2ZjEjyevLslf6W+b/ITX6x4v6WxP7raFj+
JjcxiWeLQ4GP7ykOMWvLZRKy+ixYxXONCh/kWL5XeSX3ZYe01m41b1tGsLxNvZh0mETE72qLq3L0
mZ6IaEd2lf0t0QYZEL94aGdE02nM329alrtXHPavbBS+leBw7ay4gC//A8Ksulaxe8lq/u11oGDC
9qBUiR/MrlFbJyzKS08w2IbcVxlg8jpakyQmVm9/VUPf4fXFjRrhnn+b7Ml4m2A7VezbzRqpjjnk
GESGECLvLPMdebfG0UserVQw9/aHgK4RkaOTCk9eDPMa/gHzfP9hWmCYnQZtbLaAb1bFKwOyFrvA
2Gy5TvOn2PLSx6NpbGsfEMnI9EqNGj/XM9Raep0khHPwf3Qhc4TVMZA35hsTqChwFx9hDIn0NLqE
bfPxe5nOrGjhaibZb2fwX5BWHAZZ/po97UeELSMYzHTY6wSqccUAv7RoLKl/igUG7RVXtfT/TKMo
g8XM5MFbjecGhgH/FioXSCaGgUBa9u5Gy2mJWLSr9cEGlz1Fl1TBeetVZmxLN3+u5qQJSmP6MY7I
x9dyze/6K7htOibLqeaM9rArzAQh9VLJrDcqHzscPh6zocV/pCGrA16EaGQ1WbXLhMLuaMkOCWqG
Re05Zt/pz3+39fwaKurw1t/Yefsz9TzyYlMUl6pod40NuiBXI4QIEiegRGV/YIoy5VkO2bgBCl8y
HbSj8lcm8neV63Ar0Qh1dbMfySshtQP+9BA6uJ5xea03hAOf4mkeDn8v45gSSMHaotcpd0KDxp9E
pFamEFyPPkNUa3ljEP3cMEfSMGPgrMgu1pkT7ZOlTRuu87pclrBw0R2hB2oupd48qs5NSZd0yblL
mPGlzl3NdPzg+tlOq5IHUasUEUuEgoetFEyM4bxeiU0bCBe96lNb+kyO9faETOY+Svx6W5k2kiWc
0ZtpyPV9Ru2tGq08io65JM7OetsvggrIcwRp9vp9XbNRiV1JyFUXHb/+zth5Jl5tCPqyw+unk95h
lT2FOs72aIg+vagB0Ms3rSY4+CoYw6m151+wP8ezudwgVdp4w1M6tICXOxDjNFSKem7OFvuASgre
Wkb/aZnkp5GY3mbEXL5Wt7VmwHoj+wRpb0X1qSQjGCKItOITE1Ye0JN7kAM7tY6lYKuK5scEmz+o
qFd2TWc6HEv1IwIQe6cJPqU6TsUZZ1q5Nc1keso87+oiyt85uTYf2hOtLfVgE8VzB4SAHaqYL0ay
dzl4A29U4jxX8kUt5KAM7yooyEGwIkDMHCaDCZ8N4bIBo+ykv0w6CHvXZUKEUKy8tE0W75heBtGU
ntYL0ajsG2jtajfJYriOY/pcpGF4YNz1SFSNuhtpuj8p3z9IQ6m3SZWsW3Xzff1KRk0SCAsEktW+
D4Vp3Eyjse9g9Smc0ogSsR4axw4+3LYIJe966GJQ8XUoFcu4yqjN320fnXNVqsfUuw42Qdu9186f
JruASNGZzfPFUzMocHZMxt55azGmseOd9Gq8FjmyEDNtb10UWwEC326DOKkCP2vFI41wQzJvGhIy
iXEtsCeoDh4t5k2athx1IzHaha0NgZ4RmYqdxt3OJRICDnzEOA3dXnIL5IOMftghMqiytrNgUhU9
xbF7UPPsseTXMYfdNG2AxWe3cpQ/qjDxtoD66Aga3slxSnE28USc3Si+Uil7B6GGchE2vDetrV8d
fMHkaBTWtSR4bYPFJd0RYINkoNTsfZjhV25kS2Zuk7wh7APebzXjbnDCjt5zVu+Y0RGMXkfvLjEJ
V9lpLZxXInTTanCP4+SZ57Zsvc0I4PcZvr4dZs09GVH3kV+Wpw6MCyZmkk6QeDG+MZAH5dmvwuIq
0mL53tWpdxliuzsZIFjjwdCPAxUZ60RHg98znGO2tBOMQmY3ndeigcETvIXFXlTdgUUJcHecPgCf
e8CM2D8XVuEeykY+dVrYQgBspzvXL4pbRVZsHOvJU9aRpcxm6EVK66Rp1htO5fCjcTCYkGxX3ZSx
7fskfe4tSHnCBkYzzt3OGI32jHuo/VQTmrlBO0dzk+8tdDaHBOk8oiAigMepDgNdJRe29hp8o8od
nwarQZGoPSCW8h/p1YNf7mt1aS6+JZNtB3Ge0TGsE+iZS/9CUcYZ/nHwWtBJXb7vc/og3pR9ap3/
xFQZW5SLrMXp66v0xHRdwkr9hV9ISPe5E+NNtD0CVuXbQSnt+1k0QxCn991oyZNn93Kver5pdqnL
qnD43s0emZttcSjM2t87tFAK5oMFcerPfERgwd0r1Wn7pE3VHLiG9g2gaY6ko8hfc2nTx04OklyJ
azikKC7HhsxI9YydX8O5NWR3dhjpaHGN8mI29rOju1CFc6XdR/oUEavM0up9EDHOZEYj0ytNoYx1
NEWIKUBRnMLyqjTRvfb2IrpcaKJGE3evnZeSLD8OJuB7Eq+x6BI+WtavufFt7gyFspSPh35lHilx
M0oHvKE38XGYDCJ3GZqkY+LMzy0juWubMvZp9dJ8j82DZ3XuhWx7NN0CUFnV4hvwTS6+XZtfk2S+
hUWvnauGLOk+8iH5zikdgpo/AR9JdYCKal2BrztHRL9XfZlzWE5rvdYcX1sCYqZ95MpPxWYEIeNQ
7H2Fei+RMJAaaygOAxY2+L659zj26t5Ppsce9AGNY3Pck6/V3VJgVOcoSJSWXapkSgKzSsSrsswP
lr4NneH2NR7bwJJonyG0aQ9UYfl+HiUmjSjOrqLOfyY0JpGkwxMi5t75lhI6LD/MlGSaiBJxPzV6
RDKF3e4MrpD3U2c9+ROWMhZ8Qaxws4DzIzfArdIiAAoVqkyBepkMt7McHRjRdquOAIJTZJA0/c1m
Mp6hxba7tGjCx7Fs39uGFqguRfWqmyN/GC2wXw4qq7ivvFc1C3eTp1ttFOoVfRlt6HFkVa/n6jtz
H9hXhiYvqIMQ42Eu2oU9ovdc4SmdLAKqy8IJiqYm3YPJnxH9oPF27+AniJd2j12SIhZOVQbOq2OK
6qFpQLsORLplo5O43VuUA2ULLdx1jlOVx3SGZMlqxzKlTCS5zXyLu99N7uLGHATFU8TlvE0piHuX
o4P3lWxTMidyiuRQvU+hQaSolGzlOq0Pes21Tk4+2UetJSIiiQiE9+d0J/MiY4MnvG9RHpIICIR+
mnrk5R5dbPDUGxzv2YGE+/Gu9JNPXiW80IoG/0vQ7WcP5e4ecVCzj/1BHtj37edwNL617A3rWT7J
kcb+jM4UuGqEs1HXm5Nh8L4n0t5XrZgesqIg0qRoJDEO2B51pHtBhojj4GTtHxSV0XOajvbWEgPp
UmT85RbFoR4yXuH0R5Fi3TwDi2Je419EbrxYCMOHnmETgjOHM0f7U6CsP7nMC8C9yqTz90WeqiPd
SOLtbbKg4hbJYC4H++hNiyan0W6mNl0TLp9IvLt7kUBMRs897YqSIz+K83pH/EkQ65hjqb7uYcGw
MyKEaKO85sRFAgJBB2+2cJwf0TAbQZO4YgMCFH6ZbMQh7pd2Pyj6G7Ptx7hrXwYfMDLlr7cf+8pn
FyyvVY2xuTXNkleeOSVg2DYzryxq6w+wwe5Qm7raYbhIiPoaqDcYcjypZESyGUXAhpLW37NKtps2
TMJzYYlqJ2QOiZgKY+eG8m7Mve4u/E4LYkCh16hjThODhj0ZE+R6WKd2Eo9xo7VHpkgCrh+iPOEu
Y0uoBVczu80OMStcmcx905XRKYzEt8mKDtC1s9ci1O81u+dYjPJrBCyIzyc92DMteZ9PLakS/jco
2btyKBB3pst4FzQvRJMS50nPqT5wyR8gB/qzjewunXmTMS5rRBw8aoIDk6lPXAA/hqP4e+7s+tKb
ZGE3hfupJODBwWZCIYpWP2sw1nArDf7JAJkokxBtIXDKx3SsvgOwmLZZFUuqPsJkjHKxpCTMMHvi
Wo456RcJ47PjhGRu51X9eGS0FzOYzR/iCAJUVaL2NlwPBNzs/Wwnv7w4jDe3XWFeQmcJFqnT4SrC
4R669H4QM/FCWdLdeiZuWv7kWF30TLpYfENn8KBrqGCrvnzSVElUJ0h7EPWafRuxCpC2NZIFI65l
5Pr3kUMPdImiyGuI+uAoL5r4pZftdDFTCbc4AViXIyDTy+cBESw6FZ4KQeN2biZPaKjjk2cObLtN
eWmk5qLmtsIXG7BnJPxyP87VR4vENk+MB4RTEYlBG7o4Na4lIsJ7VAFGqYo7s9STrUVoSuA7qdp5
yxVXhAikgUeNxxaO1Bal4OMoGo7eIdGP0kN3ZaOhiJARYqohR7WwzUtfeu0lia2dgX32WnrNy4RJ
fy9bdPpuhmUGNAJwB92J9wVQ7KC1smMj/E3SOskHl2rQ8lDQzi7mND2S3Slq7F3CLvBk2O6rjIgq
ZmwEdc0sclLntP9i78yWI0fOLP0qMl0PZNjcAYyN+iICsTE2Mrgmb2BkJhP75tjx9POBNbJWl9pa
LzA3aVWVSiXJAHz5zznfMe/kc6ZRc1pycoFIuR09C2Anibq1l0YvUmUcazLeJ5Of95YtYFV9Dmk4
PozQ+dZz3/8yxv4pKjt7l6Ribw21gARmf9Ei9SWy0dyR7fgpZKoO0dxuof7KM5dh4JcSq2CtpPli
2cQ9Pe/Z9IqPdAhcGp5pYRgNcgdud2fOsj63BZ4FO2+Qj42iQjnpqo/IaB75SbzZDYFpPJscBaOH
Yt6Tg+KECDHhLWoveGWn1yAErso7R/yvtvMbqPaDV4bTQXOSU993LxhgqOexPbaDqLwKXvGjpg3U
uShU57nFf1hS69TgywpF0/7kF3+u0nVaV85jRKiQ3MJWo30ZTUnxxPfwEpQZ+SPHpWscN5RU91O8
DRk7SfTX1OYnOtGWB+tV/ZAOjokotUHGWtRTOcl8K7T4kfoFQj/kZXbd24SZjut7tx1AEvr8N7B4
JT2tVDxvQdrAzh+2YSqYD7YVq1sL3wH78D4y+3adM1whJjCDFwAN7fMxUU4uGfj1xkc95+Xm3nTG
134oWW/Gkq2wA/HezTo472G6dINr37P0i/ssR2s1QD/7sqseaMtzj1J3aAjTKPYGvOLXqop/mFF/
4EKVkcIIN7azBCJjSsTxLMSc1Btymhiy6MyJiBsoJjHN2DVXQ2f+AvSVeEgU/EK9AvquJJ2ZamKS
quXJoU/ah8KdrftGs6x17eLfGC3GHroHemVO+KZlrOk+PQkNxxoj2iseOZSlFXlJ7G/VVx5y6zfC
2jfsBvmVAes9fJ8BPVq17P5kYnUvFmeiyQjiE/TslqKUDMcufKxzVpB1mdjQ4UBCWS1o5zLz8mKm
wSnO9PKYuMWusbr8iSIA3n888l1nP8YDDRR1ax5V3G16TzyV9Rz4+d1I5FjW0a1ffokkJn6nzR8E
wH7KwVcyrMDqgzdye/zdXWNcPWq+u7smwQNCbHJahXhl+yk8U4m+yqeUNK8Egd+UVgH2lZdUevla
qcpZlxpPWFnFn1o/rIVXvxqdfQFS9zHiplZht1OBaMiIFlc1WB1ZJVYsrwUZ21vP/JR7xZjkKszq
xxjY+3Rk1p1T8sw+yDkHc2LhWmdBKwCjjE+sJeydz0p495Ub4dxBb6FnkulzKJvfdkzPUVlGG1cn
kpBx4sF+YV7h4a9TU+y6oTsytlYrlycReGwLtDF6DofpDCHtOcpsrJex9lxkPYJ03WHBwDWxmiP8
f0P3w8Lx6vfi7OA+YoiFmyWzpNj2HraPMclfadxxGTqXr7hnpcZ5Qwx0rVFq2xURvb0jf6oqZxKy
91HESaHK3ngm322cf8wfrXBbyeZHC452ZxrBixckP9MxtXepph+rCf8Pe/wanyfEQwOgdMoh25zo
v0qMG744UD4pj6YcqZxGuHeWh5cs9UOq3RyjBi46WM6R4dtLOEnQ8FFRMSGwO1/l5s6eKg/wY/Js
EzkzM3LHDLSX7IQ2+4CUUBS0cdMBR1uXzCxLxcenF8mPjvkgllxJoqu31u3AN9vm8+9Mw48Wzj4k
Mw7s4waHhnQ3Rir4YOyK7EKTKUIA9Wfnjp+OVjE2ZnyQViy100Q1ca5RFUqpghHiGm8bb10zTVZj
/SXj4H2WzeyrEftemV26xHU2IdhTzgwmai1Gwr1hiyNu8WRtz+mpC03wbxOokNxw7suUKU2vbPSG
dti7AzCduWzeg9R9cAyQtfrM7d3wmuOEHGKAGLWxo+OR35SMWbhME6ZMgMw38VFV1c/Q4SCHV3ir
6r44G87RG+ZPPcs1n2kKNaNJdxRD/BnaA2hT6AHM7+4TfTJgVbrOqo4T3+5Yo8jEnCS/ZUkjJNNZ
Alipmq+gJgI1q4SsYvhzMO3+jZMKNVROcRaxsxuC4cXhzE0KHQSNHnCyKy1+tKoaxWqouvo9pXMA
J6GTXttp8dFps7t1+d5WHhGhVjDxpk2WJ7u3et+s1GGcS3MlEowqQ+gC9rbNS0iL66lA70DGfnEJ
Bcj+4NAy8K6D/vBz7beWmOTTZp448M3hQWDJoriLSBXWOxaqEUoPNBZMHyC/Rd89RwQTd3XV3FP2
ztDGzE6tpbl3ZkYYvOw5mWUtDwLyRv0kONKOhsbOUXCbLfkzdl9SfNRQexjTRbbDkfnKlUz9SCTI
2WnstX1AKZwvIK1TqQnJKWfkteLU2O21FN6Zl7dn1xInr6geON2h7t5rc4C7TRvqneEwhaFKBZOW
54IwiWqselw8x764FNV0AxqLMmDitufu6QNreZBDyDKTP+kzZlwMW5TpZDY6PMH8jakxYa9L7d4q
cTKy8Jq0E3VdecUdfpv1tsISkqbr5JKrHM4uLcZ+JN3o2CTRlS5mggP9/E6512dnVgNPPpck7jGf
LDcGZqAdnWTDymo+w8HItn10pvZu2dT7aeuEgNabZgBv2WBYBVejtp6MHGoBEdKzMDvR8FMQgo05
6zQwSmmSm7DHZk0I721ODtZAK1BbKB73ApS2Cn4H8fx7Sm37QejIOV4yPtDiTrwwZVNYpla2nHAE
xKwB+ozRRijtyanfRwq51mIO3yIRMnXHWFSPD8bk1pvGND+kCsURoPB9kTaHdiyTO9BOrW+TDaIt
xbp4ZvXJE5FDg+2Dqjrb2owzTTfSc+FxokBYok5ubp+HHoTp1M3tycqqw0Cof2hdDbx6Pft5qV4S
r71JqjmIYSHK5S2hEGFxQpfZR5HRis1k/mUqJSOAuTb8Lp7MbU/K6+RUJNZb57mpdQMOadlupF42
exWbR0tPdux1xc7SvE8Py/5bpr+XEX2TkHqa/VTT3VdPmrGf6elhaWqCfX3oCHxnFc0VqfNq1fmT
w8x5E3jN+DoMGExpyIuDeDfn5vtQBoRq5+jZ6GvqoIBX7pXjNNuYao13Q7kbOeb51cnDPbLkig+C
BnpF21/81nOsPNOMtJ40ZrCzzI7M4CHfMkaYc1pcaQhY44Je5bjoN6RTOi5lAX+DedNYI7kfGk9J
ELAfVQWELgmlrzbQdOn2JGXCO8nfVJFZp8Kq/CoExQCl/DVUuPHyioK2MtVKRqQc/ev82tX8xDB7
WaGJfjdxLERL2nelGa7F2K31HmBCHlQa6k13a039feKLo/8I76ztDL8IRuLNz/XpQbbOQ9+wbtVj
vbUVmA4hu0UMGdQlo4XXnY56ZHYPk1kyqsLqBWtrq9KDRHrd2/SbM1KffTmYuxDtjdKufDqIptpW
SZ/fGUP36qnEJSvy0jQQFNrReQKd9Gy23aOE7hVXzT5MJcmbIT+EvZ7eV72W3iccC++E7j2GVa8f
gTKf00j2F8GyWlpSu6J9yeqcU0hz6ls2Wd2JD060ZPxNrtL4EYq3ghhYBTHMThv3nmLYe47atU9C
8OBqoXHRUj3dxRV7VR6/UGRrnnKmJkoE+j3vMAfgmn2LjWbd2BWnCwCLlhyXC/2E60/hEKYQ0x8I
dPqiurhUyA4zt2421qkaDzKrH3oQU+vRrt+6n3Gu9/tilu/CEzGNuTmJ9y57nEzBzy3W8SKQy6LS
zPU7xpBuyYjCkMjY84ZI2OIt9Lj9zIC+8oQWSDGZD8qIabqmxtLrU1SKvN+5Gh9PswemgtF17M4e
EgNIGX07YFN2VFbdualmbDqLPSHxsJg6yP5JDaUNeaSO7OfQox+t6lgzUuuYOBy99Ak2FYpondCR
xUkOg78Dk9FgqYvEcunwUnWetjnLOpCOZW2PoXrrY00611S+MVF7PaMCIB9whufBjNrPpDIMH8j+
thwJyc8GK3RpNMNl8D77KkTInKcnWfKghNYA4ptLpZ2aX9nEMTadkScjTb6I5HeXWF/UX54qR9qb
kcaKjYtTj2+GoZ4bUzQ+J2TKB8N5cEIH7zQmjpkJrVe/MF/L71qrfXEqo78bhbjG3ErRWnLr6uVk
3ofgV+qY1FUWAnCPRrB6HNIP2r/peBc3w2AdbYbg2Z3d2xiA5JhC3TxV7ngw5WBzMwYSYKjy59xB
DrBmUpi945JHN1sg83A3Ao67jbd02nXjR29I3+grOkGdj9HpmLdnH54x7Ue39lZDhIXVKQHU9R2N
tF2MA83pDGttWbHwieNc+jxae2YzozZcXT144Ce4xZUO3MGsd/TR73t4PWqYCYiHtOTx/EJ1mdp7
yqZQroSLE5vyKorATeSw4WDM1mWaSmfnuN2Xlr7WhPEKx622SlqXOR3jTbekxhwq/WhHYPb7ZlCU
GzhcLhsIL6AvfFz7/K3ivqAe922c1bCRPY1dbaYQqrnV7wDKhetcjNs2ri7JOP/SSnrm9Gn4xTck
MLd3EEDUrdSLm/cwz+HwjOC1FdKtzrIVF4GEOKUQL1ybCy2251uaOy7DzhKO3CxWUVIz9EnrHY/P
WdbqilqLi7eNbkYcnt1aoxfCIgFkYWBtI5wweULdWuxlhy5eevbIMfa0ZsUdH9DMmQSlFSd3zwA7
KgB+RgCDyoDGAokr2wXVBCkj5OI/ylWSs7qWNFsbsnY3SwFZ4lA61tZq2GvwTWhVrK99Gb0h+clN
jGM+9TRsNs41C8RDbZgnTbduXZ1yyLSzswixMRgmsyB4lk/e+BN7abyuJhNfBhAeI+MGKPW+9S1P
klkxeN8KtiMNmkBrLa0dkzgu3ibOrtjWu2boN2UPBkSb1LbjidgpXYesUXcVYcKBYIybca+JwF44
zrCUYVBBQGvelqGJ63PbS09BBHrGbc8l9ZzHOqdxIsQgm7USjjCVZgbXLpsQFOP+8mjItgHVogZa
OOxLl1OvIdGf1mPilWtcvu9dxOUpWjg2GeJKIA9jgC8pndhZ3I5dc4RjWBUfy+/Gw3i2lXOtNe/I
xWvDaA+r6EvCVy6p9qgkE4lBbm0bc040PIxt86Ijbc6R9lS2/XDKKvNJ39M1x06uzoaFVEGupzh0
dDMkjbx5cT4+BZm2MaI08TE/Jdu6jrZ0wvarMCxrvwp75gN9yGS2NTSfVFW3cqbqPJMbgkqId8n5
1vJin6v5dO1lhCgWftDXEa+tqYPsj6WxEy5RhZ6UD4ek0LP1ja1noA+gYO2yRkBTSBNvU9lYmgin
qtWUN8vHptsbY4i1DUOV+R6EztkherUN6G70TfNRYPvYMBOv/TIozkHUROhFJiXRHLtyw13hhqV+
AoPUkJaQUwDejFzvKeiaT2YwHlM+k7VwSQ+FTLAtsj7DhOwsbIYxjTuWh94lDkv8NrXcjWV51dbW
akoFCLo1dBz7jJWAtQM78uZqE/4IUgI2QZZurMQmJetSMwLzKYs6yS53DAv3HE3eyO0qCnbLW7u2
nRZL0KgXmyQJrm0hPvSGj0HE2mpeLg1TzTBbiW1JHGlF/aU8qE2aqu4ijRNxhvxAS/YH2Ti6JIMx
26R2qo6mHl67hMmuG2Rf9jSDKNPHX1HFe81VzUp6b0fAnIAMjdcPUttXmKT2pTkFm8TI9gkiTF+q
bt2WxTp2sgAOp0WkRuq4jqgZL0CNQmTZxZy4/KijVbgvqx42CRiQWbRXzIzxgcAHh2938ltQMBZz
Md78R9NaRjdRsbda6josd9dkiAr9GPGemNV3jQ3Br5KvzKFk7Y7x3mMSNPVO1s/dXEy+Pjkrdt6E
QW9z1pvp2cvFc2IyLpySdoehwO8dhkZZP9WQIz+80oz2/Wc7ybcJ9WEV29h3hti4ZXkiNwJu3MqL
5WfkZjTk4tjedGX9GzPRqC3ibUFPEJmneVVzG3HK/LkZ2WSTMxmP2jXQ6sJG33fefMhiuSmQlzlp
FbP4gDw2bTQ2ibsExWsT0ZXC+Ks4UyjD9ZL3KSDX/pYSDKmK5FcBP1gNoXO0JKqTxyFwZLtqmINu
uBMfSo6LL1N9btTUv4tIEMxMdWyWB85iHv9MgnMU5bkG5Gkzk2fC/Ah84sHqzIYuXpjXim+A5H8K
9sfi8gnNlUuy4+7LjseJY5daWVNVfigtrlelMgkejPQwxh79zr8TN7GP+s+C+6mvd5o4iArjpszN
aB1jQWARwMuVmvM2jIQ6RUBxZsP4HY+0biN8PgFkZXwgnbfO7nZxLo17Q+uMe6ZzZC1DBsMWsjDS
3kxpBocG5utqA8EcC0wv3vSYgmjkWz3kyk2s27cH8SM34oGYx8PoXeK2MF/ZJ/i+EzmuYoKCEwgx
ZiouWWCihJgcy2Fj072VAWZOiUisKzBPvtF03JYI/67wnc2Ey62Xtn8HgIIHRFfZbhq7B56inNBz
TPgxOGWa4nBK5W3SIjQ11X3cz0Q1VNuvau53q1TFr04FgqrNn9WYX1vmxNuCzuaCbWYTIeetQwm3
d0rOfAT1I86o+ymYarq4KcvOs9sk3XNPOqB13GwtPbVOBf07bQqcT9YciU2JHDXhiG2rBWBDdIVq
BvylECZ8R/0kO486Pa05ht+JBgyvJLFHl4T20I+0VoWVh9gdpf5YWluxdOTaMovXZrncDOD6gsPy
OGDl44ZmH8iDGWFVVB6OQt66CubzTDR9r9sZjEaj5sHWWfcmsZ+cfCbnGnBYNUkE8QMHmIfhkFRR
+dmz4d/NCxBI8+JVlzDetc3iNWVdZLYdXHGjEFrVo2nP1KBRBGYiymq+o8ipZJ4hSaUlBdVoJd4X
r73qMPd8i3IdKuEF0lqQb3FefeZRX+9S03JgmvSsy/y4LcW4yeSivp4draEjT0YYiBPn4nGAcmda
v1L8VP7kVgxYIl7BybPPBTnP0vGEH/aSlUBo56bOvwISeFtu0qP+Q0Uz6txMCF7dBBSyo3JUe9AI
xqmy53yfz3LN2raJrWzGm+Xa+wxjzMQANyFkV4re8EUxr3ugRJeo7TExMkdjS+UCV2DL47EDncRj
mYNUQwLiNtZycpnRzUBv3QjLce8CyGM2H//JWc8Wotu80HuaheMT2RxWpmqBvy2Un2rx/BXQBWI7
oz8sMb7mhQkUWotVOaFNYWJOVU9yOGhVC0NIRRf8bXKLgRucktIVDGOYQ9kSIVI6z8u3oNZjIAwX
RpEOrChdqEWIsvCLsjo6CJBG3+kInFEgaWqGc2P0YsePjmHMKPLBzVq4SN9piwJUUhY09J66Y831
EI7St9mSneAKk0FsPTe9kwt1iXn3eMcbdmb0zHClJXy5kEz7iZ6vCGyTYHbp0OWzCwIG4KuGxr07
RUBrXnhP318OQAlmkvyrnyaPg9LxhE2gHnNnooDo2/39TWON+/bGsLvefoMKNZPEm94HOjV9C6ze
YqaHGWEmbquJ7qELqmknOAQs7CqqDsu1vvCsmpxPVS7UJmkAv7YXPlVYmLA7QWGBAsLHq8c/K+JC
w8DLIclNrbMohsa8sLQ871dP2m479VjGDUnmEj4U1Kn1vHC4GoBc3R9orsVUWi6+W80pPogpmlS8
LTCvnuTKvPC9wJ7/WJwYyDTOE/ElF9chbs61oULCw6Lcd6SZN82svRtMIJBXiofWCAQ9h5DFeG3P
+NATZFHzvVjoY+hF/LIQyWLQZBUpPgKvnGHo8KIAfSGYlaDMpHlL9QokNSwAdwGeff9Sgz/jhRt3
80JEG0CjSRBpMag02abHgeyx7MLxLlkQnoIonoPnJOQ/bTA8XpUbPc/Oh+WGPa4OLMOZZ+8skUgW
LnFIDfN3qPVQ8bKFu+QFxtom6+zjWQbFXYGHqbE4ccwEvzQFaUuoHkCPLbBtQ356sUzD2tUscp5D
qVPC3P0uoAjojhCHbxaOBubSAEaxrRYvLWy8z4yyZCyMBbiviUeiDeW4BmLywRX31R0NgEm5c2YD
JIipd9NdubCu3BJCUt3WN6zT9FLlzs3jOiC4keRDu4PRTyVmwVRzmrIjk+cauxNvn8bV5rEZy5c5
gjU9lNob4USTu+9Swp59fDuHHU4ff3idJ4aoOzvxHrg4cHiaPkS6hAPaOd2VdnfVPC+8m/Vt0YUX
3NoFpkyIZQln4TCcYXEExbhGaLbh5EO84HPDdrrVBW9CxxaNvGX4GjjzVSUoH1BW9vj9VhkB05DB
jJpNpUdHzQ7uLf6/N9+P5bfr+fuXWZUo+8E1HIlBtNqDU5MzYSIOPKeq4Vm50wuNoGDfR+aTjr1k
/WHSTAvAS4MsBpVX3w1Nbtx1Ab67ST+xbGNMXr5aVeJeqZcnRQ/05GhPYeTrCbPxUQ7L7jD9+G67
0Go68+Ao7duKNMHqu5JjCOqrmLmu1GXwVljaGbpTvLdYk+Dd3DLyCVvju5wrizS+vz788oqBfU7R
Fz1hcMY1mm97mjDsxNT2bb083Yn9R5PDd/FHG4X2nhLBtS4RfyjEYGAWBrt6tnFeWvnB4zzFYG6k
XbmbYZG2vrf/zieqbvzFgJx9X0BXXSBD3y9gaLEkaOaAkqkxrI4Xflm/LHJm+tiBWwMTkTXppTNE
t26mEWNYHN56Oiup5M5C7B9bwA+4jivo5vgg8V45KXfUf4pD3ZcZCNfiL0WX35cUUjV//+sSb/ov
6SJPtxZUtmExlTPIvZBx+ud0UegNHRfzUeFQT75mYQd+IijNKCRi0gQSbEUVASWALnAwjCcmIxRU
swloG2O83f/8tfCH/uWLsS3DBXNpOVxFTLF8sT8/bnERLl/6/8qifpJCb8q9rmOfduA6bLMpx3KU
6mezqh+5kUBJUPNKw33FKAiOhNFa1CgACMa3XIYvZfmY8mqdnJgq2sUJzaj5VkVpepFMyooeUKM9
RUyfRorKI7fwHTPSrjbHycRJGYvHsXXXUtbuEyxoToHtYKJsUTqNuFXr1k3ouS04OA1UF8WQhG9t
C7PTmy+wTePfKPefeq+7e8OsIny5WI3YcjpeePRYPS+Cdat19vMk4ElN4RpPsP6gVTGr+9CLQ5ai
GoiSs70NWxtOKdtmCJ9qNSSwoO1M+0GGH/LlAXQlTe+1djFHxMI8GqnKrfT4dfY4Wsqs2GAdIaES
hYdEuv2hs9tDoFeSLoXqzVRDfiJAXx5ji4vNFEBnqpR7xxiCWIHqjUvh8pxXKmaZFGOz6a1lx5xd
66ov+mIBRMhLtPCFIUoWoplz67a2rkguoC2YwjSoElhurV2WBRjaysQ96KKcUbUzb2eylG4Y/FBd
T6wFKo/+lok5v2nCvdl1Np9LhtF+W9nmpo6rnmc6aXbYs5ZZtPpMgyI8jrh9yUgAIjDMTDsxOfzF
VmHcpRNfZpowRBxAaR/twNrFzjCeCMu3VDG24xmnoLbObXHVh7r8BIAUrtwHdoniA6MBlbNRtEe1
FB8epkffNauXOBgpxkWlxNVm89wH6SmyZzZ6RotlbppPpkbOKZuTH8RO9k6VuRtcbS0OQXt+zb1S
QVrIfluVae70nIeJPMqEfzpVL57TvhuZMTD7ZBQ2TJl+tqXKD3aQ33fLvyWyHxh2LP9Y8ECdLbPN
trBq9FXg1hl0DLxqTARR+/WRggvaC83R//6T33+GpYCJEc2Kf/wPdUdz4EZM0z6QTCWwn6V3dkut
eUeWDaCwyZFUQHunq9Q6RODBbs2o1N42sLmNDSMf98VO8A8UCNGR69jrMnQgWU3ZYzmV9bn0pO5D
HdV5K5mlzpykcIGQeOedLB6b4Yh3KL/Xc4eWFGmtkeSnk0dsepVJzGNRKw/SqNXW1NRXrUUmO3vT
gF5iikFrDFTeUtk3zpu4qoNrVvPodxS+gJ8w7W1YBsSh+MFe26UU2RtS96yrAlZva4MkZlh4w38O
a8D1kkNgNwjeAam9vgA3UiXVNRW/67Afnl2cNAJe9qZJmdLhzBTHOAEsGRB8Sd3WYDvE4evIhFng
5Hy61CjtXbO3T0HYPUK9rs5jDyVfGuM2ruBttJUitthRiTSXKoO0wUIW2EBYBIMcDU8FUaJ5E4xy
hdRR3kWFdUmkPtxZZUkndNkdE0t9z5igSfd5s4LTTUf2OAxHB2K5jzitthhGCbbL+ZMRr1pj9qMj
eyr3bubGPmUe9h9FFz/H/x1+lf/dRrHUlP+xfxx+/f2vwiYAKiRV6y5LvU4s9k8bRaoME8AS3VA4
CtYcfRXAtyK508EyncRgBlxQ0i/Fc0xiBvg0pHmoE/NIaazQ45PZa1ej5qJUwGJ7QWv5zTTx33yJ
5pKE/Zcv0ZM2KV7g/eaf9zJXSYZ8eKD2o5FYmyZUxnpwEfDweplHPWt44vM8+QpYyikqqkFPm5xO
4TXd98ngG/pDVjB6jxgfrvvZbXe9Gp2zxKwWl65Y40syGHSjVzEzBDLCgZ5RZ2n+m13Q+HPpBJA7
OGgUT7i2Dj1H0G/xz5tgpWGl16exxDZW1Gc7FPcE8Fawd1xfGKI4N/ldVfYwTQhkgWLcxWNho2hi
yGP1GfC3V8+2oj7dGz+Qk3DNlTUNQENOJux/3q9t619+3i42D931TEo6vH/5eRND1IIyUDjhE0BN
Js1dflPpcm+6g1+ENQmZZvg5huqhbl311sqf0DfbkyMhw7d0h7pukMPOLAp/DHpIsbn3WtTOMae/
7uRi4t6olK1eqBpmYWyaqzHIubAUlbjrbTJkAgF0RYmptesHZfpenu9M7hSvgRy/+vlK+cD4UFUh
HuiMKuzYk6RlsfrrLeOd1MEYwWQ/Zpq0VyBa/jhW/f9A/r8L5Eseh396ivyP9uMvX0UbE6L6yL/+
/tfXr6b9y8t/l8r/40/+I5Xv/M0xBWdBXgaC1rbOS/CPVL5Ja4zF5gOrSFJMsfzW/0vl2/rfpKVT
NOI6nrTIZ3B+/Ecq3/kbM0TO3g5AW9v06Jr5j//zXxa/5k///s+nZlMYf14Ogbo4hmsLh0EI5ynj
T29pONmAYZIwOkBjhTxjll95Xzdrc4iv1HUpelGsDE4NW3bddR8kSPLDpJ3Swegu4LkjWx6GDm2m
oDEBX826IO3oCzvX6FpcbH7OR4yu0C0CQynBvzUhA0kcvuDYk2jRQYIzSe9qopty0u+W7oY1I0sN
HrdKN8Ewvw4f0uagOne1Axhr73YV5SBhtR90Rl/AdeqtLj1sbpY/1/VBLZKJvYgn/SKjmOgpziKs
cP/dJovUYqC59Iv4MjAxnBc5JoxqEPcINAZKTYZiEy2GmUXCAYEU7QpUHa1E3rEXoccwH5lexOBB
u36r2/050635fpSlRss2MnjdEOFr2oTz/MRgs2orbzNaDFWFEeU7m+wWDQoaad04pS3QHB/TRZSC
t6EYPsHUrxmNdgTvMqpjeRaviacjXC3iVsU1ZhG7JKqXGkY0gdjRwGmngGq0MaEOmPlwWNeMhbt4
O8Rdso2iijkKR8lonsYnqwehzYS0KTOC3oxifVM0ZFo4ge5z9LlqEeoA9z4ZKHcTCp5EyePmsu5R
9moUPonQDuoe2+jrbNKa4E2bWteOQ+VdJe0zfec96071YRcIStwW6BtQBJ0n5S9wleV3LahnqJpk
PFAfh0WGFIsg2S7SpI5G2S5iJZdWOnLQL61FyIwXSVODg5OicQ6L2En+6S4sRXZ09f5s9vpbXDb0
d02miw3TKLcRV4ai1lkSMaf5WYmLmRo9YwfGtvItV3RgHyQ9NMDFyz5KafUxkWV5wFetQLLSa0fA
Usvqt9laq7Y4tpjPeeDCEtIdJtrKmId1beaLPzTEu4sg7I4/W/RhDhC0fbCZ+kOYnk2aC0ghWTdk
4VOKumxm3pU+AkhGw7sdZs5GGclbXUXqqjIIrjHGIc0KcIcydhUL4qvLVbPR8K7FypBUR6TRqRE9
p8Q42g50h6U61LwQRbxZpHEbjRyhcyJluty5LG3YQazbQE94xeaKrSegBgHx1Wcl4DVDftcZaZG3
CEjcM6tfJHpC6NeIgwMy8M5oiECBnRBoRpzlFoHfgCdIlS6hsNmj7gIZBaP+pbUJwzvIJVyHhufo
yTarW6xubm6yE9oFdoJq/pW0GGeoLPgl3PoSBBMcXywIuMZz2uiwJTg9BoVpsSoQ0ljk+ftgMTF4
i52hX4wNLQ4Hwka8Nm8Ak2uB/txRU9cTCd9Yhrg4KgG8FRLMnF5x4n5NWo9BpidlL8cDSUlzizV4
zaBw2s6pUYK67++nKcr8rhTFunfxmqhOI+/dkU73kPyC8EFBkfdwdDT9Nfg2eNAewINHywK0Civl
CmBWJrd728FrO+PVD0srpxai81ZRrO/15gMgB30rzcc4dgw9dIeZvP6hz8sHFM7R2uDk7wTdziFu
sVZwQ5Byi34tQvWzI2fh57lt7zI1H2qaKk/ZgCNHtwLuEF7wHOUZ5NfHPEI3bIHnoXEjYFpRCO9e
8s2U0VcFZ8rwBusaD/iCMstB+Aiw20TDi+NZ+V1kvzB6qlcS2xuFJ4ti7eKYGtEocPCMC7zN9RT2
prDEZhlFhCOr9pS74ksmvwGov2SLGShfbEECfxDj2xUgggFwLxFuTehPRDCazdD8DGNruFgCFbDM
cKkvVGcOvYbvcQNhPoNrzo18z2LBajHWJC4hn4qVqS7n3QjlZdVhVn+QO8Pp1LnVphzfY8Wnq+Kc
Aj0UwVZhn9Rwcti1fkpxTRW4p8bFRhXhp1L4qvLFYGVF0OGb5DDNWcwoI165FO8xvWoZk1OzkjMW
3kbmAnd0unOdh881lgW3vg79sBuryl1rCfamnl0ygCb2kHvEeG2imnWVD3eN0HrfEBtBMUZDlhbC
9LgJB+xkYjGW1WnO0RenEXTTRxh9pMG8MNnNqfcumQDv899e1r4lrp2uHXxrzWJgM/bjYmdz0+ma
6Rc7k5IVjuWlpY4F1GGwUq2FL2SRb/SQAkVZ4YJcLHMx3rn/y955LTeOdFv6XeYeJxIeuCUJekqi
fOkGIVMF7z2efr6Eelp9Ov458wJzUQgQVEk0ADJz77W+VUkRXYqaLpayujR6Ziyo1r4U3GGuVW96
NHj9IsZDladLeV6BTi+jKwe1JX8dpYTPkmK+GVVfJ+V9eDqKM6kll2afS/mfgQ4Qc2d/Y6MMBBAs
TiwDHjDy6UcQu8md0iEkVEi3PCj4kEM0hiZaQxXN4WxXT6zTHimT0iBMQCPn+JKc4YXqHnJFpI1o
4CZ6YqDaK0unUI06f9DdA8WUed83VIF0GhUK0JS5unUgs0A7OJUD+MHKrok7n8gpApfIeomfq2eX
WgdCJl2Zrn5HaxBJwldH7WkVjZVD61+8lfVw37WTcmgCzn+3wtZYcmIy5xj2lL3b9TzpgMtYw3ct
9TDMTAPqryIpNx3J7ZtiYB1llL8LE7lohW4UPwgQuWpy6ESjr6EaDT9uoFI0OMcmmXLS2MNf2ag/
1ji8t71h3AdMQKKUdXnnup1HVsrK7QqoLCha/ak906XEKctwFNXKtEGiSQ6y1V/s/jXSIvKCUEXC
wV1Z6GUB9GS3AgVtKKW01SKqlfJaIYW2BYrbXkpvJzS4IVrcAU0uKFBc24h0LSnX1dDtquh3zY40
4nlcW8diEP5eR2vmVbS996SHdNs54AstVBLhxujdVObhtRbBJ+X6fFc7yU7X9JNVDQ0XEJ+YUHR1
pWvuU59TMogc66yx+N1CllapR7kMY6b2nEmhsoViOW5Fi6YpW9lSzIwH0cJv3N9nU/ucdv28KSoK
e0WLSmqukBW67TkYAeuT1v0E04JsT1jy62ZQkksRw9e27bkEJgHUpsMLU34IKbzWUWCbNiFXYzTG
x3lqD1kUEjBQEtBTmu9lH9WeWs/XSCmpVVIRQeGNdYQ7YvVmofyG/ILnPUTWaRCXvPJHBUm0HV4a
lK6rMJ2vaUQcdKXH5tV31D8ZSGbQuj1iWEieNdMnVuF2fABM7KVOPKIdemGN6G5rTQJA2vzAbCU9
O7R1zJx7XTT49TaTSvdWat6dAPV7JHXw1TRyftUX8h7SLVDkGFTFChVDiQdrlSbah6KM/bqX6noF
mX0TaG+GVqC7V6LblFH0pGYu3ci5rFbKbS64RecDQiJlyu/9qrrFLVBQforv4/mmKsIr7bbMa62I
KaX0AOTSDaBKX0CJQcCWRgEMA1POKlZ09XqqBOiZRtwX0l1AW2JtYzeope9ADOSHm5q8ucdGtZvl
qqG7NwXhqyPwEhv7goONwZd+hkI6G+gOM7xIt4MhfQ+udECM0gvBHYnEF+mPyDBKMOVlbie9E7p0
UeTYKTrpqxikw4Lew6GUnotEui9y6cNAwwfvS3ozQo3PW7o1Sv4P/cVxZ2DkGKWjgzdEQt/i8pB+
j146PwwsIIn0grTSFeJLf0iq/OEeIyNucI6Y0kFCugSGkhqiO7RQJqlYTXrpOTF4z6tB+lBUDClT
jzMF6NW4QoPmrxzuq7b0r5TSydJIT0sr3S2x9LkwT6reaPmYq1y6YMhlYVyTzhhLemR6zDIGppnZ
zi+THaNiRHDx6pfxZ+8wG42T8bYJ+9+d3ujr2IDwT+zFnWCxcTYx6NQYdUaagsDJLfUQyKc4/wrK
jQcLe0+j9yfipV3SrWoFP5v2EaZnJaOQMylFtA2H6mUyp99aldw3scAIQWN31Y3aucHWYO7yKr/k
KrzcosE4a8aSd6Q4K1uEH0FCH4qZyFvW1AfHQno73xFYdJRuVFZRV0q+zwNRnkLJ8VppJzzHb61C
BzPIVWRVs3uf9QH8XTp4YQuLlSr3HKT9er63SvfeHIN3xwn4hAEkmZCiNUjgdfDuK92B5s8aOt42
YHljG8NFS1IACCqsuB4SKM5wyLCHCKbESuutnYn+32os9N3hB9ES4zx7M6u3HoN3SaNctdwnwx6j
VeMRI/PoT+4ns89fds89xCA/XSl/QfRxjWRTo9tB3b13RMraIL+bW25/tn83B2SWh1Tsld4rwe7O
TnNnuBI6ndr3JkyzFBQLSyW8kmEMFmuM0SSw3gxod/Or4jS7liAoeks/qnRmwCsRD6IR4WZa4bkc
argx2mtOnSuGDW327TH3uUMrPkk4xUnkwU1hNiHuPQ1RZEaLPUQbKLn+Y6BdC6E+6xi+U0P6DxPz
I6FeXxQXMF/QxQhEcg39Epf17QSPQ8MW1Fi/UDVJyyz4Fh/4u0I3xvAoOUbn1zpC4qnq4jHMUbHF
3JWJjoNbwc3buAWh9FYV5aNotEtQ+TddgtEIcHApLXCJFPAz36vMDzStyL7wqSXhiOnQ6D7HCpM5
U5zED9clWqIEHO4aU46DRgsXOidZfmNrnZc14Sfu2mvqY3/zEaEKzb4zHWuDJPERC8q6kjwB+dWQ
u4nLM9tm9d4NWbxnLEeREsYF5A91kO5eLOLUCdelggm1gBDk6vtQL9d0B1+cucONxL19YESSnzlC
3se6MHZuED765aUfyndbQHjXCBjqge8Wpr2ZJ/eu04bnQCYyNb2HOxK7IMpxw3xiWvFM9QJXdcvq
WQn9u8Tqt0EMMgHNtPlwX2IpOeVEi3ljC+4JxfxdMiqRtDsdCiouFzqQ4hyR1SSKGUtSz02jRK81
EB6PKldbOXxNqbCwgeB8t5qShbJCtKfT7xj7aa3o7SUKxO3YUQFg4ILqVGYXa1AeIhAFShghR/WN
O1q4tcTkE8WdtqOXTKA8gvE8Jzb3XReAYFH9xo7ETA7tBH3d7Tza6W1T2S8uKSh7EgXhvCLYRnJL
5FtM+35W5ps0JhcFuJTWlSxfRfhOZMU16oeVT5aqJ1TnrAfljsoV07hAvzHDuNvaN8jb6oppQRxq
LObDC3PHD7vXP8hIbGqmcTE4mLXVYiji7EF7r3e4pMgExtGwn8viAw65Q6JnSSqqTORQCS8J3eau
DMAmt0rxYlnxabSxw/qN+KiVYXoU0W3l+BBq4RSu/dZ8NALnwtB31+sxgACBuH9SHi06CZ0+PGsN
JZgCczwrZXerRNqtbeIb6Yr5TU0qNE56aGxbpKx+0e05L7daLegiZfDHh5wgKUL5bqJAPSU+hGOH
fm1NnsNRSSgM+6g8C8DtwOGcRxPp4S4stTeaM0yiy0+q7P56rK1NXKTmQRc2WjrQREVSvBc+lt6B
UN0ZBAahVjciiNpHovEOvht7ZHi0p5SK58YUhGNgN6EDDZcfrafdkN5nycgJvTzlqu/uxsBg3a7i
doohFKa2goNvhopScttQKXV6GegKfeiJhLW1k2ay5CjGhzjsN0y3fDCWtBgdDcQFExt85ZvBUPA2
qaRWBSbcspACW9v5rwFi/woZ6XpIEJu4DSiBWlf3aj3cENALk9KkOBnNQP0r60/Wc4F2dsVK0sRv
2gL0KIaHNCXsNKjphkRFzF3cZVUypLZ+cuvZ2mqlcu1SEkP46cTD6IgTyLR3I2CcvSZDeKzZxCOI
sDN1sE/2fcMqgcmZGzPYDnabHhIT3eJoHesQV3BFB9kwfHS8DeWNTJ36+7H7KvQBHlmDxb5owTI6
+qXqDIfsOEFuhdF4hdYxL8jGc1tSqEzL5maI6zsIAzuVUuxqGHsISso2UatP06cUGFvx1zzC/0lY
0CEHVz9t3/yd2WoODpyWY+fY8akvxUPtNntB2xOnbnDXiuCqR8qN7xBT67s2zAAUzSWrHOaC+NpU
R1grokTuytT4jBo33sCBO0dFgP7I3yaYKblEdSgYSAGxysMLCqDo59qjP8N96G1+MUy0cUpvUkH5
MgdDkBb6Y6cUFAcm5S1XNB2FnDiiVUT6VtGTCQQ6GZ2ZiVJKHA4RDhHzNmIYdmbWi7WN6759hoVG
PTawvNKNM8/A2m9oerMGa0c4MxY96PDhULtfitCeLGnlsmLikjJCHncUVPd0KMkpYN2hRKjp7HrE
Hwh7v5RqURS5lZfbTH7HzlmHeOZn7VChzsW52dbVJwAVdHCcynLJBHxl0o623ARNqR3JZzS3qATv
9BHdYBQDkExi5haw3Y5D2Py1Vwf17A0D3FfXV5QjFworQtY6G9Oh9rls4NPhVzQIf9amihNwOdi6
0YT8k0u94Z557AKZlULB6rDE2AWdekNBBgG/ZGuXuQiREAoNPwTIUIQUkNIDGcveSl3jlI/s6rjQ
wBDVLDZidW9MBGNSTq5gz/T7IcumHZ2u8qj3hPose0PLpIaQwLRkAEsJe+yKa6Zi+6YLXZ/8hSu+
/HVoJPWxRJlj5QXcS2ryznr5u8uLWfYoiRd87byWn2PMQjdjXGpk+fEl9hm67EGGnw317Ky1kLoP
ZWiQPpb214acpnFNZ+VFX9iiJhr3MCvcCa06u7YTkY1XNVF+dCKkqFHL+INM8lxFMmi+wVXfI9jY
ceWVxzYKq2NY9uTWRCRXgP9vjsum46rxBk28/xzSTAeuUI5TUesoqf08UU7E7/08jKdM3ZDbySX1
9xNDQQNDr5jMFQT4UAFsdiwlgbr+vXFrHQfd8jiKWq+qtWIdu1wFTuO2+F/wbIHfOsK3akmo0wAf
ZtUD7onsgp9/M/dEU+L2Qw8EfCuzcwEiD6gDFlVP7bADip7cq5qGctrRnAyR/oMV6rKOwCQM6LC5
gKCWWaLsGAmuhMSj3p86cQ8Z7SYqmSPFjKWrUZs1xtMhIk4mmLH7UeS1AHp4YW/9njUQTyX5bawJ
zHM3Rbu6dciMpSqljA9aQI5yxuyWKqS1CgznceAyBMdAVXGKsqcpboadMQ0rm5PyFBsENWgMLKNJ
BSKZ4kfVT8uzUoKGV+1QJkQcJzzJDAL0TQEeal7hd3cGmB8yxkNPLbBglXm+nZ3KZ7whEbulNLQu
bcSKuLnW3OYKIDx4cN1OjGSRi30uUEAVfv+rUrInMTaaF1MPIlu2GzLoQ3gCQ7O0D6nfsVyq8ewK
cM9VA+epY1MwidOCD9a+6V2p4By1/NSlaQPDCX5unZdfFd7eRtwEhravdJYq5BunNnXPzHxOVNT+
Sa3/xun/ULOoTqvyhAI7PeioN3v0j1J7etF17SmpXPiZwJoT50AEIvHrYWQC1RofiTkmGumx13Lq
Lfpw63cGclDc5G58I6Jpg8LsmWI863361iwl86fJ4I47FyjHu/4tzNw7+WdLB45vi5YDRpcAsoyH
pMCLSAWfRtz06lfCw3kdAoHOHkzDfjEUOjg9Rdk0FK95x521mOuvodZfW96hGVMYIaJupWMZ+RVO
1LAL7aFuz0UHmpRCpU20RfMi393aoNxwSSxrRrfQvtt9cOcqTM4Lk1cZlnCz0dD1N3HgsHLD/SXM
x5JMiAL6CiNlmu/8UkAoHHe9hhkzjLqvZmiZXrHOpQLOWKkdSmEop6Z91GJUdabIUFylzkGDfhVp
mENCGjVWlRH+EmW/IQWkdEwQ2OfTKo5QSYVYxgi2HRGj0e7X1emx1NxPKzDnU1NSg1K7AVX81LS0
9C0yQYeKeV9LEK4S1lQcdmZHmd5RbHMNerbfV2Fk4eFkCo20DDW4eZMWGHrwW5NUP/MWwFdu5UdH
o0h/r5IJiZvydpMVrFI1nyaEjb9FsYZN0FoPahfv6FIaF40WXNy3MkGRmrevUvD1qwvmUrROfB/g
aPNtDVNT5t5f4Bi89LV4516pw6TTf+HLwkYOIiiv6l4anT4TvNYrBcyyBsC3HeA1GH79aBkJBQSC
1DNVvw3ystwOA9Io6jWkBsXmWaVYt7fw1R7TNv6YcodeSHONoNrYCYVQ4h+lIgXvn6nAKnXndJ3Q
iBB8ixt9RP4Y6m9z6fD1uA6qf/c8u9W93+lfQ9bXq8an5lo0+EvaHKM9O/KpKILfmCTNl9YQDO4Y
z1bERepHPZdj8VzbIIGmfoAS2SNnM5RdWj2zyHLXOr17Sbyw1sZQxwfXDzAHsqTMMvORjrrBSUrx
10U1uJlRwtp2hfcOA2nU9Eydka9Uv0RHlIyZ+YyqEV+JU59Mu3gRinkD7ZMYsNmLw/kF8f1BM4bb
Vg2IkLH4yxqJgUnUHRSpIMbS+BiHZrV1UNgxTaV55yjGLggm5sbEB/K5yrk7qy1X202NJYPmOpbv
e6rZr0oIcwcCmDGdEls917X1VjEFa0zidwaXwOvSua9c6wPM6krhtMn17rdWzNeyurO1wpsMyoCj
z7kon4hNfD155b/KEx5vitdFrqcYwUE3lOPYEBAadsY1wZSoTPE7hom9axVbXtq86Sxqce4gcCBR
iWGyoG3wwT2F0PvRhCv3GcS/sv9QAh9uUd8eZlMcpio2MDEGMque5qGJDbLpcPqhvQZCBLHBdje+
ruwTa7qhTnW1bOtOTyFbQRjPcwt6jn67/N2pTeHKJNBbLVSItU1MHzKwlSZD6ZC3oZuXmVboI1G3
acyIkgkNevpkhxhhszSQMPNJ5oPtCgcL2khNZTWaFNlMDeF7d9+Arl71wobeXucXN/fvLTL+9Gmo
d5nx7lLHXVmm+Ymg+24gYKSpq6e4indNHZ7MXLnR4QtEIXfF0b1zqCbpLYWioMUkRBf2vcG+oEz2
W+s4f5z0QxQLMst6zNE+NCRZidwG4FHQda/BCteQt+qaCuso9vNQvy3QFxRkLCPhyXCjVXLiAAIs
HeVwW7sESJfGvG97HwdjZs8ec5BzKIKjcI1HUxgvZcFnlvEGmFseoslOiRqw35Bsw3qg8k72wKqk
DbNSKJ8yJ/fovh5j0/JoB76LjpJxl5ZPcT8e++hemO2nABJnagkgpQbjbX9moN2lbX8LVw+kPy0b
YzqUBWVidaYuCeE0W1cq3fZaYRmP1HdF8ukOBjwl5kK7OBFBD8J4rWYhu1f+qUDSnqNO6GxE8IEp
0/bMtV2Vv+Kuf2mSlpiCKLolvK9ctXF0Hdr8y3GoIBFO9uqkkFva5oNQvLeMwOs8ZVrQRU+V1f8y
bGKy+ny8MtfIt6wfCUSu0BensAlC1MMu3QkcKTQa8vrD5Pv0nVHjYgDjVageNs8E8OdDECvtNS7E
uRw3mqgwgpWjjgFdTVGeRVDlKlyV+H+Phb6JoKatym4kwnqIOBPQkNGnLF8p6G+ICxE0vOAYK2ry
3lYoAkjpXtEW07dWW10Q+OF744NBThCHdHjp32rBrwablZiqU94y8zEcRkokJCcqr3emQjyCHR4w
4L7DgkIxT0bfpL5TNMMRMvQ7xUXTQMb3p7y+/SIAPNBaa0psJTy8FiuoYT0iuTz0GOO4kOjCDfp0
Nm06bUgaM/hu9sSttNsHdmveNviJVp2mfBYVv8VUnnPumqKpsB9lzFvM2nhBGgDdxKo9YanTAYD5
apnu2+2XZlGfagOlJgZIlUPzbd77TFQqbpkkIZIw8KkYvIpGUT+aGjaeMmxmFxMjLhHUr/jlatNF
1qEe8JHNe+VYqdFTosG0waxKPKRzhxA4OnV0SnRYSYRE0pEpaJAW/qMbWa8ipC8Q+ONlSvznVvQn
q3HIvK+aE2yJhr9S/oaQwy1Dm695PO+Q8WMPy5JTwXKIqgKtkNap8BvFqJrwGDXRTH69ubFHQJB+
A5o+Gfd5pnoGHf61Cr5+HVIGQcKsD2B5zJdqjoZD1WRU6XBRre3opdJmgDRasfMdDbeFllyZAqFR
mOxXhDf7eq7dNdOteu1DpIbgQo+7mzxVwEVNu5uJ4mrfVSO3DOttpFyB4pf7Cl+ugZM0vK+qoPKw
3fio+LdWEdwWYfOqzdBRh1EndgRhUuPqVELtYKfqOeLgHqg6fMAj3Zu1TceVZtCpbFhVFI15o/q9
vdOd8YlTgajv6k4zh+GA7AfoavxE1CB6aYWhNsoZyCoQ7PEILgN5WLVhsgbSKuedc4s65GiHfJDX
wKBSLhWuFUyaCZM8m7DmyXKhO8YEwpYBBF+wUkCIcQ+CYO0H2qVqa+DRTaw7d0IYgvH7klK32tFz
FrteTe7NUv8ogX6fhXlwk5uaRfaV6KTTGAJUp2XWipmvpM2Y2TBgZXGP+jpw5oNRkldSCnM1lzFa
Kap5ZZcxjwzFqnZH4nNpSGn5fVuQpN5r1poe/nPbAEXQzVe3/LRau9koTQRpSovuswh0pU6ZrqZn
OTVg//3k6hAMPVMTASoHJIbqvdWlwzadlT+g9GkpRQMutXl014XWw83v/mhuZm1Sf8KqJZ4M5S1N
rN8C7/OQa/lJJ7+chll0nnEeeZCW4YgL3YsG6Ktz+myYnNY5lBKFYls8NySTpDmcffjYXRnsh6a9
6dVRbIxJozjYtls/VCOPejT0gwRm+KwL7onEuoYEScpvjblNfGi6SfYDiZ7F4j8X7s4aDYzhub1z
xmfKM9QIcd1tnbb/yDXaMlnpPwyj/apq4zPliCfgtwxwlQuaO7NuxryjFj19gX15sdKOKU1N1yYA
4rnOOpyirnKYSwGj1ekAYgyBuWEM5TRNm7vYMsJVCGoWXxKx8EQsVi61+sCJ3+eUVVuXvQIJ5uTv
3hqJvW6RtIvSr5hQDRBUtctEWt5GgDO70pu19fy3lROFiJuPzNNujDcDy89gzsAq27dOhCkpm3uV
sBZbxXSs3ZqBwUSLUqepb8MmQgUMyq8c1Y9hytt1Ah0gC+I9Y19A/sNT5xqQKDUme0ma5VsdgqqT
Zncxvg9mZ/3VzbWH3v5q4ozAIyck/JUSdtu9WjEenjq7kAvI3IZ/M5Ilcg3TFPPqfNZFxzKXiOdV
rhlH2t37BK5AC1+gwTC3Z9WnUPfzBhZi9ehZ8AiiCI5vpmOJMWoiswX+5DZc+13+p8rh9LhdgHUA
voEhQQeJRB70kXofGqI9jBKH0MBF6D6cAkgChESa2dWqk/gEE47CCE8h0gArhD5L2mR4cszqEmpW
tHMcawW3HihM9RRJOAO8oAdL4hoiCW7I8zT2Wg3XQCexDrUEPKCS2WkQH3LID6oOAoL+1sMc4AYz
g1tTQiJUSYuQ2Ihe628b6YutpR0lHYErhhIzMcObcCV4AuTY2oJEEUskRSjhFA3+jg7R+jqCWxGp
6Z5mju8VEmlhKnuSFrtrImEXWgz2QpcAjKD0dHgYi/r4/wu1/59CbVdD0vx/T057mYoM393/+ku9
LT0gurX8n78k2qow/ouBUGqgBcdtHTfGXxJtVVV5ynYdwCoOXj5sfv9HoW3+l1B1gzR5TEGG4Wo/
Cm3E267rcqYKR0em7eBU/Jci+39SaEs3yj+sIMIRJtJX3BOIAfk7unQa/sNJqM4aRVS3Qj9XwV1e
21JVomzzEULMHUk2//hk/oM3Rpdi7//pr/1LDF4FuijHgb/mX6Y/Iyah5wJtSrryrzhCEUGYL0Vy
Ci76rnjEhWG8ll70G+H3wdhmrDxY+azD8/CsnseNfUDUinsYF53itYVXnP7nl6pa4l/+EuGoWHh0
VdN1wzX58sR//2gmtVGRsBjqxW4EI6w0Si/JQ0geKb8aCo7tPsBaVrYamob8EUD4eFCyqadkAuzj
2MqQrGUvRkS0wjsKnRIF/aYyKJFpJByflk2vQrDxDYHuIh8JsxrGoy5VwFlME2o5lvsMtyrK7E0V
E42TRE20Rj7TU17MWGMoVX5cNk4Tsm7LZ0zyeFhJspCJWd/5oYsBd3ncy/jS5WEpegpA1UBSF3Zk
y4xmOG0lQKNaqY4/mw4X1xG5h7UN5uImAXNwXDbEM6i70uRO/vchvK409mYYsEzNR3ezJBaJFCpB
h++Pz6UrSaAebbJL5J807YEQb5zJi3HZUADygw2Q2+XA4jaejZ6Y0VSFAOLUPne4frvERtKPJvlL
Jlkue67cWx42Nek8qgafkFVwpocyeDm0WRDLzZKfqY6gcgcBin7J6vSFBN7+pIQuj+FzuV46+i/Y
CDFBC01O2Noj1bH2SNXgIqLW3y6H2hmMKMov4uZ8J/rlCMLWgjb5A6qgAnfJo+XQsvl5qFbxqzkw
TCqyKL+8XZPctWPcBuO8Xt758q3QJjnbTRahFuL9Lu9y2SNWRhaf5EHhJOU2m+OHn3eoJfi7vt+2
3Q5SwKl3X6X0e/tVA8BgLDlJf978sqcaabrncmB13eErFPQUlj3IQYAqjPkAzIKYatt8Xp5LIxAU
Tamveq2BAKQ0ynqUXZwQ/DO/W2uBp3XF8/dDOo35ccJ2xJlgmk4JqZa95ezQKIZgIm/Wy/HlEN84
jRuXcx7LKh9RJZs2GBrBnpCQAbqg6e31GCjg3dzKxAVMprkSVlTldBwMx2Gw2Q1yeAHRTLtrlJCN
SK3H42DQqSxgzdvyNSynbS9f8/fe3F0z02+3/zhfiYXhrF1eVFMUqKX8+rK8mmJ5SX9viHEpjm5J
sX551pdd6qigYdtPnDQ+vrpjVsi1iny4bMa/9/7TjyB+S0h3mBQyuPm+xMQZGmQJ9gSTJIOd5dKQ
dQVKU/ks/Ir6+K+Huc/qGM0lQrKYoOgmZcmk07VjwSf/i0WB1CvT7vXn1y97LZXYfZf23z9Vhw1X
3TgB6DL4vIaGK5+QacJr5WY5Rm2B23deR1QS+xDJsPxBEjGDlVm5qff99D9+shW/lV7JDrG8ZyUT
S+llbzRQ9pDiyEFizVQKlnJ32VSO+Y72a8CmCIhs9fPE8r+rn4M/v235GcXJ1FWaO/CV5Sef/P3x
Wwa0X0Q2911YscRlnIV2MdSItE15i6IRS2YUssBheWt2wPmxvN9lo+nkErqBwJUi37hhIaNchZO8
630/H8LPimqdnHjJN4r1sz/Znil/yffPLj+1PC5U7a/fvDxcnliOff+6f/yfXOmy3QSRD58Bq1qy
A8ZYXmT/6df8HNMG3ZmpQ7RfiCyxpgCwCeVp6gzm4Kmp/b48Iky+OAp5vqL9Iu1KPhxUrrdl72fz
72OZ7OTiP4t2Cp9Gpig0D5efyefwzyTf/H/8v8t/+3mmWP7fz+Nl799/6r+/pKAzQuHyMUwkoRG1
8qfgbuYh16qPeqh69limeyUXr4YfmYjT6XEuGxaRXJwsm+1U0caSJg0rAYyYq2QuACrOEf0G0RJE
MOCw4UbBxjHFvR6z+P7uRy9NabkhlfKvzvTPE3lU/W6isiT3ib8jygKnWhOP61gOc/nQEqDYDlpH
77urN508uZeNJgfon4f/OCZHPbJKRu5XqTztbV9AYeNDhtUBYXmC0deYM0I7CRpxjYOTdsU2qds3
Po7+oKgsIaww3VFuBs7PSEu1jnt6/2DcGkmSfP/NXvao7eUKqgxSr0eIfTjZiU6JTD6eGofcZFb2
HtBS62ltRWKswq2mzxrEv8vu0nFfNphZIHNawOqdqdiOw+Tvy/5z+YBMXckLFt4laz3tJpWfyPIp
fQOx7AYT2kz2WdOYXjaYEvtaSYcUcCjnvWpCSAU44t2kmfZuvumoVR2N4ElCQA+NnGGNcnri2l0m
kJr591EBZGg5Jk8HXTPSfT3GvOBGmd3DoJ0HlSEEKVgDISO5gjJ6bpnrTlPAEm84FbWaoJ7PUGPi
WaykIkBFXf69mQHOuKaV7Pt22tM5d25KJ1+F2vxI17vf0ng/9gP2JJUJTqHi66K9tKrhf17BBpXg
dEYa4VIjsGzkzfbokjLz/fD7iUjCflJyt0KJsVo232fAshtZBFA6yUDWE0pUVhvKjR3a2lry2zcY
Uc7g7MGdaSD4W9RvvTMEty097JWJbIn2OfNWq7NvrZloDOpHFILVTP0DPSXzsH4wLMuNuozSku60
PGTRr+5my9nlhfFF2eAuT7HIJbBajsteFWck6aDZIqWEizDjHUCNoy1w/MdjV3Czi78PJ/gev59z
uHX0JlS6n0PLf/z+HVnX031skM6hQC3g5sqxpZKbNHX0mcYcu50Rdyu6bMRPGB0zIjGQ8oWMgadK
gE3fP7/sjXLQWvZ+nlh+7vu/zGP0lcZa4y3H7Kpyd05tbK0SVaIjN5LKzscndznZVXoHBPEwZ2uP
yzFboWGL3+3cT6p5WA4tT4bB0B2XvUJJAirIvLy0q9FgO8Kric055J15N/qWseVMYUjXwkNa+4Sc
WEEi1t/H2vp34AQ1DSlm5sshMwNTKnSX5pz8Xz9P/DwcbktmuAbxL15PLMbgOcqGE0BFe7RTnf4m
3QV0bPSTSlohlZeX/DdmzQti84LRcddsrMf0hmXHvQJhnVIYrZt7umvhuGtjjx3NP1XWkaziqb5v
hnMdIeKjcbKJg+PUP3fae49VNUx2lLYSDSc5bIxbNd7hgcyUUxHf2vGu1bhmdrZ6cvpmhfDSzc95
fFON5w4tJ4JyF4XxqVUODpRR8xrAAMVOGx2S7EAUEjWULREe/dY65mcgEDMj9rr9nFGde9kf6n51
u4PDbCtvUnPA+39o7QP9tLWYbieqqcmLBh0yXgWb8IkwxeqDfrUB7FN7BFUXZnQD1yg1aUhoyDC3
VrIy9J0ttlYG7c0Loi0ZIZVx62Sr+KmO79BmphexLVdn81i+EzZ3A7aWS3QNNPQI5nwdv01noDp/
pi3dNkQVXrFRaImQ9LUa35AxrhECfKnX3BsOyavYlM/VxtmQCQyV+Fbf93v68avozvYsFJ53LDpJ
yTlgyrmo+/IjYmHZ3sDyJxCBvkoKjxur0bCyzij/S6iRzLDbTUE/fvPRrPTb/GBu50drXkPhvCo3
we/pK3wu/xTnikDZFQQHL3vFWWmxzH5qSaK90R6bV2Pzu93Pp0P35h94VWD2d5gzrlxz5rG4O+rj
3t6BxZ8MT0iwFkPWBlizvsszOI+vbbyPwnuybbUKzODWqvb+1pUaw2yXjXRZ7LX1MKPZatfiyyiu
IWXbXwFoYuFZOK8njAMrXM5Dt6c9ryOltVcxxYHxKE1izRqASKkicK3f6tPZvrq8rfxgrfMHazw6
SJy96EBIueK/6ORMBbt58rhD4pC0n3Aa+edw714Jo7gE2/ENoi09/DMIn4xUIhcgwoZG2vQA29Ei
IplEMNcb/EPcrArrXmJR31Giinn7C8NzrF3zZF8WN6TUfpaKV84eSk7BCIGEHZ3Rh/1l08MFEosN
yMabcPKZCg9r/RaETPJcTeuT+dgrK+WkbssN4TdfpE2uaNaiUnbP/n0gNvavPl9PcNXesEUqunzS
OBnGvn+bHt3yrBl7cWbudU3f1N+iXVOZEB9uvk6P/bvgrKzOarFm9gMWc1MCTT2QzxLT+wHvhsJW
Zcm40l5yaNjE8K3sZ+ujv2Z3zmt1GC8YDOkFlPmZy1/pDw4CuQcCvjN/1X0F6/q39EeqXm6tkW+M
6jYttrhLeYX8+hQmHUL4i37UrzkyOTQEGQDAVfRbXIZ35TO9M7xizSLtUfvf3J3Zctu4EoZfxTX3
ZpEEF/DiTNXRbidxdjuTGxVjKxK1RqRWP/35QFCWSCszmcAXrKOZUmlxWgTYaDT+7v77y/Bh8ol+
fCThrUmbbqya/ZvJ3fKO+oH34AIUBrXpBkOo+2bRo0j38cv0yru53X/wP172xLvxAOA3HBK2bADA
fyfaGVzvOpC6rwg2dtPPUJW8d3uwvl5NkkZ6S7OvDfzTjclV1to1vPblF5q9hZ1+a9VYt9b00G1g
C50mp4Ix9J/TFr0tgKDJfELpqWn+Orui/5FLiCygmr4Bf3ALm3rnwbLUGH5cwBAWNBftWYMSINLF
utsGBX4d2Zu/j/6C7eUWmLv12Jt8nXX99iV9O+Vbur/bFHc0MZqtIal2zW0LHjYSyF6z3MYdQDr6
KACSoYevKY2ld1EbSIJ4wxD4t/t4Mx5RLN7xu7v39/3e8DUnz96898hCnRLlfrfq2VdbLE/a8RSb
UWNGcxpqC1rLj8zp1eoVhbmTFll/MCvuhz1yFYZA1HZrzLJ+F31ZUpe9g1yguRQdOl4JNN9tLG9C
msU0KSGCohJ4pztsT5rL7viv7ZtF+pmz15jcXCRCTHLnbJoLdI8yw9eyNbxavu53ZtfBrcc1dyFH
6NFhi34czfDVkr4SPcGe0qTWJGwOgSMJdIzbg/1b2ijG3rvJ5+GbYXf0bU5xzc1uCufrcfuT8yWA
T75FCszGbDNd9QCPrm0vTLsj0b9xJI7NSp1w+iq5jswTiiy3W9r+0kyxnbiSSAb83CrXeutCAEox
rAABuyYCRS6rejVUB5L81ZYmKLA9qw+3ECnY7fF082riZWPIo/mbaX66+fm/FgSvmsvMVUmH/ri1
WAdNWl1ndMT7TslqyIFqFNEW6OlpnNqwYgpIDPNX+RdZ9uMrec3ksi2J99J5m/6xj48diNzcqwzk
Sm4vHZr7eljK/CVEGY/UgVGpTFeFzGtnIxzO7bJPurskgWL0I5zShWc+IkIswCDG+ft+yFehmLb2
E1q0B2mEO22rVNVIAhXlr1Y0MAf2eXpPgTinj5H9KtiQx/aDiuSGq7JlbfUUqrzY/NXxM4gSt/Tc
XL/r25sWtAxZM9hzgzmecNJdzumgtx87l93+8G3OHChJfybiP3euCDln3bXypfOn1YSifPrGdLYK
XTg+DdVR8PjWpfNCZ0Tb+hxl26lTW/4qzYkUjx96AWxIYZKO2q46+wUubVc8mA5zOHilIMH8FZHE
7DqZuHZvRpM+J3A+QtzR78gIaOrHbjMhCYNtAhrm5avUdpyOJ7DH69vdcr+FsnvbufR3UfcIINly
vm7uJ4FajAk9iZLl6vGaboAqbSfFqkfQPo9cPM/1Bh5afy30W3ub0DUBVyna9D/lFJqj2Q7e2NGj
8+lHKpcdYgC7a+IAO/qR70RXJLI3fFR3PPX8u9keftPNdEdC5ljhdd6EVsAhWVktudhwUlF37vh0
/GyzsfcQor+ewyh37WxSkpy99WLf2ntLSqyym5BTjwj7QS9nu80hOhUFoUBMdStW2LEHGyiLNgeP
j2Cy626++n6IYb1ckAZHFu31nFbynH1HWNblt/1qErFG1tAoLDJxt8mkw8mNJ3sGX4y9XbezNHDa
Oaya3+D86fiW0raEQXIwtPHJ89vrqKM9eVAOB6MleUs/9lsJM6cE3sl5QfWTApL9HykfDolBzuC7
bJAn029ePjogdDnCOnbHtN7J30t7N2v/fwXjiqiiIjVq55xG79eDdP9hkK2nq6fglPo2Z9v8tPi9
PzpEvc4LKuJx/xDegx2JiFcpupdfU37BfydiGsPVtH6AqUl4lhsJV3GpEZdTobk/LsiUpWAp//pS
BfmCwPOjwA9s9XBOb/b5i9dT9fcD/JW/KY3gfrEmd4DbMEwW89N4Jav+1+agIuFkDiLLt+mnYisS
ttPBRxFxTCjmfGnryYEajdk+UZCfqcALDz5+IErbSrJVmtyvSoO3fcXXZqQCnms5oSt8P0CZTocf
cusJsNoCgsj8oTm/ajV8T1bj2/96BUgr8l1q5omglkYfWKHtsDiiYmXU7uZLWK4N771Aw20ZBtx+
fYurk+BbkAUHiq9Xf6/tTY1UIAxUnN5oAQg0IJI+ubpubuKUjTvVBMf2LYox4IKrnQoUyRpGw2f9
c28DN3COy7w8/NDyfZL1MQVaCepmBR3HFqSYGM2CKy1K40kkEZUlIF0LIyOgGyVhRT1qpwQE+Uz3
AOFaIdu8Sx7J0yBPdUAGFjyllEjZ7pOdYLprZAeciBtkqAOC5CSpUpN8JJ0OP3IsCZ6Hm1SsAO1y
1Gr4vvFe4DHICFban9iBiIUAhTwcXVLrSO32ArJUHONZwNaLiGw2UdzqikMcRpYDN7ITUsedP7Th
qZEq+Jhx04UQWq7vBVA2FOaguiM6kRXgNMJDXThHddsSQvISDSfBcyw/hGsZ91ff6cokhNhMITk5
ufVbCJTuk/BntCGSqemx2EkfDPXwKzaRfTGEudqXrlPTLQFCPNNJUK4h4GoY+sW+V7UGISfEwJUy
LHyn2qkC53rjIxIeoh16gR963llViAQHaJsyI7v4XnvkNbKJDp79L8IElbP2CUwAJbXHepfheV2Q
wgJ8FKFHWnL+0O5IjWaBxeqZ7o9eiFlwhA9Ztx5lxSoy05wWmChZTHiNxu94EA2YmkXPgrbfDl2v
MHtsM6euouN4MJfjQHCarNum6EKJbjp+gX8kBS2Eik2xeliOOCzq3P6wptuC48ln7PX/FjRic6Tk
wPEADfQoK1og8RI9GbDgjrhKzc5LrFDTMzPoER5ihBdY3Orq0TmwcI+g8qD5R/6o3bHJFUSzTC0C
+Al9MYDIqs6Bb9HuwPakX5gKDVXWySAG0NUbDh8XyZMee2JY+ImVDSGSGExgdBB2rSU1nAUsguks
YPYAkV3Q0vJ+IH3WAFODxdTDr+EaCFxT30h5BR6Fv9IRhSkozwKgCkCyCjTV9bAAmZ5nqgSeb1H1
RrTsRNVPfYMgslzsDVX+xam5froAqaApnO6BI0HrH1Hcp3Xh+YoIAVdwD4rva3dacB1PdVA0Oz4H
6AI9baiNPOsnR55qVSMAruvnJjpULRkOXwHKNAkKn/yfqmsAgOSzO3puEXOpnRKA+hS3RjcQeop1
/4voOkuBfmou/1XAE7CjgIgL3b8Ke1k73MB1iIWYKgFbf0A1mu1h/9UDgaf2UCHKlBQrN1lbivop
Ac2nTO0hXrKgzzlm4OgAnc5CnmIRElxwg9qNn4gHPbQMLSE4qsvBOwwLxKCqBZFF0EWBKoWlrOFa
CKXxLIAUgiQ7EfhQ/qhYBMfGInqsuUCV2NfrrAiYrErrjfZDtQqAhdgSizBq5ZjgOAE7AqEXYrD5
/OhzSY0OS8IXgamfLDgmkFNCM8XzWhBKi442+ONuYTFrNwvogsoRM9IFT1iB9ClOO0RWKmuBxCM6
7gXMUxF+0htRnXRB2EXU5/edA5A0CSBHf8Ni96v6ycqDJPmMxkDaYtRuFsA8VMdEM10ASRPcaLgq
nkZ5ujuGwKl4ka59ODjW0Do6xtknpGGy5EXoeMUeWVkRjh1YDrAqlqN+FkFljphqAamGrnSjgyOo
grclLcAiQGhiq0zU/MH81GyPpF27vjW/bxGwixENTcGNC6yocmjSsRVJ+KV2SiACGhmbKgFLneMQ
2+wBTy4rAaA6CBsOQlTXTCyXI63WTAMlsEnDIfWicIbzjOvSUggtKaRUcOsTvFKvpSCAT0yhNMFS
oAAYo1hsCxWDKNUsEWnl8FTXoyOzgBUz2xzZFshp8vCG9CjZbU91gbmxcMhwqgsLXCsXies2HL9w
QI2F9LjN2jnA7p2OnwR9QVIia6EIyesJr9Ms6IbXRlpAhIXUTF+RpZ3VAtZCgO+Ac3BcK79qEX5h
qp5qXmBYmT7k1S7JIDtXFPOzPzhUQzz/vijxULxzqo6j9Ieq+EX/9iAvw1Hv/yxlZ+T5pydfHvJR
898p/nkxwOc/Xfqtw6gOH/aSQRqn96N9/sW+uEzd3Py/0/hbPItPyzCYd+zT8Ur+80fpOk9WwT8I
ziYVuSomYSw3pXXPvCw4rxwyFzyJ51mcHS5R3UYHMr7D+7PlS09L4e+mohlPk++Qiialq9aZjaZX
TR/dRRo/LA5Xqa5aVxGYS57PB/er5H69KgnPcxFNhbcG03gbp4NTyboCxFhyUVh0sfh+weSsZ9/K
067z6Ex/hZr5NHko3c8ib99UcnewoFFJWbLO9zKV3GPGk+R0xh1B2OLwwe/r99VDPCopYJGaZHrB
V9NpQkeR8orU+S7GoucPSVyxIjqHxFjyYlu+eTpl0VTsq+e2Sac7GAtGwPp+sj+oQW72yHh7AVOt
Ordkz6ZZlzaYXvabOJmXrEcR8jaXm+6n8fzhdDoI7KlsGHPRWRZDmJ8NVquSTru67tFYfnI/SoZx
uZ5Uh8DNRbMXZItVSbOLwLK57CxL+J9moIc5zj0oHbd9CemLdVoVraKBxqIX81XFhrhOHlsxlXwz
+JbGFe+pCF6Zi97E5X2riIeYC95e9OIZbayT8rZeYOwvIf96kGaDkqUqQNuXEP5msEvuS9sYwhUW
+hLC/1qkk4OkXLt1qp6xaMgZRhfNOF2wU5YXp64eepkfaMVwclbFqzQrU/FvR0l5xnWph7HYyRSP
pHyqKdKFjUVD71Yt2c+xUlPB7wbzebafbuLKMaFA4UzFfxgtHgYXV9mzvU3j3abiPy7g9jiriAV+
9jI/8FwRlXhwElPxn5j9QZYNSi6F0HExc9m78qlScNGASaZyP6/i0UGKsilk66n0DlOxt4N0xs52
EJRL1tlDxpITTjYV9S7i0Kai72L2nflwVV6aRYmIsfBBtrq4PXfxGg8zlp9k94s5tEilOdcxCGPZ
P++J8IRDnQN4ziFNTyXSz/GnAwPKuX9WBtfUX9xPB3H65/8AAAD//w==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oneCellAnchor>
    <xdr:from>
      <xdr:col>0</xdr:col>
      <xdr:colOff>0</xdr:colOff>
      <xdr:row>3</xdr:row>
      <xdr:rowOff>101600</xdr:rowOff>
    </xdr:from>
    <xdr:ext cx="1562100" cy="328295"/>
    <xdr:sp macro="" textlink="">
      <xdr:nvSpPr>
        <xdr:cNvPr id="4" name="TextBox 3">
          <a:extLst>
            <a:ext uri="{FF2B5EF4-FFF2-40B4-BE49-F238E27FC236}">
              <a16:creationId xmlns:a16="http://schemas.microsoft.com/office/drawing/2014/main" id="{0B5151B0-664C-3C46-AC6D-869EAF26F19D}"/>
            </a:ext>
          </a:extLst>
        </xdr:cNvPr>
        <xdr:cNvSpPr txBox="1"/>
      </xdr:nvSpPr>
      <xdr:spPr>
        <a:xfrm>
          <a:off x="762000" y="587375"/>
          <a:ext cx="156210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oneCellAnchor>
    <xdr:from>
      <xdr:col>0</xdr:col>
      <xdr:colOff>0</xdr:colOff>
      <xdr:row>6</xdr:row>
      <xdr:rowOff>38100</xdr:rowOff>
    </xdr:from>
    <xdr:ext cx="1562100" cy="328295"/>
    <xdr:sp macro="" textlink="">
      <xdr:nvSpPr>
        <xdr:cNvPr id="7" name="TextBox 6">
          <a:extLst>
            <a:ext uri="{FF2B5EF4-FFF2-40B4-BE49-F238E27FC236}">
              <a16:creationId xmlns:a16="http://schemas.microsoft.com/office/drawing/2014/main" id="{04CCE7A3-6845-4A4A-A2FC-EDA01B75D739}"/>
            </a:ext>
          </a:extLst>
        </xdr:cNvPr>
        <xdr:cNvSpPr txBox="1"/>
      </xdr:nvSpPr>
      <xdr:spPr>
        <a:xfrm>
          <a:off x="787400" y="1009650"/>
          <a:ext cx="156210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7</xdr:col>
      <xdr:colOff>501650</xdr:colOff>
      <xdr:row>20</xdr:row>
      <xdr:rowOff>88900</xdr:rowOff>
    </xdr:from>
    <xdr:to>
      <xdr:col>9</xdr:col>
      <xdr:colOff>708025</xdr:colOff>
      <xdr:row>34</xdr:row>
      <xdr:rowOff>15875</xdr:rowOff>
    </xdr:to>
    <mc:AlternateContent xmlns:mc="http://schemas.openxmlformats.org/markup-compatibility/2006">
      <mc:Choice xmlns:a14="http://schemas.microsoft.com/office/drawing/2010/main" Requires="a14">
        <xdr:graphicFrame macro="">
          <xdr:nvGraphicFramePr>
            <xdr:cNvPr id="5" name="Customer Segment">
              <a:extLst>
                <a:ext uri="{FF2B5EF4-FFF2-40B4-BE49-F238E27FC236}">
                  <a16:creationId xmlns:a16="http://schemas.microsoft.com/office/drawing/2014/main" id="{F67E7583-F387-AD4C-8B87-11C8100CAEC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8007350" y="3390900"/>
              <a:ext cx="2028825" cy="22383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520700</xdr:colOff>
      <xdr:row>6</xdr:row>
      <xdr:rowOff>0</xdr:rowOff>
    </xdr:from>
    <xdr:to>
      <xdr:col>9</xdr:col>
      <xdr:colOff>727075</xdr:colOff>
      <xdr:row>19</xdr:row>
      <xdr:rowOff>92075</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8224457E-F6CE-114A-977F-918C13FCC88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309100" y="9906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482600</xdr:colOff>
      <xdr:row>15</xdr:row>
      <xdr:rowOff>127000</xdr:rowOff>
    </xdr:from>
    <xdr:to>
      <xdr:col>5</xdr:col>
      <xdr:colOff>558800</xdr:colOff>
      <xdr:row>29</xdr:row>
      <xdr:rowOff>53975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590D1DE-DBD5-F040-B388-4A8B783F75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43700" y="2603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527050</xdr:colOff>
      <xdr:row>6</xdr:row>
      <xdr:rowOff>120651</xdr:rowOff>
    </xdr:from>
    <xdr:to>
      <xdr:col>5</xdr:col>
      <xdr:colOff>603250</xdr:colOff>
      <xdr:row>14</xdr:row>
      <xdr:rowOff>107951</xdr:rowOff>
    </xdr:to>
    <mc:AlternateContent xmlns:mc="http://schemas.openxmlformats.org/markup-compatibility/2006">
      <mc:Choice xmlns:a14="http://schemas.microsoft.com/office/drawing/2010/main" Requires="a14">
        <xdr:graphicFrame macro="">
          <xdr:nvGraphicFramePr>
            <xdr:cNvPr id="13" name="Order Month">
              <a:extLst>
                <a:ext uri="{FF2B5EF4-FFF2-40B4-BE49-F238E27FC236}">
                  <a16:creationId xmlns:a16="http://schemas.microsoft.com/office/drawing/2014/main" id="{8FFB5851-A0FB-9045-B27F-5686DBE57C5D}"/>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dr:sp macro="" textlink="">
          <xdr:nvSpPr>
            <xdr:cNvPr id="0" name=""/>
            <xdr:cNvSpPr>
              <a:spLocks noTextEdit="1"/>
            </xdr:cNvSpPr>
          </xdr:nvSpPr>
          <xdr:spPr>
            <a:xfrm>
              <a:off x="4394200" y="1111251"/>
              <a:ext cx="2025650" cy="13081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184150</xdr:colOff>
      <xdr:row>52</xdr:row>
      <xdr:rowOff>114300</xdr:rowOff>
    </xdr:from>
    <xdr:to>
      <xdr:col>7</xdr:col>
      <xdr:colOff>457200</xdr:colOff>
      <xdr:row>69</xdr:row>
      <xdr:rowOff>139700</xdr:rowOff>
    </xdr:to>
    <xdr:graphicFrame macro="">
      <xdr:nvGraphicFramePr>
        <xdr:cNvPr id="2" name="Chart 1">
          <a:extLst>
            <a:ext uri="{FF2B5EF4-FFF2-40B4-BE49-F238E27FC236}">
              <a16:creationId xmlns:a16="http://schemas.microsoft.com/office/drawing/2014/main" id="{89E72888-7653-B743-AA5F-A0B846159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298450</xdr:colOff>
      <xdr:row>73</xdr:row>
      <xdr:rowOff>152400</xdr:rowOff>
    </xdr:from>
    <xdr:to>
      <xdr:col>7</xdr:col>
      <xdr:colOff>927100</xdr:colOff>
      <xdr:row>91</xdr:row>
      <xdr:rowOff>127000</xdr:rowOff>
    </xdr:to>
    <xdr:graphicFrame macro="">
      <xdr:nvGraphicFramePr>
        <xdr:cNvPr id="14" name="Chart 13">
          <a:extLst>
            <a:ext uri="{FF2B5EF4-FFF2-40B4-BE49-F238E27FC236}">
              <a16:creationId xmlns:a16="http://schemas.microsoft.com/office/drawing/2014/main" id="{CB9B96B9-3FB6-0543-B972-EA2AE7604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3</xdr:row>
      <xdr:rowOff>6350</xdr:rowOff>
    </xdr:from>
    <xdr:to>
      <xdr:col>16</xdr:col>
      <xdr:colOff>787400</xdr:colOff>
      <xdr:row>19</xdr:row>
      <xdr:rowOff>107950</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DC7C5DC0-81A0-C699-1A8F-134C20F38E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433050" y="501650"/>
              <a:ext cx="5283200" cy="274320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304800</xdr:colOff>
      <xdr:row>93</xdr:row>
      <xdr:rowOff>12700</xdr:rowOff>
    </xdr:from>
    <xdr:to>
      <xdr:col>8</xdr:col>
      <xdr:colOff>50800</xdr:colOff>
      <xdr:row>109</xdr:row>
      <xdr:rowOff>114300</xdr:rowOff>
    </xdr:to>
    <xdr:graphicFrame macro="">
      <xdr:nvGraphicFramePr>
        <xdr:cNvPr id="17" name="Chart 16">
          <a:extLst>
            <a:ext uri="{FF2B5EF4-FFF2-40B4-BE49-F238E27FC236}">
              <a16:creationId xmlns:a16="http://schemas.microsoft.com/office/drawing/2014/main" id="{DB30BA9A-28B0-8F73-D093-EF825CBB9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177800</xdr:colOff>
      <xdr:row>92</xdr:row>
      <xdr:rowOff>152400</xdr:rowOff>
    </xdr:from>
    <xdr:to>
      <xdr:col>14</xdr:col>
      <xdr:colOff>444500</xdr:colOff>
      <xdr:row>109</xdr:row>
      <xdr:rowOff>88900</xdr:rowOff>
    </xdr:to>
    <xdr:graphicFrame macro="">
      <xdr:nvGraphicFramePr>
        <xdr:cNvPr id="18" name="Chart 17">
          <a:extLst>
            <a:ext uri="{FF2B5EF4-FFF2-40B4-BE49-F238E27FC236}">
              <a16:creationId xmlns:a16="http://schemas.microsoft.com/office/drawing/2014/main" id="{B9DA5465-20FC-64E9-E3B4-04D3BFC52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273050</xdr:colOff>
      <xdr:row>115</xdr:row>
      <xdr:rowOff>38100</xdr:rowOff>
    </xdr:from>
    <xdr:to>
      <xdr:col>8</xdr:col>
      <xdr:colOff>361950</xdr:colOff>
      <xdr:row>131</xdr:row>
      <xdr:rowOff>139700</xdr:rowOff>
    </xdr:to>
    <xdr:graphicFrame macro="">
      <xdr:nvGraphicFramePr>
        <xdr:cNvPr id="19" name="Chart 18">
          <a:extLst>
            <a:ext uri="{FF2B5EF4-FFF2-40B4-BE49-F238E27FC236}">
              <a16:creationId xmlns:a16="http://schemas.microsoft.com/office/drawing/2014/main" id="{0EFD7789-2CF6-BBBC-5452-17678B6E2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3</xdr:col>
      <xdr:colOff>493885</xdr:colOff>
      <xdr:row>12</xdr:row>
      <xdr:rowOff>96025</xdr:rowOff>
    </xdr:from>
    <xdr:ext cx="2578100" cy="461729"/>
    <xdr:sp macro="" textlink="'Pivot Tables'!F4">
      <xdr:nvSpPr>
        <xdr:cNvPr id="4" name="TextBox 3">
          <a:extLst>
            <a:ext uri="{FF2B5EF4-FFF2-40B4-BE49-F238E27FC236}">
              <a16:creationId xmlns:a16="http://schemas.microsoft.com/office/drawing/2014/main" id="{3B1BE38C-150A-4C86-8F9C-F81D8418E593}"/>
            </a:ext>
          </a:extLst>
        </xdr:cNvPr>
        <xdr:cNvSpPr txBox="1"/>
      </xdr:nvSpPr>
      <xdr:spPr>
        <a:xfrm>
          <a:off x="2922760" y="2429650"/>
          <a:ext cx="2578100"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984308E-AE69-6C4B-8F53-3847E479FBF5}" type="TxLink">
            <a:rPr lang="en-US" sz="2400" b="0" i="0" u="none" strike="noStrike">
              <a:solidFill>
                <a:sysClr val="windowText" lastClr="000000"/>
              </a:solidFill>
              <a:latin typeface="Bahnschrift" panose="020B0502040204020203" pitchFamily="34" charset="0"/>
              <a:cs typeface="Futura Medium" panose="020B0602020204020303" pitchFamily="34" charset="-79"/>
            </a:rPr>
            <a:pPr algn="ctr"/>
            <a:t>$1,924,338</a:t>
          </a:fld>
          <a:endParaRPr lang="en-US" sz="2400">
            <a:solidFill>
              <a:sysClr val="windowText" lastClr="000000"/>
            </a:solidFill>
            <a:latin typeface="Bahnschrift" panose="020B0502040204020203" pitchFamily="34" charset="0"/>
            <a:cs typeface="Futura Medium" panose="020B0602020204020303" pitchFamily="34" charset="-79"/>
          </a:endParaRPr>
        </a:p>
      </xdr:txBody>
    </xdr:sp>
    <xdr:clientData/>
  </xdr:oneCellAnchor>
  <xdr:twoCellAnchor>
    <xdr:from>
      <xdr:col>21</xdr:col>
      <xdr:colOff>81937</xdr:colOff>
      <xdr:row>19</xdr:row>
      <xdr:rowOff>46032</xdr:rowOff>
    </xdr:from>
    <xdr:to>
      <xdr:col>29</xdr:col>
      <xdr:colOff>112662</xdr:colOff>
      <xdr:row>35</xdr:row>
      <xdr:rowOff>71545</xdr:rowOff>
    </xdr:to>
    <xdr:graphicFrame macro="">
      <xdr:nvGraphicFramePr>
        <xdr:cNvPr id="6" name="Chart 5">
          <a:extLst>
            <a:ext uri="{FF2B5EF4-FFF2-40B4-BE49-F238E27FC236}">
              <a16:creationId xmlns:a16="http://schemas.microsoft.com/office/drawing/2014/main" id="{CF7725BA-C9D8-4F40-A2D8-6ABB672E2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553066</xdr:colOff>
      <xdr:row>36</xdr:row>
      <xdr:rowOff>19438</xdr:rowOff>
    </xdr:from>
    <xdr:to>
      <xdr:col>29</xdr:col>
      <xdr:colOff>102420</xdr:colOff>
      <xdr:row>53</xdr:row>
      <xdr:rowOff>61451</xdr:rowOff>
    </xdr:to>
    <xdr:graphicFrame macro="">
      <xdr:nvGraphicFramePr>
        <xdr:cNvPr id="7" name="Chart 6">
          <a:extLst>
            <a:ext uri="{FF2B5EF4-FFF2-40B4-BE49-F238E27FC236}">
              <a16:creationId xmlns:a16="http://schemas.microsoft.com/office/drawing/2014/main" id="{6D0DFE77-4895-44B5-9434-130A68B78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125535</xdr:colOff>
      <xdr:row>19</xdr:row>
      <xdr:rowOff>34149</xdr:rowOff>
    </xdr:from>
    <xdr:to>
      <xdr:col>20</xdr:col>
      <xdr:colOff>594032</xdr:colOff>
      <xdr:row>35</xdr:row>
      <xdr:rowOff>81791</xdr:rowOff>
    </xdr:to>
    <xdr:graphicFrame macro="">
      <xdr:nvGraphicFramePr>
        <xdr:cNvPr id="8" name="Chart 7">
          <a:extLst>
            <a:ext uri="{FF2B5EF4-FFF2-40B4-BE49-F238E27FC236}">
              <a16:creationId xmlns:a16="http://schemas.microsoft.com/office/drawing/2014/main" id="{33EAE9CE-E5B8-41AD-BD06-EE43D57B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146460</xdr:colOff>
      <xdr:row>33</xdr:row>
      <xdr:rowOff>102124</xdr:rowOff>
    </xdr:from>
    <xdr:to>
      <xdr:col>7</xdr:col>
      <xdr:colOff>297016</xdr:colOff>
      <xdr:row>44</xdr:row>
      <xdr:rowOff>133145</xdr:rowOff>
    </xdr:to>
    <mc:AlternateContent xmlns:mc="http://schemas.openxmlformats.org/markup-compatibility/2006">
      <mc:Choice xmlns:a14="http://schemas.microsoft.com/office/drawing/2010/main" Requires="a14">
        <xdr:graphicFrame macro="">
          <xdr:nvGraphicFramePr>
            <xdr:cNvPr id="9" name="Customer Segment 2">
              <a:extLst>
                <a:ext uri="{FF2B5EF4-FFF2-40B4-BE49-F238E27FC236}">
                  <a16:creationId xmlns:a16="http://schemas.microsoft.com/office/drawing/2014/main" id="{B403BC63-B148-43A2-9944-68B713053D54}"/>
                </a:ext>
              </a:extLst>
            </xdr:cNvPr>
            <xdr:cNvGraphicFramePr/>
          </xdr:nvGraphicFramePr>
          <xdr:xfrm>
            <a:off x="0" y="0"/>
            <a:ext cx="0" cy="0"/>
          </xdr:xfrm>
          <a:graphic>
            <a:graphicData uri="http://schemas.microsoft.com/office/drawing/2010/slicer">
              <sle:slicer xmlns:sle="http://schemas.microsoft.com/office/drawing/2010/slicer" name="Customer Segment 2"/>
            </a:graphicData>
          </a:graphic>
        </xdr:graphicFrame>
      </mc:Choice>
      <mc:Fallback>
        <xdr:sp macro="" textlink="">
          <xdr:nvSpPr>
            <xdr:cNvPr id="0" name=""/>
            <xdr:cNvSpPr>
              <a:spLocks noTextEdit="1"/>
            </xdr:cNvSpPr>
          </xdr:nvSpPr>
          <xdr:spPr>
            <a:xfrm>
              <a:off x="1990008" y="6308737"/>
              <a:ext cx="2608621" cy="183360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472602</xdr:colOff>
      <xdr:row>19</xdr:row>
      <xdr:rowOff>59967</xdr:rowOff>
    </xdr:from>
    <xdr:to>
      <xdr:col>11</xdr:col>
      <xdr:colOff>450646</xdr:colOff>
      <xdr:row>31</xdr:row>
      <xdr:rowOff>112661</xdr:rowOff>
    </xdr:to>
    <mc:AlternateContent xmlns:mc="http://schemas.openxmlformats.org/markup-compatibility/2006">
      <mc:Choice xmlns:a14="http://schemas.microsoft.com/office/drawing/2010/main" Requires="a14">
        <xdr:graphicFrame macro="">
          <xdr:nvGraphicFramePr>
            <xdr:cNvPr id="10" name="Product Category 2">
              <a:extLst>
                <a:ext uri="{FF2B5EF4-FFF2-40B4-BE49-F238E27FC236}">
                  <a16:creationId xmlns:a16="http://schemas.microsoft.com/office/drawing/2014/main" id="{14424104-B5A2-4FCD-8CBF-950021CE548E}"/>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4774215" y="3972386"/>
              <a:ext cx="2436108" cy="201914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187241</xdr:colOff>
      <xdr:row>19</xdr:row>
      <xdr:rowOff>57948</xdr:rowOff>
    </xdr:from>
    <xdr:to>
      <xdr:col>7</xdr:col>
      <xdr:colOff>256048</xdr:colOff>
      <xdr:row>31</xdr:row>
      <xdr:rowOff>92178</xdr:rowOff>
    </xdr:to>
    <mc:AlternateContent xmlns:mc="http://schemas.openxmlformats.org/markup-compatibility/2006">
      <mc:Choice xmlns:a14="http://schemas.microsoft.com/office/drawing/2010/main" Requires="a14">
        <xdr:graphicFrame macro="">
          <xdr:nvGraphicFramePr>
            <xdr:cNvPr id="11" name="Region 2">
              <a:extLst>
                <a:ext uri="{FF2B5EF4-FFF2-40B4-BE49-F238E27FC236}">
                  <a16:creationId xmlns:a16="http://schemas.microsoft.com/office/drawing/2014/main" id="{88F59DD2-ED97-4355-81BD-951C33C6BA0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2030789" y="3970367"/>
              <a:ext cx="2526872" cy="200068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460886</xdr:colOff>
      <xdr:row>33</xdr:row>
      <xdr:rowOff>102123</xdr:rowOff>
    </xdr:from>
    <xdr:to>
      <xdr:col>11</xdr:col>
      <xdr:colOff>440403</xdr:colOff>
      <xdr:row>44</xdr:row>
      <xdr:rowOff>122903</xdr:rowOff>
    </xdr:to>
    <mc:AlternateContent xmlns:mc="http://schemas.openxmlformats.org/markup-compatibility/2006">
      <mc:Choice xmlns:a14="http://schemas.microsoft.com/office/drawing/2010/main" Requires="a14">
        <xdr:graphicFrame macro="">
          <xdr:nvGraphicFramePr>
            <xdr:cNvPr id="12" name="Order Month 2">
              <a:extLst>
                <a:ext uri="{FF2B5EF4-FFF2-40B4-BE49-F238E27FC236}">
                  <a16:creationId xmlns:a16="http://schemas.microsoft.com/office/drawing/2014/main" id="{E7E09498-9354-4681-85D0-FF22C76AD3CF}"/>
                </a:ext>
              </a:extLst>
            </xdr:cNvPr>
            <xdr:cNvGraphicFramePr/>
          </xdr:nvGraphicFramePr>
          <xdr:xfrm>
            <a:off x="0" y="0"/>
            <a:ext cx="0" cy="0"/>
          </xdr:xfrm>
          <a:graphic>
            <a:graphicData uri="http://schemas.microsoft.com/office/drawing/2010/slicer">
              <sle:slicer xmlns:sle="http://schemas.microsoft.com/office/drawing/2010/slicer" name="Order Month 2"/>
            </a:graphicData>
          </a:graphic>
        </xdr:graphicFrame>
      </mc:Choice>
      <mc:Fallback>
        <xdr:sp macro="" textlink="">
          <xdr:nvSpPr>
            <xdr:cNvPr id="0" name=""/>
            <xdr:cNvSpPr>
              <a:spLocks noTextEdit="1"/>
            </xdr:cNvSpPr>
          </xdr:nvSpPr>
          <xdr:spPr>
            <a:xfrm>
              <a:off x="4762499" y="6308736"/>
              <a:ext cx="2437581" cy="182336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571500</xdr:colOff>
      <xdr:row>12</xdr:row>
      <xdr:rowOff>87721</xdr:rowOff>
    </xdr:from>
    <xdr:ext cx="2324100" cy="461729"/>
    <xdr:sp macro="" textlink="'Pivot Tables'!G4">
      <xdr:nvSpPr>
        <xdr:cNvPr id="13" name="TextBox 12">
          <a:extLst>
            <a:ext uri="{FF2B5EF4-FFF2-40B4-BE49-F238E27FC236}">
              <a16:creationId xmlns:a16="http://schemas.microsoft.com/office/drawing/2014/main" id="{35132BA4-1465-42C6-82F7-3AD0F1CA3F18}"/>
            </a:ext>
          </a:extLst>
        </xdr:cNvPr>
        <xdr:cNvSpPr txBox="1"/>
      </xdr:nvSpPr>
      <xdr:spPr>
        <a:xfrm>
          <a:off x="1800532" y="2484334"/>
          <a:ext cx="2324100"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D7A85A3F-A2BB-7348-B48C-CBC068F8BC85}" type="TxLink">
            <a:rPr lang="en-US" sz="2400" b="0" i="0" u="none" strike="noStrike">
              <a:solidFill>
                <a:sysClr val="windowText" lastClr="000000"/>
              </a:solidFill>
              <a:latin typeface="Bahnschrift" panose="020B0502040204020203" pitchFamily="34" charset="0"/>
              <a:ea typeface="+mn-ea"/>
              <a:cs typeface="Futura Medium" panose="020B0602020204020303" pitchFamily="34" charset="-79"/>
            </a:rPr>
            <a:pPr marL="0" indent="0" algn="ctr"/>
            <a:t>$224,078</a:t>
          </a:fld>
          <a:endParaRPr lang="en-US" sz="2400" b="0" i="0" u="none" strike="noStrike">
            <a:solidFill>
              <a:sysClr val="windowText" lastClr="000000"/>
            </a:solidFill>
            <a:latin typeface="Bahnschrift" panose="020B0502040204020203" pitchFamily="34" charset="0"/>
            <a:ea typeface="+mn-ea"/>
            <a:cs typeface="Futura Medium" panose="020B0602020204020303" pitchFamily="34" charset="-79"/>
          </a:endParaRPr>
        </a:p>
      </xdr:txBody>
    </xdr:sp>
    <xdr:clientData/>
  </xdr:oneCellAnchor>
  <xdr:oneCellAnchor>
    <xdr:from>
      <xdr:col>18</xdr:col>
      <xdr:colOff>329293</xdr:colOff>
      <xdr:row>12</xdr:row>
      <xdr:rowOff>54658</xdr:rowOff>
    </xdr:from>
    <xdr:ext cx="1841500" cy="446212"/>
    <xdr:sp macro="" textlink="'Pivot Tables'!H4">
      <xdr:nvSpPr>
        <xdr:cNvPr id="14" name="TextBox 13">
          <a:extLst>
            <a:ext uri="{FF2B5EF4-FFF2-40B4-BE49-F238E27FC236}">
              <a16:creationId xmlns:a16="http://schemas.microsoft.com/office/drawing/2014/main" id="{97A2B9B6-6141-4431-8506-42058B35E01D}"/>
            </a:ext>
          </a:extLst>
        </xdr:cNvPr>
        <xdr:cNvSpPr txBox="1"/>
      </xdr:nvSpPr>
      <xdr:spPr>
        <a:xfrm>
          <a:off x="13740493" y="2391458"/>
          <a:ext cx="18415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A09100CC-B532-7E43-BF51-0662F405C2BE}" type="TxLink">
            <a:rPr lang="en-US" sz="2400" b="0" i="0" u="none" strike="noStrike">
              <a:solidFill>
                <a:sysClr val="windowText" lastClr="000000"/>
              </a:solidFill>
              <a:latin typeface="MS Sans Serif"/>
              <a:ea typeface="+mn-ea"/>
              <a:cs typeface="Futura Medium" panose="020B0602020204020303" pitchFamily="34" charset="-79"/>
            </a:rPr>
            <a:pPr marL="0" indent="0" algn="ctr"/>
            <a:t> 25,268 </a:t>
          </a:fld>
          <a:endParaRPr lang="en-US" sz="2400" b="0" i="0" u="none" strike="noStrike">
            <a:solidFill>
              <a:sysClr val="windowText" lastClr="000000"/>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26</xdr:col>
      <xdr:colOff>63500</xdr:colOff>
      <xdr:row>12</xdr:row>
      <xdr:rowOff>97293</xdr:rowOff>
    </xdr:from>
    <xdr:ext cx="1651000" cy="446212"/>
    <xdr:sp macro="" textlink="'Pivot Tables'!I4">
      <xdr:nvSpPr>
        <xdr:cNvPr id="15" name="TextBox 14">
          <a:extLst>
            <a:ext uri="{FF2B5EF4-FFF2-40B4-BE49-F238E27FC236}">
              <a16:creationId xmlns:a16="http://schemas.microsoft.com/office/drawing/2014/main" id="{C7234C79-FF42-4125-8135-F4A90DDB540A}"/>
            </a:ext>
          </a:extLst>
        </xdr:cNvPr>
        <xdr:cNvSpPr txBox="1"/>
      </xdr:nvSpPr>
      <xdr:spPr>
        <a:xfrm>
          <a:off x="19570700" y="2434093"/>
          <a:ext cx="1651000"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341979AE-BA8C-5047-94E7-83B1DF404325}" type="TxLink">
            <a:rPr lang="en-US" sz="2400" b="0" i="0" u="none" strike="noStrike">
              <a:solidFill>
                <a:sysClr val="windowText" lastClr="000000"/>
              </a:solidFill>
              <a:latin typeface="MS Sans Serif"/>
              <a:ea typeface="+mn-ea"/>
              <a:cs typeface="Futura Medium" panose="020B0602020204020303" pitchFamily="34" charset="-79"/>
            </a:rPr>
            <a:pPr marL="0" indent="0" algn="ctr"/>
            <a:t>0.77%</a:t>
          </a:fld>
          <a:endParaRPr lang="en-US" sz="2400" b="0" i="0" u="none" strike="noStrike">
            <a:solidFill>
              <a:sysClr val="windowText" lastClr="000000"/>
            </a:solidFill>
            <a:latin typeface="Futura Medium" panose="020B0602020204020303" pitchFamily="34" charset="-79"/>
            <a:ea typeface="+mn-ea"/>
            <a:cs typeface="Futura Medium" panose="020B0602020204020303" pitchFamily="34" charset="-79"/>
          </a:endParaRPr>
        </a:p>
      </xdr:txBody>
    </xdr:sp>
    <xdr:clientData/>
  </xdr:oneCellAnchor>
  <xdr:twoCellAnchor>
    <xdr:from>
      <xdr:col>29</xdr:col>
      <xdr:colOff>204839</xdr:colOff>
      <xdr:row>19</xdr:row>
      <xdr:rowOff>40967</xdr:rowOff>
    </xdr:from>
    <xdr:to>
      <xdr:col>37</xdr:col>
      <xdr:colOff>573548</xdr:colOff>
      <xdr:row>54</xdr:row>
      <xdr:rowOff>112661</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F63F50C5-069B-498D-944B-06D00EBE89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087258" y="3953386"/>
              <a:ext cx="5704758" cy="5807178"/>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858.782074884257" createdVersion="6" refreshedVersion="7" minRefreshableVersion="3" recordCount="1952" xr:uid="{45C5FBF7-85A6-6D48-8BB1-E76EB4B8B142}">
  <cacheSource type="worksheet">
    <worksheetSource name="Table1"/>
  </cacheSource>
  <cacheFields count="32">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Repeat Customers" numFmtId="0">
      <sharedItems count="3">
        <s v="One-Time Customer"/>
        <s v="Repeat Customer"/>
        <s v="On-Time Customer" u="1"/>
      </sharedItems>
    </cacheField>
    <cacheField name="Customer Name" numFmtId="0">
      <sharedItems/>
    </cacheField>
    <cacheField name="Ship Mode" numFmtId="0">
      <sharedItems/>
    </cacheField>
    <cacheField name="Customer Segment" numFmtId="0">
      <sharedItems count="4">
        <s v="Small Business"/>
        <s v="Home Office"/>
        <s v="Consumer"/>
        <s v="Corporate"/>
      </sharedItems>
    </cacheField>
    <cacheField name="Product Category" numFmtId="0">
      <sharedItems count="3">
        <s v="Office Supplies"/>
        <s v="Technology"/>
        <s v="Furniture"/>
      </sharedItems>
    </cacheField>
    <cacheField name="Product Sub-Category" numFmtId="0">
      <sharedItems/>
    </cacheField>
    <cacheField name="Product Container" numFmtId="0">
      <sharedItems/>
    </cacheField>
    <cacheField name="Product Name" numFmtId="0">
      <sharedItems count="913">
        <s v="*Staples* Highlighting Markers"/>
        <s v="Lexmark 4227 Plus Dot Matrix Printer"/>
        <s v="Bretford CR4500 Series Slim Rectangular Table"/>
        <s v="Binding Machine Supplies"/>
        <s v="Verbatim DVD-RAM, 9.4GB, Rewritable, Type 1, DS, DataLife Plus"/>
        <s v="Safco Industrial Wire Shelving"/>
        <s v="Canon PC940 Copier"/>
        <s v="Newell 312"/>
        <s v="Dual Level, Single-Width Filing Carts"/>
        <s v="Hon 4070 Series Pagoda™ Armless Upholstered Stacking Chairs"/>
        <s v="Hon Valutask™ Swivel Chairs"/>
        <s v="Bush Westfield Collection Bookcases, Fully Assembled"/>
        <s v="Xerox 1952"/>
        <s v="Maxell Pro 80 Minute CD-R, 10/Pack"/>
        <s v="GE 48&quot; Fluorescent Tube, Cool White Energy Saver, 34 Watts, 30/Box"/>
        <s v="Fellowes Super Stor/Drawer® Files"/>
        <s v="Avery Trapezoid Ring Binder, 3&quot; Capacity, Black, 1040 sheets"/>
        <s v="Epson LQ-570e Dot Matrix Printer"/>
        <s v="Black Print Carbonless Snap-Off® Rapid Letter, 8 1/2&quot; x 7&quot;"/>
        <s v="White GlueTop Scratch Pads"/>
        <s v="Tripp Lite Isotel 6 Outlet Surge Protector with Fax/Modem Protection"/>
        <s v="Dixon Prang® Watercolor Pencils, 10-Color Set with Brush"/>
        <s v="Fellowes Mobile Numeric Keypad, Graphite"/>
        <s v="Polycom ViaVideo™ Desktop Video Communications Unit"/>
        <s v="Staples Wirebound Steno Books, 6&quot; x 9&quot;, 12/Pack"/>
        <s v="Panasonic KX-P2130 Dot Matrix Printer"/>
        <s v="Xerox 4200 Series MultiUse Premium Copy Paper (20Lb. and 84 Bright)"/>
        <s v="T18"/>
        <s v="Riverleaf Stik-Withit® Designer Note Cubes®"/>
        <s v="36X48 HARDFLOOR CHAIRMAT"/>
        <s v="Binder Clips by OIC"/>
        <s v="Bush Mission Pointe Library"/>
        <s v="Round Specialty Laser Printer Labels"/>
        <s v="Bevis Round Conference Table Top &amp; Single Column Base"/>
        <s v="Xerox 227"/>
        <s v="Peel-Off® China Markers"/>
        <s v="Bush Advantage Collection® Round Conference Table"/>
        <s v="Office Star - Professional Matrix Back Chair with 2-to-1 Synchro Tilt and Mesh Fabric Seat"/>
        <s v="Hoover WindTunnel™ Plus Canister Vacuum"/>
        <s v="Okidata ML320 Series Turbo Dot Matrix Printers"/>
        <s v="Eldon Antistatic Chair Mats for Low to Medium Pile Carpets"/>
        <s v="Cardinal Poly Pocket Divider Pockets for Ring Binders"/>
        <s v="&quot;While you Were Out&quot; Message Book, One Form per Page"/>
        <s v="GBC Instant Index™ System for Binding Systems"/>
        <s v="Avery 514"/>
        <s v="Metal Folding Chairs, Beige, 4/Carton"/>
        <s v="232"/>
        <s v="Rediform Wirebound &quot;Phone Memo&quot; Message Book, 11 x 5-3/4"/>
        <s v="Carina Double Wide Media Storage Towers in Natural &amp; Black"/>
        <s v="Tennsco Snap-Together Open Shelving Units, Starter Sets and Add-On Units"/>
        <s v="Hon Deluxe Fabric Upholstered Stacking Chairs, Rounded Back"/>
        <s v="Memorex 4.7GB DVD+RW, 3/Pack"/>
        <s v="3285"/>
        <s v="Electrix Halogen Magnifier Lamp"/>
        <s v="Luxo Professional Fluorescent Magnifier Lamp with Clamp-Mount Base"/>
        <s v="Panasonic KX-P1150 Dot Matrix Printer"/>
        <s v="Canon S750 Color Inkjet Printer"/>
        <s v="Perma STOR-ALL™ Hanging File Box, 13 1/8&quot;W x 12 1/4&quot;D x 10 1/2&quot;H"/>
        <s v="252"/>
        <s v="Novimex Swivel Fabric Task Chair"/>
        <s v="Eldon Portable Mobile Manager"/>
        <s v="Accessory35"/>
        <s v="Newell 342"/>
        <s v="Riverside Palais Royal Lawyers Bookcase, Royale Cherry Finish"/>
        <s v="Wilson Jones Hanging View Binder, White, 1&quot;"/>
        <s v="Fellowes Basic 104-Key Keyboard, Platinum"/>
        <s v="Ibico Recycled Linen-Style Covers"/>
        <s v="Self-Adhesive Ring Binder Labels"/>
        <s v="Tenex File Box, Personal Filing Tote with Lid, Black"/>
        <s v="Xerox 1986"/>
        <s v="Tennsco Commercial Shelving"/>
        <s v="Belkin F9M820V08 8 Outlet Surge"/>
        <s v="Holmes HEPA Air Purifier"/>
        <s v="Sanford EarthWrite® Recycled Pencils, Medium Soft, #2"/>
        <s v="BASF Silver 74 Minute CD-R"/>
        <s v="Xerox 19"/>
        <s v="GBC VeloBinder Strips"/>
        <s v="G.E. Longer-Life Indoor Recessed Floodlight Bulbs"/>
        <s v="SANFORD Liquid Accent™ Tank-Style Highlighters"/>
        <s v="Coloredge Poster Frame"/>
        <s v="GBC Pre-Punched Binding Paper, Plastic, White, 8-1/2&quot; x 11&quot;"/>
        <s v="Keytronic French Keyboard"/>
        <s v="Avery Reinforcements for Hole-Punch Pages"/>
        <s v="Canon PC1060 Personal Laser Copier"/>
        <s v="Polycom ViewStation™ ISDN Videoconferencing Unit"/>
        <s v="Master Caster Door Stop, Brown"/>
        <s v="i1000"/>
        <s v="O'Sullivan Cherrywood Estates Traditional Barrister Bookcase"/>
        <s v="File Shuttle II and Handi-File, Black"/>
        <s v="Acco 6 Outlet Guardian Premium Surge Suppressor"/>
        <s v="Fellowes Black Plastic Comb Bindings"/>
        <s v="GBC DocuBind TL300 Electric Binding System"/>
        <s v="Avery 491"/>
        <s v="Executive Impressions 14&quot; Two-Color Numerals Wall Clock"/>
        <s v="M70"/>
        <s v="VTech VT20-2481 2.4GHz Two-Line Phone System w/Answering Machine"/>
        <s v="Boston 16765 Mini Stand Up Battery Pencil Sharpener"/>
        <s v="Boston School Pro Electric Pencil Sharpener, 1670"/>
        <s v="GBC DocuBind 300 Electric Binding Machine"/>
        <s v="Avery 05222 Permanent Self-Adhesive File Folder Labels for Typewriters, on Rolls, White, 250/Roll"/>
        <s v="Acco PRESSTEX® Data Binder with Storage Hooks, Dark Blue, 9 1/2&quot; X 11&quot;"/>
        <s v="Newell 337"/>
        <s v="Newell 339"/>
        <s v="12 Colored Short Pencils"/>
        <s v="Staples Brown Kraft Recycled Clasp Envelopes"/>
        <s v="4009® Highlighters by Sanford"/>
        <s v="EcoTones® Memo Sheets"/>
        <s v="Xerox 1996"/>
        <s v="Document Clip Frames"/>
        <s v="Hon Metal Bookcases, Putty"/>
        <s v="Newell 309"/>
        <s v="Fellowes Internet Keyboard, Platinum"/>
        <s v="Panasonic KX-P3200 Dot Matrix Printer"/>
        <s v="Canon PC1080F Personal Copier"/>
        <s v="Newell 318"/>
        <s v="Imation 3.5, DISKETTE 44766 HGHLD3.52HD/FM, 10/Pack"/>
        <s v="Tensor &quot;Hersey Kiss&quot; Styled Floor Lamp"/>
        <s v="Holmes Odor Grabber"/>
        <s v="Eldon Image Series Black Desk Accessories"/>
        <s v="Xerox 188"/>
        <s v="Avery 51"/>
        <s v="6185"/>
        <s v="Fellowes Super Stor/Drawer®"/>
        <s v="Eldon Expressions Mahogany Wood Desk Collection"/>
        <s v="Atlantic Metals Mobile 3-Shelf Bookcases, Custom Colors"/>
        <s v="Lexmark Z55se Color Inkjet Printer"/>
        <s v="Global Leather Executive Chair"/>
        <s v="#10- 4 1/8&quot; x 9 1/2&quot; Recycled Envelopes"/>
        <s v="Brites Rubber Bands, 1 1/2 oz. Box"/>
        <s v="3M Polarizing Task Lamp with Clamp Arm, Light Gray"/>
        <s v="Targus USB Numeric Keypad"/>
        <s v="6120"/>
        <s v="TDK 4.7GB DVD-R"/>
        <s v="Verbatim DVD-RAM, 5.2GB, Rewritable, Type 1, DS"/>
        <s v="Prang Dustless Chalk Sticks"/>
        <s v="Xerox 1910"/>
        <s v="Bell Sonecor JB700 Caller ID"/>
        <s v="Hoover Portapower™ Portable Vacuum"/>
        <s v="Eldon® Wave Desk Accessories"/>
        <s v="Xerox 1903"/>
        <s v="i1000plus"/>
        <s v="Economy Rollaway Files"/>
        <s v="Hoover Commercial Soft Guard Upright Vacuum And Disposable Filtration Bags"/>
        <s v="Xerox 1939"/>
        <s v="Hewlett-Packard Deskjet 5550 Color Inkjet Printer"/>
        <s v="Newell 336"/>
        <s v="Boston 16801 Nautilus™ Battery Pencil Sharpener"/>
        <s v="Wirebound Four 2-3/4 x 5 Forms per Page, 400 Sets per Book"/>
        <s v="Telescoping Adjustable Floor Lamp"/>
        <s v="Hon 4070 Series Pagoda™ Round Back Stacking Chairs"/>
        <s v="1.7 Cubic Foot Compact &quot;Cube&quot; Office Refrigerators"/>
        <s v="Tyvek® Side-Opening Peel &amp; Seel® Expanding Envelopes"/>
        <s v="DAX Two-Tone Rosewood/Black Document Frame, Desktop, 5 x 7"/>
        <s v="Wirebound Message Books, 2 7/8&quot; x 5&quot;, 3 Forms per Page"/>
        <s v="Newell 335"/>
        <s v="Memorex 4.7GB DVD+R, 3/Pack"/>
        <s v="Accessory20"/>
        <s v="Pressboard Covers with Storage Hooks, 9 1/2&quot; x 11&quot;, Light Blue"/>
        <s v="Canon imageCLASS 2200 Advanced Copier"/>
        <s v="Avery Printable Repositionable Plastic Tabs"/>
        <s v="6&quot; Cubicle Wall Clock, Black"/>
        <s v="Newell 346"/>
        <s v="Hammermill CopyPlus Copy Paper (20Lb. and 84 Bright)"/>
        <s v="Telephone Message Books with Fax/Mobile Section, 5 1/2&quot; x 3 3/16&quot;"/>
        <s v="Imation 3.5&quot; Unformatted DS/HD Diskettes, 10/Box"/>
        <s v="MicroTAC 650"/>
        <s v="Stockwell Push Pins"/>
        <s v="Bevis Round Conference Table Top, X-Base"/>
        <s v="Fellowes Personal Hanging Folder Files, Navy"/>
        <s v="Rubbermaid ClusterMat Chairmats, Mat Size- 66&quot; x 60&quot;, Lip 20&quot; x 11&quot; -90 Degree Angle"/>
        <s v="TOPS Money Receipt Book, Consecutively Numbered in Red,"/>
        <s v="Xerox 1906"/>
        <s v="Acme® 8&quot; Straight Scissors"/>
        <s v="Assorted Color Push Pins"/>
        <s v="Premium Writing Pencils, Soft, #2 by Central Association for the Blind"/>
        <s v="Super Bands, 12/Pack"/>
        <s v="Sanyo Counter Height Refrigerator with Crisper, 3.6 Cubic Foot, Stainless Steel/Black"/>
        <s v="Staples® General Use 3-Ring Binders"/>
        <s v="Xerox 1978"/>
        <s v="Avery 4027 File Folder Labels for Dot Matrix Printers, 5000 Labels per Box, White"/>
        <s v="Newell 323"/>
        <s v="Hewlett-Packard 2600DN Business Color Inkjet Printer"/>
        <s v="Verbatim DVD-R, 4.7GB, Spindle, WE, Blank, Ink Jet/Thermal, 20/Spindle"/>
        <s v="Avery 508"/>
        <s v="Holmes Replacement Filter for HEPA Air Cleaner, Large Room"/>
        <s v="Important Message Pads, 50 4-1/4 x 5-1/2 Forms per Pad"/>
        <s v="Staples Standard Envelopes"/>
        <s v="Maxell DVD-RAM Discs"/>
        <s v="Xerox 1991"/>
        <s v="Regeneration Desk Collection"/>
        <s v="Security-Tint Envelopes"/>
        <s v="6162"/>
        <s v="Boston Model 1800 Electric Pencil Sharpener, Gray"/>
        <s v="Peel &amp; Seel® Recycled Catalog Envelopes, Brown"/>
        <s v="AT&amp;T Black Trimline Phone, Model 210"/>
        <s v="Avery Arch Ring Binders"/>
        <s v="Newell 340"/>
        <s v="Computer Printout Paper with Letter-Trim Perforations"/>
        <s v="Kensington 7 Outlet MasterPiece Power Center with Fax/Phone Line Protection"/>
        <s v="StarTAC 3000"/>
        <s v="Xerox 21"/>
        <s v="Advantus Rolling Storage Box"/>
        <s v="Fellowes PB500 Electric Punch Plastic Comb Binding Machine with Manual Bind"/>
        <s v="GBC Standard Plastic Binding Systems' Combs"/>
        <s v="Avery 481"/>
        <s v="Fellowes Smart Surge Ten-Outlet Protector, Platinum"/>
        <s v="Hon iLevel™ Computer Training Table"/>
        <s v="Fellowes 17-key keypad for PS/2 interface"/>
        <s v="Memorex Slim 80 Minute CD-R, 10/Pack"/>
        <s v="Avery Premier Heavy-Duty Binder with Round Locking Rings"/>
        <s v="Super Decoflex Portable Personal File"/>
        <s v="TimeportP7382"/>
        <s v="Ibico EPK-21 Electric Binding System"/>
        <s v="Hon 4700 Series Mobuis™ Mid-Back Task Chairs with Adjustable Arms"/>
        <s v="Southworth 25% Cotton Premium Laser Paper and Envelopes"/>
        <s v="Logitech Cordless Elite Duo"/>
        <s v="Premier Elliptical Ring Binder, Black"/>
        <s v="XtraLife® ClearVue™ Slant-D® Ring Binders by Cardinal"/>
        <s v="Deflect-o DuraMat Antistatic Studded Beveled Mat for Medium Pile Carpeting"/>
        <s v="Memorex 80 Minute CD-R Spindle, 100/Pack"/>
        <s v="Large Capacity Hanging Post Binders"/>
        <s v="Imation 3.5&quot; DS/HD IBM Formatted Diskettes, 50/Pack"/>
        <s v="PC Concepts 116 Key Quantum 3000 Keyboard"/>
        <s v="Carina 42&quot;Hx23 3/4&quot;W Media Storage Unit"/>
        <s v="8890"/>
        <s v="Career Cubicle Clock, 8 1/4&quot;, Black"/>
        <s v="Adams Phone Message Book, Professional, 400 Message Capacity, 5 3/6” x 11”"/>
        <s v="Avery Binder Labels"/>
        <s v="Motorola SB4200 Cable Modem"/>
        <s v="Deflect-o RollaMat Studded, Beveled Mat for Medium Pile Carpeting"/>
        <s v="GBC Twin Loop™ Wire Binding Elements, 9/16&quot; Spine, Black"/>
        <s v="Avery 498"/>
        <s v="Chromcraft Bull-Nose Wood Round Conference Table Top, Wood Base"/>
        <s v="Acme Design Line 8&quot; Stainless Steel Bent Scissors w/Champagne Handles, 3-1/8&quot; Cut"/>
        <s v="IBM Multi-Purpose Copy Paper, 8 1/2 x 11&quot;, Case"/>
        <s v="Keytronic 105-Key Spanish Keyboard"/>
        <s v="Recycled Premium Regency Composition Covers"/>
        <s v="Fellowes Command Center 5-outlet power strip"/>
        <s v="Safco Contoured Stacking Chairs"/>
        <s v="Canon PC-428 Personal Copier"/>
        <s v="Tennsco Regal Shelving Units"/>
        <s v="T60"/>
        <s v="636"/>
        <s v="Harmony HEPA Quiet Air Purifiers"/>
        <s v="Eureka The Boss® Cordless Rechargeable Stick Vac"/>
        <s v="Eureka Hand Vacuum, Bagless"/>
        <s v="Belkin 6 Outlet Metallic Surge Strip"/>
        <s v="Eldon Regeneration Recycled Desk Accessories, Smoke"/>
        <s v="5170i"/>
        <s v="Xerox 1897"/>
        <s v="Nu-Dell Leatherette Frames"/>
        <s v="Eldon ClusterMat Chair Mat with Cordless Antistatic Protection"/>
        <s v="Xerox 1947"/>
        <s v="Barrel Sharpener"/>
        <s v="2160i"/>
        <s v="A1228"/>
        <s v="Canon MP41DH Printing Calculator"/>
        <s v="Global Stack Chair without Arms, Black"/>
        <s v="Fellowes Neat Ideas® Storage Cubes"/>
        <s v="Rogers® Profile Extra Capacity Storage Tub"/>
        <s v="Global High-Back Leather Tilter, Burgundy"/>
        <s v="Staples Plastic Wall Frames"/>
        <s v="Staples 6 Outlet Surge"/>
        <s v="Array® Memo Cubes"/>
        <s v="LX 677"/>
        <s v="Newell 343"/>
        <s v="Avery 48"/>
        <s v="V70"/>
        <s v="Newell 338"/>
        <s v="Boston 1645 Deluxe Heavier-Duty Electric Pencil Sharpener"/>
        <s v="OIC Thumb-Tacks"/>
        <s v="Xerox 194"/>
        <s v="Okidata Pacemark 4410N Wide Format Dot Matrix Printer"/>
        <s v="Adams Phone Message Book, 200 Message Capacity, 8 1/16” x 11”"/>
        <s v="Belkin 8 Outlet SurgeMaster II Gold Surge Protector"/>
        <s v="Wilson Jones Impact Binders"/>
        <s v="Hon 2090 “Pillow Soft” Series Mid Back Swivel/Tilt Chairs"/>
        <s v="Atlantic Metals Mobile 2-Shelf Bookcases, Custom Colors"/>
        <s v="GBC DocuBind 200 Manual Binding Machine"/>
        <s v="Acco Four Pocket Poly Ring Binder with Label Holder, Smoke, 1&quot;"/>
        <s v="Xerox 213"/>
        <s v="BoxOffice By Design Rectangular and Half-Moon Meeting Room Tables"/>
        <s v="Memorex 4.7GB DVD-RAM, 3/Pack"/>
        <s v="Howard Miller 13&quot; Diameter Goldtone Round Wall Clock"/>
        <s v="Acme® Elite Stainless Steel Scissors"/>
        <s v="Anderson Hickey Conga Table Tops &amp; Accessories"/>
        <s v="SAFCO Folding Chair Trolley"/>
        <s v="Office Star - Mid Back Dual function Ergonomic High Back Chair with 2-Way Adjustable Arms"/>
        <s v="US Robotics 56K V.92 Internal PCI Faxmodem"/>
        <s v="Rediform S.O.S. Phone Message Books"/>
        <s v="Peel &amp; Stick Add-On Corner Pockets"/>
        <s v="Hewlett-Packard Business Color Inkjet 3000 [N, DTN] Series Printers"/>
        <s v="Xerox 217"/>
        <s v="C-Line Peel &amp; Stick Add-On Filing Pockets, 8-3/4 x 5-1/8, 10/Pack"/>
        <s v="Avery 497"/>
        <s v="Bush Advantage Collection® Racetrack Conference Table"/>
        <s v="Imation 5.2GB DVD-RAM"/>
        <s v="Speediset Carbonless Redi-Letter® 7&quot; x 8 1/2&quot;"/>
        <s v="Lexmark Z25 Color Inkjet Printer"/>
        <s v="Laminate Occasional Tables"/>
        <s v="Avery Hi-Liter® Fluorescent Desk Style Markers"/>
        <s v="Eldon® 200 Class™ Desk Accessories"/>
        <s v="Mead 1st Gear 2&quot; Zipper Binder, Asst. Colors"/>
        <s v="Hewlett-Packard Deskjet 6122 Color Inkjet Printer"/>
        <s v="Accessory27"/>
        <s v="Office Star - Ergonomic Mid Back Chair with 2-Way Adjustable Arms"/>
        <s v="i2000"/>
        <s v="Southworth 25% Cotton Antique Laid Paper &amp; Envelopes"/>
        <s v="Advantus Push Pins, Aluminum Head"/>
        <s v="BPI Conference Tables"/>
        <s v="Avery 493"/>
        <s v="Array® Parchment Paper, Assorted Colors"/>
        <s v="HP Office Paper (20Lb. and 87 Bright)"/>
        <s v="Logitech Cordless Navigator Duo"/>
        <s v="GBC White Gloss Covers, Plain Front"/>
        <s v="Acme Galleria® Hot Forged Steel Scissors with Colored Handles"/>
        <s v="Sanyo 2.5 Cubic Foot Mid-Size Office Refrigerators"/>
        <s v="Sanford Colorific Colored Pencils, 12/Box"/>
        <s v="R380"/>
        <s v="Companion Letter/Legal File, Black"/>
        <s v="Space Solutions Commercial Steel Shelving"/>
        <s v="Staples Battery-Operated Desktop Pencil Sharpener"/>
        <s v="Bretford CR8500 Series Meeting Room Furniture"/>
        <s v="Post-it® “Important Message” Note Pad, Neon Colors, 50 Sheets/Pad"/>
        <s v="Eldon® Expressions™ Wood and Plastic Desk Accessories, Oak"/>
        <s v="Hewlett-Packard cp1700 [D, PS] Series Color Inkjet Printers"/>
        <s v="Hot File® 7-Pocket, Floor Stand"/>
        <s v="Polycom Soundstation EX Audio-Conferencing Telephone, Black"/>
        <s v="ACCOHIDE® 3-Ring Binder, Blue, 1&quot;"/>
        <s v="Ampad #10 Peel &amp; Seel® Holiday Envelopes"/>
        <s v="Maxell 3.5&quot; DS/HD IBM-Formatted Diskettes, 10/Pack"/>
        <s v="Acme® Preferred Stainless Steel Scissors"/>
        <s v="Bevis Round Bullnose 29&quot; High Table Top"/>
        <s v="SouthWestern Bell FA970 Digital Answering Machine with Time/Day Stamp"/>
        <s v="Kensington 6 Outlet Guardian Standard Surge Protector"/>
        <s v="Lesro Sheffield Collection Coffee Table, End Table, Center Table, Corner Table"/>
        <s v="StarTAC 8000"/>
        <s v="i500plus"/>
        <s v="Timeport L7089"/>
        <s v="Xerox 1923"/>
        <s v="Portfile® Personal File Boxes"/>
        <s v="Avery Trapezoid Extra Heavy Duty 4&quot; Binders"/>
        <s v="Surelock™ Post Binders"/>
        <s v="Turquoise Lead Holder with Pocket Clip"/>
        <s v="Tenex 46&quot; x 60&quot; Computer Anti-Static Chairmat, Rectangular Shaped"/>
        <s v="Binder Posts"/>
        <s v="Sharp EL500L Fraction Calculator"/>
        <s v="Accessory24"/>
        <s v="Avery Flip-Chart Easel Binder, Black"/>
        <s v="Xerox 1894"/>
        <s v="Imation 3.5&quot; IBM-Formatted Diskettes, 10/Pack"/>
        <s v="Hon 94000 Series Round Tables"/>
        <s v="Xerox 1930"/>
        <s v="Tennsco Lockers, Gray"/>
        <s v="Snap-A-Way® Black Print Carbonless Ruled Speed Letter, Triplicate"/>
        <s v="Avery White Multi-Purpose Labels"/>
        <s v="Lexmark Z54se Color Inkjet Printer"/>
        <s v="Ultra Door Pull Handle"/>
        <s v="Xerox 1920"/>
        <s v="Global Enterprise Series Seating High-Back Swivel/Tilt Chairs"/>
        <s v="Talkabout T8097"/>
        <s v="Staples Gold Paper Clips"/>
        <s v="StarTAC 7797"/>
        <s v="APC 7 Outlet Network SurgeArrest Surge Protector"/>
        <s v="Self-Adhesive Address Labels for Typewriters by Universal"/>
        <s v="Fellowes High-Stak® Drawer Files"/>
        <s v="Accessory28"/>
        <s v="GBC ProClick Spines for 32-Hole Punch"/>
        <s v="Hon Every-Day® Chair Series Swivel Task Chairs"/>
        <s v="Bevis 36 x 72 Conference Tables"/>
        <s v="O'Sullivan Living Dimensions 2-Shelf Bookcases"/>
        <s v="Xerox 1983"/>
        <s v="Hewlett-Packard Deskjet 940 REFURBISHED Color Inkjet Printer"/>
        <s v="Xerox 1997"/>
        <s v="Southworth Structures Collection™"/>
        <s v="80 Minute Slim Jewel Case CD-R , 10/Pack - Staples"/>
        <s v="Accessory34"/>
        <s v="Chromcraft Rectangular Conference Tables"/>
        <s v="2180"/>
        <s v="Tenex Traditional Chairmats for Medium Pile Carpet, Standard Lip, 36&quot; x 48&quot;"/>
        <s v="Stanley Bostitch Contemporary Electric Pencil Sharpeners"/>
        <s v="282"/>
        <s v="Kleencut® Forged Office Shears by Acme United Corporation"/>
        <s v="Newell 307"/>
        <s v="Filing/Storage Totes and Swivel Casters"/>
        <s v="Durable Pressboard Binders"/>
        <s v="Adams Telephone Message Book w/Frequently-Called Numbers Space, 400 Messages per Book"/>
        <s v="Bretford “Just In Time” Height-Adjustable Multi-Task Work Tables"/>
        <s v="Electrix 20W Halogen Replacement Bulb for Zoom-In Desk Lamp"/>
        <s v="210 Trimline Phone, White"/>
        <s v="Accessory15"/>
        <s v="Howard Miller 12-3/4 Diameter Accuwave DS ™ Wall Clock"/>
        <s v="Global Leather Task Chair, Black"/>
        <s v="Accessory37"/>
        <s v="Canon Imageclass D680 Copier / Fax"/>
        <s v="Imation 3.5&quot;, DISKETTE 44766 HGHLD3.52HD/FM, 10/Pack"/>
        <s v="Hon 2111 Invitation™ Series Corner Table"/>
        <s v="BOSTON® Ranger® #55 Pencil Sharpener, Black"/>
        <s v="Adams Telephone Message Books, 5 1/4” x 11”"/>
        <s v="Deflect-o Glass Clear Studded Chair Mats"/>
        <s v="White Dual Perf Computer Printout Paper, 2700 Sheets, 1 Part, Heavyweight, 20 lbs., 14 7/8 x 11"/>
        <s v="Wilson Jones Custom Binder Spines &amp; Labels"/>
        <s v="Sharp 1540cs Digital Laser Copier"/>
        <s v="Multi-Use Personal File Cart and Caster Set, Three Stacking Bins"/>
        <s v="5165"/>
        <s v="DS/HD IBM Formatted Diskettes, 200/Pack - Staples"/>
        <s v="Xerox 1971"/>
        <s v="80 Minute CD-R Spindle, 100/Pack - Staples"/>
        <s v="3390"/>
        <s v="Newell 315"/>
        <s v="Wausau Papers Astrobrights® Colored Envelopes"/>
        <s v="Desktop 3-Pocket Hot File®"/>
        <s v="X-Rack™ File for Hanging Folders"/>
        <s v="Eldon Expressions™ Desk Accessory, Wood Pencil Holder, Oak"/>
        <s v="Ibico Covers for Plastic or Wire Binding Elements"/>
        <s v="Hanging Personal Folder File"/>
        <s v="Tennsco Double-Tier Lockers"/>
        <s v="Eureka Disposable Bags for Sanitaire® Vibra Groomer I® Upright Vac"/>
        <s v="Avery 510"/>
        <s v="Dana Swing-Arm Lamps"/>
        <s v="Executive Impressions 13&quot; Clairmont Wall Clock"/>
        <s v="Zoom V.92 USB External Faxmodem"/>
        <s v="Eureka Sanitaire ® Multi-Pro Heavy-Duty Upright, Disposable Bags"/>
        <s v="CF 688"/>
        <s v="Office Star Flex Back Scooter Chair with Aluminum Finish Frame"/>
        <s v="Hunt Boston® Vacuum Mount KS Pencil Sharpener"/>
        <s v="Okidata ML390 Turbo Dot Matrix Printers"/>
        <s v="Eaton Premium Continuous-Feed Paper, 25% Cotton, Letter Size, White, 1000 Shts/Box"/>
        <s v="Xerox 1938"/>
        <s v="Hand-Finished Solid Wood Document Frame"/>
        <s v="Wirebound Service Call Books, 5 1/2&quot; x 4&quot;"/>
        <s v="Iceberg OfficeWorks 42&quot; Round Tables"/>
        <s v="Global Leather &amp; Oak Executive Chair, Burgundy"/>
        <s v="9-3/4 Diameter Round Wall Clock"/>
        <s v="Fellowes Bases and Tops For Staxonsteel®/High-Stak® Systems"/>
        <s v="Staples Copy Paper (20Lb. and 84 Bright)"/>
        <s v="Belkin Premiere Surge Master II 8-outlet surge protector"/>
        <s v="Global Leather and Oak Executive Chair, Black"/>
        <s v="T28 WORLD"/>
        <s v="SAFCO Commercial Wire Shelving, Black"/>
        <s v="Dana Fluorescent Magnifying Lamp, White, 36&quot;"/>
        <s v="Deflect-o SuperTray™ Unbreakable Stackable Tray, Letter, Black"/>
        <s v="Ibico Laser Imprintable Binding System Covers"/>
        <s v="Dixon Ticonderoga Core-Lock Colored Pencils, 48-Color Set"/>
        <s v="Eldon® Gobal File Keepers"/>
        <s v="Avery 494"/>
        <s v="Deluxe Rollaway Locking File with Drawer"/>
        <s v="Xerox 1985"/>
        <s v="Accessory41"/>
        <s v="Telephone Message Books with Fax/Mobile Section, 4 1/4&quot; x 6&quot;"/>
        <s v="Hon GuestStacker Chair"/>
        <s v="Wilson Jones 14 Line Acrylic Coated Pressboard Data Binders"/>
        <s v="Wilson Jones Ledger-Size, Piano-Hinge Binder, 2&quot;, Blue"/>
        <s v="Sharp AL-1530CS Digital Copier"/>
        <s v="O'Sullivan Elevations Bookcase, Cherry Finish"/>
        <s v="Xerox 1893"/>
        <s v="Hewlett-Packard 4.7GB DVD+R Discs"/>
        <s v="600 Series Flip"/>
        <s v="TI 30X Scientific Calculator"/>
        <s v="Economy Binders"/>
        <s v="Nu-Form 106-Key Ergonomic Keyboard w/ Touchpad"/>
        <s v="Xerox 1989"/>
        <s v="Fellowes Stor/Drawer® Steel Plus™ Storage Drawers"/>
        <s v="Global Commerce™ Series High-Back Swivel/Tilt Chairs"/>
        <s v="Xerox 20"/>
        <s v="1726 Digital Answering Machine"/>
        <s v="Fellowes EZ Multi-Media Keyboard"/>
        <s v="Serrated Blade or Curved Handle Hand Letter Openers"/>
        <s v="Fiskars 8&quot; Scissors, 2/Pack"/>
        <s v="GBC VeloBinder Electric Binding Machine"/>
        <s v="Imation 3.5 IBM Formatted Diskettes, 10/Box"/>
        <s v="V3682"/>
        <s v="KF 788"/>
        <s v="Staples 1 Part Blank Computer Paper"/>
        <s v="12-1/2 Diameter Round Wall Clock"/>
        <s v="Epson LQ-870 Dot Matrix Printer"/>
        <s v="Executive Impressions 14&quot; Contract Wall Clock"/>
        <s v="Memo Book, 100 Message Capacity, 5 3/8” x 11”"/>
        <s v="Avery 501"/>
        <s v="Rush Hierlooms Collection 1&quot; Thick Stackable Bookcases"/>
        <s v="Manila Recycled Extra-Heavyweight Clasp Envelopes, 6&quot; x 9&quot;"/>
        <s v="Hoover Replacement Belts For Soft Guard™ &amp; Commercial Ltweight Upright Vacs, 2/Pk"/>
        <s v="Ibico Ibimaster 300 Manual Binding System"/>
        <s v="3M Organizer Strips"/>
        <s v="Imation 3.5 IBM Diskettes, 10/Box"/>
        <s v="GE 4 Foot Flourescent Tube, 40 Watt"/>
        <s v="300 Series Non-Flip"/>
        <s v="Heavy-Duty E-Z-D® Binders"/>
        <s v="Staples #10 Laser &amp; Inkjet Envelopes, 4 1/8&quot; x 9 1/2&quot;, 100/Box"/>
        <s v="Xerox 1950"/>
        <s v="Eldon Shelf Savers™ Cubes and Bins"/>
        <s v="Tenex Contemporary Contur Chairmats for Low and Medium Pile Carpet, Computer, 39&quot; x 49&quot;"/>
        <s v="Presstex Flexible Ring Binders"/>
        <s v="SAFCO Arco Folding Chair"/>
        <s v="Avery® Durable Slant Ring Binders With Label Holder"/>
        <s v="Xerox 204"/>
        <s v="Xerox 224"/>
        <s v="SAFCO PlanMaster Heigh-Adjustable Drafting Table Base, 43w x 30d x 30-37h, Black"/>
        <s v="GBC Wire Binding Strips"/>
        <s v="Euro Pro Shark Stick Mini Vacuum"/>
        <s v="Bush® Cubix Conference Tables, Fully Assembled"/>
        <s v="Xerox 1896"/>
        <s v="Hon Comfortask® Task/Swivel Chairs"/>
        <s v="Zebra Zazzle Fluorescent Highlighters"/>
        <s v="Holmes Cool Mist Humidifier for the Whole House with 8-Gallon Output per Day, Extended Life Filter"/>
        <s v="Panasonic KX-P3626 Dot Matrix Printer"/>
        <s v="Bush Heritage Pine Collection 5-Shelf Bookcase, Albany Pine Finish, *Special Order"/>
        <s v="i470"/>
        <s v="Canon MP25DIII Desktop Whisper-Quiet Printing Calculator"/>
        <s v="#10- 4 1/8&quot; x 9 1/2&quot; Security-Tint Envelopes"/>
        <s v="Hewlett-Packard Deskjet 1220Cse Color Inkjet Printer"/>
        <s v="6160"/>
        <s v="AT&amp;T 2230 Dual Handset Phone With Caller ID/Call Waiting"/>
        <s v="Xerox 1961"/>
        <s v="Avery 479"/>
        <s v="US Robotics 56K V.92 External Faxmodem"/>
        <s v="Fellowes Staxonsteel® Drawer Files"/>
        <s v="Accessory39"/>
        <s v="Westinghouse Clip-On Gooseneck Lamps"/>
        <s v="Eldon® 200 Class™ Desk Accessories, Burgundy"/>
        <s v="Avery Hanging File Binders"/>
        <s v="Crate-A-Files™"/>
        <s v="Tenex B1-RE Series Chair Mats for Low Pile Carpets"/>
        <s v="Accessory4"/>
        <s v="Xerox 1973"/>
        <s v="Xerox 210"/>
        <s v="i270"/>
        <s v="Xerox 216"/>
        <s v="Fellowes Recycled Storage Drawers"/>
        <s v="O'Sullivan Living Dimensions 3-Shelf Bookcases"/>
        <s v="Linden® 12&quot; Wall Clock With Oak Frame"/>
        <s v="Global Leather Highback Executive Chair with Pneumatic Height Adjustment, Black"/>
        <s v="StarTAC 7760"/>
        <s v="SC7868i"/>
        <s v="Belkin 107-key enhanced keyboard, USB/PS/2 interface"/>
        <s v="Angle-D Binders with Locking Rings, Label Holders"/>
        <s v="Acco® Hot Clips™ Clips to Go"/>
        <s v="Seth Thomas 14&quot; Putty-Colored Wall Clock"/>
        <s v="Newell 310"/>
        <s v="Advantus Employee of the Month Certificate Frame, 11 x 13-1/2"/>
        <s v="Storex DuraTech Recycled Plastic Frosted Binders"/>
        <s v="Xerox 1982"/>
        <s v="Fellowes PB300 Plastic Comb Binding Machine"/>
        <s v="Master Giant Foot® Doorstop, Safety Yellow"/>
        <s v="Eldon Cleatmat® Chair Mats for Medium Pile Carpets"/>
        <s v="Holmes Replacement Filter for HEPA Air Cleaner, Very Large Room, HEPA Filter"/>
        <s v="Boston 1730 StandUp Electric Pencil Sharpener"/>
        <s v="Imation Neon Mac Format Diskettes, 10/Pack"/>
        <s v="Canon BP1200DH 12-Digit Bubble Jet Printing Calculator"/>
        <s v="688"/>
        <s v="Staples Surge Protector 6 outlet"/>
        <s v="Eldon Radial Chair Mat for Low to Medium Pile Carpets"/>
        <s v="Avery 49"/>
        <s v="Quality Park Security Envelopes"/>
        <s v="Honeywell Quietcare HEPA Air Cleaner"/>
        <s v="Xerox 1908"/>
        <s v="Xerox 1974"/>
        <s v="Bush Cubix Collection Bookcases, Fully Assembled"/>
        <s v="Pressboard Data Binder, Crimson, 12&quot; X 8 1/2&quot;"/>
        <s v="8860"/>
        <s v="Brother DCP1000 Digital 3 in 1 Multifunction Machine"/>
        <s v="Xerox 23"/>
        <s v="GBC Standard Therm-A-Bind Covers"/>
        <s v="Staples Premium Bright 1-Part Blank Computer Paper"/>
        <s v="Sanford 52201 APSCO Electric Pencil Sharpener"/>
        <s v="Panasonic KP-310 Heavy-Duty Electric Pencil Sharpener"/>
        <s v="High Speed Automatic Electric Letter Opener"/>
        <s v="Belkin 105-Key Black Keyboard"/>
        <s v="Rush Hierlooms Collection Rich Wood Bookcases"/>
        <s v="Xerox 1891"/>
        <s v="DAX Wood Document Frame."/>
        <s v="Xerox 1976"/>
        <s v="Nu-Dell Executive Frame"/>
        <s v="Xerox 200"/>
        <s v="Acme Kleencut® Forged Steel Scissors"/>
        <s v="Fellowes Smart Design 104-Key Enhanced Keyboard, PS/2 Adapter, Platinum"/>
        <s v="Tenex Personal Project File with Scoop Front Design, Black"/>
        <s v="Epson DFX5000+ Dot Matrix Printer"/>
        <s v="Newell 320"/>
        <s v="Adesso Programmable 142-Key Keyboard"/>
        <s v="Fellowes Mighty 8 Compact Surge Protector"/>
        <s v="Accessory21"/>
        <s v="Staples SlimLine Pencil Sharpener"/>
        <s v="Balt Split Level Computer Training Table"/>
        <s v="Advantus Map Pennant Flags and Round Head Tacks"/>
        <s v="Tennsco Industrial Shelving"/>
        <s v="Novimex Turbo Task Chair"/>
        <s v="Lock-Up Easel 'Spel-Binder'"/>
        <s v="Decoflex Hanging Personal Folder File"/>
        <s v="DMI Eclipse Executive Suite Bookcases"/>
        <s v="Xerox 1964"/>
        <s v="Bionaire Personal Warm Mist Humidifier/Vaporizer"/>
        <s v="Ibico Presentation Index for Binding Systems"/>
        <s v="Xerox 207"/>
        <s v="Eldon Expressions Punched Metal &amp; Wood Desk Accessories, Pewter &amp; Cherry"/>
        <s v="Tensor Computer Mounted Lamp"/>
        <s v="Xerox 1933"/>
        <s v="Sauder Forest Hills Library, Woodland Oak Finish"/>
        <s v="Talkabout T8367"/>
        <s v="Accessory17"/>
        <s v="Microsoft Natural Multimedia Keyboard"/>
        <s v="Iris® 3-Drawer Stacking Bin, Black"/>
        <s v="Sanford Liquid Accent Highlighters"/>
        <s v="Holmes Harmony HEPA Air Purifier for 17 x 20 Room"/>
        <s v="Xerox 1936"/>
        <s v="Canon P1-DHIII Palm Printing Calculator"/>
        <s v="Deflect-o EconoMat Nonstudded, No Bevel Mat"/>
        <s v="Logitech Access Keyboard"/>
        <s v="Recycled Desk Saver Line &quot;While You Were Out&quot; Book, 5 1/2&quot; X 4&quot;"/>
        <s v="Xerox 1882"/>
        <s v="Letter/Legal File Tote with Clear Snap-On Lid, Black Granite"/>
        <s v="Executive Impressions 13-1/2&quot; Indoor/Outdoor Wall Clock"/>
        <s v="Lumber Crayons"/>
        <s v="Avery 487"/>
        <s v="Executive Impressions 8-1/2&quot; Career Panel/Partition Cubicle Clock"/>
        <s v="Xerox 1962"/>
        <s v="StarTAC Analog"/>
        <s v="SANFORD Major Accent™ Highlighters"/>
        <s v="HP Office Recycled Paper (20Lb. and 87 Bright)"/>
        <s v="Eldon® Expressions™ Wood Desk Accessories, Oak"/>
        <s v="Wilson Jones DublLock® D-Ring Binders"/>
        <s v="7160"/>
        <s v="Accessory9"/>
        <s v="Wilson Jones® Four-Pocket Poly Binders"/>
        <s v="Accessory6"/>
        <s v="Acco Pressboard Covers with Storage Hooks, 14 7/8&quot; x 11&quot;, Light Blue"/>
        <s v="Xerox 220"/>
        <s v="Microsoft Natural Keyboard Elite"/>
        <s v="Accessory36"/>
        <s v="Catalog Binders with Expanding Posts"/>
        <s v="Xerox 212"/>
        <s v="Letter Size Cart"/>
        <s v="Novimex Fabric Task Chair"/>
        <s v="Holmes Replacement Filter for HEPA Air Cleaner, Medium Room"/>
        <s v="Global Push Button Manager's Chair, Indigo"/>
        <s v="Atlantic Metals Mobile 5-Shelf Bookcases, Custom Colors"/>
        <s v="Epson DFX-8500 Dot Matrix Printer"/>
        <s v="Kensington 6 Outlet MasterPiece® HOMEOFFICE Power Control Center"/>
        <s v="Advantus 10-Drawer Portable Organizer, Chrome Metal Frame, Smoke Drawers"/>
        <s v="Hoover Replacement Belt for Commercial Guardsman Heavy-Duty Upright Vacuum"/>
        <s v="Eldon Expressions™ Desk Accessory, Wood Photo Frame, Mahogany"/>
        <s v="Avery Durable Poly Binders"/>
        <s v="Avery® 3 1/2&quot; Diskette Storage Pages, 10/Pack"/>
        <s v="Howard Miller 16&quot; Diameter Gallery Wall Clock"/>
        <s v="Accessory31"/>
        <s v="GBC Plastic Binding Combs"/>
        <s v="Eldon Expressions Punched Metal &amp; Wood Desk Accessories, Black &amp; Cherry"/>
        <s v="Sauder Facets Collection Locker/File Cabinet, Sky Alder Finish"/>
        <s v="G.E. Halogen Desk Lamp Bulbs"/>
        <s v="Chromcraft 48&quot; x 96&quot; Racetrack Double Pedestal Table"/>
        <s v="Advantus Push Pins"/>
        <s v="Martin-Yale Premier Letter Opener"/>
        <s v="600 Series Non-Flip"/>
        <s v="Fellowes Officeware™ Wire Shelving"/>
        <s v="Eldon Executive Woodline II Cherry Finish Desk Accessories"/>
        <s v="Executive Impressions 12&quot; Wall Clock"/>
        <s v="Keytronic Designer 104- Key Black Keyboard"/>
        <s v="g520"/>
        <s v="Micro Innovations Media Access Pro Keyboard"/>
        <s v="Belkin MediaBoard 104- Keyboard"/>
        <s v="Fellowes Strictly Business® Drawer File, Letter/Legal Size"/>
        <s v="Avery 485"/>
        <s v="Grip Seal Envelopes"/>
        <s v="Jet-Pak Recycled Peel 'N' Seal Padded Mailers"/>
        <s v="Personal Creations™ Ink Jet Cards and Labels"/>
        <s v="TDK 4.7GB DVD-R Spindle, 15/Pack"/>
        <s v="Aluminum Document Frame"/>
        <s v="Prang Colored Pencils"/>
        <s v="Hon Metal Bookcases, Black"/>
        <s v="Xerox 1932"/>
        <s v="Fuji Slim Jewel Case CD-R"/>
        <s v="Acme® Office Executive Series Stainless Steel Trimmers"/>
        <s v="StarTAC ST7762"/>
        <s v="Hewlett-Packard Deskjet 3820 Color Inkjet Printer"/>
        <s v="DAX Solid Wood Frames"/>
        <s v="5185"/>
        <s v="DAX Value U-Channel Document Frames, Easel Back"/>
        <s v="Staples Metal Binder Clips"/>
        <s v="Fiskars® Softgrip Scissors"/>
        <s v="Tyvek ® Top-Opening Peel &amp; Seel ® Envelopes, Gray"/>
        <s v="14-7/8 x 11 Blue Bar Computer Printout Paper"/>
        <s v="Hunt BOSTON® Vista® Battery-Operated Pencil Sharpener, Black"/>
        <s v="DAX Cubicle Frames - 8x10"/>
        <s v="Epson C82 Color Inkjet Printer"/>
        <s v="Steel Personal Filing/Posting Tote"/>
        <s v="Fellowes Twister Kit, Gray/Clear, 3/pkg"/>
        <s v="Advantus Panel Wall Certificate Holder - 8.5x11"/>
        <s v="Imation Neon 80 Minute CD-R Spindle, 50/Pack"/>
        <s v="Microsoft Multimedia Keyboard"/>
        <s v="Acco Keyboard-In-A-Box®"/>
        <s v="Xerox 1922"/>
        <s v="Tripp Lite Isotel 8 Ultra 8 Outlet Metal Surge"/>
        <s v="GBC Clear Cover, 8-1/2 x 11, unpunched, 25 covers per pack"/>
        <s v="3M Polarizing Light Filter Sleeves"/>
        <s v="Wilson Jones Suede Grain Vinyl Binders"/>
        <s v="3M Office Air Cleaner"/>
        <s v="Space Solutions™ Industrial Galvanized Steel Shelving."/>
        <s v="Smead Adjustable Mobile File Trolley with Lockable Top"/>
        <s v="Office Star - Contemporary Task Swivel chair with 2-way adjustable arms, Plum"/>
        <s v="Gould Plastics 9-Pocket Panel Bin, 18-3/8w x 5-1/4d x 20-1/2h, Black"/>
        <s v="Bush Westfield Collection Bookcases, Dark Cherry Finish, Fully Assembled"/>
        <s v="Hammermill Color Copier Paper (28Lb. and 96 Bright)"/>
        <s v="Xerox 1937"/>
        <s v="Gyration Ultra Professional Cordless Optical Suite"/>
        <s v="Ultra Commercial Grade Dual Valve Door Closer"/>
        <s v="Eldon Cleatmat Plus™ Chair Mats for High Pile Carpets"/>
        <s v="OIC Colored Binder Clips, Assorted Sizes"/>
        <s v="Xerox 1905"/>
        <s v="Gyration RF Keyboard"/>
        <s v="Xerox Blank Computer Paper"/>
        <s v="Colored Envelopes"/>
        <s v="Hon Pagoda™ Stacking Chairs"/>
        <s v="StarTAC 6500"/>
        <s v="GBC ProClick™ 150 Presentation Binding System"/>
        <s v="Xerox 1951"/>
        <s v="Boston KS Multi-Size Manual Pencil Sharpener"/>
        <s v="Staples Vinyl Coated Paper Clips"/>
        <s v="Newell® 3-Hole Punched Plastic Slotted Magazine Holders for Binders"/>
        <s v="Decoflex Hanging Personal Folder File, Blue"/>
        <s v="Wirebound Message Book, 4 per Page"/>
        <s v="Acco Perma® 2700 Stacking Storage Drawers"/>
        <s v="Xerox 1880"/>
        <s v="Global Ergonomic Managers Chair"/>
        <s v="Xerox 1954"/>
        <s v="Avery 507"/>
        <s v="*Staples* Packaging Labels"/>
        <s v="Southworth 25% Cotton Linen-Finish Paper &amp; Envelopes"/>
        <s v="GBC Laser Imprintable Binding System Covers, Desert Sand"/>
        <s v="Letter Slitter"/>
        <s v="Imation DVD-RAM discs"/>
        <s v="DIXON Ticonderoga® Erasable Checking Pencils"/>
        <s v="Global Troy™ Executive Leather Low-Back Tilter"/>
        <s v="DAX Copper Panel Document Frame, 5 x 7 Size"/>
        <s v="Deflect-O® Glasstique™ Clear Desk Accessories"/>
        <s v="Eldon Spacemaker® Box, Quick-Snap Lid, Clear"/>
        <s v="Xerox 1917"/>
        <s v="Honeywell Enviracaire Portable HEPA Air Cleaner for 17' x 22' Room"/>
        <s v="Xerox 1941"/>
        <s v="Park Ridge™ Embossed Executive Business Envelopes"/>
        <s v="Acco PRESSTEX® Data Binder with Storage Hooks, Dark Blue, 14 7/8&quot; X 11&quot;"/>
        <s v="1/4 Fold Party Design Invitations &amp; White Envelopes, 24 8-1/2&quot; X 11&quot; Cards, 25 Env./Pack"/>
        <s v="Home/Office Personal File Carts"/>
        <s v="Bevis Steel Folding Chairs"/>
        <s v="Accessory25"/>
        <s v="KH 688"/>
        <s v="Bagged Rubber Bands"/>
        <s v="2300 Heavy-Duty Transfer File Systems by Perma"/>
        <s v="Sanford Pocket Accent® Highlighters"/>
        <s v="Eldon Pizzaz™ Desk Accessories"/>
        <s v="Fellowes Binding Cases"/>
        <s v="Balt Solid Wood Rectangular Table"/>
        <s v="Avery 506"/>
        <s v="Recycled Eldon Regeneration Jumbo File"/>
        <s v="Staples Colored Interoffice Envelopes"/>
        <s v="Electrix Fluorescent Magnifier Lamps &amp; Weighted Base"/>
        <s v="Executive Impressions 13&quot; Chairman Wall Clock"/>
        <s v="Avery Hi-Liter GlideStik Fluorescent Highlighter, Yellow Ink"/>
        <s v="Avery Binding System Hidden Tab™ Executive Style Index Sets"/>
        <s v="Avery 496"/>
        <s v="Micro Innovations 104 Keyboard"/>
        <s v="2190"/>
        <s v="Belkin 325VA UPS Surge Protector, 6'"/>
        <s v="Westinghouse Floor Lamp with Metal Mesh Shade, Black"/>
        <s v="GBC Therma-A-Bind 250T Electric Binding System"/>
        <s v="Eldon Jumbo ProFile™ Portable File Boxes Graphite/Black"/>
        <s v="Wirebound Voice Message Log Book"/>
        <s v="Micro Innovations Micro Digital Wireless Keyboard and Mouse, Gray"/>
        <s v="Acme Hot Forged Carbon Steel Scissors with Nickel-Plated Handles, 3 7/8&quot; Cut, 8&quot;L"/>
        <s v="Brown Kraft Recycled Envelopes"/>
        <s v="Xerox 1928"/>
        <s v="Xerox 193"/>
        <s v="Sony MFD2HD Formatted Diskettes, 10/Pack"/>
        <s v="Newell 329"/>
        <s v="#10 White Business Envelopes,4 1/8 x 9 1/2"/>
        <s v="Hon Rectangular Conference Tables"/>
        <s v="Newell 321"/>
        <s v="Newell 351"/>
        <s v="Imation 3.5&quot; DS/HD IBM Formatted Diskettes, 10/Pack"/>
        <s v="GBC DocuBind TL200 Manual Binding Machine"/>
        <s v="Wirebound Message Books, Four 2 3/4&quot; x 5&quot; Forms per Page, 600 Sets per Book"/>
        <s v="Multimedia Mailers"/>
        <s v="Xerox 1898"/>
        <s v="GBC Recycled Regency Composition Covers"/>
        <s v="Accessory29"/>
        <s v="Boston 16701 Slimline Battery Pencil Sharpener"/>
        <s v="DAX Natural Wood-Tone Poster Frame"/>
        <s v="Xerox 214"/>
        <s v="Vinyl Sectional Post Binders"/>
        <s v="Belkin ErgoBoard™ Keyboard"/>
        <s v="*Staples* vLetter Openers, 2/Pack"/>
        <s v="Wirebound Message Forms, Four 2 3/4 x 5 Forms per Page, Pink Paper"/>
        <s v="Eldon Simplefile® Box Office®"/>
        <s v="Universal Premium White Copier/Laser Paper (20Lb. and 87 Bright)"/>
        <s v="Prismacolor Color Pencil Set"/>
        <s v="REDIFORM Incoming/Outgoing Call Register, 11&quot; X 8 1/2&quot;, 100 Messages"/>
        <s v="Sharp EL501VB Scientific Calculator, Battery Operated, 10-Digit Display, Hard Case"/>
        <s v="Ibico EB-19 Dual Function Manual Binding System"/>
        <s v="GBC Recycled Grain Textured Covers"/>
        <s v="Xerox 1881"/>
        <s v="Panasonic KP-350BK Electric Pencil Sharpener with Auto Stop"/>
        <s v="Acco Smartsocket™ Table Surge Protector, 6 Color-Coded Adapter Outlets"/>
        <s v="Revere Boxed Rubber Bands by Revere"/>
        <s v="Zoom V.92 V.44 PCI Internal Controllerless FaxModem"/>
        <s v="Tennsco Lockers, Sand"/>
        <s v="Storex Dura Pro™ Binders"/>
        <s v="Xerox 231"/>
        <s v="O'Sullivan 3-Shelf Heavy-Duty Bookcases"/>
        <s v="5180"/>
        <s v="Xerox 1979"/>
        <s v="Hon Non-Folding Utility Tables"/>
        <s v="Hewlett Packard 6S Scientific Calculator"/>
        <s v="Advantus Plastic Paper Clips"/>
        <s v="Avery Hi-Liter® Smear-Safe Highlighters"/>
        <s v="Acme® Forged Steel Scissors with Black Enamel Handles"/>
        <s v="Lifetime Advantage™ Folding Chairs, 4/Carton"/>
        <s v="Avery Legal 4-Ring Binder"/>
        <s v="Hayes Optima 56K V.90 Internal Voice Modem"/>
        <s v="Boston 1799 Powerhouse™ Electric Pencil Sharpener"/>
        <s v="Cardinal Holdit Business Card Pockets"/>
        <s v="Tenex Personal Self-Stacking Standard File Box, Black/Gray"/>
        <s v="Soundgear Copyboard Conference Phone, Optional Battery"/>
        <s v="Newell 31"/>
        <s v="Wilson Jones Elliptical Ring 3 1/2&quot; Capacity Binders, 800 sheets"/>
        <s v="GBC Prepunched Paper, 19-Hole, for Binding Systems, 24-lb"/>
        <s v="Global Airflow Leather Mesh Back Chair, Black"/>
        <s v="Kensington 6 Outlet SmartSocket Surge Protector"/>
        <s v="Bevis Boat-Shaped Conference Table"/>
        <s v="#10-4 1/8&quot; x 9 1/2&quot; Premium Diagonal Seam Envelopes"/>
        <s v="Self-Adhesive Removable Labels"/>
        <s v="Xerox 1883"/>
        <s v="Polycom VoiceStation 100"/>
        <s v="Phone 918"/>
        <s v="Imation Primaris 3.5&quot; 2HD Unformatted Diskettes, 10/Pack"/>
        <s v="Tyvek ® Top-Opening Peel &amp; Seel Envelopes, Plain White"/>
        <s v="270c"/>
        <s v="Avery Heavy-Duty EZD ™ Binder With Locking Rings"/>
        <s v="DIXON Oriole® Pencils"/>
        <s v="StarTAC Series"/>
        <s v="Trav-L-File Heavy-Duty Shuttle II, Black"/>
        <s v="Dixon My First Ticonderoga Pencil, #2"/>
        <s v="Staples Bulldog Clip"/>
        <s v="DAX Clear Channel Poster Frame"/>
        <s v="TI 36X Solar Scientific Calculator"/>
        <s v="Model L Table or Wall-Mount Pencil Sharpener"/>
        <s v="Seth Thomas 13 1/2&quot; Wall Clock"/>
        <s v="Bravo II™ Megaboss® 12-Amp Hard Body Upright, Replacement Belts, 2 Belts per Pack"/>
        <s v="Dixon Ticonderoga Core-Lock Colored Pencils"/>
        <s v="Avery 482"/>
        <s v="Binney &amp; Smith inkTank™ Erasable Pocket Highlighter, Chisel Tip, Yellow"/>
        <s v="Plymouth Boxed Rubber Bands by Plymouth"/>
        <s v="Accessory32"/>
        <s v="Artistic Insta-Plaque"/>
        <s v="Seth Thomas 8 1/2&quot; Cubicle Clock"/>
        <s v="5125"/>
        <s v="GBC Binding covers"/>
        <s v="Rubber Band Ball"/>
        <s v="Newell 308"/>
        <s v="Bevis Rectangular Conference Tables"/>
        <s v="Dixon Ticonderoga® Erasable Colored Pencil Set, 12-Color"/>
        <s v="Tenex Antistatic Computer Chair Mats"/>
        <s v="Xerox 1984"/>
        <s v="Okidata ML395C Color Dot Matrix Printer"/>
        <s v="Staples Pen Style Liquid Stix; Assorted (yellow, pink, green, blue, orange), 5/Pack"/>
        <s v="Hon Olson Stacker Stools"/>
        <s v="Fluorescent Highlighters by Dixon"/>
        <s v="IBM 80 Minute CD-R Spindle, 50/Pack"/>
        <s v="Xerox 1994"/>
        <s v="Xerox 1995"/>
        <s v="Acco Smartsocket® Color-Coded Six-Outlet AC Adapter Model Surge Protectors"/>
        <s v="Okidata ML520 Series Dot Matrix Printers"/>
        <s v="TOPS Voice Message Log Book, Flash Format"/>
        <s v="Gyration Ultra Cordless Optical Suite"/>
        <s v="Ibico Hi-Tech Manual Binding System"/>
        <s v="Global Adaptabilities™ Conference Tables"/>
        <s v="GBC Standard Plastic Binding Systems Combs"/>
        <s v="Quartet Alpha® White Chalk, 12/Pack"/>
        <s v="Imation 3.5&quot; DS-HD Macintosh Formatted Diskettes, 10/Pack"/>
        <s v="T65"/>
        <s v="Xerox 1892"/>
        <s v="Snap-A-Way® Black Print Carbonless Speed Message, No Reply Area, Duplicate"/>
        <s v="2160"/>
        <s v="Xerox 199"/>
        <s v="Bretford Rectangular Conference Table Tops"/>
        <s v="Logitech Internet Navigator Keyboard"/>
        <s v="Kensington 7 Outlet MasterPiece Power Center"/>
        <s v="Xerox 1916"/>
        <s v="Xerox 1888"/>
        <s v="Deflect-o EconoMat Studded, No Bevel Mat for Low Pile Carpeting"/>
        <s v="ACCOHIDE® Binder by Acco"/>
        <s v="Howard Miller 13-3/4&quot; Diameter Brushed Chrome Round Wall Clock"/>
        <s v="Xerox 1929"/>
        <s v="3M Hangers With Command Adhesive"/>
        <s v="Chromcraft Bull-Nose Wood Oval Conference Tables &amp; Bases"/>
        <s v="Xerox 1993"/>
        <s v="Newell 326"/>
        <s v="Avery 492"/>
        <s v="Avery Durable Binders"/>
        <s v="V 3600 Series"/>
        <s v="Iris Project Case"/>
        <s v="Newell 333"/>
        <s v="Canon Image Class D660 Copier"/>
        <s v="Prang Drawing Pencil Set"/>
        <s v="KI Conference Tables"/>
        <s v="Epson C62 Color Inkjet Printer"/>
        <s v="Xerox 197"/>
        <s v="Bionaire 99.97% HEPA Air Cleaner"/>
        <s v="Xerox 196"/>
        <s v="Verbatim DVD-R, 3.95GB, SR, Mitsubishi Branded, Jewel"/>
        <s v="Quartet Omega® Colored Chalk, 12/Pack"/>
        <s v="Staples Vinyl Coated Paper Clips, 800/Box"/>
        <s v="Fellowes Superior 10 Outlet Split Surge Protector"/>
        <s v="Hewlett Packard LaserJet 3310 Copier"/>
        <s v="Unpadded Memo Slips"/>
      </sharedItems>
    </cacheField>
    <cacheField name="Product Base Margin" numFmtId="0">
      <sharedItems containsString="0" containsBlank="1" containsNumber="1" minValue="0.35" maxValue="0.85"/>
    </cacheField>
    <cacheField name="Profit Margin" numFmtId="0">
      <sharedItems containsSemiMixedTypes="0" containsString="0" containsNumber="1" minValue="-169.02591743119265" maxValue="999.98303030303032"/>
    </cacheField>
    <cacheField name="Country" numFmtId="0">
      <sharedItems/>
    </cacheField>
    <cacheField name="Region" numFmtId="0">
      <sharedItems count="4">
        <s v="Central"/>
        <s v="West"/>
        <s v="South"/>
        <s v="East"/>
      </sharedItems>
    </cacheField>
    <cacheField name="State or Province" numFmtId="0">
      <sharedItems count="49">
        <s v="Indiana"/>
        <s v="Colorado"/>
        <s v="Mississippi"/>
        <s v="Georgia"/>
        <s v="Arkansas"/>
        <s v="Maryland"/>
        <s v="Washington"/>
        <s v="California"/>
        <s v="New York"/>
        <s v="Florida"/>
        <s v="Missouri"/>
        <s v="Minnesota"/>
        <s v="Illinois"/>
        <s v="North Carolina"/>
        <s v="Oregon"/>
        <s v="Louisiana"/>
        <s v="Utah"/>
        <s v="Nebraska"/>
        <s v="Alabama"/>
        <s v="Texas"/>
        <s v="Iowa"/>
        <s v="Oklahoma"/>
        <s v="Connecticut"/>
        <s v="South Carolina"/>
        <s v="Montana"/>
        <s v="Virginia"/>
        <s v="Michigan"/>
        <s v="Nevada"/>
        <s v="Ohio"/>
        <s v="Pennsylvania"/>
        <s v="Maine"/>
        <s v="Wisconsin"/>
        <s v="District of Columbia"/>
        <s v="Kentucky"/>
        <s v="Tennessee"/>
        <s v="Massachusetts"/>
        <s v="New Jersey"/>
        <s v="Idaho"/>
        <s v="Kansas"/>
        <s v="North Dakota"/>
        <s v="Rhode Island"/>
        <s v="Arizona"/>
        <s v="New Mexico"/>
        <s v="Vermont"/>
        <s v="West Virginia"/>
        <s v="Wyoming"/>
        <s v="South Dakota"/>
        <s v="New Hampshire"/>
        <s v="Delaware"/>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fieldGroup par="31" base="21">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Order Month" numFmtId="164">
      <sharedItems count="6">
        <s v="January"/>
        <s v="February"/>
        <s v="March"/>
        <s v="April"/>
        <s v="May"/>
        <s v="June"/>
      </sharedItems>
    </cacheField>
    <cacheField name="Order Year" numFmtId="14">
      <sharedItems/>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Return Status" numFmtId="0">
      <sharedItems count="3">
        <s v="Not Returned"/>
        <s v="Returned"/>
        <s v="" u="1"/>
      </sharedItems>
    </cacheField>
    <cacheField name="month year" numFmtId="169">
      <sharedItems count="6">
        <s v="January-2015"/>
        <s v="February-2015"/>
        <s v="March-2015"/>
        <s v="April-2015"/>
        <s v="May-2015"/>
        <s v="June-2015"/>
      </sharedItems>
    </cacheField>
    <cacheField name="Months" numFmtId="0" databaseField="0">
      <fieldGroup base="21">
        <rangePr groupBy="months" startDate="2015-01-01T00:00:00" endDate="2015-07-01T00:00:00"/>
        <groupItems count="14">
          <s v="&lt;1/1/2015"/>
          <s v="Jan"/>
          <s v="Feb"/>
          <s v="Mar"/>
          <s v="Apr"/>
          <s v="May"/>
          <s v="Jun"/>
          <s v="Jul"/>
          <s v="Aug"/>
          <s v="Sep"/>
          <s v="Oct"/>
          <s v="Nov"/>
          <s v="Dec"/>
          <s v="&gt;7/1/2015"/>
        </groupItems>
      </fieldGroup>
    </cacheField>
  </cacheFields>
  <extLst>
    <ext xmlns:x14="http://schemas.microsoft.com/office/spreadsheetml/2009/9/main" uri="{725AE2AE-9491-48be-B2B4-4EB974FC3084}">
      <x14:pivotCacheDefinition pivotCacheId="1075748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2823"/>
    <s v="Low"/>
    <n v="7.0000000000000007E-2"/>
    <n v="4.84"/>
    <n v="0.71"/>
    <n v="1418"/>
    <x v="0"/>
    <s v="Rebecca Lindsey"/>
    <s v="Regular Air"/>
    <x v="0"/>
    <x v="0"/>
    <s v="Pens &amp; Art Supplies"/>
    <s v="Wrap Bag"/>
    <x v="0"/>
    <n v="0.52"/>
    <n v="0.69"/>
    <s v="United States"/>
    <x v="0"/>
    <x v="0"/>
    <s v="Kokomo"/>
    <n v="46901"/>
    <x v="0"/>
    <x v="0"/>
    <s v="2015"/>
    <d v="2015-01-03T00:00:00"/>
    <n v="25.240199999999998"/>
    <n v="8"/>
    <n v="36.58"/>
    <n v="90539"/>
    <x v="0"/>
    <x v="0"/>
  </r>
  <r>
    <n v="22824"/>
    <s v="Low"/>
    <n v="0.04"/>
    <n v="2036.48"/>
    <n v="14.7"/>
    <n v="1425"/>
    <x v="0"/>
    <s v="Gregory Crane"/>
    <s v="Delivery Truck"/>
    <x v="0"/>
    <x v="1"/>
    <s v="Office Machines"/>
    <s v="Jumbo Drum"/>
    <x v="1"/>
    <n v="0.55000000000000004"/>
    <n v="-2.3802331067155986"/>
    <s v="United States"/>
    <x v="1"/>
    <x v="1"/>
    <s v="Fort Collins"/>
    <n v="80525"/>
    <x v="0"/>
    <x v="0"/>
    <s v="2015"/>
    <d v="2015-01-06T00:00:00"/>
    <n v="-4793.0039999999999"/>
    <n v="1"/>
    <n v="2013.67"/>
    <n v="89450"/>
    <x v="0"/>
    <x v="0"/>
  </r>
  <r>
    <n v="20993"/>
    <s v="Critical"/>
    <n v="0.01"/>
    <n v="348.21"/>
    <n v="40.19"/>
    <n v="1552"/>
    <x v="0"/>
    <s v="Gary Koch"/>
    <s v="Delivery Truck"/>
    <x v="0"/>
    <x v="2"/>
    <s v="Tables"/>
    <s v="Jumbo Box"/>
    <x v="2"/>
    <n v="0.62"/>
    <n v="-0.46589269425325486"/>
    <s v="United States"/>
    <x v="2"/>
    <x v="2"/>
    <s v="Clinton"/>
    <n v="39056"/>
    <x v="0"/>
    <x v="0"/>
    <s v="2015"/>
    <d v="2015-01-04T00:00:00"/>
    <n v="-337.09199999999998"/>
    <n v="2"/>
    <n v="723.54"/>
    <n v="87486"/>
    <x v="0"/>
    <x v="0"/>
  </r>
  <r>
    <n v="23812"/>
    <s v="Not Specified"/>
    <n v="0.02"/>
    <n v="29.17"/>
    <n v="6.27"/>
    <n v="1910"/>
    <x v="0"/>
    <s v="Sean Stephenson"/>
    <s v="Regular Air"/>
    <x v="1"/>
    <x v="0"/>
    <s v="Binders and Binder Accessories"/>
    <s v="Small Box"/>
    <x v="3"/>
    <n v="0.37"/>
    <n v="0.58284902084649393"/>
    <s v="United States"/>
    <x v="2"/>
    <x v="3"/>
    <s v="Peachtree City"/>
    <n v="30269"/>
    <x v="0"/>
    <x v="0"/>
    <s v="2015"/>
    <d v="2015-01-02T00:00:00"/>
    <n v="36.905999999999999"/>
    <n v="2"/>
    <n v="63.32"/>
    <n v="91371"/>
    <x v="0"/>
    <x v="0"/>
  </r>
  <r>
    <n v="24674"/>
    <s v="High"/>
    <n v="0.04"/>
    <n v="45.19"/>
    <n v="1.99"/>
    <n v="2124"/>
    <x v="1"/>
    <s v="Paige Powers"/>
    <s v="Regular Air"/>
    <x v="2"/>
    <x v="1"/>
    <s v="Computer Peripherals"/>
    <s v="Small Pack"/>
    <x v="4"/>
    <n v="0.55000000000000004"/>
    <n v="-0.10046791114613604"/>
    <s v="United States"/>
    <x v="2"/>
    <x v="4"/>
    <s v="West Memphis"/>
    <n v="72301"/>
    <x v="0"/>
    <x v="0"/>
    <s v="2015"/>
    <d v="2015-01-02T00:00:00"/>
    <n v="-61.194000000000003"/>
    <n v="13"/>
    <n v="609.09"/>
    <n v="89665"/>
    <x v="0"/>
    <x v="0"/>
  </r>
  <r>
    <n v="19914"/>
    <s v="Not Specified"/>
    <n v="0.08"/>
    <n v="95.99"/>
    <n v="35"/>
    <n v="2211"/>
    <x v="0"/>
    <s v="Anita Hahn"/>
    <s v="Express Air"/>
    <x v="1"/>
    <x v="0"/>
    <s v="Storage &amp; Organization"/>
    <s v="Large Box"/>
    <x v="5"/>
    <m/>
    <n v="-2.1931524654425418"/>
    <s v="United States"/>
    <x v="3"/>
    <x v="5"/>
    <s v="Bowie"/>
    <n v="20715"/>
    <x v="0"/>
    <x v="0"/>
    <s v="2015"/>
    <d v="2015-01-03T00:00:00"/>
    <n v="-425.20840000000004"/>
    <n v="2"/>
    <n v="193.88"/>
    <n v="88028"/>
    <x v="0"/>
    <x v="0"/>
  </r>
  <r>
    <n v="19232"/>
    <s v="Low"/>
    <n v="0.04"/>
    <n v="449.99"/>
    <n v="24.49"/>
    <n v="3275"/>
    <x v="1"/>
    <s v="Tamara Dickinson"/>
    <s v="Regular Air"/>
    <x v="0"/>
    <x v="1"/>
    <s v="Copiers and Fax"/>
    <s v="Large Box"/>
    <x v="6"/>
    <n v="0.52"/>
    <n v="0.69"/>
    <s v="United States"/>
    <x v="1"/>
    <x v="6"/>
    <s v="Mount Vernon"/>
    <n v="98273"/>
    <x v="0"/>
    <x v="0"/>
    <s v="2015"/>
    <d v="2015-01-05T00:00:00"/>
    <n v="3576.8840999999998"/>
    <n v="12"/>
    <n v="5183.8900000000003"/>
    <n v="86234"/>
    <x v="0"/>
    <x v="0"/>
  </r>
  <r>
    <n v="19233"/>
    <s v="Low"/>
    <n v="0.01"/>
    <n v="5.84"/>
    <n v="1.2"/>
    <n v="3275"/>
    <x v="1"/>
    <s v="Tamara Dickinson"/>
    <s v="Regular Air"/>
    <x v="0"/>
    <x v="0"/>
    <s v="Pens &amp; Art Supplies"/>
    <s v="Wrap Bag"/>
    <x v="7"/>
    <n v="0.55000000000000004"/>
    <n v="0.56469936270435017"/>
    <s v="United States"/>
    <x v="1"/>
    <x v="6"/>
    <s v="Mount Vernon"/>
    <n v="98273"/>
    <x v="0"/>
    <x v="0"/>
    <s v="2015"/>
    <d v="2015-01-10T00:00:00"/>
    <n v="20.38"/>
    <n v="6"/>
    <n v="36.090000000000003"/>
    <n v="86234"/>
    <x v="0"/>
    <x v="0"/>
  </r>
  <r>
    <n v="23274"/>
    <s v="Low"/>
    <n v="0.05"/>
    <n v="155.06"/>
    <n v="7.07"/>
    <n v="67"/>
    <x v="0"/>
    <s v="Ellen McCormick"/>
    <s v="Regular Air"/>
    <x v="3"/>
    <x v="0"/>
    <s v="Storage &amp; Organization"/>
    <s v="Small Box"/>
    <x v="8"/>
    <n v="0.59"/>
    <n v="0.69"/>
    <s v="United States"/>
    <x v="1"/>
    <x v="7"/>
    <s v="Napa"/>
    <n v="94559"/>
    <x v="1"/>
    <x v="0"/>
    <s v="2015"/>
    <d v="2015-01-09T00:00:00"/>
    <n v="845.66399999999987"/>
    <n v="8"/>
    <n v="1225.5999999999999"/>
    <n v="87946"/>
    <x v="0"/>
    <x v="0"/>
  </r>
  <r>
    <n v="5272"/>
    <s v="Low"/>
    <n v="0"/>
    <n v="291.73"/>
    <n v="48.8"/>
    <n v="68"/>
    <x v="1"/>
    <s v="Scott Bunn"/>
    <s v="Delivery Truck"/>
    <x v="3"/>
    <x v="2"/>
    <s v="Chairs &amp; Chairmats"/>
    <s v="Jumbo Drum"/>
    <x v="9"/>
    <n v="0.56000000000000005"/>
    <n v="-0.24932448791826062"/>
    <s v="United States"/>
    <x v="3"/>
    <x v="8"/>
    <s v="New York City"/>
    <n v="10177"/>
    <x v="1"/>
    <x v="0"/>
    <s v="2015"/>
    <d v="2015-01-02T00:00:00"/>
    <n v="-308.928"/>
    <n v="4"/>
    <n v="1239.06"/>
    <n v="37537"/>
    <x v="0"/>
    <x v="0"/>
  </r>
  <r>
    <n v="5273"/>
    <s v="Low"/>
    <n v="7.0000000000000007E-2"/>
    <n v="100.98"/>
    <n v="45"/>
    <n v="68"/>
    <x v="1"/>
    <s v="Scott Bunn"/>
    <s v="Delivery Truck"/>
    <x v="3"/>
    <x v="2"/>
    <s v="Chairs &amp; Chairmats"/>
    <s v="Jumbo Drum"/>
    <x v="10"/>
    <n v="0.69"/>
    <n v="-0.41138423634462262"/>
    <s v="United States"/>
    <x v="3"/>
    <x v="8"/>
    <s v="New York City"/>
    <n v="10177"/>
    <x v="1"/>
    <x v="0"/>
    <s v="2015"/>
    <d v="2015-01-04T00:00:00"/>
    <n v="-1679.7599999999998"/>
    <n v="43"/>
    <n v="4083.19"/>
    <n v="37537"/>
    <x v="0"/>
    <x v="0"/>
  </r>
  <r>
    <n v="5274"/>
    <s v="Low"/>
    <n v="0.05"/>
    <n v="155.06"/>
    <n v="7.07"/>
    <n v="68"/>
    <x v="1"/>
    <s v="Scott Bunn"/>
    <s v="Regular Air"/>
    <x v="3"/>
    <x v="0"/>
    <s v="Storage &amp; Organization"/>
    <s v="Small Box"/>
    <x v="8"/>
    <n v="0.59"/>
    <n v="0.11737074645376329"/>
    <s v="United States"/>
    <x v="3"/>
    <x v="8"/>
    <s v="New York City"/>
    <n v="10177"/>
    <x v="1"/>
    <x v="0"/>
    <s v="2015"/>
    <d v="2015-01-09T00:00:00"/>
    <n v="575.39600000000007"/>
    <n v="32"/>
    <n v="4902.38"/>
    <n v="37537"/>
    <x v="0"/>
    <x v="0"/>
  </r>
  <r>
    <n v="26102"/>
    <s v="Medium"/>
    <n v="0.05"/>
    <n v="100.98"/>
    <n v="35.840000000000003"/>
    <n v="164"/>
    <x v="1"/>
    <s v="Robin Kramer Vaughn"/>
    <s v="Delivery Truck"/>
    <x v="1"/>
    <x v="2"/>
    <s v="Bookcases"/>
    <s v="Jumbo Box"/>
    <x v="11"/>
    <n v="0.62"/>
    <n v="-0.15568443854377753"/>
    <s v="United States"/>
    <x v="1"/>
    <x v="6"/>
    <s v="Richland"/>
    <n v="99352"/>
    <x v="1"/>
    <x v="0"/>
    <s v="2015"/>
    <d v="2015-01-04T00:00:00"/>
    <n v="-111.4"/>
    <n v="7"/>
    <n v="715.55"/>
    <n v="89961"/>
    <x v="0"/>
    <x v="0"/>
  </r>
  <r>
    <n v="26103"/>
    <s v="Medium"/>
    <n v="0.02"/>
    <n v="4.9800000000000004"/>
    <n v="5.49"/>
    <n v="164"/>
    <x v="1"/>
    <s v="Robin Kramer Vaughn"/>
    <s v="Regular Air"/>
    <x v="1"/>
    <x v="0"/>
    <s v="Paper"/>
    <s v="Small Box"/>
    <x v="12"/>
    <n v="0.38"/>
    <n v="-1.6881437650668418"/>
    <s v="United States"/>
    <x v="1"/>
    <x v="6"/>
    <s v="Richland"/>
    <n v="99352"/>
    <x v="1"/>
    <x v="0"/>
    <s v="2015"/>
    <d v="2015-01-03T00:00:00"/>
    <n v="-77.03"/>
    <n v="9"/>
    <n v="45.63"/>
    <n v="89961"/>
    <x v="0"/>
    <x v="0"/>
  </r>
  <r>
    <n v="24498"/>
    <s v="Medium"/>
    <n v="0.05"/>
    <n v="17.48"/>
    <n v="1.99"/>
    <n v="258"/>
    <x v="0"/>
    <s v="Allan Shields"/>
    <s v="Regular Air"/>
    <x v="2"/>
    <x v="1"/>
    <s v="Computer Peripherals"/>
    <s v="Small Pack"/>
    <x v="13"/>
    <n v="0.45"/>
    <n v="-2.4205831903945114"/>
    <s v="United States"/>
    <x v="2"/>
    <x v="9"/>
    <s v="Seminole"/>
    <n v="33772"/>
    <x v="1"/>
    <x v="0"/>
    <s v="2015"/>
    <d v="2015-01-04T00:00:00"/>
    <n v="-127.00800000000001"/>
    <n v="3"/>
    <n v="52.47"/>
    <n v="85858"/>
    <x v="0"/>
    <x v="0"/>
  </r>
  <r>
    <n v="1595"/>
    <s v="Medium"/>
    <n v="0.04"/>
    <n v="99.23"/>
    <n v="8.99"/>
    <n v="349"/>
    <x v="1"/>
    <s v="Kim Weiss"/>
    <s v="Regular Air"/>
    <x v="1"/>
    <x v="2"/>
    <s v="Office Furnishings"/>
    <s v="Small Pack"/>
    <x v="14"/>
    <n v="0.35"/>
    <n v="0.34499886600907193"/>
    <s v="United States"/>
    <x v="2"/>
    <x v="9"/>
    <s v="Miami"/>
    <n v="33132"/>
    <x v="1"/>
    <x v="0"/>
    <s v="2015"/>
    <d v="2015-01-04T00:00:00"/>
    <n v="1916.6757"/>
    <n v="54"/>
    <n v="5555.6"/>
    <n v="11527"/>
    <x v="0"/>
    <x v="0"/>
  </r>
  <r>
    <n v="19595"/>
    <s v="Medium"/>
    <n v="0.04"/>
    <n v="99.23"/>
    <n v="8.99"/>
    <n v="351"/>
    <x v="1"/>
    <s v="Juanita Coley Knox"/>
    <s v="Regular Air"/>
    <x v="1"/>
    <x v="2"/>
    <s v="Office Furnishings"/>
    <s v="Small Pack"/>
    <x v="14"/>
    <n v="0.35"/>
    <n v="0.69"/>
    <s v="United States"/>
    <x v="3"/>
    <x v="8"/>
    <s v="Watertown"/>
    <n v="13601"/>
    <x v="1"/>
    <x v="0"/>
    <s v="2015"/>
    <d v="2015-01-04T00:00:00"/>
    <n v="993.83459999999991"/>
    <n v="14"/>
    <n v="1440.34"/>
    <n v="88686"/>
    <x v="0"/>
    <x v="0"/>
  </r>
  <r>
    <n v="25059"/>
    <s v="Critical"/>
    <n v="0.06"/>
    <n v="161.55000000000001"/>
    <n v="19.989999999999998"/>
    <n v="674"/>
    <x v="0"/>
    <s v="Albert Frost"/>
    <s v="Regular Air"/>
    <x v="0"/>
    <x v="0"/>
    <s v="Storage &amp; Organization"/>
    <s v="Small Box"/>
    <x v="15"/>
    <n v="0.66"/>
    <n v="-1.5628543741366241E-2"/>
    <s v="United States"/>
    <x v="0"/>
    <x v="10"/>
    <s v="Raytown"/>
    <n v="64133"/>
    <x v="1"/>
    <x v="0"/>
    <s v="2015"/>
    <d v="2015-01-03T00:00:00"/>
    <n v="-7.5800000000000409"/>
    <n v="3"/>
    <n v="485.01"/>
    <n v="88174"/>
    <x v="0"/>
    <x v="0"/>
  </r>
  <r>
    <n v="1279"/>
    <s v="Critical "/>
    <n v="0.06"/>
    <n v="40.98"/>
    <n v="2.99"/>
    <n v="949"/>
    <x v="1"/>
    <s v="Ernest Oh"/>
    <s v="Regular Air"/>
    <x v="2"/>
    <x v="0"/>
    <s v="Binders and Binder Accessories"/>
    <s v="Small Box"/>
    <x v="16"/>
    <n v="0.36"/>
    <n v="-0.15302619982373208"/>
    <s v="United States"/>
    <x v="1"/>
    <x v="7"/>
    <s v="Los Angeles"/>
    <n v="90049"/>
    <x v="1"/>
    <x v="0"/>
    <s v="2015"/>
    <d v="2015-01-04T00:00:00"/>
    <n v="-19.099200000000003"/>
    <n v="3"/>
    <n v="124.81"/>
    <n v="9285"/>
    <x v="0"/>
    <x v="0"/>
  </r>
  <r>
    <n v="19279"/>
    <s v="Critical"/>
    <n v="0.06"/>
    <n v="40.98"/>
    <n v="2.99"/>
    <n v="950"/>
    <x v="1"/>
    <s v="Jane Shah"/>
    <s v="Regular Air"/>
    <x v="2"/>
    <x v="0"/>
    <s v="Binders and Binder Accessories"/>
    <s v="Small Box"/>
    <x v="16"/>
    <n v="0.36"/>
    <n v="-0.35581442307692307"/>
    <s v="United States"/>
    <x v="0"/>
    <x v="11"/>
    <s v="Prior Lake"/>
    <n v="55372"/>
    <x v="1"/>
    <x v="0"/>
    <s v="2015"/>
    <d v="2015-01-04T00:00:00"/>
    <n v="-14.801880000000001"/>
    <n v="1"/>
    <n v="41.6"/>
    <n v="89083"/>
    <x v="0"/>
    <x v="0"/>
  </r>
  <r>
    <n v="22119"/>
    <s v="High"/>
    <n v="0.09"/>
    <n v="270.97000000000003"/>
    <n v="28.06"/>
    <n v="1136"/>
    <x v="0"/>
    <s v="Carmen McPherson"/>
    <s v="Delivery Truck"/>
    <x v="2"/>
    <x v="1"/>
    <s v="Office Machines"/>
    <s v="Jumbo Drum"/>
    <x v="17"/>
    <n v="0.56000000000000005"/>
    <n v="0.69"/>
    <s v="United States"/>
    <x v="0"/>
    <x v="12"/>
    <s v="Carol Stream"/>
    <n v="60188"/>
    <x v="1"/>
    <x v="0"/>
    <s v="2015"/>
    <d v="2015-01-04T00:00:00"/>
    <n v="2660.1432"/>
    <n v="15"/>
    <n v="3855.28"/>
    <n v="87940"/>
    <x v="0"/>
    <x v="0"/>
  </r>
  <r>
    <n v="24224"/>
    <s v="Critical"/>
    <n v="0.09"/>
    <n v="9.11"/>
    <n v="2.15"/>
    <n v="1155"/>
    <x v="1"/>
    <s v="Alex Nicholson"/>
    <s v="Express Air"/>
    <x v="2"/>
    <x v="0"/>
    <s v="Paper"/>
    <s v="Wrap Bag"/>
    <x v="18"/>
    <n v="0.4"/>
    <n v="0.58993315896541709"/>
    <s v="United States"/>
    <x v="1"/>
    <x v="7"/>
    <s v="Montebello"/>
    <n v="90640"/>
    <x v="1"/>
    <x v="0"/>
    <s v="2015"/>
    <d v="2015-01-04T00:00:00"/>
    <n v="20.299600000000002"/>
    <n v="4"/>
    <n v="34.409999999999997"/>
    <n v="90853"/>
    <x v="0"/>
    <x v="0"/>
  </r>
  <r>
    <n v="24225"/>
    <s v="Critical"/>
    <n v="0.08"/>
    <n v="15.04"/>
    <n v="1.97"/>
    <n v="1155"/>
    <x v="1"/>
    <s v="Alex Nicholson"/>
    <s v="Regular Air"/>
    <x v="2"/>
    <x v="0"/>
    <s v="Paper"/>
    <s v="Wrap Bag"/>
    <x v="19"/>
    <n v="0.39"/>
    <n v="0.69"/>
    <s v="United States"/>
    <x v="1"/>
    <x v="7"/>
    <s v="Montebello"/>
    <n v="90640"/>
    <x v="1"/>
    <x v="0"/>
    <s v="2015"/>
    <d v="2015-01-02T00:00:00"/>
    <n v="108.5163"/>
    <n v="11"/>
    <n v="157.27000000000001"/>
    <n v="90853"/>
    <x v="0"/>
    <x v="0"/>
  </r>
  <r>
    <n v="19054"/>
    <s v="Critical"/>
    <n v="7.0000000000000007E-2"/>
    <n v="60.97"/>
    <n v="4.5"/>
    <n v="2256"/>
    <x v="1"/>
    <s v="Lloyd Levin"/>
    <s v="Express Air"/>
    <x v="3"/>
    <x v="0"/>
    <s v="Appliances"/>
    <s v="Small Box"/>
    <x v="20"/>
    <n v="0.56000000000000005"/>
    <n v="-0.11773747650116111"/>
    <s v="United States"/>
    <x v="2"/>
    <x v="13"/>
    <s v="New Bern"/>
    <n v="28560"/>
    <x v="1"/>
    <x v="0"/>
    <s v="2015"/>
    <d v="2015-01-04T00:00:00"/>
    <n v="-42.588000000000001"/>
    <n v="6"/>
    <n v="361.72"/>
    <n v="87963"/>
    <x v="0"/>
    <x v="0"/>
  </r>
  <r>
    <n v="19074"/>
    <s v="High"/>
    <n v="0.03"/>
    <n v="4.26"/>
    <n v="1.2"/>
    <n v="114"/>
    <x v="1"/>
    <s v="Ron Newton"/>
    <s v="Regular Air"/>
    <x v="1"/>
    <x v="0"/>
    <s v="Pens &amp; Art Supplies"/>
    <s v="Wrap Bag"/>
    <x v="21"/>
    <n v="0.44"/>
    <n v="0.63247457627118653"/>
    <s v="United States"/>
    <x v="1"/>
    <x v="14"/>
    <s v="Lake Oswego"/>
    <n v="97035"/>
    <x v="2"/>
    <x v="0"/>
    <s v="2015"/>
    <d v="2015-01-04T00:00:00"/>
    <n v="18.658000000000001"/>
    <n v="7"/>
    <n v="29.5"/>
    <n v="89583"/>
    <x v="0"/>
    <x v="0"/>
  </r>
  <r>
    <n v="1074"/>
    <s v="High"/>
    <n v="0.03"/>
    <n v="4.26"/>
    <n v="1.2"/>
    <n v="117"/>
    <x v="1"/>
    <s v="Linda Weiss"/>
    <s v="Regular Air"/>
    <x v="1"/>
    <x v="0"/>
    <s v="Pens &amp; Art Supplies"/>
    <s v="Wrap Bag"/>
    <x v="21"/>
    <n v="0.44"/>
    <n v="8.034034197823775E-2"/>
    <s v="United States"/>
    <x v="1"/>
    <x v="6"/>
    <s v="Seattle"/>
    <n v="98103"/>
    <x v="2"/>
    <x v="0"/>
    <s v="2015"/>
    <d v="2015-01-04T00:00:00"/>
    <n v="9.82"/>
    <n v="29"/>
    <n v="122.23"/>
    <n v="7909"/>
    <x v="0"/>
    <x v="0"/>
  </r>
  <r>
    <n v="19315"/>
    <s v="Low"/>
    <n v="0.08"/>
    <n v="43.22"/>
    <n v="16.71"/>
    <n v="169"/>
    <x v="1"/>
    <s v="Janice Cole"/>
    <s v="Regular Air"/>
    <x v="3"/>
    <x v="1"/>
    <s v="Computer Peripherals"/>
    <s v="Small Box"/>
    <x v="22"/>
    <n v="0.66"/>
    <n v="2.1457248507119888"/>
    <s v="United States"/>
    <x v="2"/>
    <x v="15"/>
    <s v="Baton Rouge"/>
    <n v="70802"/>
    <x v="2"/>
    <x v="0"/>
    <s v="2015"/>
    <d v="2015-01-05T00:00:00"/>
    <n v="280.27458000000001"/>
    <n v="3"/>
    <n v="130.62"/>
    <n v="87463"/>
    <x v="0"/>
    <x v="0"/>
  </r>
  <r>
    <n v="19316"/>
    <s v="Low"/>
    <n v="0.05"/>
    <n v="574.74"/>
    <n v="24.49"/>
    <n v="169"/>
    <x v="1"/>
    <s v="Janice Cole"/>
    <s v="Regular Air"/>
    <x v="3"/>
    <x v="1"/>
    <s v="Office Machines"/>
    <s v="Large Box"/>
    <x v="23"/>
    <n v="0.37"/>
    <n v="-1.6187719217411838E-2"/>
    <s v="United States"/>
    <x v="2"/>
    <x v="15"/>
    <s v="Baton Rouge"/>
    <n v="70802"/>
    <x v="2"/>
    <x v="0"/>
    <s v="2015"/>
    <d v="2015-01-10T00:00:00"/>
    <n v="-112.4263"/>
    <n v="12"/>
    <n v="6945.16"/>
    <n v="87463"/>
    <x v="0"/>
    <x v="0"/>
  </r>
  <r>
    <n v="19317"/>
    <s v="Low"/>
    <n v="0.04"/>
    <n v="10.14"/>
    <n v="2.27"/>
    <n v="169"/>
    <x v="1"/>
    <s v="Janice Cole"/>
    <s v="Regular Air"/>
    <x v="3"/>
    <x v="0"/>
    <s v="Paper"/>
    <s v="Wrap Bag"/>
    <x v="24"/>
    <n v="0.36"/>
    <n v="0.80555914673561724"/>
    <s v="United States"/>
    <x v="2"/>
    <x v="15"/>
    <s v="Baton Rouge"/>
    <n v="70802"/>
    <x v="2"/>
    <x v="0"/>
    <s v="2015"/>
    <d v="2015-01-07T00:00:00"/>
    <n v="24.923999999999999"/>
    <n v="3"/>
    <n v="30.94"/>
    <n v="87463"/>
    <x v="0"/>
    <x v="0"/>
  </r>
  <r>
    <n v="19663"/>
    <s v="Not Specified"/>
    <n v="0"/>
    <n v="213.45"/>
    <n v="14.7"/>
    <n v="193"/>
    <x v="1"/>
    <s v="Danny Hong"/>
    <s v="Delivery Truck"/>
    <x v="3"/>
    <x v="1"/>
    <s v="Office Machines"/>
    <s v="Jumbo Drum"/>
    <x v="25"/>
    <n v="0.59"/>
    <n v="-2.5022942173835445"/>
    <s v="United States"/>
    <x v="1"/>
    <x v="16"/>
    <s v="Layton"/>
    <n v="84041"/>
    <x v="2"/>
    <x v="0"/>
    <s v="2015"/>
    <d v="2015-01-05T00:00:00"/>
    <n v="-560.81417999999996"/>
    <n v="1"/>
    <n v="224.12"/>
    <n v="90430"/>
    <x v="0"/>
    <x v="0"/>
  </r>
  <r>
    <n v="22223"/>
    <s v="Critical"/>
    <n v="0.03"/>
    <n v="5.28"/>
    <n v="5.66"/>
    <n v="388"/>
    <x v="1"/>
    <s v="Roger Schwartz"/>
    <s v="Regular Air"/>
    <x v="3"/>
    <x v="0"/>
    <s v="Paper"/>
    <s v="Small Box"/>
    <x v="26"/>
    <n v="0.4"/>
    <n v="-2.2593865030674847"/>
    <s v="United States"/>
    <x v="0"/>
    <x v="17"/>
    <s v="Kearney"/>
    <n v="68847"/>
    <x v="2"/>
    <x v="0"/>
    <s v="2015"/>
    <d v="2015-01-05T00:00:00"/>
    <n v="-51.559199999999997"/>
    <n v="4"/>
    <n v="22.82"/>
    <n v="90337"/>
    <x v="0"/>
    <x v="0"/>
  </r>
  <r>
    <n v="22224"/>
    <s v="Critical"/>
    <n v="0.01"/>
    <n v="110.99"/>
    <n v="2.5"/>
    <n v="388"/>
    <x v="1"/>
    <s v="Roger Schwartz"/>
    <s v="Regular Air"/>
    <x v="3"/>
    <x v="1"/>
    <s v="Telephones and Communication"/>
    <s v="Small Box"/>
    <x v="27"/>
    <n v="0.56999999999999995"/>
    <n v="-1.3970408141630446"/>
    <s v="United States"/>
    <x v="0"/>
    <x v="17"/>
    <s v="Kearney"/>
    <n v="68847"/>
    <x v="2"/>
    <x v="0"/>
    <s v="2015"/>
    <d v="2015-01-06T00:00:00"/>
    <n v="-263.56572"/>
    <n v="2"/>
    <n v="188.66"/>
    <n v="90337"/>
    <x v="0"/>
    <x v="0"/>
  </r>
  <r>
    <n v="21163"/>
    <s v="Low"/>
    <n v="0.02"/>
    <n v="10.06"/>
    <n v="2.06"/>
    <n v="1777"/>
    <x v="1"/>
    <s v="Miriam Greenberg"/>
    <s v="Regular Air"/>
    <x v="2"/>
    <x v="0"/>
    <s v="Paper"/>
    <s v="Wrap Bag"/>
    <x v="28"/>
    <n v="0.39"/>
    <n v="0.69"/>
    <s v="United States"/>
    <x v="0"/>
    <x v="0"/>
    <s v="Valparaiso"/>
    <n v="46383"/>
    <x v="2"/>
    <x v="0"/>
    <s v="2015"/>
    <d v="2015-01-08T00:00:00"/>
    <n v="90.624600000000001"/>
    <n v="13"/>
    <n v="131.34"/>
    <n v="89940"/>
    <x v="0"/>
    <x v="0"/>
  </r>
  <r>
    <n v="19336"/>
    <s v="High"/>
    <n v="0.05"/>
    <n v="20.98"/>
    <n v="21.2"/>
    <n v="1988"/>
    <x v="0"/>
    <s v="Anna Burgess"/>
    <s v="Regular Air"/>
    <x v="1"/>
    <x v="2"/>
    <s v="Office Furnishings"/>
    <s v="Medium Box"/>
    <x v="29"/>
    <n v="0.78"/>
    <n v="-2.7569188613183133"/>
    <s v="United States"/>
    <x v="1"/>
    <x v="16"/>
    <s v="Draper"/>
    <n v="84020"/>
    <x v="2"/>
    <x v="0"/>
    <s v="2015"/>
    <d v="2015-01-04T00:00:00"/>
    <n v="-181.102"/>
    <n v="3"/>
    <n v="65.69"/>
    <n v="89999"/>
    <x v="0"/>
    <x v="0"/>
  </r>
  <r>
    <n v="24094"/>
    <s v="Low"/>
    <n v="0.09"/>
    <n v="1.48"/>
    <n v="0.7"/>
    <n v="2081"/>
    <x v="0"/>
    <s v="Matthew Conway"/>
    <s v="Regular Air"/>
    <x v="3"/>
    <x v="0"/>
    <s v="Rubber Bands"/>
    <s v="Wrap Bag"/>
    <x v="30"/>
    <n v="0.37"/>
    <n v="0.18770949720670391"/>
    <s v="United States"/>
    <x v="3"/>
    <x v="8"/>
    <s v="Ithaca"/>
    <n v="14853"/>
    <x v="2"/>
    <x v="0"/>
    <s v="2015"/>
    <d v="2015-01-05T00:00:00"/>
    <n v="1.68"/>
    <n v="6"/>
    <n v="8.9499999999999993"/>
    <n v="86092"/>
    <x v="0"/>
    <x v="0"/>
  </r>
  <r>
    <n v="21902"/>
    <s v="High"/>
    <n v="0.09"/>
    <n v="150.97999999999999"/>
    <n v="66.27"/>
    <n v="2131"/>
    <x v="0"/>
    <s v="Mary Hewitt"/>
    <s v="Delivery Truck"/>
    <x v="1"/>
    <x v="2"/>
    <s v="Bookcases"/>
    <s v="Jumbo Box"/>
    <x v="31"/>
    <n v="0.65"/>
    <n v="-1.3489779718198056"/>
    <s v="United States"/>
    <x v="0"/>
    <x v="10"/>
    <s v="Gladstone"/>
    <n v="64118"/>
    <x v="2"/>
    <x v="0"/>
    <s v="2015"/>
    <d v="2015-01-04T00:00:00"/>
    <n v="-407.85"/>
    <n v="2"/>
    <n v="302.33999999999997"/>
    <n v="90079"/>
    <x v="0"/>
    <x v="0"/>
  </r>
  <r>
    <n v="23344"/>
    <s v="High"/>
    <n v="0.1"/>
    <n v="12.53"/>
    <n v="0.49"/>
    <n v="2302"/>
    <x v="1"/>
    <s v="Beth Dolan"/>
    <s v="Regular Air"/>
    <x v="3"/>
    <x v="0"/>
    <s v="Labels"/>
    <s v="Small Box"/>
    <x v="32"/>
    <n v="0.38"/>
    <n v="2.6566398608998045"/>
    <s v="United States"/>
    <x v="2"/>
    <x v="9"/>
    <s v="Panama City"/>
    <n v="32404"/>
    <x v="2"/>
    <x v="0"/>
    <s v="2015"/>
    <d v="2015-01-04T00:00:00"/>
    <n v="244.464"/>
    <n v="8"/>
    <n v="92.02"/>
    <n v="87696"/>
    <x v="0"/>
    <x v="0"/>
  </r>
  <r>
    <n v="23345"/>
    <s v="High"/>
    <n v="0.1"/>
    <n v="146.34"/>
    <n v="43.75"/>
    <n v="2302"/>
    <x v="1"/>
    <s v="Beth Dolan"/>
    <s v="Delivery Truck"/>
    <x v="3"/>
    <x v="2"/>
    <s v="Tables"/>
    <s v="Jumbo Box"/>
    <x v="33"/>
    <n v="0.64"/>
    <n v="-1.6701745723858223"/>
    <s v="United States"/>
    <x v="2"/>
    <x v="9"/>
    <s v="Panama City"/>
    <n v="32404"/>
    <x v="2"/>
    <x v="0"/>
    <s v="2015"/>
    <d v="2015-01-04T00:00:00"/>
    <n v="-473.57799999999997"/>
    <n v="2"/>
    <n v="283.55"/>
    <n v="87696"/>
    <x v="0"/>
    <x v="0"/>
  </r>
  <r>
    <n v="5345"/>
    <s v="High"/>
    <n v="0.1"/>
    <n v="146.34"/>
    <n v="43.75"/>
    <n v="2303"/>
    <x v="1"/>
    <s v="Joe Baldwin"/>
    <s v="Delivery Truck"/>
    <x v="3"/>
    <x v="2"/>
    <s v="Tables"/>
    <s v="Jumbo Box"/>
    <x v="33"/>
    <n v="0.64"/>
    <n v="-0.31840731684378826"/>
    <s v="United States"/>
    <x v="3"/>
    <x v="8"/>
    <s v="New York City"/>
    <n v="10011"/>
    <x v="2"/>
    <x v="0"/>
    <s v="2015"/>
    <d v="2015-01-04T00:00:00"/>
    <n v="-270.85000000000002"/>
    <n v="6"/>
    <n v="850.64"/>
    <n v="37987"/>
    <x v="0"/>
    <x v="0"/>
  </r>
  <r>
    <n v="22321"/>
    <s v="High"/>
    <n v="0.03"/>
    <n v="6.48"/>
    <n v="8.73"/>
    <n v="2458"/>
    <x v="1"/>
    <s v="Troy Casey"/>
    <s v="Regular Air"/>
    <x v="1"/>
    <x v="0"/>
    <s v="Paper"/>
    <s v="Small Box"/>
    <x v="34"/>
    <n v="0.37"/>
    <n v="-2.1968652037617553"/>
    <s v="United States"/>
    <x v="0"/>
    <x v="11"/>
    <s v="Edina"/>
    <n v="55410"/>
    <x v="2"/>
    <x v="0"/>
    <s v="2015"/>
    <d v="2015-01-05T00:00:00"/>
    <n v="-35.04"/>
    <n v="2"/>
    <n v="15.95"/>
    <n v="91285"/>
    <x v="0"/>
    <x v="0"/>
  </r>
  <r>
    <n v="4321"/>
    <s v="High"/>
    <n v="0.03"/>
    <n v="6.48"/>
    <n v="8.73"/>
    <n v="2460"/>
    <x v="1"/>
    <s v="Lucille Gibbons"/>
    <s v="Regular Air"/>
    <x v="1"/>
    <x v="0"/>
    <s v="Paper"/>
    <s v="Small Box"/>
    <x v="34"/>
    <n v="0.37"/>
    <n v="-0.54938852304797736"/>
    <s v="United States"/>
    <x v="3"/>
    <x v="8"/>
    <s v="New York City"/>
    <n v="10035"/>
    <x v="2"/>
    <x v="0"/>
    <s v="2015"/>
    <d v="2015-01-05T00:00:00"/>
    <n v="-35.04"/>
    <n v="8"/>
    <n v="63.78"/>
    <n v="30785"/>
    <x v="0"/>
    <x v="0"/>
  </r>
  <r>
    <n v="4322"/>
    <s v="High"/>
    <n v="7.0000000000000007E-2"/>
    <n v="9.93"/>
    <n v="1.0900000000000001"/>
    <n v="2460"/>
    <x v="1"/>
    <s v="Lucille Gibbons"/>
    <s v="Regular Air"/>
    <x v="1"/>
    <x v="0"/>
    <s v="Pens &amp; Art Supplies"/>
    <s v="Wrap Bag"/>
    <x v="35"/>
    <n v="0.43"/>
    <n v="0.33110427138460174"/>
    <s v="United States"/>
    <x v="3"/>
    <x v="8"/>
    <s v="New York City"/>
    <n v="10035"/>
    <x v="2"/>
    <x v="0"/>
    <s v="2015"/>
    <d v="2015-01-06T00:00:00"/>
    <n v="149.53"/>
    <n v="46"/>
    <n v="451.61"/>
    <n v="30785"/>
    <x v="0"/>
    <x v="0"/>
  </r>
  <r>
    <n v="23705"/>
    <s v="High"/>
    <n v="0.09"/>
    <n v="212.6"/>
    <n v="52.2"/>
    <n v="2579"/>
    <x v="1"/>
    <s v="Marshall Sutherland"/>
    <s v="Delivery Truck"/>
    <x v="1"/>
    <x v="2"/>
    <s v="Tables"/>
    <s v="Jumbo Box"/>
    <x v="36"/>
    <n v="0.64"/>
    <n v="-1.573054441260745"/>
    <s v="United States"/>
    <x v="2"/>
    <x v="18"/>
    <s v="Phenix City"/>
    <n v="36869"/>
    <x v="2"/>
    <x v="0"/>
    <s v="2015"/>
    <d v="2015-01-04T00:00:00"/>
    <n v="-274.49799999999999"/>
    <n v="1"/>
    <n v="174.5"/>
    <n v="88296"/>
    <x v="0"/>
    <x v="0"/>
  </r>
  <r>
    <n v="24953"/>
    <s v="High"/>
    <n v="0.06"/>
    <n v="350.98"/>
    <n v="30"/>
    <n v="915"/>
    <x v="0"/>
    <s v="Carol Sherrill"/>
    <s v="Delivery Truck"/>
    <x v="1"/>
    <x v="2"/>
    <s v="Chairs &amp; Chairmats"/>
    <s v="Jumbo Drum"/>
    <x v="37"/>
    <n v="0.61"/>
    <n v="-1.4123733117857555"/>
    <s v="United States"/>
    <x v="0"/>
    <x v="19"/>
    <s v="Bryan"/>
    <n v="77803"/>
    <x v="3"/>
    <x v="0"/>
    <s v="2015"/>
    <d v="2015-01-05T00:00:00"/>
    <n v="-489.41559999999998"/>
    <n v="1"/>
    <n v="346.52"/>
    <n v="86356"/>
    <x v="1"/>
    <x v="0"/>
  </r>
  <r>
    <n v="25833"/>
    <s v="Low"/>
    <n v="0.05"/>
    <n v="161.55000000000001"/>
    <n v="19.989999999999998"/>
    <n v="916"/>
    <x v="0"/>
    <s v="Marion Wilcox"/>
    <s v="Regular Air"/>
    <x v="3"/>
    <x v="0"/>
    <s v="Storage &amp; Organization"/>
    <s v="Small Box"/>
    <x v="15"/>
    <n v="0.66"/>
    <n v="7.0717590274578926E-2"/>
    <s v="United States"/>
    <x v="0"/>
    <x v="19"/>
    <s v="Burleson"/>
    <n v="76028"/>
    <x v="3"/>
    <x v="0"/>
    <s v="2015"/>
    <d v="2015-01-11T00:00:00"/>
    <n v="35.31"/>
    <n v="3"/>
    <n v="499.31"/>
    <n v="86357"/>
    <x v="0"/>
    <x v="0"/>
  </r>
  <r>
    <n v="25467"/>
    <s v="Medium"/>
    <n v="0.05"/>
    <n v="363.25"/>
    <n v="19.989999999999998"/>
    <n v="1142"/>
    <x v="1"/>
    <s v="Russell Chan"/>
    <s v="Regular Air"/>
    <x v="1"/>
    <x v="0"/>
    <s v="Appliances"/>
    <s v="Small Box"/>
    <x v="38"/>
    <n v="0.56999999999999995"/>
    <n v="0.69"/>
    <s v="United States"/>
    <x v="0"/>
    <x v="19"/>
    <s v="Waco"/>
    <n v="76706"/>
    <x v="3"/>
    <x v="0"/>
    <s v="2015"/>
    <d v="2015-01-06T00:00:00"/>
    <n v="1766.7795000000001"/>
    <n v="7"/>
    <n v="2560.5500000000002"/>
    <n v="86573"/>
    <x v="0"/>
    <x v="0"/>
  </r>
  <r>
    <n v="22595"/>
    <s v="Critical"/>
    <n v="0.03"/>
    <n v="399.98"/>
    <n v="12.06"/>
    <n v="2203"/>
    <x v="1"/>
    <s v="Eddie Walker"/>
    <s v="Delivery Truck"/>
    <x v="1"/>
    <x v="1"/>
    <s v="Office Machines"/>
    <s v="Jumbo Box"/>
    <x v="39"/>
    <n v="0.56000000000000005"/>
    <n v="-0.82219851301115232"/>
    <s v="United States"/>
    <x v="0"/>
    <x v="11"/>
    <s v="Brooklyn Park"/>
    <n v="55445"/>
    <x v="3"/>
    <x v="0"/>
    <s v="2015"/>
    <d v="2015-01-06T00:00:00"/>
    <n v="-663.51419999999996"/>
    <n v="2"/>
    <n v="807"/>
    <n v="86052"/>
    <x v="0"/>
    <x v="0"/>
  </r>
  <r>
    <n v="18197"/>
    <s v="High"/>
    <n v="0.06"/>
    <n v="105.29"/>
    <n v="10.119999999999999"/>
    <n v="2393"/>
    <x v="1"/>
    <s v="Debbie Dillon"/>
    <s v="Regular Air"/>
    <x v="3"/>
    <x v="2"/>
    <s v="Office Furnishings"/>
    <s v="Large Box"/>
    <x v="40"/>
    <n v="0.79"/>
    <n v="-3.7425373754843429E-2"/>
    <s v="United States"/>
    <x v="2"/>
    <x v="3"/>
    <s v="Roswell"/>
    <n v="30076"/>
    <x v="3"/>
    <x v="0"/>
    <s v="2015"/>
    <d v="2015-01-06T00:00:00"/>
    <n v="-45.01"/>
    <n v="12"/>
    <n v="1202.6600000000001"/>
    <n v="86951"/>
    <x v="0"/>
    <x v="0"/>
  </r>
  <r>
    <n v="19193"/>
    <s v="Critical"/>
    <n v="0.03"/>
    <n v="3.36"/>
    <n v="6.27"/>
    <n v="3146"/>
    <x v="1"/>
    <s v="Maureen Stout"/>
    <s v="Regular Air"/>
    <x v="3"/>
    <x v="0"/>
    <s v="Binders and Binder Accessories"/>
    <s v="Small Box"/>
    <x v="41"/>
    <n v="0.4"/>
    <n v="-6.3260805369127517"/>
    <s v="United States"/>
    <x v="0"/>
    <x v="19"/>
    <s v="Pharr"/>
    <n v="78577"/>
    <x v="3"/>
    <x v="0"/>
    <s v="2015"/>
    <d v="2015-01-05T00:00:00"/>
    <n v="-94.258600000000001"/>
    <n v="4"/>
    <n v="14.9"/>
    <n v="85850"/>
    <x v="0"/>
    <x v="0"/>
  </r>
  <r>
    <n v="19194"/>
    <s v="Critical"/>
    <n v="7.0000000000000007E-2"/>
    <n v="3.71"/>
    <n v="1.93"/>
    <n v="3146"/>
    <x v="1"/>
    <s v="Maureen Stout"/>
    <s v="Express Air"/>
    <x v="3"/>
    <x v="0"/>
    <s v="Paper"/>
    <s v="Wrap Bag"/>
    <x v="42"/>
    <n v="0.35"/>
    <n v="0.15970736629667004"/>
    <s v="United States"/>
    <x v="0"/>
    <x v="19"/>
    <s v="Pharr"/>
    <n v="78577"/>
    <x v="3"/>
    <x v="0"/>
    <s v="2015"/>
    <d v="2015-01-06T00:00:00"/>
    <n v="6.3308"/>
    <n v="11"/>
    <n v="39.64"/>
    <n v="85850"/>
    <x v="0"/>
    <x v="0"/>
  </r>
  <r>
    <n v="18536"/>
    <s v="Low"/>
    <n v="0.01"/>
    <n v="8.8800000000000008"/>
    <n v="6.28"/>
    <n v="451"/>
    <x v="1"/>
    <s v="Joyce Murray"/>
    <s v="Regular Air"/>
    <x v="1"/>
    <x v="0"/>
    <s v="Binders and Binder Accessories"/>
    <s v="Small Box"/>
    <x v="43"/>
    <n v="0.35"/>
    <n v="-0.77824773413897286"/>
    <s v="United States"/>
    <x v="1"/>
    <x v="7"/>
    <s v="Los Altos"/>
    <n v="94024"/>
    <x v="4"/>
    <x v="0"/>
    <s v="2015"/>
    <d v="2015-01-10T00:00:00"/>
    <n v="-15.456"/>
    <n v="2"/>
    <n v="19.86"/>
    <n v="86013"/>
    <x v="0"/>
    <x v="0"/>
  </r>
  <r>
    <n v="18537"/>
    <s v="Low"/>
    <n v="0.06"/>
    <n v="2.88"/>
    <n v="0.99"/>
    <n v="451"/>
    <x v="1"/>
    <s v="Joyce Murray"/>
    <s v="Regular Air"/>
    <x v="1"/>
    <x v="0"/>
    <s v="Labels"/>
    <s v="Small Box"/>
    <x v="44"/>
    <n v="0.36"/>
    <n v="0.69"/>
    <s v="United States"/>
    <x v="1"/>
    <x v="7"/>
    <s v="Los Altos"/>
    <n v="94024"/>
    <x v="4"/>
    <x v="0"/>
    <s v="2015"/>
    <d v="2015-01-14T00:00:00"/>
    <n v="16.049399999999999"/>
    <n v="8"/>
    <n v="23.26"/>
    <n v="86013"/>
    <x v="0"/>
    <x v="0"/>
  </r>
  <r>
    <n v="26011"/>
    <s v="Critical"/>
    <n v="0.08"/>
    <n v="1.81"/>
    <n v="0.75"/>
    <n v="890"/>
    <x v="1"/>
    <s v="Billie Fowler"/>
    <s v="Regular Air"/>
    <x v="2"/>
    <x v="2"/>
    <s v="Chairs &amp; Chairmats"/>
    <s v="Jumbo Drum"/>
    <x v="45"/>
    <n v="0.57999999999999996"/>
    <n v="6.6219328993490242E-2"/>
    <s v="United States"/>
    <x v="0"/>
    <x v="19"/>
    <s v="Bedford"/>
    <n v="76021"/>
    <x v="4"/>
    <x v="0"/>
    <s v="2015"/>
    <d v="2015-01-06T00:00:00"/>
    <n v="1.3224"/>
    <n v="11"/>
    <n v="19.97"/>
    <n v="89536"/>
    <x v="0"/>
    <x v="0"/>
  </r>
  <r>
    <n v="26015"/>
    <s v="Critical"/>
    <n v="0.04"/>
    <n v="125.99"/>
    <n v="5.26"/>
    <n v="890"/>
    <x v="1"/>
    <s v="Billie Fowler"/>
    <s v="Regular Air"/>
    <x v="2"/>
    <x v="1"/>
    <s v="Telephones and Communication"/>
    <s v="Small Box"/>
    <x v="46"/>
    <n v="0.55000000000000004"/>
    <n v="0.69"/>
    <s v="United States"/>
    <x v="0"/>
    <x v="19"/>
    <s v="Bedford"/>
    <n v="76021"/>
    <x v="4"/>
    <x v="0"/>
    <s v="2015"/>
    <d v="2015-01-05T00:00:00"/>
    <n v="455.42069999999995"/>
    <n v="6"/>
    <n v="660.03"/>
    <n v="89536"/>
    <x v="0"/>
    <x v="0"/>
  </r>
  <r>
    <n v="18047"/>
    <s v="Not Specified"/>
    <n v="0.05"/>
    <n v="7.64"/>
    <n v="5.83"/>
    <n v="1085"/>
    <x v="1"/>
    <s v="Ted Dunlap"/>
    <s v="Regular Air"/>
    <x v="1"/>
    <x v="0"/>
    <s v="Paper"/>
    <s v="Wrap Bag"/>
    <x v="47"/>
    <n v="0.36"/>
    <n v="-0.85364985163204743"/>
    <s v="United States"/>
    <x v="3"/>
    <x v="8"/>
    <s v="Deer Park"/>
    <n v="11729"/>
    <x v="4"/>
    <x v="0"/>
    <s v="2015"/>
    <d v="2015-01-06T00:00:00"/>
    <n v="-40.275199999999998"/>
    <n v="6"/>
    <n v="47.18"/>
    <n v="86122"/>
    <x v="0"/>
    <x v="0"/>
  </r>
  <r>
    <n v="3791"/>
    <s v="Low"/>
    <n v="0.05"/>
    <n v="80.98"/>
    <n v="35"/>
    <n v="1314"/>
    <x v="1"/>
    <s v="Keith Marsh"/>
    <s v="Regular Air"/>
    <x v="1"/>
    <x v="0"/>
    <s v="Storage &amp; Organization"/>
    <s v="Large Box"/>
    <x v="48"/>
    <n v="0.81"/>
    <n v="-0.27539135279121335"/>
    <s v="United States"/>
    <x v="1"/>
    <x v="7"/>
    <s v="Los Angeles"/>
    <n v="90058"/>
    <x v="4"/>
    <x v="0"/>
    <s v="2015"/>
    <d v="2015-01-09T00:00:00"/>
    <n v="-746.44"/>
    <n v="34"/>
    <n v="2710.47"/>
    <n v="27013"/>
    <x v="0"/>
    <x v="0"/>
  </r>
  <r>
    <n v="3792"/>
    <s v="Low"/>
    <n v="0.05"/>
    <n v="279.48"/>
    <n v="35"/>
    <n v="1314"/>
    <x v="1"/>
    <s v="Keith Marsh"/>
    <s v="Regular Air"/>
    <x v="1"/>
    <x v="0"/>
    <s v="Storage &amp; Organization"/>
    <s v="Large Box"/>
    <x v="49"/>
    <n v="0.8"/>
    <n v="-3.2909501563784825E-2"/>
    <s v="United States"/>
    <x v="1"/>
    <x v="7"/>
    <s v="Los Angeles"/>
    <n v="90058"/>
    <x v="4"/>
    <x v="0"/>
    <s v="2015"/>
    <d v="2015-01-05T00:00:00"/>
    <n v="-274.95"/>
    <n v="31"/>
    <n v="8354.73"/>
    <n v="27013"/>
    <x v="0"/>
    <x v="0"/>
  </r>
  <r>
    <n v="21791"/>
    <s v="Low"/>
    <n v="0.05"/>
    <n v="80.98"/>
    <n v="35"/>
    <n v="1316"/>
    <x v="1"/>
    <s v="Marion Lindsey"/>
    <s v="Regular Air"/>
    <x v="1"/>
    <x v="0"/>
    <s v="Storage &amp; Organization"/>
    <s v="Large Box"/>
    <x v="48"/>
    <n v="0.81"/>
    <n v="-1.1704089312594079"/>
    <s v="United States"/>
    <x v="1"/>
    <x v="1"/>
    <s v="Commerce City"/>
    <n v="80022"/>
    <x v="4"/>
    <x v="0"/>
    <s v="2015"/>
    <d v="2015-01-09T00:00:00"/>
    <n v="-746.44"/>
    <n v="8"/>
    <n v="637.76"/>
    <n v="87603"/>
    <x v="0"/>
    <x v="0"/>
  </r>
  <r>
    <n v="21792"/>
    <s v="Low"/>
    <n v="0.05"/>
    <n v="279.48"/>
    <n v="35"/>
    <n v="1316"/>
    <x v="1"/>
    <s v="Marion Lindsey"/>
    <s v="Regular Air"/>
    <x v="1"/>
    <x v="0"/>
    <s v="Storage &amp; Organization"/>
    <s v="Large Box"/>
    <x v="49"/>
    <n v="0.8"/>
    <n v="-0.1275242804003599"/>
    <s v="United States"/>
    <x v="1"/>
    <x v="1"/>
    <s v="Commerce City"/>
    <n v="80022"/>
    <x v="4"/>
    <x v="0"/>
    <s v="2015"/>
    <d v="2015-01-05T00:00:00"/>
    <n v="-274.95"/>
    <n v="8"/>
    <n v="2156.06"/>
    <n v="87603"/>
    <x v="0"/>
    <x v="0"/>
  </r>
  <r>
    <n v="22555"/>
    <s v="Not Specified"/>
    <n v="0.08"/>
    <n v="243.98"/>
    <n v="43.32"/>
    <n v="2151"/>
    <x v="1"/>
    <s v="Melinda Rogers"/>
    <s v="Delivery Truck"/>
    <x v="3"/>
    <x v="2"/>
    <s v="Chairs &amp; Chairmats"/>
    <s v="Jumbo Drum"/>
    <x v="50"/>
    <n v="0.55000000000000004"/>
    <n v="-0.65433370840700855"/>
    <s v="United States"/>
    <x v="0"/>
    <x v="20"/>
    <s v="Dubuque"/>
    <n v="52001"/>
    <x v="4"/>
    <x v="0"/>
    <s v="2015"/>
    <d v="2015-01-06T00:00:00"/>
    <n v="-162.8244"/>
    <n v="1"/>
    <n v="248.84"/>
    <n v="90404"/>
    <x v="0"/>
    <x v="0"/>
  </r>
  <r>
    <n v="18164"/>
    <s v="High"/>
    <n v="0.03"/>
    <n v="28.48"/>
    <n v="1.99"/>
    <n v="2206"/>
    <x v="1"/>
    <s v="Bobby Powell"/>
    <s v="Regular Air"/>
    <x v="2"/>
    <x v="1"/>
    <s v="Computer Peripherals"/>
    <s v="Small Pack"/>
    <x v="51"/>
    <n v="0.4"/>
    <n v="-0.63874027149321266"/>
    <s v="United States"/>
    <x v="0"/>
    <x v="20"/>
    <s v="Fort Dodge"/>
    <n v="50501"/>
    <x v="4"/>
    <x v="0"/>
    <s v="2015"/>
    <d v="2015-01-06T00:00:00"/>
    <n v="-35.290399999999998"/>
    <n v="2"/>
    <n v="55.25"/>
    <n v="86258"/>
    <x v="0"/>
    <x v="0"/>
  </r>
  <r>
    <n v="18165"/>
    <s v="High"/>
    <n v="0.01"/>
    <n v="205.99"/>
    <n v="5.99"/>
    <n v="2206"/>
    <x v="1"/>
    <s v="Bobby Powell"/>
    <s v="Regular Air"/>
    <x v="2"/>
    <x v="1"/>
    <s v="Telephones and Communication"/>
    <s v="Small Box"/>
    <x v="52"/>
    <n v="0.59"/>
    <n v="-0.13585065853924022"/>
    <s v="United States"/>
    <x v="0"/>
    <x v="20"/>
    <s v="Fort Dodge"/>
    <n v="50501"/>
    <x v="4"/>
    <x v="0"/>
    <s v="2015"/>
    <d v="2015-01-07T00:00:00"/>
    <n v="-74.883600000000001"/>
    <n v="3"/>
    <n v="551.22"/>
    <n v="86258"/>
    <x v="0"/>
    <x v="0"/>
  </r>
  <r>
    <n v="21981"/>
    <s v="Critical"/>
    <n v="0.01"/>
    <n v="194.3"/>
    <n v="11.54"/>
    <n v="2630"/>
    <x v="1"/>
    <s v="Betsy Puckett"/>
    <s v="Regular Air"/>
    <x v="0"/>
    <x v="2"/>
    <s v="Office Furnishings"/>
    <s v="Large Box"/>
    <x v="53"/>
    <n v="0.59"/>
    <n v="0.69"/>
    <s v="United States"/>
    <x v="0"/>
    <x v="21"/>
    <s v="Norman"/>
    <n v="73071"/>
    <x v="4"/>
    <x v="0"/>
    <s v="2015"/>
    <d v="2015-01-07T00:00:00"/>
    <n v="690.17939999999999"/>
    <n v="5"/>
    <n v="1000.26"/>
    <n v="85914"/>
    <x v="0"/>
    <x v="0"/>
  </r>
  <r>
    <n v="21982"/>
    <s v="Critical"/>
    <n v="0.02"/>
    <n v="209.84"/>
    <n v="21.21"/>
    <n v="2630"/>
    <x v="1"/>
    <s v="Betsy Puckett"/>
    <s v="Regular Air"/>
    <x v="0"/>
    <x v="2"/>
    <s v="Office Furnishings"/>
    <s v="Large Box"/>
    <x v="54"/>
    <n v="0.59"/>
    <n v="0.69"/>
    <s v="United States"/>
    <x v="0"/>
    <x v="21"/>
    <s v="Norman"/>
    <n v="73071"/>
    <x v="4"/>
    <x v="0"/>
    <s v="2015"/>
    <d v="2015-01-06T00:00:00"/>
    <n v="1507.6430999999998"/>
    <n v="10"/>
    <n v="2184.9899999999998"/>
    <n v="85914"/>
    <x v="0"/>
    <x v="0"/>
  </r>
  <r>
    <n v="21983"/>
    <s v="Critical"/>
    <n v="0"/>
    <n v="145.44999999999999"/>
    <n v="17.850000000000001"/>
    <n v="2630"/>
    <x v="1"/>
    <s v="Betsy Puckett"/>
    <s v="Delivery Truck"/>
    <x v="0"/>
    <x v="1"/>
    <s v="Office Machines"/>
    <s v="Jumbo Drum"/>
    <x v="55"/>
    <n v="0.56000000000000005"/>
    <n v="0.67305809267965089"/>
    <s v="United States"/>
    <x v="0"/>
    <x v="21"/>
    <s v="Norman"/>
    <n v="73071"/>
    <x v="4"/>
    <x v="0"/>
    <s v="2015"/>
    <d v="2015-01-07T00:00:00"/>
    <n v="801.74680000000012"/>
    <n v="8"/>
    <n v="1191.2"/>
    <n v="85914"/>
    <x v="0"/>
    <x v="0"/>
  </r>
  <r>
    <n v="25352"/>
    <s v="High"/>
    <n v="0.08"/>
    <n v="120.97"/>
    <n v="26.3"/>
    <n v="3125"/>
    <x v="0"/>
    <s v="Guy McDonald"/>
    <s v="Delivery Truck"/>
    <x v="1"/>
    <x v="1"/>
    <s v="Office Machines"/>
    <s v="Jumbo Drum"/>
    <x v="56"/>
    <n v="0.38"/>
    <n v="-1.001116054456717"/>
    <s v="United States"/>
    <x v="0"/>
    <x v="12"/>
    <s v="Mount Prospect"/>
    <n v="60056"/>
    <x v="4"/>
    <x v="0"/>
    <s v="2015"/>
    <d v="2015-01-07T00:00:00"/>
    <n v="-233.840688"/>
    <n v="2"/>
    <n v="233.58"/>
    <n v="87285"/>
    <x v="0"/>
    <x v="0"/>
  </r>
  <r>
    <n v="21588"/>
    <s v="Medium"/>
    <n v="0.09"/>
    <n v="5.98"/>
    <n v="4.6900000000000004"/>
    <n v="3331"/>
    <x v="1"/>
    <s v="Elisabeth Shaw"/>
    <s v="Regular Air"/>
    <x v="3"/>
    <x v="0"/>
    <s v="Storage &amp; Organization"/>
    <s v="Small Box"/>
    <x v="57"/>
    <n v="0.68"/>
    <n v="-11.86232649962035"/>
    <s v="United States"/>
    <x v="2"/>
    <x v="9"/>
    <s v="Ormond Beach"/>
    <n v="32174"/>
    <x v="4"/>
    <x v="0"/>
    <s v="2015"/>
    <d v="2015-01-06T00:00:00"/>
    <n v="-781.13419999999996"/>
    <n v="11"/>
    <n v="65.849999999999994"/>
    <n v="86283"/>
    <x v="0"/>
    <x v="0"/>
  </r>
  <r>
    <n v="23605"/>
    <s v="Medium"/>
    <n v="0.01"/>
    <n v="10.06"/>
    <n v="2.06"/>
    <n v="211"/>
    <x v="1"/>
    <s v="Anna Wood"/>
    <s v="Regular Air"/>
    <x v="2"/>
    <x v="0"/>
    <s v="Paper"/>
    <s v="Wrap Bag"/>
    <x v="28"/>
    <n v="0.39"/>
    <n v="0.35801886792452831"/>
    <s v="United States"/>
    <x v="3"/>
    <x v="8"/>
    <s v="Utica"/>
    <n v="13501"/>
    <x v="5"/>
    <x v="0"/>
    <s v="2015"/>
    <d v="2015-01-08T00:00:00"/>
    <n v="7.59"/>
    <n v="2"/>
    <n v="21.2"/>
    <n v="85964"/>
    <x v="0"/>
    <x v="0"/>
  </r>
  <r>
    <n v="23606"/>
    <s v="Medium"/>
    <n v="0"/>
    <n v="65.989999999999995"/>
    <n v="5.92"/>
    <n v="211"/>
    <x v="1"/>
    <s v="Anna Wood"/>
    <s v="Regular Air"/>
    <x v="2"/>
    <x v="1"/>
    <s v="Telephones and Communication"/>
    <s v="Small Box"/>
    <x v="58"/>
    <n v="0.55000000000000004"/>
    <n v="-0.62304984998846069"/>
    <s v="United States"/>
    <x v="3"/>
    <x v="8"/>
    <s v="Utica"/>
    <n v="13501"/>
    <x v="5"/>
    <x v="0"/>
    <s v="2015"/>
    <d v="2015-01-08T00:00:00"/>
    <n v="-107.98699999999999"/>
    <n v="3"/>
    <n v="173.32"/>
    <n v="85964"/>
    <x v="0"/>
    <x v="0"/>
  </r>
  <r>
    <n v="24773"/>
    <s v="Low"/>
    <n v="0.02"/>
    <n v="100.98"/>
    <n v="35.840000000000003"/>
    <n v="783"/>
    <x v="0"/>
    <s v="Carlos Byrd"/>
    <s v="Delivery Truck"/>
    <x v="0"/>
    <x v="2"/>
    <s v="Bookcases"/>
    <s v="Jumbo Box"/>
    <x v="11"/>
    <n v="0.62"/>
    <n v="-0.2193726727263858"/>
    <s v="United States"/>
    <x v="3"/>
    <x v="22"/>
    <s v="Bristol"/>
    <n v="6010"/>
    <x v="5"/>
    <x v="0"/>
    <s v="2015"/>
    <d v="2015-01-06T00:00:00"/>
    <n v="-134.91200000000001"/>
    <n v="6"/>
    <n v="614.99"/>
    <n v="90961"/>
    <x v="0"/>
    <x v="0"/>
  </r>
  <r>
    <n v="20001"/>
    <s v="Not Specified"/>
    <n v="0.01"/>
    <n v="150.97999999999999"/>
    <n v="30"/>
    <n v="799"/>
    <x v="1"/>
    <s v="Lee McKenna Gregory"/>
    <s v="Delivery Truck"/>
    <x v="2"/>
    <x v="2"/>
    <s v="Chairs &amp; Chairmats"/>
    <s v="Jumbo Drum"/>
    <x v="59"/>
    <n v="0.74"/>
    <n v="0.13707614297936271"/>
    <s v="United States"/>
    <x v="2"/>
    <x v="23"/>
    <s v="Hilton Head Island"/>
    <n v="29915"/>
    <x v="5"/>
    <x v="0"/>
    <s v="2015"/>
    <d v="2015-01-08T00:00:00"/>
    <n v="131.38200000000001"/>
    <n v="6"/>
    <n v="958.46"/>
    <n v="89909"/>
    <x v="0"/>
    <x v="0"/>
  </r>
  <r>
    <n v="20002"/>
    <s v="Not Specified"/>
    <n v="0.01"/>
    <n v="28.28"/>
    <n v="13.99"/>
    <n v="799"/>
    <x v="1"/>
    <s v="Lee McKenna Gregory"/>
    <s v="Express Air"/>
    <x v="2"/>
    <x v="0"/>
    <s v="Storage &amp; Organization"/>
    <s v="Medium Box"/>
    <x v="60"/>
    <n v="0.57999999999999996"/>
    <n v="-0.2420887105520009"/>
    <s v="United States"/>
    <x v="2"/>
    <x v="23"/>
    <s v="Hilton Head Island"/>
    <n v="29915"/>
    <x v="5"/>
    <x v="0"/>
    <s v="2015"/>
    <d v="2015-01-08T00:00:00"/>
    <n v="-89.292000000000002"/>
    <n v="12"/>
    <n v="368.84"/>
    <n v="89909"/>
    <x v="0"/>
    <x v="0"/>
  </r>
  <r>
    <n v="20003"/>
    <s v="Not Specified"/>
    <n v="0.03"/>
    <n v="35.99"/>
    <n v="1.1000000000000001"/>
    <n v="799"/>
    <x v="1"/>
    <s v="Lee McKenna Gregory"/>
    <s v="Regular Air"/>
    <x v="2"/>
    <x v="1"/>
    <s v="Telephones and Communication"/>
    <s v="Small Box"/>
    <x v="61"/>
    <n v="0.55000000000000004"/>
    <n v="-6.8384964355152302"/>
    <s v="United States"/>
    <x v="2"/>
    <x v="23"/>
    <s v="Hilton Head Island"/>
    <n v="29915"/>
    <x v="5"/>
    <x v="0"/>
    <s v="2015"/>
    <d v="2015-01-07T00:00:00"/>
    <n v="-211.036"/>
    <n v="1"/>
    <n v="30.86"/>
    <n v="89909"/>
    <x v="0"/>
    <x v="0"/>
  </r>
  <r>
    <n v="21283"/>
    <s v="High"/>
    <n v="0.03"/>
    <n v="3.28"/>
    <n v="3.97"/>
    <n v="1782"/>
    <x v="0"/>
    <s v="Lawrence Dennis"/>
    <s v="Regular Air"/>
    <x v="1"/>
    <x v="0"/>
    <s v="Pens &amp; Art Supplies"/>
    <s v="Wrap Bag"/>
    <x v="62"/>
    <n v="0.56000000000000005"/>
    <n v="-3.6937566137566136"/>
    <s v="United States"/>
    <x v="1"/>
    <x v="7"/>
    <s v="San Clemente"/>
    <n v="92672"/>
    <x v="5"/>
    <x v="0"/>
    <s v="2015"/>
    <d v="2015-01-08T00:00:00"/>
    <n v="-90.755600000000001"/>
    <n v="7"/>
    <n v="24.57"/>
    <n v="89856"/>
    <x v="0"/>
    <x v="0"/>
  </r>
  <r>
    <n v="21284"/>
    <s v="Critical"/>
    <n v="0.04"/>
    <n v="880.98"/>
    <n v="44.55"/>
    <n v="1793"/>
    <x v="0"/>
    <s v="Derek Jernigan"/>
    <s v="Delivery Truck"/>
    <x v="1"/>
    <x v="2"/>
    <s v="Bookcases"/>
    <s v="Jumbo Box"/>
    <x v="63"/>
    <n v="0.62"/>
    <n v="-1.9668045172121857"/>
    <s v="United States"/>
    <x v="0"/>
    <x v="12"/>
    <s v="Galesburg"/>
    <n v="61401"/>
    <x v="5"/>
    <x v="0"/>
    <s v="2015"/>
    <d v="2015-01-07T00:00:00"/>
    <n v="-13706.464"/>
    <n v="8"/>
    <n v="6968.9"/>
    <n v="87853"/>
    <x v="0"/>
    <x v="0"/>
  </r>
  <r>
    <n v="21383"/>
    <s v="Low"/>
    <n v="0.05"/>
    <n v="7.1"/>
    <n v="6.05"/>
    <n v="1828"/>
    <x v="1"/>
    <s v="Stacey Lucas"/>
    <s v="Regular Air"/>
    <x v="3"/>
    <x v="0"/>
    <s v="Binders and Binder Accessories"/>
    <s v="Small Box"/>
    <x v="64"/>
    <n v="0.39"/>
    <n v="-1.0025349044459848"/>
    <s v="United States"/>
    <x v="0"/>
    <x v="20"/>
    <s v="Cedar Falls"/>
    <n v="50613"/>
    <x v="5"/>
    <x v="0"/>
    <s v="2015"/>
    <d v="2015-01-06T00:00:00"/>
    <n v="-101.24600000000001"/>
    <n v="14"/>
    <n v="100.99"/>
    <n v="86960"/>
    <x v="0"/>
    <x v="0"/>
  </r>
  <r>
    <n v="21384"/>
    <s v="Low"/>
    <n v="0.04"/>
    <n v="20.95"/>
    <n v="4"/>
    <n v="1828"/>
    <x v="1"/>
    <s v="Stacey Lucas"/>
    <s v="Regular Air"/>
    <x v="3"/>
    <x v="1"/>
    <s v="Computer Peripherals"/>
    <s v="Small Box"/>
    <x v="65"/>
    <n v="0.6"/>
    <n v="-1.3233844854286921E-2"/>
    <s v="United States"/>
    <x v="0"/>
    <x v="20"/>
    <s v="Cedar Falls"/>
    <n v="50613"/>
    <x v="5"/>
    <x v="0"/>
    <s v="2015"/>
    <d v="2015-01-11T00:00:00"/>
    <n v="-1.88"/>
    <n v="7"/>
    <n v="142.06"/>
    <n v="86960"/>
    <x v="0"/>
    <x v="0"/>
  </r>
  <r>
    <n v="21385"/>
    <s v="Low"/>
    <n v="0.05"/>
    <n v="39.06"/>
    <n v="10.55"/>
    <n v="1829"/>
    <x v="1"/>
    <s v="Suzanne Cochran"/>
    <s v="Regular Air"/>
    <x v="3"/>
    <x v="0"/>
    <s v="Binders and Binder Accessories"/>
    <s v="Small Box"/>
    <x v="66"/>
    <n v="0.37"/>
    <n v="0.69"/>
    <s v="United States"/>
    <x v="0"/>
    <x v="20"/>
    <s v="Cedar Rapids"/>
    <n v="52402"/>
    <x v="5"/>
    <x v="0"/>
    <s v="2015"/>
    <d v="2015-01-13T00:00:00"/>
    <n v="250.98059999999998"/>
    <n v="9"/>
    <n v="363.74"/>
    <n v="86960"/>
    <x v="0"/>
    <x v="0"/>
  </r>
  <r>
    <n v="21386"/>
    <s v="Low"/>
    <n v="0.04"/>
    <n v="3.52"/>
    <n v="6.83"/>
    <n v="1829"/>
    <x v="1"/>
    <s v="Suzanne Cochran"/>
    <s v="Regular Air"/>
    <x v="3"/>
    <x v="0"/>
    <s v="Binders and Binder Accessories"/>
    <s v="Small Box"/>
    <x v="67"/>
    <n v="0.38"/>
    <n v="-3.6254237288135593"/>
    <s v="United States"/>
    <x v="0"/>
    <x v="20"/>
    <s v="Cedar Rapids"/>
    <n v="52402"/>
    <x v="5"/>
    <x v="0"/>
    <s v="2015"/>
    <d v="2015-01-15T00:00:00"/>
    <n v="-57.753"/>
    <n v="4"/>
    <n v="15.93"/>
    <n v="86960"/>
    <x v="0"/>
    <x v="0"/>
  </r>
  <r>
    <n v="21387"/>
    <s v="Low"/>
    <n v="0.02"/>
    <n v="15.51"/>
    <n v="17.78"/>
    <n v="1829"/>
    <x v="1"/>
    <s v="Suzanne Cochran"/>
    <s v="Regular Air"/>
    <x v="3"/>
    <x v="0"/>
    <s v="Storage &amp; Organization"/>
    <s v="Small Box"/>
    <x v="68"/>
    <n v="0.59"/>
    <n v="-2.2542293233082704"/>
    <s v="United States"/>
    <x v="0"/>
    <x v="20"/>
    <s v="Cedar Rapids"/>
    <n v="52402"/>
    <x v="5"/>
    <x v="0"/>
    <s v="2015"/>
    <d v="2015-01-13T00:00:00"/>
    <n v="-47.97"/>
    <n v="1"/>
    <n v="21.28"/>
    <n v="86960"/>
    <x v="0"/>
    <x v="0"/>
  </r>
  <r>
    <n v="24793"/>
    <s v="Not Specified"/>
    <n v="0.01"/>
    <n v="6.68"/>
    <n v="4.91"/>
    <n v="1950"/>
    <x v="0"/>
    <s v="Leslie Shannon"/>
    <s v="Regular Air"/>
    <x v="0"/>
    <x v="0"/>
    <s v="Paper"/>
    <s v="Small Box"/>
    <x v="69"/>
    <n v="0.37"/>
    <n v="-0.30335097001763667"/>
    <s v="United States"/>
    <x v="1"/>
    <x v="24"/>
    <s v="Butte"/>
    <n v="59750"/>
    <x v="5"/>
    <x v="0"/>
    <s v="2015"/>
    <d v="2015-01-08T00:00:00"/>
    <n v="-15.48"/>
    <n v="7"/>
    <n v="51.03"/>
    <n v="90414"/>
    <x v="0"/>
    <x v="0"/>
  </r>
  <r>
    <n v="23795"/>
    <s v="Low"/>
    <n v="0.05"/>
    <n v="20.34"/>
    <n v="35"/>
    <n v="2146"/>
    <x v="0"/>
    <s v="Courtney Boyd"/>
    <s v="Regular Air"/>
    <x v="3"/>
    <x v="0"/>
    <s v="Storage &amp; Organization"/>
    <s v="Large Box"/>
    <x v="70"/>
    <n v="0.84"/>
    <n v="0.99539796303281769"/>
    <s v="United States"/>
    <x v="2"/>
    <x v="25"/>
    <s v="Fairfax"/>
    <n v="20151"/>
    <x v="5"/>
    <x v="0"/>
    <s v="2015"/>
    <d v="2015-01-10T00:00:00"/>
    <n v="52.775999999999996"/>
    <n v="2"/>
    <n v="53.02"/>
    <n v="87071"/>
    <x v="0"/>
    <x v="0"/>
  </r>
  <r>
    <n v="21334"/>
    <s v="Not Specified"/>
    <n v="0"/>
    <n v="42.98"/>
    <n v="4.62"/>
    <n v="2290"/>
    <x v="1"/>
    <s v="Glen Robertson"/>
    <s v="Regular Air"/>
    <x v="1"/>
    <x v="0"/>
    <s v="Appliances"/>
    <s v="Small Box"/>
    <x v="71"/>
    <n v="0.56000000000000005"/>
    <n v="0.69"/>
    <s v="United States"/>
    <x v="0"/>
    <x v="11"/>
    <s v="Coon Rapids"/>
    <n v="55433"/>
    <x v="5"/>
    <x v="0"/>
    <s v="2015"/>
    <d v="2015-01-08T00:00:00"/>
    <n v="385.30289999999997"/>
    <n v="12"/>
    <n v="558.41"/>
    <n v="88163"/>
    <x v="0"/>
    <x v="0"/>
  </r>
  <r>
    <n v="21335"/>
    <s v="Not Specified"/>
    <n v="0.03"/>
    <n v="21.78"/>
    <n v="5.94"/>
    <n v="2290"/>
    <x v="1"/>
    <s v="Glen Robertson"/>
    <s v="Regular Air"/>
    <x v="1"/>
    <x v="0"/>
    <s v="Appliances"/>
    <s v="Medium Box"/>
    <x v="72"/>
    <n v="0.5"/>
    <n v="0.64502790986148428"/>
    <s v="United States"/>
    <x v="0"/>
    <x v="11"/>
    <s v="Coon Rapids"/>
    <n v="55433"/>
    <x v="5"/>
    <x v="0"/>
    <s v="2015"/>
    <d v="2015-01-08T00:00:00"/>
    <n v="187.2"/>
    <n v="13"/>
    <n v="290.22000000000003"/>
    <n v="88163"/>
    <x v="0"/>
    <x v="0"/>
  </r>
  <r>
    <n v="20325"/>
    <s v="Critical"/>
    <n v="0.03"/>
    <n v="2.1"/>
    <n v="0.7"/>
    <n v="2418"/>
    <x v="1"/>
    <s v="Kyle Fink"/>
    <s v="Regular Air"/>
    <x v="2"/>
    <x v="0"/>
    <s v="Pens &amp; Art Supplies"/>
    <s v="Wrap Bag"/>
    <x v="73"/>
    <n v="0.56999999999999995"/>
    <n v="-169.02591743119265"/>
    <s v="United States"/>
    <x v="2"/>
    <x v="25"/>
    <s v="Petersburg"/>
    <n v="23805"/>
    <x v="5"/>
    <x v="0"/>
    <s v="2015"/>
    <d v="2015-01-07T00:00:00"/>
    <n v="-1473.9059999999999"/>
    <n v="4"/>
    <n v="8.7200000000000006"/>
    <n v="86750"/>
    <x v="0"/>
    <x v="0"/>
  </r>
  <r>
    <n v="20350"/>
    <s v="Not Specified"/>
    <n v="0.06"/>
    <n v="1.7"/>
    <n v="1.99"/>
    <n v="3285"/>
    <x v="1"/>
    <s v="Ricky Garner"/>
    <s v="Regular Air"/>
    <x v="2"/>
    <x v="1"/>
    <s v="Computer Peripherals"/>
    <s v="Small Pack"/>
    <x v="74"/>
    <n v="0.51"/>
    <n v="6.5902222222222226"/>
    <s v="United States"/>
    <x v="2"/>
    <x v="25"/>
    <s v="Herndon"/>
    <n v="20170"/>
    <x v="5"/>
    <x v="0"/>
    <s v="2015"/>
    <d v="2015-01-07T00:00:00"/>
    <n v="80.071200000000005"/>
    <n v="7"/>
    <n v="12.15"/>
    <n v="90750"/>
    <x v="0"/>
    <x v="0"/>
  </r>
  <r>
    <n v="20351"/>
    <s v="Not Specified"/>
    <n v="0.01"/>
    <n v="30.98"/>
    <n v="5.09"/>
    <n v="3285"/>
    <x v="1"/>
    <s v="Ricky Garner"/>
    <s v="Regular Air"/>
    <x v="2"/>
    <x v="0"/>
    <s v="Paper"/>
    <s v="Small Box"/>
    <x v="75"/>
    <n v="0.4"/>
    <n v="3.1079883503224459"/>
    <s v="United States"/>
    <x v="2"/>
    <x v="25"/>
    <s v="Herndon"/>
    <n v="20170"/>
    <x v="5"/>
    <x v="0"/>
    <s v="2015"/>
    <d v="2015-01-08T00:00:00"/>
    <n v="896.40599999999995"/>
    <n v="9"/>
    <n v="288.42"/>
    <n v="90750"/>
    <x v="0"/>
    <x v="0"/>
  </r>
  <r>
    <n v="18947"/>
    <s v="Medium"/>
    <n v="7.0000000000000007E-2"/>
    <n v="7.68"/>
    <n v="6.16"/>
    <n v="3347"/>
    <x v="1"/>
    <s v="Carrie McIntosh"/>
    <s v="Express Air"/>
    <x v="2"/>
    <x v="0"/>
    <s v="Binders and Binder Accessories"/>
    <s v="Small Box"/>
    <x v="76"/>
    <n v="0.35"/>
    <n v="5.6935472209670133"/>
    <s v="United States"/>
    <x v="2"/>
    <x v="9"/>
    <s v="Royal Palm Beach"/>
    <n v="33411"/>
    <x v="5"/>
    <x v="0"/>
    <s v="2015"/>
    <d v="2015-01-08T00:00:00"/>
    <n v="125.9982"/>
    <n v="1"/>
    <n v="22.13"/>
    <n v="89355"/>
    <x v="0"/>
    <x v="0"/>
  </r>
  <r>
    <n v="18948"/>
    <s v="Medium"/>
    <n v="0.05"/>
    <n v="6.64"/>
    <n v="4.95"/>
    <n v="3347"/>
    <x v="1"/>
    <s v="Carrie McIntosh"/>
    <s v="Express Air"/>
    <x v="2"/>
    <x v="2"/>
    <s v="Office Furnishings"/>
    <s v="Small Pack"/>
    <x v="77"/>
    <n v="0.37"/>
    <n v="-2.7196136962247586"/>
    <s v="United States"/>
    <x v="2"/>
    <x v="9"/>
    <s v="Royal Palm Beach"/>
    <n v="33411"/>
    <x v="5"/>
    <x v="0"/>
    <s v="2015"/>
    <d v="2015-01-08T00:00:00"/>
    <n v="-92.929200000000009"/>
    <n v="5"/>
    <n v="34.17"/>
    <n v="89355"/>
    <x v="0"/>
    <x v="0"/>
  </r>
  <r>
    <n v="20847"/>
    <s v="High"/>
    <n v="0.01"/>
    <n v="2.84"/>
    <n v="0.93"/>
    <n v="3"/>
    <x v="0"/>
    <s v="Bonnie Potter"/>
    <s v="Express Air"/>
    <x v="3"/>
    <x v="0"/>
    <s v="Pens &amp; Art Supplies"/>
    <s v="Wrap Bag"/>
    <x v="78"/>
    <n v="0.54"/>
    <n v="0.35049961568024596"/>
    <s v="United States"/>
    <x v="1"/>
    <x v="6"/>
    <s v="Anacortes"/>
    <n v="98221"/>
    <x v="6"/>
    <x v="0"/>
    <s v="2015"/>
    <d v="2015-01-08T00:00:00"/>
    <n v="4.5599999999999996"/>
    <n v="4"/>
    <n v="13.01"/>
    <n v="88522"/>
    <x v="0"/>
    <x v="0"/>
  </r>
  <r>
    <n v="25539"/>
    <s v="Critical"/>
    <n v="0.03"/>
    <n v="14.2"/>
    <n v="5.3"/>
    <n v="619"/>
    <x v="0"/>
    <s v="Howard Rogers"/>
    <s v="Regular Air"/>
    <x v="2"/>
    <x v="2"/>
    <s v="Office Furnishings"/>
    <s v="Wrap Bag"/>
    <x v="79"/>
    <n v="0.46"/>
    <n v="0.51956500631129232"/>
    <s v="United States"/>
    <x v="0"/>
    <x v="26"/>
    <s v="Southgate"/>
    <n v="48195"/>
    <x v="6"/>
    <x v="0"/>
    <s v="2015"/>
    <d v="2015-01-08T00:00:00"/>
    <n v="107.02"/>
    <n v="14"/>
    <n v="205.98"/>
    <n v="88196"/>
    <x v="0"/>
    <x v="0"/>
  </r>
  <r>
    <n v="24199"/>
    <s v="High"/>
    <n v="0.08"/>
    <n v="15.99"/>
    <n v="13.18"/>
    <n v="651"/>
    <x v="1"/>
    <s v="Leah Clapp"/>
    <s v="Regular Air"/>
    <x v="2"/>
    <x v="0"/>
    <s v="Binders and Binder Accessories"/>
    <s v="Small Box"/>
    <x v="80"/>
    <n v="0.37"/>
    <n v="-1.2838671034160036"/>
    <s v="United States"/>
    <x v="1"/>
    <x v="27"/>
    <s v="Las Vegas"/>
    <n v="89115"/>
    <x v="6"/>
    <x v="0"/>
    <s v="2015"/>
    <d v="2015-01-08T00:00:00"/>
    <n v="-246.92615999999998"/>
    <n v="12"/>
    <n v="192.33"/>
    <n v="91575"/>
    <x v="0"/>
    <x v="0"/>
  </r>
  <r>
    <n v="20539"/>
    <s v="Medium"/>
    <n v="0.03"/>
    <n v="73.98"/>
    <n v="14.52"/>
    <n v="1367"/>
    <x v="0"/>
    <s v="James Hunter"/>
    <s v="Regular Air"/>
    <x v="2"/>
    <x v="1"/>
    <s v="Computer Peripherals"/>
    <s v="Small Box"/>
    <x v="81"/>
    <n v="0.65"/>
    <n v="-4.1284687420906092"/>
    <s v="United States"/>
    <x v="0"/>
    <x v="19"/>
    <s v="Lubbock"/>
    <n v="79424"/>
    <x v="6"/>
    <x v="0"/>
    <s v="2015"/>
    <d v="2015-01-10T00:00:00"/>
    <n v="-326.23159999999996"/>
    <n v="1"/>
    <n v="79.02"/>
    <n v="90513"/>
    <x v="0"/>
    <x v="0"/>
  </r>
  <r>
    <n v="18450"/>
    <s v="Medium"/>
    <n v="0.05"/>
    <n v="1.98"/>
    <n v="4.7699999999999996"/>
    <n v="1606"/>
    <x v="1"/>
    <s v="Don Rogers"/>
    <s v="Regular Air"/>
    <x v="1"/>
    <x v="0"/>
    <s v="Binders and Binder Accessories"/>
    <s v="Small Box"/>
    <x v="82"/>
    <n v="0.4"/>
    <n v="-4.0679376770538251"/>
    <s v="United States"/>
    <x v="3"/>
    <x v="8"/>
    <s v="Franklin Square"/>
    <n v="11010"/>
    <x v="6"/>
    <x v="0"/>
    <s v="2015"/>
    <d v="2015-01-08T00:00:00"/>
    <n v="-14.359820000000001"/>
    <n v="1"/>
    <n v="3.53"/>
    <n v="87993"/>
    <x v="0"/>
    <x v="0"/>
  </r>
  <r>
    <n v="18451"/>
    <s v="Medium"/>
    <n v="7.0000000000000007E-2"/>
    <n v="699.99"/>
    <n v="24.49"/>
    <n v="1606"/>
    <x v="1"/>
    <s v="Don Rogers"/>
    <s v="Express Air"/>
    <x v="1"/>
    <x v="1"/>
    <s v="Copiers and Fax"/>
    <s v="Large Box"/>
    <x v="83"/>
    <n v="0.41"/>
    <n v="-4.0623267663043476"/>
    <s v="United States"/>
    <x v="3"/>
    <x v="8"/>
    <s v="Franklin Square"/>
    <n v="11010"/>
    <x v="6"/>
    <x v="0"/>
    <s v="2015"/>
    <d v="2015-01-08T00:00:00"/>
    <n v="-2870.2775999999994"/>
    <n v="1"/>
    <n v="706.56"/>
    <n v="87993"/>
    <x v="0"/>
    <x v="0"/>
  </r>
  <r>
    <n v="18452"/>
    <s v="Medium"/>
    <n v="7.0000000000000007E-2"/>
    <n v="6783.02"/>
    <n v="24.49"/>
    <n v="1606"/>
    <x v="1"/>
    <s v="Don Rogers"/>
    <s v="Regular Air"/>
    <x v="1"/>
    <x v="1"/>
    <s v="Office Machines"/>
    <s v="Large Box"/>
    <x v="84"/>
    <n v="0.39"/>
    <n v="5.9433872389978619E-3"/>
    <s v="United States"/>
    <x v="3"/>
    <x v="8"/>
    <s v="Franklin Square"/>
    <n v="11010"/>
    <x v="6"/>
    <x v="0"/>
    <s v="2015"/>
    <d v="2015-01-08T00:00:00"/>
    <n v="77.983599999997679"/>
    <n v="2"/>
    <n v="13121.07"/>
    <n v="87993"/>
    <x v="0"/>
    <x v="0"/>
  </r>
  <r>
    <n v="19419"/>
    <s v="Low"/>
    <n v="0.03"/>
    <n v="5.08"/>
    <n v="2.0299999999999998"/>
    <n v="1781"/>
    <x v="1"/>
    <s v="Jackie Capps"/>
    <s v="Regular Air"/>
    <x v="1"/>
    <x v="2"/>
    <s v="Office Furnishings"/>
    <s v="Wrap Bag"/>
    <x v="85"/>
    <n v="0.51"/>
    <n v="0.69"/>
    <s v="United States"/>
    <x v="1"/>
    <x v="7"/>
    <s v="San Carlos"/>
    <n v="94070"/>
    <x v="6"/>
    <x v="0"/>
    <s v="2015"/>
    <d v="2015-01-12T00:00:00"/>
    <n v="15.1524"/>
    <n v="4"/>
    <n v="21.96"/>
    <n v="89858"/>
    <x v="0"/>
    <x v="0"/>
  </r>
  <r>
    <n v="22540"/>
    <s v="High"/>
    <n v="7.0000000000000007E-2"/>
    <n v="65.989999999999995"/>
    <n v="5.99"/>
    <n v="2630"/>
    <x v="1"/>
    <s v="Betsy Puckett"/>
    <s v="Regular Air"/>
    <x v="0"/>
    <x v="1"/>
    <s v="Telephones and Communication"/>
    <s v="Small Box"/>
    <x v="86"/>
    <n v="0.57999999999999996"/>
    <n v="-0.83991648059863611"/>
    <s v="United States"/>
    <x v="0"/>
    <x v="21"/>
    <s v="Norman"/>
    <n v="73071"/>
    <x v="6"/>
    <x v="0"/>
    <s v="2015"/>
    <d v="2015-01-08T00:00:00"/>
    <n v="-139.18256"/>
    <n v="3"/>
    <n v="165.71"/>
    <n v="85915"/>
    <x v="0"/>
    <x v="0"/>
  </r>
  <r>
    <n v="19739"/>
    <s v="Medium"/>
    <n v="0"/>
    <n v="137.47999999999999"/>
    <n v="32.18"/>
    <n v="3076"/>
    <x v="0"/>
    <s v="Peter Hardy"/>
    <s v="Delivery Truck"/>
    <x v="0"/>
    <x v="2"/>
    <s v="Bookcases"/>
    <s v="Jumbo Box"/>
    <x v="87"/>
    <n v="0.78"/>
    <n v="-0.68498736310025277"/>
    <s v="United States"/>
    <x v="3"/>
    <x v="28"/>
    <s v="Stow"/>
    <n v="44224"/>
    <x v="6"/>
    <x v="0"/>
    <s v="2015"/>
    <d v="2015-01-08T00:00:00"/>
    <n v="-203.27"/>
    <n v="2"/>
    <n v="296.75"/>
    <n v="88241"/>
    <x v="0"/>
    <x v="0"/>
  </r>
  <r>
    <n v="1739"/>
    <s v="Medium"/>
    <n v="0"/>
    <n v="137.47999999999999"/>
    <n v="32.18"/>
    <n v="3079"/>
    <x v="1"/>
    <s v="Andrew Levine"/>
    <s v="Delivery Truck"/>
    <x v="0"/>
    <x v="2"/>
    <s v="Bookcases"/>
    <s v="Jumbo Box"/>
    <x v="87"/>
    <n v="0.78"/>
    <n v="-0.13699654930716559"/>
    <s v="United States"/>
    <x v="3"/>
    <x v="29"/>
    <s v="Philadelphia"/>
    <n v="19112"/>
    <x v="6"/>
    <x v="0"/>
    <s v="2015"/>
    <d v="2015-01-08T00:00:00"/>
    <n v="-203.27"/>
    <n v="10"/>
    <n v="1483.76"/>
    <n v="12480"/>
    <x v="0"/>
    <x v="0"/>
  </r>
  <r>
    <n v="23764"/>
    <s v="Low"/>
    <n v="0.02"/>
    <n v="7.1"/>
    <n v="6.05"/>
    <n v="3123"/>
    <x v="0"/>
    <s v="Jamie Manning"/>
    <s v="Regular Air"/>
    <x v="1"/>
    <x v="0"/>
    <s v="Binders and Binder Accessories"/>
    <s v="Small Box"/>
    <x v="64"/>
    <n v="0.39"/>
    <n v="-0.79471544715447151"/>
    <s v="United States"/>
    <x v="0"/>
    <x v="12"/>
    <s v="Melrose Park"/>
    <n v="60160"/>
    <x v="6"/>
    <x v="0"/>
    <s v="2015"/>
    <d v="2015-01-09T00:00:00"/>
    <n v="-48.875"/>
    <n v="8"/>
    <n v="61.5"/>
    <n v="87287"/>
    <x v="0"/>
    <x v="0"/>
  </r>
  <r>
    <n v="23198"/>
    <s v="Low"/>
    <n v="0.04"/>
    <n v="33.89"/>
    <n v="5.0999999999999996"/>
    <n v="3303"/>
    <x v="0"/>
    <s v="Carole Creech"/>
    <s v="Regular Air"/>
    <x v="1"/>
    <x v="0"/>
    <s v="Storage &amp; Organization"/>
    <s v="Small Box"/>
    <x v="88"/>
    <n v="0.6"/>
    <n v="0.34228468899521525"/>
    <s v="United States"/>
    <x v="2"/>
    <x v="9"/>
    <s v="Lake Worth"/>
    <n v="33461"/>
    <x v="6"/>
    <x v="0"/>
    <s v="2015"/>
    <d v="2015-01-12T00:00:00"/>
    <n v="68.675999999999988"/>
    <n v="6"/>
    <n v="200.64"/>
    <n v="87795"/>
    <x v="0"/>
    <x v="0"/>
  </r>
  <r>
    <n v="22234"/>
    <s v="Not Specified"/>
    <n v="7.0000000000000007E-2"/>
    <n v="14.56"/>
    <n v="3.5"/>
    <n v="2099"/>
    <x v="0"/>
    <s v="Nathan Fox"/>
    <s v="Regular Air"/>
    <x v="1"/>
    <x v="0"/>
    <s v="Appliances"/>
    <s v="Small Box"/>
    <x v="89"/>
    <n v="0.57999999999999996"/>
    <n v="-0.53821964771249564"/>
    <s v="United States"/>
    <x v="2"/>
    <x v="23"/>
    <s v="Myrtle Beach"/>
    <n v="29577"/>
    <x v="7"/>
    <x v="0"/>
    <s v="2015"/>
    <d v="2015-01-09T00:00:00"/>
    <n v="-45.528000000000006"/>
    <n v="6"/>
    <n v="84.59"/>
    <n v="87888"/>
    <x v="0"/>
    <x v="0"/>
  </r>
  <r>
    <n v="23265"/>
    <s v="Low"/>
    <n v="0.02"/>
    <n v="5.81"/>
    <n v="8.49"/>
    <n v="2508"/>
    <x v="0"/>
    <s v="Pauline Brooks"/>
    <s v="Regular Air"/>
    <x v="1"/>
    <x v="0"/>
    <s v="Binders and Binder Accessories"/>
    <s v="Small Box"/>
    <x v="90"/>
    <n v="0.39"/>
    <n v="-3.2397266729500473"/>
    <s v="United States"/>
    <x v="3"/>
    <x v="30"/>
    <s v="Sanford"/>
    <n v="4073"/>
    <x v="7"/>
    <x v="0"/>
    <s v="2015"/>
    <d v="2015-01-12T00:00:00"/>
    <n v="-137.494"/>
    <n v="7"/>
    <n v="42.44"/>
    <n v="87031"/>
    <x v="0"/>
    <x v="0"/>
  </r>
  <r>
    <n v="18998"/>
    <s v="High"/>
    <n v="0.03"/>
    <n v="896.99"/>
    <n v="19.989999999999998"/>
    <n v="2868"/>
    <x v="1"/>
    <s v="Eugene Clayton"/>
    <s v="Regular Air"/>
    <x v="3"/>
    <x v="0"/>
    <s v="Binders and Binder Accessories"/>
    <s v="Small Box"/>
    <x v="91"/>
    <n v="0.38"/>
    <n v="0.69"/>
    <s v="United States"/>
    <x v="1"/>
    <x v="6"/>
    <s v="Edmonds"/>
    <n v="98026"/>
    <x v="7"/>
    <x v="0"/>
    <s v="2015"/>
    <d v="2015-01-10T00:00:00"/>
    <n v="3602.1311999999994"/>
    <n v="6"/>
    <n v="5220.4799999999996"/>
    <n v="85826"/>
    <x v="0"/>
    <x v="0"/>
  </r>
  <r>
    <n v="18611"/>
    <s v="High"/>
    <n v="7.0000000000000007E-2"/>
    <n v="4.13"/>
    <n v="0.99"/>
    <n v="2908"/>
    <x v="1"/>
    <s v="Robyn Lyon"/>
    <s v="Regular Air"/>
    <x v="1"/>
    <x v="0"/>
    <s v="Labels"/>
    <s v="Small Box"/>
    <x v="92"/>
    <n v="0.39"/>
    <n v="0.68196639701306772"/>
    <s v="United States"/>
    <x v="3"/>
    <x v="28"/>
    <s v="Garfield Heights"/>
    <n v="44125"/>
    <x v="7"/>
    <x v="0"/>
    <s v="2015"/>
    <d v="2015-01-08T00:00:00"/>
    <n v="10.959199999999999"/>
    <n v="4"/>
    <n v="16.07"/>
    <n v="88156"/>
    <x v="0"/>
    <x v="0"/>
  </r>
  <r>
    <n v="18612"/>
    <s v="High"/>
    <n v="0.03"/>
    <n v="22.72"/>
    <n v="8.99"/>
    <n v="2908"/>
    <x v="1"/>
    <s v="Robyn Lyon"/>
    <s v="Regular Air"/>
    <x v="1"/>
    <x v="2"/>
    <s v="Office Furnishings"/>
    <s v="Small Pack"/>
    <x v="93"/>
    <n v="0.44"/>
    <n v="0.69"/>
    <s v="United States"/>
    <x v="3"/>
    <x v="28"/>
    <s v="Garfield Heights"/>
    <n v="44125"/>
    <x v="7"/>
    <x v="0"/>
    <s v="2015"/>
    <d v="2015-01-08T00:00:00"/>
    <n v="17.429400000000001"/>
    <n v="1"/>
    <n v="25.26"/>
    <n v="88156"/>
    <x v="0"/>
    <x v="0"/>
  </r>
  <r>
    <n v="24627"/>
    <s v="Low"/>
    <n v="0.04"/>
    <n v="125.99"/>
    <n v="8.99"/>
    <n v="358"/>
    <x v="0"/>
    <s v="Chris F Brandt"/>
    <s v="Regular Air"/>
    <x v="3"/>
    <x v="1"/>
    <s v="Telephones and Communication"/>
    <s v="Small Box"/>
    <x v="94"/>
    <n v="0.59"/>
    <n v="-5.8158584529874942"/>
    <s v="United States"/>
    <x v="3"/>
    <x v="29"/>
    <s v="King of Prussia"/>
    <n v="19406"/>
    <x v="8"/>
    <x v="0"/>
    <s v="2015"/>
    <d v="2015-01-16T00:00:00"/>
    <n v="-627.82191999999998"/>
    <n v="1"/>
    <n v="107.95"/>
    <n v="91130"/>
    <x v="0"/>
    <x v="0"/>
  </r>
  <r>
    <n v="5722"/>
    <s v="Critical"/>
    <n v="0.06"/>
    <n v="179.99"/>
    <n v="13.99"/>
    <n v="806"/>
    <x v="0"/>
    <s v="Judy Singer"/>
    <s v="Express Air"/>
    <x v="0"/>
    <x v="1"/>
    <s v="Telephones and Communication"/>
    <s v="Medium Box"/>
    <x v="95"/>
    <n v="0.56999999999999995"/>
    <n v="0.14641197852850923"/>
    <s v="United States"/>
    <x v="2"/>
    <x v="9"/>
    <s v="Miami"/>
    <n v="33132"/>
    <x v="8"/>
    <x v="0"/>
    <s v="2015"/>
    <d v="2015-01-11T00:00:00"/>
    <n v="1220.03784"/>
    <n v="54"/>
    <n v="8332.91"/>
    <n v="40547"/>
    <x v="0"/>
    <x v="0"/>
  </r>
  <r>
    <n v="19173"/>
    <s v="High"/>
    <n v="0"/>
    <n v="11.66"/>
    <n v="8.99"/>
    <n v="833"/>
    <x v="0"/>
    <s v="Gerald Love"/>
    <s v="Express Air"/>
    <x v="3"/>
    <x v="0"/>
    <s v="Pens &amp; Art Supplies"/>
    <s v="Small Pack"/>
    <x v="96"/>
    <n v="0.59"/>
    <n v="-1.4704353476283303"/>
    <s v="United States"/>
    <x v="1"/>
    <x v="7"/>
    <s v="Gilroy"/>
    <n v="95020"/>
    <x v="8"/>
    <x v="0"/>
    <s v="2015"/>
    <d v="2015-01-11T00:00:00"/>
    <n v="-203.67000000000002"/>
    <n v="11"/>
    <n v="138.51"/>
    <n v="89770"/>
    <x v="0"/>
    <x v="0"/>
  </r>
  <r>
    <n v="24974"/>
    <s v="Critical"/>
    <n v="0.03"/>
    <n v="30.98"/>
    <n v="8.99"/>
    <n v="1527"/>
    <x v="1"/>
    <s v="Neil Parker"/>
    <s v="Express Air"/>
    <x v="0"/>
    <x v="0"/>
    <s v="Pens &amp; Art Supplies"/>
    <s v="Small Pack"/>
    <x v="97"/>
    <n v="0.57999999999999996"/>
    <n v="3.1405874745981817E-3"/>
    <s v="United States"/>
    <x v="2"/>
    <x v="18"/>
    <s v="Decatur"/>
    <n v="35601"/>
    <x v="8"/>
    <x v="0"/>
    <s v="2015"/>
    <d v="2015-01-11T00:00:00"/>
    <n v="0.50999999999999868"/>
    <n v="5"/>
    <n v="162.38999999999999"/>
    <n v="86813"/>
    <x v="0"/>
    <x v="0"/>
  </r>
  <r>
    <n v="24975"/>
    <s v="Critical"/>
    <n v="0.01"/>
    <n v="525.98"/>
    <n v="19.989999999999998"/>
    <n v="1528"/>
    <x v="0"/>
    <s v="Brad Stark"/>
    <s v="Regular Air"/>
    <x v="0"/>
    <x v="0"/>
    <s v="Binders and Binder Accessories"/>
    <s v="Small Box"/>
    <x v="98"/>
    <n v="0.37"/>
    <n v="-3.2905964668418407E-2"/>
    <s v="United States"/>
    <x v="2"/>
    <x v="13"/>
    <s v="Eden"/>
    <n v="27288"/>
    <x v="8"/>
    <x v="0"/>
    <s v="2015"/>
    <d v="2015-01-11T00:00:00"/>
    <n v="-161.92400000000001"/>
    <n v="9"/>
    <n v="4920.8100000000004"/>
    <n v="86813"/>
    <x v="0"/>
    <x v="0"/>
  </r>
  <r>
    <n v="2571"/>
    <s v="Not Specified"/>
    <n v="0.02"/>
    <n v="4.13"/>
    <n v="6.89"/>
    <n v="1745"/>
    <x v="1"/>
    <s v="Herbert Holden"/>
    <s v="Regular Air"/>
    <x v="1"/>
    <x v="0"/>
    <s v="Labels"/>
    <s v="Small Box"/>
    <x v="99"/>
    <n v="0.39"/>
    <n v="-1.127904948768258"/>
    <s v="United States"/>
    <x v="2"/>
    <x v="3"/>
    <s v="Atlanta"/>
    <n v="30305"/>
    <x v="8"/>
    <x v="0"/>
    <s v="2015"/>
    <d v="2015-01-10T00:00:00"/>
    <n v="-51.736999999999995"/>
    <n v="9"/>
    <n v="45.87"/>
    <n v="18561"/>
    <x v="0"/>
    <x v="0"/>
  </r>
  <r>
    <n v="20571"/>
    <s v="Not Specified"/>
    <n v="0.02"/>
    <n v="4.13"/>
    <n v="6.89"/>
    <n v="1749"/>
    <x v="1"/>
    <s v="Sherri P Stephens"/>
    <s v="Regular Air"/>
    <x v="1"/>
    <x v="0"/>
    <s v="Labels"/>
    <s v="Small Box"/>
    <x v="99"/>
    <n v="0.39"/>
    <n v="-4.7336604514229634"/>
    <s v="United States"/>
    <x v="0"/>
    <x v="21"/>
    <s v="Lawton"/>
    <n v="73505"/>
    <x v="8"/>
    <x v="0"/>
    <s v="2015"/>
    <d v="2015-01-10T00:00:00"/>
    <n v="-48.235999999999997"/>
    <n v="2"/>
    <n v="10.19"/>
    <n v="87243"/>
    <x v="0"/>
    <x v="0"/>
  </r>
  <r>
    <n v="22450"/>
    <s v="Not Specified"/>
    <n v="0.01"/>
    <n v="5.38"/>
    <n v="7.57"/>
    <n v="2164"/>
    <x v="1"/>
    <s v="Harry Sellers"/>
    <s v="Regular Air"/>
    <x v="0"/>
    <x v="0"/>
    <s v="Binders and Binder Accessories"/>
    <s v="Small Box"/>
    <x v="100"/>
    <n v="0.36"/>
    <n v="-3.5749239828693788"/>
    <s v="United States"/>
    <x v="1"/>
    <x v="7"/>
    <s v="Pasadena"/>
    <n v="91104"/>
    <x v="8"/>
    <x v="0"/>
    <s v="2015"/>
    <d v="2015-01-10T00:00:00"/>
    <n v="-66.779579999999996"/>
    <n v="3"/>
    <n v="18.68"/>
    <n v="88794"/>
    <x v="0"/>
    <x v="0"/>
  </r>
  <r>
    <n v="22451"/>
    <s v="Not Specified"/>
    <n v="0.05"/>
    <n v="3.28"/>
    <n v="3.97"/>
    <n v="2164"/>
    <x v="1"/>
    <s v="Harry Sellers"/>
    <s v="Regular Air"/>
    <x v="0"/>
    <x v="0"/>
    <s v="Pens &amp; Art Supplies"/>
    <s v="Wrap Bag"/>
    <x v="101"/>
    <n v="0.56000000000000005"/>
    <n v="-3.9922534435261712"/>
    <s v="United States"/>
    <x v="1"/>
    <x v="7"/>
    <s v="Pasadena"/>
    <n v="91104"/>
    <x v="8"/>
    <x v="0"/>
    <s v="2015"/>
    <d v="2015-01-09T00:00:00"/>
    <n v="-144.9188"/>
    <n v="11"/>
    <n v="36.299999999999997"/>
    <n v="88794"/>
    <x v="0"/>
    <x v="0"/>
  </r>
  <r>
    <n v="22449"/>
    <s v="Not Specified"/>
    <n v="0.09"/>
    <n v="2.78"/>
    <n v="0.97"/>
    <n v="2165"/>
    <x v="0"/>
    <s v="Melanie Knight"/>
    <s v="Regular Air"/>
    <x v="0"/>
    <x v="0"/>
    <s v="Pens &amp; Art Supplies"/>
    <s v="Wrap Bag"/>
    <x v="102"/>
    <n v="0.59"/>
    <n v="-0.31638178415470991"/>
    <s v="United States"/>
    <x v="3"/>
    <x v="30"/>
    <s v="Augusta"/>
    <n v="4330"/>
    <x v="8"/>
    <x v="0"/>
    <s v="2015"/>
    <d v="2015-01-11T00:00:00"/>
    <n v="-5.0716000000000001"/>
    <n v="6"/>
    <n v="16.03"/>
    <n v="88794"/>
    <x v="0"/>
    <x v="0"/>
  </r>
  <r>
    <n v="23666"/>
    <s v="Low"/>
    <n v="0.1"/>
    <n v="2.6"/>
    <n v="2.4"/>
    <n v="2555"/>
    <x v="1"/>
    <s v="Karl Knowles"/>
    <s v="Regular Air"/>
    <x v="1"/>
    <x v="0"/>
    <s v="Pens &amp; Art Supplies"/>
    <s v="Wrap Bag"/>
    <x v="103"/>
    <n v="0.57999999999999996"/>
    <n v="-2.9249169435215943"/>
    <s v="United States"/>
    <x v="0"/>
    <x v="31"/>
    <s v="Madison"/>
    <n v="53711"/>
    <x v="8"/>
    <x v="0"/>
    <s v="2015"/>
    <d v="2015-01-14T00:00:00"/>
    <n v="-88.039999999999992"/>
    <n v="12"/>
    <n v="30.1"/>
    <n v="86527"/>
    <x v="0"/>
    <x v="0"/>
  </r>
  <r>
    <n v="22064"/>
    <s v="Critical"/>
    <n v="0.01"/>
    <n v="5.58"/>
    <n v="5.3"/>
    <n v="3017"/>
    <x v="1"/>
    <s v="Melvin Benton"/>
    <s v="Regular Air"/>
    <x v="3"/>
    <x v="0"/>
    <s v="Envelopes"/>
    <s v="Small Box"/>
    <x v="104"/>
    <n v="0.35"/>
    <n v="-0.64964157706093184"/>
    <s v="United States"/>
    <x v="1"/>
    <x v="7"/>
    <s v="Encinitas"/>
    <n v="92024"/>
    <x v="8"/>
    <x v="0"/>
    <s v="2015"/>
    <d v="2015-01-10T00:00:00"/>
    <n v="-7.25"/>
    <n v="1"/>
    <n v="11.16"/>
    <n v="89071"/>
    <x v="0"/>
    <x v="0"/>
  </r>
  <r>
    <n v="22065"/>
    <s v="Critical"/>
    <n v="0.03"/>
    <n v="3.98"/>
    <n v="0.7"/>
    <n v="3017"/>
    <x v="1"/>
    <s v="Melvin Benton"/>
    <s v="Regular Air"/>
    <x v="3"/>
    <x v="0"/>
    <s v="Pens &amp; Art Supplies"/>
    <s v="Wrap Bag"/>
    <x v="105"/>
    <n v="0.52"/>
    <n v="0.69"/>
    <s v="United States"/>
    <x v="1"/>
    <x v="7"/>
    <s v="Encinitas"/>
    <n v="92024"/>
    <x v="8"/>
    <x v="0"/>
    <s v="2015"/>
    <d v="2015-01-10T00:00:00"/>
    <n v="31.201799999999995"/>
    <n v="11"/>
    <n v="45.22"/>
    <n v="89071"/>
    <x v="0"/>
    <x v="0"/>
  </r>
  <r>
    <n v="23294"/>
    <s v="Not Specified"/>
    <n v="0.02"/>
    <n v="4"/>
    <n v="1.3"/>
    <n v="3331"/>
    <x v="1"/>
    <s v="Elisabeth Shaw"/>
    <s v="Regular Air"/>
    <x v="3"/>
    <x v="0"/>
    <s v="Paper"/>
    <s v="Wrap Bag"/>
    <x v="106"/>
    <n v="0.37"/>
    <n v="-0.45939656872411749"/>
    <s v="United States"/>
    <x v="2"/>
    <x v="9"/>
    <s v="Ormond Beach"/>
    <n v="32174"/>
    <x v="8"/>
    <x v="0"/>
    <s v="2015"/>
    <d v="2015-01-09T00:00:00"/>
    <n v="-23.295999999999999"/>
    <n v="12"/>
    <n v="50.71"/>
    <n v="86284"/>
    <x v="0"/>
    <x v="0"/>
  </r>
  <r>
    <n v="24273"/>
    <s v="Not Specified"/>
    <n v="0.02"/>
    <n v="6.48"/>
    <n v="9.17"/>
    <n v="194"/>
    <x v="1"/>
    <s v="Tammy Goldman"/>
    <s v="Regular Air"/>
    <x v="3"/>
    <x v="0"/>
    <s v="Paper"/>
    <s v="Small Box"/>
    <x v="107"/>
    <n v="0.37"/>
    <n v="-3.7477021276595748"/>
    <s v="United States"/>
    <x v="1"/>
    <x v="16"/>
    <s v="Lehi"/>
    <n v="84043"/>
    <x v="9"/>
    <x v="0"/>
    <s v="2015"/>
    <d v="2015-01-11T00:00:00"/>
    <n v="-105.68520000000001"/>
    <n v="4"/>
    <n v="28.2"/>
    <n v="90431"/>
    <x v="0"/>
    <x v="0"/>
  </r>
  <r>
    <n v="2045"/>
    <s v="Critical"/>
    <n v="0.01"/>
    <n v="8.34"/>
    <n v="0.96"/>
    <n v="894"/>
    <x v="1"/>
    <s v="Gail Rankin Cole"/>
    <s v="Regular Air"/>
    <x v="3"/>
    <x v="2"/>
    <s v="Office Furnishings"/>
    <s v="Wrap Bag"/>
    <x v="108"/>
    <n v="0.43"/>
    <n v="0.14730815588589796"/>
    <s v="United States"/>
    <x v="3"/>
    <x v="32"/>
    <s v="Washington"/>
    <n v="20024"/>
    <x v="9"/>
    <x v="0"/>
    <s v="2015"/>
    <d v="2015-01-12T00:00:00"/>
    <n v="29.332000000000001"/>
    <n v="24"/>
    <n v="199.12"/>
    <n v="14596"/>
    <x v="0"/>
    <x v="0"/>
  </r>
  <r>
    <n v="2046"/>
    <s v="Critical"/>
    <n v="0.06"/>
    <n v="3.28"/>
    <n v="3.97"/>
    <n v="894"/>
    <x v="1"/>
    <s v="Gail Rankin Cole"/>
    <s v="Regular Air"/>
    <x v="3"/>
    <x v="0"/>
    <s v="Pens &amp; Art Supplies"/>
    <s v="Wrap Bag"/>
    <x v="101"/>
    <n v="0.56000000000000005"/>
    <n v="-1.3620525815647766"/>
    <s v="United States"/>
    <x v="3"/>
    <x v="32"/>
    <s v="Washington"/>
    <n v="20024"/>
    <x v="9"/>
    <x v="0"/>
    <s v="2015"/>
    <d v="2015-01-11T00:00:00"/>
    <n v="-86"/>
    <n v="19"/>
    <n v="63.14"/>
    <n v="14596"/>
    <x v="0"/>
    <x v="0"/>
  </r>
  <r>
    <n v="20045"/>
    <s v="Critical"/>
    <n v="0.01"/>
    <n v="8.34"/>
    <n v="0.96"/>
    <n v="896"/>
    <x v="1"/>
    <s v="Jennifer Siegel"/>
    <s v="Regular Air"/>
    <x v="3"/>
    <x v="2"/>
    <s v="Office Furnishings"/>
    <s v="Wrap Bag"/>
    <x v="108"/>
    <n v="0.43"/>
    <n v="0.69"/>
    <s v="United States"/>
    <x v="0"/>
    <x v="19"/>
    <s v="Denton"/>
    <n v="76201"/>
    <x v="9"/>
    <x v="0"/>
    <s v="2015"/>
    <d v="2015-01-12T00:00:00"/>
    <n v="34.348199999999999"/>
    <n v="6"/>
    <n v="49.78"/>
    <n v="90166"/>
    <x v="0"/>
    <x v="0"/>
  </r>
  <r>
    <n v="20046"/>
    <s v="Critical"/>
    <n v="0.06"/>
    <n v="3.28"/>
    <n v="3.97"/>
    <n v="896"/>
    <x v="1"/>
    <s v="Jennifer Siegel"/>
    <s v="Regular Air"/>
    <x v="3"/>
    <x v="0"/>
    <s v="Pens &amp; Art Supplies"/>
    <s v="Wrap Bag"/>
    <x v="101"/>
    <n v="0.56000000000000005"/>
    <n v="-4.0102286401925396"/>
    <s v="United States"/>
    <x v="0"/>
    <x v="19"/>
    <s v="Denton"/>
    <n v="76201"/>
    <x v="9"/>
    <x v="0"/>
    <s v="2015"/>
    <d v="2015-01-11T00:00:00"/>
    <n v="-66.650000000000006"/>
    <n v="5"/>
    <n v="16.62"/>
    <n v="90166"/>
    <x v="0"/>
    <x v="0"/>
  </r>
  <r>
    <n v="25731"/>
    <s v="Critical"/>
    <n v="0.05"/>
    <n v="70.98"/>
    <n v="46.74"/>
    <n v="1976"/>
    <x v="1"/>
    <s v="Sherri F Vogel"/>
    <s v="Delivery Truck"/>
    <x v="2"/>
    <x v="2"/>
    <s v="Bookcases"/>
    <s v="Jumbo Box"/>
    <x v="109"/>
    <n v="0.56000000000000005"/>
    <n v="-1.5424061213758589"/>
    <s v="United States"/>
    <x v="0"/>
    <x v="26"/>
    <s v="East Lansing"/>
    <n v="48823"/>
    <x v="9"/>
    <x v="0"/>
    <s v="2015"/>
    <d v="2015-01-11T00:00:00"/>
    <n v="-850.65239999999994"/>
    <n v="8"/>
    <n v="551.51"/>
    <n v="89039"/>
    <x v="0"/>
    <x v="0"/>
  </r>
  <r>
    <n v="25732"/>
    <s v="Critical"/>
    <n v="0.05"/>
    <n v="11.55"/>
    <n v="2.36"/>
    <n v="1976"/>
    <x v="1"/>
    <s v="Sherri F Vogel"/>
    <s v="Regular Air"/>
    <x v="2"/>
    <x v="0"/>
    <s v="Pens &amp; Art Supplies"/>
    <s v="Wrap Bag"/>
    <x v="110"/>
    <n v="0.55000000000000004"/>
    <n v="0.69"/>
    <s v="United States"/>
    <x v="0"/>
    <x v="26"/>
    <s v="East Lansing"/>
    <n v="48823"/>
    <x v="9"/>
    <x v="0"/>
    <s v="2015"/>
    <d v="2015-01-12T00:00:00"/>
    <n v="98.525099999999981"/>
    <n v="12"/>
    <n v="142.79"/>
    <n v="89039"/>
    <x v="0"/>
    <x v="0"/>
  </r>
  <r>
    <n v="21964"/>
    <s v="Low"/>
    <n v="0.05"/>
    <n v="30.42"/>
    <n v="8.65"/>
    <n v="2132"/>
    <x v="0"/>
    <s v="Philip Hawkins"/>
    <s v="Express Air"/>
    <x v="1"/>
    <x v="1"/>
    <s v="Computer Peripherals"/>
    <s v="Small Box"/>
    <x v="111"/>
    <n v="0.74"/>
    <n v="-0.57187417772993665"/>
    <s v="United States"/>
    <x v="0"/>
    <x v="10"/>
    <s v="Hazelwood"/>
    <n v="63042"/>
    <x v="9"/>
    <x v="0"/>
    <s v="2015"/>
    <d v="2015-01-14T00:00:00"/>
    <n v="-191.25760000000002"/>
    <n v="11"/>
    <n v="334.44"/>
    <n v="90078"/>
    <x v="0"/>
    <x v="0"/>
  </r>
  <r>
    <n v="20776"/>
    <s v="Low"/>
    <n v="0.03"/>
    <n v="297.64"/>
    <n v="14.7"/>
    <n v="2346"/>
    <x v="1"/>
    <s v="Sylvia Kumar"/>
    <s v="Delivery Truck"/>
    <x v="3"/>
    <x v="1"/>
    <s v="Office Machines"/>
    <s v="Jumbo Drum"/>
    <x v="112"/>
    <n v="0.56999999999999995"/>
    <n v="-1.3210504309356495E-2"/>
    <s v="United States"/>
    <x v="2"/>
    <x v="33"/>
    <s v="Pleasure Ridge Park"/>
    <n v="40258"/>
    <x v="9"/>
    <x v="0"/>
    <s v="2015"/>
    <d v="2015-01-15T00:00:00"/>
    <n v="-48.971999999999994"/>
    <n v="12"/>
    <n v="3707.05"/>
    <n v="89503"/>
    <x v="0"/>
    <x v="0"/>
  </r>
  <r>
    <n v="21724"/>
    <s v="High"/>
    <n v="0.1"/>
    <n v="599.99"/>
    <n v="24.49"/>
    <n v="2418"/>
    <x v="1"/>
    <s v="Kyle Fink"/>
    <s v="Regular Air"/>
    <x v="2"/>
    <x v="1"/>
    <s v="Copiers and Fax"/>
    <s v="Large Box"/>
    <x v="113"/>
    <n v="0.5"/>
    <n v="-5.3987214606124594E-2"/>
    <s v="United States"/>
    <x v="2"/>
    <x v="25"/>
    <s v="Petersburg"/>
    <n v="23805"/>
    <x v="9"/>
    <x v="0"/>
    <s v="2015"/>
    <d v="2015-01-11T00:00:00"/>
    <n v="-343.12599999999998"/>
    <n v="11"/>
    <n v="6355.69"/>
    <n v="86753"/>
    <x v="0"/>
    <x v="0"/>
  </r>
  <r>
    <n v="21725"/>
    <s v="High"/>
    <n v="0.06"/>
    <n v="2.78"/>
    <n v="1.25"/>
    <n v="2418"/>
    <x v="1"/>
    <s v="Kyle Fink"/>
    <s v="Regular Air"/>
    <x v="2"/>
    <x v="0"/>
    <s v="Pens &amp; Art Supplies"/>
    <s v="Wrap Bag"/>
    <x v="114"/>
    <n v="0.59"/>
    <n v="2.3624065503737981"/>
    <s v="United States"/>
    <x v="2"/>
    <x v="25"/>
    <s v="Petersburg"/>
    <n v="23805"/>
    <x v="9"/>
    <x v="0"/>
    <s v="2015"/>
    <d v="2015-01-12T00:00:00"/>
    <n v="66.359999999999985"/>
    <n v="10"/>
    <n v="28.09"/>
    <n v="86753"/>
    <x v="0"/>
    <x v="0"/>
  </r>
  <r>
    <n v="22787"/>
    <s v="Medium"/>
    <n v="0"/>
    <n v="5.0199999999999996"/>
    <n v="5.14"/>
    <n v="2797"/>
    <x v="1"/>
    <s v="Cameron Kendall"/>
    <s v="Regular Air"/>
    <x v="2"/>
    <x v="1"/>
    <s v="Computer Peripherals"/>
    <s v="Small Pack"/>
    <x v="115"/>
    <n v="0.79"/>
    <n v="-3.625461993627674"/>
    <s v="United States"/>
    <x v="3"/>
    <x v="29"/>
    <s v="Pittsburgh"/>
    <n v="15122"/>
    <x v="9"/>
    <x v="0"/>
    <s v="2015"/>
    <d v="2015-01-11T00:00:00"/>
    <n v="-159.30279999999999"/>
    <n v="8"/>
    <n v="43.94"/>
    <n v="87552"/>
    <x v="0"/>
    <x v="0"/>
  </r>
  <r>
    <n v="21040"/>
    <s v="Low"/>
    <n v="0.08"/>
    <n v="399.98"/>
    <n v="12.06"/>
    <n v="166"/>
    <x v="0"/>
    <s v="Vicki Hauser"/>
    <s v="Delivery Truck"/>
    <x v="2"/>
    <x v="1"/>
    <s v="Office Machines"/>
    <s v="Jumbo Box"/>
    <x v="39"/>
    <n v="0.56000000000000005"/>
    <n v="1.5497551510671717E-2"/>
    <s v="United States"/>
    <x v="2"/>
    <x v="34"/>
    <s v="Lebanon"/>
    <n v="37087"/>
    <x v="10"/>
    <x v="0"/>
    <s v="2015"/>
    <d v="2015-01-18T00:00:00"/>
    <n v="28.514099999999999"/>
    <n v="5"/>
    <n v="1839.91"/>
    <n v="89426"/>
    <x v="0"/>
    <x v="0"/>
  </r>
  <r>
    <n v="22754"/>
    <s v="Not Specified"/>
    <n v="0.08"/>
    <n v="297.64"/>
    <n v="14.7"/>
    <n v="466"/>
    <x v="0"/>
    <s v="Marc Nash"/>
    <s v="Delivery Truck"/>
    <x v="0"/>
    <x v="1"/>
    <s v="Office Machines"/>
    <s v="Jumbo Drum"/>
    <x v="112"/>
    <n v="0.56999999999999995"/>
    <n v="0.43854101196991629"/>
    <s v="United States"/>
    <x v="3"/>
    <x v="35"/>
    <s v="Bellingham"/>
    <n v="2019"/>
    <x v="10"/>
    <x v="0"/>
    <s v="2015"/>
    <d v="2015-01-11T00:00:00"/>
    <n v="496.79679999999996"/>
    <n v="5"/>
    <n v="1132.8399999999999"/>
    <n v="88060"/>
    <x v="0"/>
    <x v="0"/>
  </r>
  <r>
    <n v="22755"/>
    <s v="Not Specified"/>
    <n v="0.02"/>
    <n v="12.99"/>
    <n v="14.37"/>
    <n v="467"/>
    <x v="0"/>
    <s v="Maria Thomas"/>
    <s v="Regular Air"/>
    <x v="0"/>
    <x v="2"/>
    <s v="Office Furnishings"/>
    <s v="Large Box"/>
    <x v="116"/>
    <n v="0.73"/>
    <n v="-3.876694283923972"/>
    <s v="United States"/>
    <x v="3"/>
    <x v="35"/>
    <s v="Beverly"/>
    <n v="1915"/>
    <x v="10"/>
    <x v="0"/>
    <s v="2015"/>
    <d v="2015-01-12T00:00:00"/>
    <n v="-556.80960000000005"/>
    <n v="11"/>
    <n v="143.63"/>
    <n v="88060"/>
    <x v="0"/>
    <x v="0"/>
  </r>
  <r>
    <n v="22756"/>
    <s v="Not Specified"/>
    <n v="0.06"/>
    <n v="14.42"/>
    <n v="6.75"/>
    <n v="468"/>
    <x v="0"/>
    <s v="Craig Bennett"/>
    <s v="Regular Air"/>
    <x v="0"/>
    <x v="0"/>
    <s v="Appliances"/>
    <s v="Medium Box"/>
    <x v="117"/>
    <n v="0.52"/>
    <n v="-0.37977546549835706"/>
    <s v="United States"/>
    <x v="3"/>
    <x v="35"/>
    <s v="Hanson"/>
    <n v="2341"/>
    <x v="10"/>
    <x v="0"/>
    <s v="2015"/>
    <d v="2015-01-12T00:00:00"/>
    <n v="-27.738800000000001"/>
    <n v="5"/>
    <n v="73.040000000000006"/>
    <n v="88060"/>
    <x v="0"/>
    <x v="0"/>
  </r>
  <r>
    <n v="22757"/>
    <s v="Not Specified"/>
    <n v="0.05"/>
    <n v="4.1399999999999997"/>
    <n v="6.6"/>
    <n v="469"/>
    <x v="0"/>
    <s v="Marion Bowling"/>
    <s v="Express Air"/>
    <x v="0"/>
    <x v="2"/>
    <s v="Office Furnishings"/>
    <s v="Small Box"/>
    <x v="118"/>
    <n v="0.49"/>
    <n v="-3.8586866566716638"/>
    <s v="United States"/>
    <x v="3"/>
    <x v="36"/>
    <s v="Hawthorne"/>
    <n v="7506"/>
    <x v="10"/>
    <x v="0"/>
    <s v="2015"/>
    <d v="2015-01-13T00:00:00"/>
    <n v="-128.68719999999999"/>
    <n v="7"/>
    <n v="33.35"/>
    <n v="88060"/>
    <x v="0"/>
    <x v="0"/>
  </r>
  <r>
    <n v="22758"/>
    <s v="Not Specified"/>
    <n v="0.03"/>
    <n v="11.34"/>
    <n v="5.01"/>
    <n v="470"/>
    <x v="0"/>
    <s v="Tony Doyle"/>
    <s v="Regular Air"/>
    <x v="0"/>
    <x v="0"/>
    <s v="Paper"/>
    <s v="Small Box"/>
    <x v="119"/>
    <n v="0.36"/>
    <n v="0.38517264276228419"/>
    <s v="United States"/>
    <x v="3"/>
    <x v="36"/>
    <s v="Trenton"/>
    <n v="8601"/>
    <x v="10"/>
    <x v="0"/>
    <s v="2015"/>
    <d v="2015-01-11T00:00:00"/>
    <n v="23.2028"/>
    <n v="5"/>
    <n v="60.24"/>
    <n v="88060"/>
    <x v="0"/>
    <x v="0"/>
  </r>
  <r>
    <n v="24693"/>
    <s v="Critical"/>
    <n v="0.08"/>
    <n v="14.2"/>
    <n v="5.3"/>
    <n v="947"/>
    <x v="0"/>
    <s v="Dorothy Buchanan"/>
    <s v="Express Air"/>
    <x v="1"/>
    <x v="2"/>
    <s v="Office Furnishings"/>
    <s v="Wrap Bag"/>
    <x v="79"/>
    <n v="0.46"/>
    <n v="0.37761752877548194"/>
    <s v="United States"/>
    <x v="3"/>
    <x v="36"/>
    <s v="Bayonne"/>
    <n v="7002"/>
    <x v="10"/>
    <x v="0"/>
    <s v="2015"/>
    <d v="2015-01-13T00:00:00"/>
    <n v="27.23"/>
    <n v="5"/>
    <n v="72.11"/>
    <n v="86565"/>
    <x v="0"/>
    <x v="0"/>
  </r>
  <r>
    <n v="20688"/>
    <s v="High"/>
    <n v="0.05"/>
    <n v="6.3"/>
    <n v="0.5"/>
    <n v="120"/>
    <x v="1"/>
    <s v="Helen H Murphy"/>
    <s v="Regular Air"/>
    <x v="3"/>
    <x v="0"/>
    <s v="Labels"/>
    <s v="Small Box"/>
    <x v="120"/>
    <n v="0.39"/>
    <n v="0.69"/>
    <s v="United States"/>
    <x v="1"/>
    <x v="16"/>
    <s v="Layton"/>
    <n v="84041"/>
    <x v="11"/>
    <x v="0"/>
    <s v="2015"/>
    <d v="2015-01-13T00:00:00"/>
    <n v="41.296499999999995"/>
    <n v="10"/>
    <n v="59.85"/>
    <n v="86520"/>
    <x v="0"/>
    <x v="0"/>
  </r>
  <r>
    <n v="20689"/>
    <s v="High"/>
    <n v="0.09"/>
    <n v="205.99"/>
    <n v="3"/>
    <n v="120"/>
    <x v="1"/>
    <s v="Helen H Murphy"/>
    <s v="Express Air"/>
    <x v="3"/>
    <x v="1"/>
    <s v="Telephones and Communication"/>
    <s v="Small Box"/>
    <x v="121"/>
    <n v="0.57999999999999996"/>
    <n v="0.69"/>
    <s v="United States"/>
    <x v="1"/>
    <x v="16"/>
    <s v="Layton"/>
    <n v="84041"/>
    <x v="11"/>
    <x v="0"/>
    <s v="2015"/>
    <d v="2015-01-14T00:00:00"/>
    <n v="1179.0237"/>
    <n v="10"/>
    <n v="1708.73"/>
    <n v="86520"/>
    <x v="0"/>
    <x v="0"/>
  </r>
  <r>
    <n v="20855"/>
    <s v="Not Specified"/>
    <n v="0.09"/>
    <n v="27.75"/>
    <n v="19.989999999999998"/>
    <n v="750"/>
    <x v="0"/>
    <s v="Jordan Wilkinson"/>
    <s v="Regular Air"/>
    <x v="3"/>
    <x v="0"/>
    <s v="Storage &amp; Organization"/>
    <s v="Small Box"/>
    <x v="122"/>
    <n v="0.67"/>
    <n v="-0.872336129232681"/>
    <s v="United States"/>
    <x v="2"/>
    <x v="33"/>
    <s v="Florence"/>
    <n v="41042"/>
    <x v="11"/>
    <x v="0"/>
    <s v="2015"/>
    <d v="2015-01-13T00:00:00"/>
    <n v="-224.64400000000001"/>
    <n v="10"/>
    <n v="257.52"/>
    <n v="91200"/>
    <x v="0"/>
    <x v="0"/>
  </r>
  <r>
    <n v="20661"/>
    <s v="Low"/>
    <n v="0.04"/>
    <n v="6.24"/>
    <n v="5.22"/>
    <n v="823"/>
    <x v="0"/>
    <s v="Christian Albright"/>
    <s v="Regular Air"/>
    <x v="0"/>
    <x v="2"/>
    <s v="Office Furnishings"/>
    <s v="Small Box"/>
    <x v="123"/>
    <n v="0.6"/>
    <n v="5.4604262744609243E-2"/>
    <s v="United States"/>
    <x v="2"/>
    <x v="34"/>
    <s v="Smyrna"/>
    <n v="37167"/>
    <x v="11"/>
    <x v="0"/>
    <s v="2015"/>
    <d v="2015-01-17T00:00:00"/>
    <n v="4.3808999999999996"/>
    <n v="13"/>
    <n v="80.23"/>
    <n v="89257"/>
    <x v="0"/>
    <x v="0"/>
  </r>
  <r>
    <n v="20663"/>
    <s v="Low"/>
    <n v="0.09"/>
    <n v="260.98"/>
    <n v="41.91"/>
    <n v="824"/>
    <x v="0"/>
    <s v="Joann Moser"/>
    <s v="Delivery Truck"/>
    <x v="0"/>
    <x v="2"/>
    <s v="Bookcases"/>
    <s v="Jumbo Box"/>
    <x v="124"/>
    <n v="0.59"/>
    <n v="-4.9265978776468287E-2"/>
    <s v="United States"/>
    <x v="2"/>
    <x v="34"/>
    <s v="Spring Hill"/>
    <n v="37174"/>
    <x v="11"/>
    <x v="0"/>
    <s v="2015"/>
    <d v="2015-01-19T00:00:00"/>
    <n v="-100.744"/>
    <n v="8"/>
    <n v="2044.9"/>
    <n v="89257"/>
    <x v="0"/>
    <x v="0"/>
  </r>
  <r>
    <n v="4724"/>
    <s v="High"/>
    <n v="0.04"/>
    <n v="90.97"/>
    <n v="28"/>
    <n v="898"/>
    <x v="1"/>
    <s v="Harriet Hodges"/>
    <s v="Delivery Truck"/>
    <x v="0"/>
    <x v="1"/>
    <s v="Office Machines"/>
    <s v="Jumbo Drum"/>
    <x v="125"/>
    <n v="0.38"/>
    <n v="-0.30192252010256238"/>
    <s v="United States"/>
    <x v="3"/>
    <x v="8"/>
    <s v="New York City"/>
    <n v="10039"/>
    <x v="11"/>
    <x v="0"/>
    <s v="2015"/>
    <d v="2015-01-13T00:00:00"/>
    <n v="-173.09520000000001"/>
    <n v="6"/>
    <n v="573.30999999999995"/>
    <n v="33635"/>
    <x v="0"/>
    <x v="0"/>
  </r>
  <r>
    <n v="4725"/>
    <s v="High"/>
    <n v="7.0000000000000007E-2"/>
    <n v="20.34"/>
    <n v="35"/>
    <n v="898"/>
    <x v="1"/>
    <s v="Harriet Hodges"/>
    <s v="Regular Air"/>
    <x v="0"/>
    <x v="0"/>
    <s v="Storage &amp; Organization"/>
    <s v="Large Box"/>
    <x v="70"/>
    <n v="0.84"/>
    <n v="-0.68573058546673327"/>
    <s v="United States"/>
    <x v="3"/>
    <x v="8"/>
    <s v="New York City"/>
    <n v="10039"/>
    <x v="11"/>
    <x v="0"/>
    <s v="2015"/>
    <d v="2015-01-13T00:00:00"/>
    <n v="-96.16"/>
    <n v="5"/>
    <n v="140.22999999999999"/>
    <n v="33635"/>
    <x v="0"/>
    <x v="0"/>
  </r>
  <r>
    <n v="22724"/>
    <s v="High"/>
    <n v="0.04"/>
    <n v="90.97"/>
    <n v="28"/>
    <n v="899"/>
    <x v="1"/>
    <s v="Jordan Berry"/>
    <s v="Delivery Truck"/>
    <x v="0"/>
    <x v="1"/>
    <s v="Office Machines"/>
    <s v="Jumbo Drum"/>
    <x v="125"/>
    <n v="0.38"/>
    <n v="-0.90578335949764521"/>
    <s v="United States"/>
    <x v="3"/>
    <x v="29"/>
    <s v="Altoona"/>
    <n v="16602"/>
    <x v="11"/>
    <x v="0"/>
    <s v="2015"/>
    <d v="2015-01-13T00:00:00"/>
    <n v="-173.09520000000001"/>
    <n v="2"/>
    <n v="191.1"/>
    <n v="86263"/>
    <x v="0"/>
    <x v="0"/>
  </r>
  <r>
    <n v="22725"/>
    <s v="High"/>
    <n v="7.0000000000000007E-2"/>
    <n v="20.34"/>
    <n v="35"/>
    <n v="899"/>
    <x v="1"/>
    <s v="Jordan Berry"/>
    <s v="Regular Air"/>
    <x v="0"/>
    <x v="0"/>
    <s v="Storage &amp; Organization"/>
    <s v="Large Box"/>
    <x v="70"/>
    <n v="0.84"/>
    <n v="-3.4281639928698748"/>
    <s v="United States"/>
    <x v="3"/>
    <x v="29"/>
    <s v="Altoona"/>
    <n v="16602"/>
    <x v="11"/>
    <x v="0"/>
    <s v="2015"/>
    <d v="2015-01-13T00:00:00"/>
    <n v="-96.16"/>
    <n v="1"/>
    <n v="28.05"/>
    <n v="86263"/>
    <x v="0"/>
    <x v="0"/>
  </r>
  <r>
    <n v="19024"/>
    <s v="Low"/>
    <n v="0.05"/>
    <n v="350.99"/>
    <n v="39"/>
    <n v="1424"/>
    <x v="1"/>
    <s v="Robyn Zhou"/>
    <s v="Delivery Truck"/>
    <x v="1"/>
    <x v="2"/>
    <s v="Chairs &amp; Chairmats"/>
    <s v="Jumbo Drum"/>
    <x v="126"/>
    <n v="0.55000000000000004"/>
    <n v="0.44239706689671393"/>
    <s v="United States"/>
    <x v="1"/>
    <x v="1"/>
    <s v="Englewood"/>
    <n v="80112"/>
    <x v="11"/>
    <x v="0"/>
    <s v="2015"/>
    <d v="2015-01-14T00:00:00"/>
    <n v="451.28039999999999"/>
    <n v="3"/>
    <n v="1020.08"/>
    <n v="89448"/>
    <x v="0"/>
    <x v="0"/>
  </r>
  <r>
    <n v="19025"/>
    <s v="Low"/>
    <n v="0"/>
    <n v="8.74"/>
    <n v="1.39"/>
    <n v="1424"/>
    <x v="1"/>
    <s v="Robyn Zhou"/>
    <s v="Regular Air"/>
    <x v="1"/>
    <x v="0"/>
    <s v="Envelopes"/>
    <s v="Small Box"/>
    <x v="127"/>
    <n v="0.38"/>
    <n v="0.69"/>
    <s v="United States"/>
    <x v="1"/>
    <x v="1"/>
    <s v="Englewood"/>
    <n v="80112"/>
    <x v="11"/>
    <x v="0"/>
    <s v="2015"/>
    <d v="2015-01-16T00:00:00"/>
    <n v="44.988"/>
    <n v="7"/>
    <n v="65.2"/>
    <n v="89448"/>
    <x v="0"/>
    <x v="0"/>
  </r>
  <r>
    <n v="19026"/>
    <s v="Low"/>
    <n v="0.02"/>
    <n v="1.98"/>
    <n v="0.7"/>
    <n v="1424"/>
    <x v="1"/>
    <s v="Robyn Zhou"/>
    <s v="Regular Air"/>
    <x v="1"/>
    <x v="0"/>
    <s v="Rubber Bands"/>
    <s v="Wrap Bag"/>
    <x v="128"/>
    <n v="0.83"/>
    <n v="-0.9177866312527666"/>
    <s v="United States"/>
    <x v="1"/>
    <x v="1"/>
    <s v="Englewood"/>
    <n v="80112"/>
    <x v="11"/>
    <x v="0"/>
    <s v="2015"/>
    <d v="2015-01-16T00:00:00"/>
    <n v="-20.732799999999997"/>
    <n v="11"/>
    <n v="22.59"/>
    <n v="89448"/>
    <x v="0"/>
    <x v="0"/>
  </r>
  <r>
    <n v="20869"/>
    <s v="High"/>
    <n v="0.04"/>
    <n v="136.97999999999999"/>
    <n v="24.49"/>
    <n v="1636"/>
    <x v="1"/>
    <s v="Sidney Greenberg"/>
    <s v="Express Air"/>
    <x v="1"/>
    <x v="2"/>
    <s v="Office Furnishings"/>
    <s v="Large Box"/>
    <x v="129"/>
    <n v="0.59"/>
    <n v="0.69"/>
    <s v="United States"/>
    <x v="1"/>
    <x v="7"/>
    <s v="Salinas"/>
    <n v="93905"/>
    <x v="11"/>
    <x v="0"/>
    <s v="2015"/>
    <d v="2015-01-14T00:00:00"/>
    <n v="1127.5497"/>
    <n v="12"/>
    <n v="1634.13"/>
    <n v="89706"/>
    <x v="0"/>
    <x v="0"/>
  </r>
  <r>
    <n v="21901"/>
    <s v="Medium"/>
    <n v="0.1"/>
    <n v="40.98"/>
    <n v="6.5"/>
    <n v="2069"/>
    <x v="0"/>
    <s v="Elsie Boykin"/>
    <s v="Regular Air"/>
    <x v="2"/>
    <x v="1"/>
    <s v="Computer Peripherals"/>
    <s v="Small Box"/>
    <x v="130"/>
    <n v="0.74"/>
    <n v="0.55552600963935517"/>
    <s v="United States"/>
    <x v="2"/>
    <x v="33"/>
    <s v="Fort Thomas"/>
    <n v="41075"/>
    <x v="11"/>
    <x v="0"/>
    <s v="2015"/>
    <d v="2015-01-14T00:00:00"/>
    <n v="66.852000000000004"/>
    <n v="3"/>
    <n v="120.34"/>
    <n v="88554"/>
    <x v="0"/>
    <x v="0"/>
  </r>
  <r>
    <n v="21338"/>
    <s v="Not Specified"/>
    <n v="7.0000000000000007E-2"/>
    <n v="65.989999999999995"/>
    <n v="8.8000000000000007"/>
    <n v="2489"/>
    <x v="1"/>
    <s v="Craig Liu"/>
    <s v="Regular Air"/>
    <x v="1"/>
    <x v="1"/>
    <s v="Telephones and Communication"/>
    <s v="Small Box"/>
    <x v="131"/>
    <n v="0.57999999999999996"/>
    <n v="0.23287113598778783"/>
    <s v="United States"/>
    <x v="1"/>
    <x v="7"/>
    <s v="Concord"/>
    <n v="94521"/>
    <x v="11"/>
    <x v="0"/>
    <s v="2015"/>
    <d v="2015-01-12T00:00:00"/>
    <n v="109.83600000000001"/>
    <n v="9"/>
    <n v="471.66"/>
    <n v="86886"/>
    <x v="0"/>
    <x v="0"/>
  </r>
  <r>
    <n v="21339"/>
    <s v="Not Specified"/>
    <n v="0"/>
    <n v="10.01"/>
    <n v="1.99"/>
    <n v="2490"/>
    <x v="1"/>
    <s v="Pauline Finch"/>
    <s v="Express Air"/>
    <x v="1"/>
    <x v="1"/>
    <s v="Computer Peripherals"/>
    <s v="Small Pack"/>
    <x v="132"/>
    <n v="0.41"/>
    <n v="0.69"/>
    <s v="United States"/>
    <x v="1"/>
    <x v="7"/>
    <s v="Costa Mesa"/>
    <n v="92627"/>
    <x v="11"/>
    <x v="0"/>
    <s v="2015"/>
    <d v="2015-01-14T00:00:00"/>
    <n v="82.703399999999988"/>
    <n v="11"/>
    <n v="119.86"/>
    <n v="86886"/>
    <x v="0"/>
    <x v="0"/>
  </r>
  <r>
    <n v="3338"/>
    <s v="Not Specified"/>
    <n v="7.0000000000000007E-2"/>
    <n v="65.989999999999995"/>
    <n v="8.8000000000000007"/>
    <n v="2491"/>
    <x v="1"/>
    <s v="Sean N Boyer"/>
    <s v="Regular Air"/>
    <x v="1"/>
    <x v="1"/>
    <s v="Telephones and Communication"/>
    <s v="Small Box"/>
    <x v="131"/>
    <n v="0.57999999999999996"/>
    <n v="5.6644817253987824E-2"/>
    <s v="United States"/>
    <x v="1"/>
    <x v="7"/>
    <s v="Los Angeles"/>
    <n v="90045"/>
    <x v="11"/>
    <x v="0"/>
    <s v="2015"/>
    <d v="2015-01-12T00:00:00"/>
    <n v="109.83600000000001"/>
    <n v="37"/>
    <n v="1939.03"/>
    <n v="23877"/>
    <x v="0"/>
    <x v="0"/>
  </r>
  <r>
    <n v="3339"/>
    <s v="Not Specified"/>
    <n v="0"/>
    <n v="10.01"/>
    <n v="1.99"/>
    <n v="2491"/>
    <x v="1"/>
    <s v="Sean N Boyer"/>
    <s v="Express Air"/>
    <x v="1"/>
    <x v="1"/>
    <s v="Computer Peripherals"/>
    <s v="Small Pack"/>
    <x v="132"/>
    <n v="0.41"/>
    <n v="0.27976749776019927"/>
    <s v="United States"/>
    <x v="1"/>
    <x v="7"/>
    <s v="Los Angeles"/>
    <n v="90045"/>
    <x v="11"/>
    <x v="0"/>
    <s v="2015"/>
    <d v="2015-01-14T00:00:00"/>
    <n v="128.03"/>
    <n v="42"/>
    <n v="457.63"/>
    <n v="23877"/>
    <x v="0"/>
    <x v="0"/>
  </r>
  <r>
    <n v="21690"/>
    <s v="Low"/>
    <n v="0.01"/>
    <n v="29.89"/>
    <n v="1.99"/>
    <n v="2715"/>
    <x v="0"/>
    <s v="Becky Farmer"/>
    <s v="Regular Air"/>
    <x v="3"/>
    <x v="1"/>
    <s v="Computer Peripherals"/>
    <s v="Small Pack"/>
    <x v="133"/>
    <n v="0.5"/>
    <n v="-2.3354192740926156"/>
    <s v="United States"/>
    <x v="0"/>
    <x v="26"/>
    <s v="Lansing"/>
    <n v="48911"/>
    <x v="11"/>
    <x v="0"/>
    <s v="2015"/>
    <d v="2015-01-16T00:00:00"/>
    <n v="-74.64"/>
    <n v="1"/>
    <n v="31.96"/>
    <n v="88702"/>
    <x v="0"/>
    <x v="0"/>
  </r>
  <r>
    <n v="24122"/>
    <s v="Critical"/>
    <n v="0.03"/>
    <n v="350.98"/>
    <n v="30"/>
    <n v="2776"/>
    <x v="1"/>
    <s v="April Henson"/>
    <s v="Delivery Truck"/>
    <x v="2"/>
    <x v="2"/>
    <s v="Chairs &amp; Chairmats"/>
    <s v="Jumbo Drum"/>
    <x v="37"/>
    <n v="0.61"/>
    <n v="0.69"/>
    <s v="United States"/>
    <x v="3"/>
    <x v="5"/>
    <s v="Gaithersburg"/>
    <n v="20877"/>
    <x v="11"/>
    <x v="0"/>
    <s v="2015"/>
    <d v="2015-01-15T00:00:00"/>
    <n v="2692.4420999999998"/>
    <n v="11"/>
    <n v="3902.09"/>
    <n v="91228"/>
    <x v="0"/>
    <x v="0"/>
  </r>
  <r>
    <n v="24123"/>
    <s v="Critical"/>
    <n v="0.04"/>
    <n v="1.68"/>
    <n v="1"/>
    <n v="2776"/>
    <x v="1"/>
    <s v="April Henson"/>
    <s v="Regular Air"/>
    <x v="2"/>
    <x v="0"/>
    <s v="Pens &amp; Art Supplies"/>
    <s v="Wrap Bag"/>
    <x v="134"/>
    <n v="0.35"/>
    <n v="0.14578279266572639"/>
    <s v="United States"/>
    <x v="3"/>
    <x v="5"/>
    <s v="Gaithersburg"/>
    <n v="20877"/>
    <x v="11"/>
    <x v="0"/>
    <s v="2015"/>
    <d v="2015-01-14T00:00:00"/>
    <n v="2.0672000000000001"/>
    <n v="8"/>
    <n v="14.18"/>
    <n v="91228"/>
    <x v="0"/>
    <x v="0"/>
  </r>
  <r>
    <n v="19895"/>
    <s v="Low"/>
    <n v="0.02"/>
    <n v="48.04"/>
    <n v="5.09"/>
    <n v="510"/>
    <x v="1"/>
    <s v="Gregory Rao"/>
    <s v="Regular Air"/>
    <x v="3"/>
    <x v="0"/>
    <s v="Paper"/>
    <s v="Small Box"/>
    <x v="135"/>
    <n v="0.37"/>
    <n v="0.69"/>
    <s v="United States"/>
    <x v="1"/>
    <x v="7"/>
    <s v="Manteca"/>
    <n v="95336"/>
    <x v="12"/>
    <x v="0"/>
    <s v="2015"/>
    <d v="2015-01-13T00:00:00"/>
    <n v="105.25259999999999"/>
    <n v="3"/>
    <n v="152.54"/>
    <n v="90058"/>
    <x v="0"/>
    <x v="0"/>
  </r>
  <r>
    <n v="26038"/>
    <s v="Low"/>
    <n v="0.06"/>
    <n v="7.99"/>
    <n v="5.03"/>
    <n v="570"/>
    <x v="0"/>
    <s v="Katharine Bass"/>
    <s v="Regular Air"/>
    <x v="2"/>
    <x v="1"/>
    <s v="Telephones and Communication"/>
    <s v="Medium Box"/>
    <x v="136"/>
    <n v="0.6"/>
    <n v="-1.857818679647095"/>
    <s v="United States"/>
    <x v="1"/>
    <x v="27"/>
    <s v="Henderson"/>
    <n v="89015"/>
    <x v="12"/>
    <x v="0"/>
    <s v="2015"/>
    <d v="2015-01-13T00:00:00"/>
    <n v="-122.13300000000001"/>
    <n v="10"/>
    <n v="65.739999999999995"/>
    <n v="88881"/>
    <x v="0"/>
    <x v="0"/>
  </r>
  <r>
    <n v="21325"/>
    <s v="Low"/>
    <n v="0.06"/>
    <n v="4.4800000000000004"/>
    <n v="49"/>
    <n v="576"/>
    <x v="0"/>
    <s v="Gordon Lyon"/>
    <s v="Regular Air"/>
    <x v="3"/>
    <x v="0"/>
    <s v="Appliances"/>
    <s v="Large Box"/>
    <x v="137"/>
    <n v="0.6"/>
    <n v="-17.361963190184049"/>
    <s v="United States"/>
    <x v="1"/>
    <x v="7"/>
    <s v="Pomona"/>
    <n v="91767"/>
    <x v="12"/>
    <x v="0"/>
    <s v="2015"/>
    <d v="2015-01-17T00:00:00"/>
    <n v="-566"/>
    <n v="4"/>
    <n v="32.6"/>
    <n v="88645"/>
    <x v="0"/>
    <x v="0"/>
  </r>
  <r>
    <n v="25241"/>
    <s v="Critical"/>
    <n v="0.06"/>
    <n v="2.08"/>
    <n v="5.33"/>
    <n v="2338"/>
    <x v="1"/>
    <s v="Lynn Hines"/>
    <s v="Regular Air"/>
    <x v="1"/>
    <x v="2"/>
    <s v="Office Furnishings"/>
    <s v="Small Box"/>
    <x v="138"/>
    <n v="0.43"/>
    <n v="-8.9446587215601294"/>
    <s v="United States"/>
    <x v="3"/>
    <x v="5"/>
    <s v="College Park"/>
    <n v="20740"/>
    <x v="12"/>
    <x v="0"/>
    <s v="2015"/>
    <d v="2015-01-13T00:00:00"/>
    <n v="-82.559200000000004"/>
    <n v="4"/>
    <n v="9.23"/>
    <n v="91480"/>
    <x v="0"/>
    <x v="0"/>
  </r>
  <r>
    <n v="21582"/>
    <s v="Low"/>
    <n v="7.0000000000000007E-2"/>
    <n v="5.98"/>
    <n v="5.79"/>
    <n v="2369"/>
    <x v="0"/>
    <s v="Mike G Hartman"/>
    <s v="Regular Air"/>
    <x v="2"/>
    <x v="0"/>
    <s v="Paper"/>
    <s v="Small Box"/>
    <x v="139"/>
    <n v="0.36"/>
    <n v="-0.54214285714285715"/>
    <s v="United States"/>
    <x v="2"/>
    <x v="9"/>
    <s v="Pembroke Pines"/>
    <n v="33024"/>
    <x v="12"/>
    <x v="0"/>
    <s v="2015"/>
    <d v="2015-01-15T00:00:00"/>
    <n v="-41.972700000000003"/>
    <n v="13"/>
    <n v="77.42"/>
    <n v="90408"/>
    <x v="0"/>
    <x v="0"/>
  </r>
  <r>
    <n v="22857"/>
    <s v="Medium"/>
    <n v="0.08"/>
    <n v="125.99"/>
    <n v="4.2"/>
    <n v="3340"/>
    <x v="0"/>
    <s v="Phillip Blum"/>
    <s v="Regular Air"/>
    <x v="2"/>
    <x v="1"/>
    <s v="Telephones and Communication"/>
    <s v="Small Box"/>
    <x v="140"/>
    <n v="0.56999999999999995"/>
    <n v="0.69"/>
    <s v="United States"/>
    <x v="1"/>
    <x v="14"/>
    <s v="Troutdale"/>
    <n v="97060"/>
    <x v="12"/>
    <x v="0"/>
    <s v="2015"/>
    <d v="2015-01-14T00:00:00"/>
    <n v="989.81189999999992"/>
    <n v="14"/>
    <n v="1434.51"/>
    <n v="85980"/>
    <x v="0"/>
    <x v="0"/>
  </r>
  <r>
    <n v="18467"/>
    <s v="Low"/>
    <n v="7.0000000000000007E-2"/>
    <n v="165.2"/>
    <n v="19.989999999999998"/>
    <n v="463"/>
    <x v="0"/>
    <s v="Debbie Stevenson"/>
    <s v="Regular Air"/>
    <x v="0"/>
    <x v="0"/>
    <s v="Storage &amp; Organization"/>
    <s v="Small Box"/>
    <x v="141"/>
    <n v="0.59"/>
    <n v="0.48235848882149535"/>
    <s v="United States"/>
    <x v="1"/>
    <x v="7"/>
    <s v="West Hollywood"/>
    <n v="90069"/>
    <x v="13"/>
    <x v="0"/>
    <s v="2015"/>
    <d v="2015-01-16T00:00:00"/>
    <n v="521.69000000000005"/>
    <n v="7"/>
    <n v="1081.54"/>
    <n v="88061"/>
    <x v="0"/>
    <x v="0"/>
  </r>
  <r>
    <n v="22875"/>
    <s v="Critical"/>
    <n v="0.08"/>
    <n v="7.77"/>
    <n v="9.23"/>
    <n v="772"/>
    <x v="1"/>
    <s v="Jean Webster"/>
    <s v="Regular Air"/>
    <x v="0"/>
    <x v="0"/>
    <s v="Appliances"/>
    <s v="Small Box"/>
    <x v="142"/>
    <n v="0.57999999999999996"/>
    <n v="-3.7074769666902907"/>
    <s v="United States"/>
    <x v="3"/>
    <x v="29"/>
    <s v="Allentown"/>
    <n v="18103"/>
    <x v="13"/>
    <x v="0"/>
    <s v="2015"/>
    <d v="2015-01-16T00:00:00"/>
    <n v="-209.25"/>
    <n v="7"/>
    <n v="56.44"/>
    <n v="88666"/>
    <x v="0"/>
    <x v="0"/>
  </r>
  <r>
    <n v="22877"/>
    <s v="Critical"/>
    <n v="0.1"/>
    <n v="18.97"/>
    <n v="9.5399999999999991"/>
    <n v="772"/>
    <x v="1"/>
    <s v="Jean Webster"/>
    <s v="Express Air"/>
    <x v="0"/>
    <x v="0"/>
    <s v="Paper"/>
    <s v="Small Box"/>
    <x v="143"/>
    <n v="0.37"/>
    <n v="-0.16153005464480874"/>
    <s v="United States"/>
    <x v="3"/>
    <x v="29"/>
    <s v="Allentown"/>
    <n v="18103"/>
    <x v="13"/>
    <x v="0"/>
    <s v="2015"/>
    <d v="2015-01-16T00:00:00"/>
    <n v="-9.1635999999999989"/>
    <n v="3"/>
    <n v="56.73"/>
    <n v="88666"/>
    <x v="0"/>
    <x v="0"/>
  </r>
  <r>
    <n v="19144"/>
    <s v="Critical"/>
    <n v="0.08"/>
    <n v="115.99"/>
    <n v="56.14"/>
    <n v="1636"/>
    <x v="1"/>
    <s v="Sidney Greenberg"/>
    <s v="Delivery Truck"/>
    <x v="1"/>
    <x v="1"/>
    <s v="Office Machines"/>
    <s v="Jumbo Drum"/>
    <x v="144"/>
    <n v="0.4"/>
    <n v="-0.48471547794574815"/>
    <s v="United States"/>
    <x v="1"/>
    <x v="7"/>
    <s v="Salinas"/>
    <n v="93905"/>
    <x v="13"/>
    <x v="0"/>
    <s v="2015"/>
    <d v="2015-01-16T00:00:00"/>
    <n v="-272.860884"/>
    <n v="5"/>
    <n v="562.92999999999995"/>
    <n v="89704"/>
    <x v="0"/>
    <x v="0"/>
  </r>
  <r>
    <n v="19145"/>
    <s v="Critical"/>
    <n v="0.08"/>
    <n v="4.28"/>
    <n v="0.94"/>
    <n v="1636"/>
    <x v="1"/>
    <s v="Sidney Greenberg"/>
    <s v="Regular Air"/>
    <x v="1"/>
    <x v="0"/>
    <s v="Pens &amp; Art Supplies"/>
    <s v="Wrap Bag"/>
    <x v="145"/>
    <n v="0.56000000000000005"/>
    <n v="0.36254969156956823"/>
    <s v="United States"/>
    <x v="1"/>
    <x v="7"/>
    <s v="Salinas"/>
    <n v="93905"/>
    <x v="13"/>
    <x v="0"/>
    <s v="2015"/>
    <d v="2015-01-17T00:00:00"/>
    <n v="10.5792"/>
    <n v="7"/>
    <n v="29.18"/>
    <n v="89704"/>
    <x v="0"/>
    <x v="0"/>
  </r>
  <r>
    <n v="24746"/>
    <s v="Not Specified"/>
    <n v="0.1"/>
    <n v="22.01"/>
    <n v="5.53"/>
    <n v="2820"/>
    <x v="1"/>
    <s v="Laurence Simon"/>
    <s v="Regular Air"/>
    <x v="1"/>
    <x v="0"/>
    <s v="Pens &amp; Art Supplies"/>
    <s v="Small Pack"/>
    <x v="146"/>
    <n v="0.59"/>
    <n v="0.1121206743566992"/>
    <s v="United States"/>
    <x v="0"/>
    <x v="10"/>
    <s v="Oakville"/>
    <n v="63129"/>
    <x v="13"/>
    <x v="0"/>
    <s v="2015"/>
    <d v="2015-01-15T00:00:00"/>
    <n v="31.59"/>
    <n v="14"/>
    <n v="281.75"/>
    <n v="87900"/>
    <x v="0"/>
    <x v="0"/>
  </r>
  <r>
    <n v="23811"/>
    <s v="Low"/>
    <n v="0.03"/>
    <n v="6.45"/>
    <n v="1.34"/>
    <n v="3064"/>
    <x v="0"/>
    <s v="Clarence Crowder"/>
    <s v="Regular Air"/>
    <x v="2"/>
    <x v="0"/>
    <s v="Paper"/>
    <s v="Wrap Bag"/>
    <x v="147"/>
    <n v="0.36"/>
    <n v="0.69"/>
    <s v="United States"/>
    <x v="1"/>
    <x v="6"/>
    <s v="Lacey"/>
    <n v="98503"/>
    <x v="13"/>
    <x v="0"/>
    <s v="2015"/>
    <d v="2015-01-19T00:00:00"/>
    <n v="39.129899999999999"/>
    <n v="9"/>
    <n v="56.71"/>
    <n v="88448"/>
    <x v="0"/>
    <x v="0"/>
  </r>
  <r>
    <n v="24200"/>
    <s v="Medium"/>
    <n v="0.06"/>
    <n v="19.989999999999998"/>
    <n v="11.17"/>
    <n v="3148"/>
    <x v="0"/>
    <s v="Leroy Field"/>
    <s v="Regular Air"/>
    <x v="3"/>
    <x v="2"/>
    <s v="Office Furnishings"/>
    <s v="Large Box"/>
    <x v="148"/>
    <n v="0.6"/>
    <n v="-0.47905656319449419"/>
    <s v="United States"/>
    <x v="1"/>
    <x v="37"/>
    <s v="Post Falls"/>
    <n v="83854"/>
    <x v="13"/>
    <x v="0"/>
    <s v="2015"/>
    <d v="2015-01-14T00:00:00"/>
    <n v="-66.823599999999999"/>
    <n v="7"/>
    <n v="139.49"/>
    <n v="89716"/>
    <x v="0"/>
    <x v="0"/>
  </r>
  <r>
    <n v="24202"/>
    <s v="Medium"/>
    <n v="0.06"/>
    <n v="320.98"/>
    <n v="58.95"/>
    <n v="3149"/>
    <x v="0"/>
    <s v="Harriet Moore"/>
    <s v="Delivery Truck"/>
    <x v="3"/>
    <x v="2"/>
    <s v="Chairs &amp; Chairmats"/>
    <s v="Jumbo Drum"/>
    <x v="149"/>
    <n v="0.56999999999999995"/>
    <n v="0.49764754690309004"/>
    <s v="United States"/>
    <x v="1"/>
    <x v="37"/>
    <s v="Rexburg"/>
    <n v="83440"/>
    <x v="13"/>
    <x v="0"/>
    <s v="2015"/>
    <d v="2015-01-16T00:00:00"/>
    <n v="971.62200000000007"/>
    <n v="6"/>
    <n v="1952.43"/>
    <n v="89716"/>
    <x v="0"/>
    <x v="0"/>
  </r>
  <r>
    <n v="22291"/>
    <s v="Not Specified"/>
    <n v="0.1"/>
    <n v="208.16"/>
    <n v="68.02"/>
    <n v="3225"/>
    <x v="0"/>
    <s v="Robyn Crawford"/>
    <s v="Delivery Truck"/>
    <x v="0"/>
    <x v="0"/>
    <s v="Appliances"/>
    <s v="Jumbo Drum"/>
    <x v="150"/>
    <n v="0.57999999999999996"/>
    <n v="-0.17887644541564235"/>
    <s v="United States"/>
    <x v="2"/>
    <x v="34"/>
    <s v="Germantown"/>
    <n v="38138"/>
    <x v="13"/>
    <x v="0"/>
    <s v="2015"/>
    <d v="2015-01-14T00:00:00"/>
    <n v="-137.52199999999999"/>
    <n v="4"/>
    <n v="768.81"/>
    <n v="86507"/>
    <x v="0"/>
    <x v="0"/>
  </r>
  <r>
    <n v="22292"/>
    <s v="Not Specified"/>
    <n v="7.0000000000000007E-2"/>
    <n v="90.48"/>
    <n v="19.989999999999998"/>
    <n v="3226"/>
    <x v="1"/>
    <s v="Arthur Gold"/>
    <s v="Regular Air"/>
    <x v="0"/>
    <x v="0"/>
    <s v="Envelopes"/>
    <s v="Small Box"/>
    <x v="151"/>
    <n v="0.4"/>
    <n v="-6.4430994056382571E-2"/>
    <s v="United States"/>
    <x v="2"/>
    <x v="34"/>
    <s v="Hendersonville"/>
    <n v="37075"/>
    <x v="13"/>
    <x v="0"/>
    <s v="2015"/>
    <d v="2015-01-15T00:00:00"/>
    <n v="-11.815999999999999"/>
    <n v="2"/>
    <n v="183.39"/>
    <n v="86507"/>
    <x v="0"/>
    <x v="0"/>
  </r>
  <r>
    <n v="22293"/>
    <s v="Not Specified"/>
    <n v="0.01"/>
    <n v="9.48"/>
    <n v="7.29"/>
    <n v="3226"/>
    <x v="1"/>
    <s v="Arthur Gold"/>
    <s v="Express Air"/>
    <x v="0"/>
    <x v="2"/>
    <s v="Office Furnishings"/>
    <s v="Small Pack"/>
    <x v="152"/>
    <n v="0.45"/>
    <n v="18.521999999999998"/>
    <s v="United States"/>
    <x v="2"/>
    <x v="34"/>
    <s v="Hendersonville"/>
    <n v="37075"/>
    <x v="13"/>
    <x v="0"/>
    <s v="2015"/>
    <d v="2015-01-16T00:00:00"/>
    <n v="238.93379999999999"/>
    <n v="1"/>
    <n v="12.9"/>
    <n v="86507"/>
    <x v="0"/>
    <x v="0"/>
  </r>
  <r>
    <n v="22294"/>
    <s v="Not Specified"/>
    <n v="0.02"/>
    <n v="4.28"/>
    <n v="0.94"/>
    <n v="3226"/>
    <x v="1"/>
    <s v="Arthur Gold"/>
    <s v="Regular Air"/>
    <x v="0"/>
    <x v="0"/>
    <s v="Pens &amp; Art Supplies"/>
    <s v="Wrap Bag"/>
    <x v="145"/>
    <n v="0.56000000000000005"/>
    <n v="-5.8762437115707096"/>
    <s v="United States"/>
    <x v="2"/>
    <x v="34"/>
    <s v="Hendersonville"/>
    <n v="37075"/>
    <x v="13"/>
    <x v="0"/>
    <s v="2015"/>
    <d v="2015-01-15T00:00:00"/>
    <n v="-105.126"/>
    <n v="4"/>
    <n v="17.89"/>
    <n v="86507"/>
    <x v="0"/>
    <x v="0"/>
  </r>
  <r>
    <n v="24849"/>
    <s v="Medium"/>
    <n v="0.06"/>
    <n v="7.04"/>
    <n v="2.17"/>
    <n v="145"/>
    <x v="1"/>
    <s v="Rhonda Ivey"/>
    <s v="Regular Air"/>
    <x v="0"/>
    <x v="0"/>
    <s v="Paper"/>
    <s v="Wrap Bag"/>
    <x v="153"/>
    <n v="0.38"/>
    <n v="0.16963822525597269"/>
    <s v="United States"/>
    <x v="3"/>
    <x v="29"/>
    <s v="West Mifflin"/>
    <n v="15122"/>
    <x v="14"/>
    <x v="0"/>
    <s v="2015"/>
    <d v="2015-01-17T00:00:00"/>
    <n v="2.4851999999999999"/>
    <n v="2"/>
    <n v="14.65"/>
    <n v="91086"/>
    <x v="0"/>
    <x v="0"/>
  </r>
  <r>
    <n v="21103"/>
    <s v="Critical"/>
    <n v="0.09"/>
    <n v="2.88"/>
    <n v="0.7"/>
    <n v="152"/>
    <x v="1"/>
    <s v="Kent Kerr"/>
    <s v="Regular Air"/>
    <x v="2"/>
    <x v="0"/>
    <s v="Pens &amp; Art Supplies"/>
    <s v="Wrap Bag"/>
    <x v="154"/>
    <n v="0.56000000000000005"/>
    <n v="-31.403272727272732"/>
    <s v="United States"/>
    <x v="2"/>
    <x v="34"/>
    <s v="Knoxville"/>
    <n v="37918"/>
    <x v="14"/>
    <x v="0"/>
    <s v="2015"/>
    <d v="2015-01-16T00:00:00"/>
    <n v="-172.71800000000002"/>
    <n v="2"/>
    <n v="5.5"/>
    <n v="89520"/>
    <x v="0"/>
    <x v="0"/>
  </r>
  <r>
    <n v="22355"/>
    <s v="High"/>
    <n v="0.02"/>
    <n v="15.28"/>
    <n v="1.99"/>
    <n v="428"/>
    <x v="1"/>
    <s v="Ernest Barber"/>
    <s v="Regular Air"/>
    <x v="3"/>
    <x v="1"/>
    <s v="Computer Peripherals"/>
    <s v="Small Pack"/>
    <x v="155"/>
    <n v="0.42"/>
    <n v="0.69"/>
    <s v="United States"/>
    <x v="1"/>
    <x v="27"/>
    <s v="Carson City"/>
    <n v="89701"/>
    <x v="14"/>
    <x v="0"/>
    <s v="2015"/>
    <d v="2015-01-16T00:00:00"/>
    <n v="163.1574"/>
    <n v="15"/>
    <n v="236.46"/>
    <n v="88479"/>
    <x v="0"/>
    <x v="0"/>
  </r>
  <r>
    <n v="22356"/>
    <s v="High"/>
    <n v="0"/>
    <n v="85.99"/>
    <n v="3.3"/>
    <n v="428"/>
    <x v="1"/>
    <s v="Ernest Barber"/>
    <s v="Regular Air"/>
    <x v="3"/>
    <x v="1"/>
    <s v="Telephones and Communication"/>
    <s v="Small Pack"/>
    <x v="156"/>
    <n v="0.37"/>
    <n v="-4.0940801950690879"/>
    <s v="United States"/>
    <x v="1"/>
    <x v="27"/>
    <s v="Carson City"/>
    <n v="89701"/>
    <x v="14"/>
    <x v="0"/>
    <s v="2015"/>
    <d v="2015-01-16T00:00:00"/>
    <n v="-302.22500000000002"/>
    <n v="1"/>
    <n v="73.819999999999993"/>
    <n v="88479"/>
    <x v="0"/>
    <x v="0"/>
  </r>
  <r>
    <n v="22528"/>
    <s v="High"/>
    <n v="0.08"/>
    <n v="4.91"/>
    <n v="4.97"/>
    <n v="1212"/>
    <x v="1"/>
    <s v="Eileen Fletcher"/>
    <s v="Regular Air"/>
    <x v="3"/>
    <x v="0"/>
    <s v="Binders and Binder Accessories"/>
    <s v="Small Box"/>
    <x v="157"/>
    <n v="0.38"/>
    <n v="-1.6923240033927056"/>
    <s v="United States"/>
    <x v="0"/>
    <x v="0"/>
    <s v="Gary"/>
    <n v="46404"/>
    <x v="14"/>
    <x v="0"/>
    <s v="2015"/>
    <d v="2015-01-16T00:00:00"/>
    <n v="-99.762500000000003"/>
    <n v="12"/>
    <n v="58.95"/>
    <n v="88600"/>
    <x v="0"/>
    <x v="0"/>
  </r>
  <r>
    <n v="22529"/>
    <s v="High"/>
    <n v="0.01"/>
    <n v="3499.99"/>
    <n v="24.49"/>
    <n v="1212"/>
    <x v="1"/>
    <s v="Eileen Fletcher"/>
    <s v="Regular Air"/>
    <x v="3"/>
    <x v="1"/>
    <s v="Copiers and Fax"/>
    <s v="Large Box"/>
    <x v="158"/>
    <n v="0.37"/>
    <n v="-0.83362692593570742"/>
    <s v="United States"/>
    <x v="0"/>
    <x v="0"/>
    <s v="Gary"/>
    <n v="46404"/>
    <x v="14"/>
    <x v="0"/>
    <s v="2015"/>
    <d v="2015-01-16T00:00:00"/>
    <n v="-3061.82"/>
    <n v="1"/>
    <n v="3672.89"/>
    <n v="88600"/>
    <x v="0"/>
    <x v="0"/>
  </r>
  <r>
    <n v="22530"/>
    <s v="High"/>
    <n v="0.03"/>
    <n v="5.84"/>
    <n v="1.2"/>
    <n v="1213"/>
    <x v="1"/>
    <s v="Jeremy Pratt"/>
    <s v="Regular Air"/>
    <x v="3"/>
    <x v="0"/>
    <s v="Pens &amp; Art Supplies"/>
    <s v="Wrap Bag"/>
    <x v="7"/>
    <n v="0.55000000000000004"/>
    <n v="-8.5178875638839747E-4"/>
    <s v="United States"/>
    <x v="0"/>
    <x v="0"/>
    <s v="Granger"/>
    <n v="46530"/>
    <x v="14"/>
    <x v="0"/>
    <s v="2015"/>
    <d v="2015-01-17T00:00:00"/>
    <n v="-9.9999999999997868E-3"/>
    <n v="2"/>
    <n v="11.74"/>
    <n v="88600"/>
    <x v="0"/>
    <x v="0"/>
  </r>
  <r>
    <n v="5297"/>
    <s v="Not Specified"/>
    <n v="0"/>
    <n v="8.6"/>
    <n v="6.19"/>
    <n v="1402"/>
    <x v="1"/>
    <s v="Wesley Tate"/>
    <s v="Regular Air"/>
    <x v="3"/>
    <x v="0"/>
    <s v="Binders and Binder Accessories"/>
    <s v="Small Box"/>
    <x v="159"/>
    <n v="0.38"/>
    <n v="-9.5678849717564587E-2"/>
    <s v="United States"/>
    <x v="0"/>
    <x v="12"/>
    <s v="Chicago"/>
    <n v="60653"/>
    <x v="14"/>
    <x v="0"/>
    <s v="2015"/>
    <d v="2015-01-15T00:00:00"/>
    <n v="-42.8536"/>
    <n v="48"/>
    <n v="447.89"/>
    <n v="37729"/>
    <x v="0"/>
    <x v="0"/>
  </r>
  <r>
    <n v="23297"/>
    <s v="Not Specified"/>
    <n v="0"/>
    <n v="8.6"/>
    <n v="6.19"/>
    <n v="1405"/>
    <x v="1"/>
    <s v="Crystal Floyd"/>
    <s v="Regular Air"/>
    <x v="3"/>
    <x v="0"/>
    <s v="Binders and Binder Accessories"/>
    <s v="Small Box"/>
    <x v="159"/>
    <n v="0.38"/>
    <n v="-0.29661105653299991"/>
    <s v="United States"/>
    <x v="0"/>
    <x v="26"/>
    <s v="Battle Creek"/>
    <n v="49017"/>
    <x v="14"/>
    <x v="0"/>
    <s v="2015"/>
    <d v="2015-01-15T00:00:00"/>
    <n v="-33.211539999999999"/>
    <n v="12"/>
    <n v="111.97"/>
    <n v="86144"/>
    <x v="0"/>
    <x v="0"/>
  </r>
  <r>
    <n v="19769"/>
    <s v="High"/>
    <n v="0.08"/>
    <n v="8.09"/>
    <n v="7.96"/>
    <n v="1632"/>
    <x v="1"/>
    <s v="Lori Wolfe"/>
    <s v="Express Air"/>
    <x v="1"/>
    <x v="2"/>
    <s v="Office Furnishings"/>
    <s v="Small Box"/>
    <x v="160"/>
    <n v="0.49"/>
    <n v="0.33127461139896375"/>
    <s v="United States"/>
    <x v="2"/>
    <x v="2"/>
    <s v="Hattiesburg"/>
    <n v="39401"/>
    <x v="14"/>
    <x v="0"/>
    <s v="2015"/>
    <d v="2015-01-16T00:00:00"/>
    <n v="15.984"/>
    <n v="6"/>
    <n v="48.25"/>
    <n v="90530"/>
    <x v="0"/>
    <x v="0"/>
  </r>
  <r>
    <n v="19860"/>
    <s v="Critical"/>
    <n v="0.09"/>
    <n v="2.88"/>
    <n v="0.7"/>
    <n v="2791"/>
    <x v="0"/>
    <s v="Dawn Larson"/>
    <s v="Regular Air"/>
    <x v="3"/>
    <x v="0"/>
    <s v="Pens &amp; Art Supplies"/>
    <s v="Wrap Bag"/>
    <x v="161"/>
    <n v="0.56000000000000005"/>
    <n v="0.25142560912389839"/>
    <s v="United States"/>
    <x v="0"/>
    <x v="26"/>
    <s v="Madison Heights"/>
    <n v="48071"/>
    <x v="14"/>
    <x v="0"/>
    <s v="2015"/>
    <d v="2015-01-15T00:00:00"/>
    <n v="4.8499999999999996"/>
    <n v="7"/>
    <n v="19.29"/>
    <n v="88758"/>
    <x v="0"/>
    <x v="0"/>
  </r>
  <r>
    <n v="18950"/>
    <s v="Low"/>
    <n v="0.01"/>
    <n v="4.9800000000000004"/>
    <n v="4.75"/>
    <n v="3035"/>
    <x v="1"/>
    <s v="Tina Evans"/>
    <s v="Regular Air"/>
    <x v="1"/>
    <x v="0"/>
    <s v="Paper"/>
    <s v="Small Box"/>
    <x v="162"/>
    <n v="0.36"/>
    <n v="-1.4339769506895901"/>
    <s v="United States"/>
    <x v="0"/>
    <x v="12"/>
    <s v="Lombard"/>
    <n v="60148"/>
    <x v="14"/>
    <x v="0"/>
    <s v="2015"/>
    <d v="2015-01-20T00:00:00"/>
    <n v="-75.900400000000005"/>
    <n v="10"/>
    <n v="52.93"/>
    <n v="89128"/>
    <x v="0"/>
    <x v="0"/>
  </r>
  <r>
    <n v="18951"/>
    <s v="Low"/>
    <n v="0.04"/>
    <n v="6.35"/>
    <n v="1.02"/>
    <n v="3035"/>
    <x v="1"/>
    <s v="Tina Evans"/>
    <s v="Regular Air"/>
    <x v="1"/>
    <x v="0"/>
    <s v="Paper"/>
    <s v="Wrap Bag"/>
    <x v="163"/>
    <n v="0.39"/>
    <n v="0.69"/>
    <s v="United States"/>
    <x v="0"/>
    <x v="12"/>
    <s v="Lombard"/>
    <n v="60148"/>
    <x v="14"/>
    <x v="0"/>
    <s v="2015"/>
    <d v="2015-01-20T00:00:00"/>
    <n v="52.170899999999996"/>
    <n v="12"/>
    <n v="75.61"/>
    <n v="89128"/>
    <x v="0"/>
    <x v="0"/>
  </r>
  <r>
    <n v="18783"/>
    <s v="High"/>
    <n v="0.03"/>
    <n v="7.37"/>
    <n v="5.53"/>
    <n v="202"/>
    <x v="1"/>
    <s v="Max Small"/>
    <s v="Regular Air"/>
    <x v="3"/>
    <x v="1"/>
    <s v="Computer Peripherals"/>
    <s v="Small Pack"/>
    <x v="164"/>
    <n v="0.69"/>
    <n v="-1.5584566965846833"/>
    <s v="United States"/>
    <x v="0"/>
    <x v="21"/>
    <s v="Bartlesville"/>
    <n v="74006"/>
    <x v="15"/>
    <x v="0"/>
    <s v="2015"/>
    <d v="2015-01-18T00:00:00"/>
    <n v="-133.69999999999999"/>
    <n v="11"/>
    <n v="85.79"/>
    <n v="88972"/>
    <x v="0"/>
    <x v="0"/>
  </r>
  <r>
    <n v="25624"/>
    <s v="Critical"/>
    <n v="0.09"/>
    <n v="28.48"/>
    <n v="1.99"/>
    <n v="288"/>
    <x v="1"/>
    <s v="Patricia Cole Blair"/>
    <s v="Regular Air"/>
    <x v="0"/>
    <x v="1"/>
    <s v="Computer Peripherals"/>
    <s v="Small Pack"/>
    <x v="51"/>
    <n v="0.4"/>
    <n v="0.68999999999999984"/>
    <s v="United States"/>
    <x v="0"/>
    <x v="38"/>
    <s v="Wichita"/>
    <n v="67212"/>
    <x v="15"/>
    <x v="0"/>
    <s v="2015"/>
    <d v="2015-01-19T00:00:00"/>
    <n v="132.68699999999998"/>
    <n v="7"/>
    <n v="192.3"/>
    <n v="89762"/>
    <x v="0"/>
    <x v="0"/>
  </r>
  <r>
    <n v="25625"/>
    <s v="Critical"/>
    <n v="0.08"/>
    <n v="65.989999999999995"/>
    <n v="4.99"/>
    <n v="288"/>
    <x v="1"/>
    <s v="Patricia Cole Blair"/>
    <s v="Express Air"/>
    <x v="0"/>
    <x v="1"/>
    <s v="Telephones and Communication"/>
    <s v="Small Box"/>
    <x v="165"/>
    <n v="0.57999999999999996"/>
    <n v="0.66420264670498597"/>
    <s v="United States"/>
    <x v="0"/>
    <x v="38"/>
    <s v="Wichita"/>
    <n v="67212"/>
    <x v="15"/>
    <x v="0"/>
    <s v="2015"/>
    <d v="2015-01-18T00:00:00"/>
    <n v="496.89"/>
    <n v="14"/>
    <n v="748.1"/>
    <n v="89762"/>
    <x v="0"/>
    <x v="0"/>
  </r>
  <r>
    <n v="21086"/>
    <s v="Low"/>
    <n v="0.04"/>
    <n v="22.72"/>
    <n v="8.99"/>
    <n v="665"/>
    <x v="1"/>
    <s v="Miriam Mueller"/>
    <s v="Regular Air"/>
    <x v="3"/>
    <x v="2"/>
    <s v="Office Furnishings"/>
    <s v="Small Pack"/>
    <x v="93"/>
    <n v="0.44"/>
    <n v="-3.3520873474630699"/>
    <s v="United States"/>
    <x v="2"/>
    <x v="34"/>
    <s v="Murfreesboro"/>
    <n v="37130"/>
    <x v="15"/>
    <x v="0"/>
    <s v="2015"/>
    <d v="2015-01-20T00:00:00"/>
    <n v="-678.49599999999998"/>
    <n v="9"/>
    <n v="202.41"/>
    <n v="88677"/>
    <x v="0"/>
    <x v="0"/>
  </r>
  <r>
    <n v="3086"/>
    <s v="Low"/>
    <n v="0.04"/>
    <n v="22.72"/>
    <n v="8.99"/>
    <n v="667"/>
    <x v="1"/>
    <s v="Allison Kirby"/>
    <s v="Regular Air"/>
    <x v="3"/>
    <x v="2"/>
    <s v="Office Furnishings"/>
    <s v="Small Pack"/>
    <x v="93"/>
    <n v="0.44"/>
    <n v="8.4154108683634973E-2"/>
    <s v="United States"/>
    <x v="0"/>
    <x v="19"/>
    <s v="Dallas"/>
    <n v="75203"/>
    <x v="15"/>
    <x v="0"/>
    <s v="2015"/>
    <d v="2015-01-20T00:00:00"/>
    <n v="70.028000000000006"/>
    <n v="37"/>
    <n v="832.14"/>
    <n v="22147"/>
    <x v="0"/>
    <x v="0"/>
  </r>
  <r>
    <n v="23533"/>
    <s v="Critical"/>
    <n v="0.09"/>
    <n v="2.1800000000000002"/>
    <n v="0.78"/>
    <n v="1603"/>
    <x v="1"/>
    <s v="Alex Watkins"/>
    <s v="Regular Air"/>
    <x v="0"/>
    <x v="0"/>
    <s v="Rubber Bands"/>
    <s v="Wrap Bag"/>
    <x v="166"/>
    <n v="0.52"/>
    <n v="0.12838912133891214"/>
    <s v="United States"/>
    <x v="3"/>
    <x v="8"/>
    <s v="Woodmere"/>
    <n v="11598"/>
    <x v="15"/>
    <x v="0"/>
    <s v="2015"/>
    <d v="2015-01-18T00:00:00"/>
    <n v="2.4548000000000001"/>
    <n v="9"/>
    <n v="19.12"/>
    <n v="89679"/>
    <x v="0"/>
    <x v="0"/>
  </r>
  <r>
    <n v="23534"/>
    <s v="Critical"/>
    <n v="0.05"/>
    <n v="179.29"/>
    <n v="29.21"/>
    <n v="1603"/>
    <x v="1"/>
    <s v="Alex Watkins"/>
    <s v="Delivery Truck"/>
    <x v="0"/>
    <x v="2"/>
    <s v="Tables"/>
    <s v="Jumbo Box"/>
    <x v="167"/>
    <n v="0.76"/>
    <n v="-2.878695763609088"/>
    <s v="United States"/>
    <x v="3"/>
    <x v="8"/>
    <s v="Woodmere"/>
    <n v="11598"/>
    <x v="15"/>
    <x v="0"/>
    <s v="2015"/>
    <d v="2015-01-18T00:00:00"/>
    <n v="-537.27977732000011"/>
    <n v="1"/>
    <n v="186.64"/>
    <n v="89679"/>
    <x v="0"/>
    <x v="0"/>
  </r>
  <r>
    <n v="24941"/>
    <s v="Medium"/>
    <n v="0"/>
    <n v="13.43"/>
    <n v="5.5"/>
    <n v="1697"/>
    <x v="0"/>
    <s v="Holly Osborne"/>
    <s v="Regular Air"/>
    <x v="1"/>
    <x v="0"/>
    <s v="Storage &amp; Organization"/>
    <s v="Small Box"/>
    <x v="168"/>
    <n v="0.56999999999999995"/>
    <n v="-1.9590705573568012"/>
    <s v="United States"/>
    <x v="2"/>
    <x v="4"/>
    <s v="Hot Springs"/>
    <n v="71901"/>
    <x v="15"/>
    <x v="0"/>
    <s v="2015"/>
    <d v="2015-01-17T00:00:00"/>
    <n v="-253.77800000000002"/>
    <n v="9"/>
    <n v="129.54"/>
    <n v="86338"/>
    <x v="0"/>
    <x v="0"/>
  </r>
  <r>
    <n v="18345"/>
    <s v="Critical"/>
    <n v="0.02"/>
    <n v="110.98"/>
    <n v="13.99"/>
    <n v="2924"/>
    <x v="1"/>
    <s v="Courtney Nelson"/>
    <s v="Regular Air"/>
    <x v="2"/>
    <x v="2"/>
    <s v="Office Furnishings"/>
    <s v="Medium Box"/>
    <x v="169"/>
    <n v="0.69"/>
    <n v="-0.46944069218205092"/>
    <s v="United States"/>
    <x v="3"/>
    <x v="5"/>
    <s v="Laurel"/>
    <n v="20707"/>
    <x v="15"/>
    <x v="0"/>
    <s v="2015"/>
    <d v="2015-01-18T00:00:00"/>
    <n v="-106.3424"/>
    <n v="2"/>
    <n v="226.53"/>
    <n v="86591"/>
    <x v="0"/>
    <x v="0"/>
  </r>
  <r>
    <n v="18346"/>
    <s v="Critical"/>
    <n v="0.01"/>
    <n v="8.01"/>
    <n v="2.87"/>
    <n v="2924"/>
    <x v="1"/>
    <s v="Courtney Nelson"/>
    <s v="Regular Air"/>
    <x v="2"/>
    <x v="0"/>
    <s v="Paper"/>
    <s v="Wrap Bag"/>
    <x v="170"/>
    <n v="0.4"/>
    <n v="0.65516096139839752"/>
    <s v="United States"/>
    <x v="3"/>
    <x v="5"/>
    <s v="Laurel"/>
    <n v="20707"/>
    <x v="15"/>
    <x v="0"/>
    <s v="2015"/>
    <d v="2015-01-18T00:00:00"/>
    <n v="44.976799999999997"/>
    <n v="8"/>
    <n v="68.650000000000006"/>
    <n v="86591"/>
    <x v="0"/>
    <x v="0"/>
  </r>
  <r>
    <n v="19849"/>
    <s v="Not Specified"/>
    <n v="0.02"/>
    <n v="12.99"/>
    <n v="14.37"/>
    <n v="3036"/>
    <x v="1"/>
    <s v="Edith Reynolds"/>
    <s v="Regular Air"/>
    <x v="1"/>
    <x v="2"/>
    <s v="Office Furnishings"/>
    <s v="Large Box"/>
    <x v="116"/>
    <n v="0.73"/>
    <n v="-2.3633944411590777"/>
    <s v="United States"/>
    <x v="0"/>
    <x v="39"/>
    <s v="Mandan"/>
    <n v="58554"/>
    <x v="15"/>
    <x v="0"/>
    <s v="2015"/>
    <d v="2015-01-18T00:00:00"/>
    <n v="-159.86000000000001"/>
    <n v="5"/>
    <n v="67.64"/>
    <n v="89129"/>
    <x v="0"/>
    <x v="0"/>
  </r>
  <r>
    <n v="19850"/>
    <s v="Not Specified"/>
    <n v="0.05"/>
    <n v="35.44"/>
    <n v="7.5"/>
    <n v="3036"/>
    <x v="1"/>
    <s v="Edith Reynolds"/>
    <s v="Regular Air"/>
    <x v="1"/>
    <x v="0"/>
    <s v="Paper"/>
    <s v="Small Box"/>
    <x v="171"/>
    <n v="0.38"/>
    <n v="0.69"/>
    <s v="United States"/>
    <x v="0"/>
    <x v="39"/>
    <s v="Mandan"/>
    <n v="58554"/>
    <x v="15"/>
    <x v="0"/>
    <s v="2015"/>
    <d v="2015-01-18T00:00:00"/>
    <n v="165.88979999999998"/>
    <n v="7"/>
    <n v="240.42"/>
    <n v="89129"/>
    <x v="0"/>
    <x v="0"/>
  </r>
  <r>
    <n v="19851"/>
    <s v="Not Specified"/>
    <n v="0.02"/>
    <n v="12.98"/>
    <n v="3.14"/>
    <n v="3036"/>
    <x v="1"/>
    <s v="Edith Reynolds"/>
    <s v="Regular Air"/>
    <x v="1"/>
    <x v="0"/>
    <s v="Scissors, Rulers and Trimmers"/>
    <s v="Small Pack"/>
    <x v="172"/>
    <n v="0.6"/>
    <n v="0.40677874186550977"/>
    <s v="United States"/>
    <x v="0"/>
    <x v="39"/>
    <s v="Mandan"/>
    <n v="58554"/>
    <x v="15"/>
    <x v="0"/>
    <s v="2015"/>
    <d v="2015-01-19T00:00:00"/>
    <n v="75.010000000000005"/>
    <n v="14"/>
    <n v="184.4"/>
    <n v="89129"/>
    <x v="0"/>
    <x v="0"/>
  </r>
  <r>
    <n v="22459"/>
    <s v="Medium"/>
    <n v="0.1"/>
    <n v="5.81"/>
    <n v="8.49"/>
    <n v="3133"/>
    <x v="1"/>
    <s v="Kristine Singleton"/>
    <s v="Regular Air"/>
    <x v="3"/>
    <x v="0"/>
    <s v="Binders and Binder Accessories"/>
    <s v="Small Box"/>
    <x v="90"/>
    <n v="0.39"/>
    <n v="-5.394696736453203"/>
    <s v="United States"/>
    <x v="0"/>
    <x v="12"/>
    <s v="Naperville"/>
    <n v="60540"/>
    <x v="15"/>
    <x v="0"/>
    <s v="2015"/>
    <d v="2015-01-17T00:00:00"/>
    <n v="-350.43950000000001"/>
    <n v="12"/>
    <n v="64.959999999999994"/>
    <n v="86789"/>
    <x v="0"/>
    <x v="0"/>
  </r>
  <r>
    <n v="22460"/>
    <s v="Medium"/>
    <n v="0.03"/>
    <n v="1.81"/>
    <n v="0.75"/>
    <n v="3133"/>
    <x v="1"/>
    <s v="Kristine Singleton"/>
    <s v="Regular Air"/>
    <x v="3"/>
    <x v="0"/>
    <s v="Rubber Bands"/>
    <s v="Wrap Bag"/>
    <x v="173"/>
    <n v="0.52"/>
    <n v="0.21958202716823405"/>
    <s v="United States"/>
    <x v="0"/>
    <x v="12"/>
    <s v="Naperville"/>
    <n v="60540"/>
    <x v="15"/>
    <x v="0"/>
    <s v="2015"/>
    <d v="2015-01-17T00:00:00"/>
    <n v="4.2027999999999999"/>
    <n v="10"/>
    <n v="19.14"/>
    <n v="86789"/>
    <x v="0"/>
    <x v="0"/>
  </r>
  <r>
    <n v="22341"/>
    <s v="Low"/>
    <n v="0.04"/>
    <n v="2.98"/>
    <n v="2.0299999999999998"/>
    <n v="3385"/>
    <x v="1"/>
    <s v="Daniel Richmond"/>
    <s v="Express Air"/>
    <x v="3"/>
    <x v="0"/>
    <s v="Pens &amp; Art Supplies"/>
    <s v="Wrap Bag"/>
    <x v="174"/>
    <n v="0.56999999999999995"/>
    <n v="-1.4019108280254777"/>
    <s v="United States"/>
    <x v="3"/>
    <x v="28"/>
    <s v="Boardman"/>
    <n v="44512"/>
    <x v="15"/>
    <x v="0"/>
    <s v="2015"/>
    <d v="2015-01-16T00:00:00"/>
    <n v="-22.009999999999998"/>
    <n v="5"/>
    <n v="15.7"/>
    <n v="88745"/>
    <x v="0"/>
    <x v="0"/>
  </r>
  <r>
    <n v="22342"/>
    <s v="Low"/>
    <n v="0.01"/>
    <n v="125.99"/>
    <n v="8.99"/>
    <n v="3385"/>
    <x v="1"/>
    <s v="Daniel Richmond"/>
    <s v="Regular Air"/>
    <x v="3"/>
    <x v="1"/>
    <s v="Telephones and Communication"/>
    <s v="Small Box"/>
    <x v="94"/>
    <n v="0.59"/>
    <n v="0.62654862264012345"/>
    <s v="United States"/>
    <x v="3"/>
    <x v="28"/>
    <s v="Boardman"/>
    <n v="44512"/>
    <x v="15"/>
    <x v="0"/>
    <s v="2015"/>
    <d v="2015-01-21T00:00:00"/>
    <n v="426.46032000000002"/>
    <n v="6"/>
    <n v="680.65"/>
    <n v="88745"/>
    <x v="0"/>
    <x v="0"/>
  </r>
  <r>
    <n v="21401"/>
    <s v="Low"/>
    <n v="0.05"/>
    <n v="1.86"/>
    <n v="2.58"/>
    <n v="210"/>
    <x v="1"/>
    <s v="Floyd Dale"/>
    <s v="Regular Air"/>
    <x v="1"/>
    <x v="0"/>
    <s v="Rubber Bands"/>
    <s v="Wrap Bag"/>
    <x v="175"/>
    <n v="0.82"/>
    <n v="-3.7830777967064173"/>
    <s v="United States"/>
    <x v="3"/>
    <x v="8"/>
    <s v="Troy"/>
    <n v="12180"/>
    <x v="16"/>
    <x v="0"/>
    <s v="2015"/>
    <d v="2015-01-21T00:00:00"/>
    <n v="-66.62"/>
    <n v="9"/>
    <n v="17.61"/>
    <n v="85965"/>
    <x v="0"/>
    <x v="0"/>
  </r>
  <r>
    <n v="18278"/>
    <s v="Medium"/>
    <n v="0.05"/>
    <n v="328.14"/>
    <n v="91.05"/>
    <n v="366"/>
    <x v="0"/>
    <s v="Patrick Rosenthal"/>
    <s v="Delivery Truck"/>
    <x v="0"/>
    <x v="0"/>
    <s v="Appliances"/>
    <s v="Jumbo Drum"/>
    <x v="176"/>
    <n v="0.56999999999999995"/>
    <n v="0.20910639335765607"/>
    <s v="United States"/>
    <x v="3"/>
    <x v="40"/>
    <s v="Cranston"/>
    <n v="2910"/>
    <x v="16"/>
    <x v="0"/>
    <s v="2015"/>
    <d v="2015-01-19T00:00:00"/>
    <n v="411.5172"/>
    <n v="6"/>
    <n v="1967.98"/>
    <n v="87347"/>
    <x v="0"/>
    <x v="0"/>
  </r>
  <r>
    <n v="20494"/>
    <s v="Not Specified"/>
    <n v="0"/>
    <n v="1.88"/>
    <n v="1.49"/>
    <n v="526"/>
    <x v="1"/>
    <s v="April Hu"/>
    <s v="Regular Air"/>
    <x v="1"/>
    <x v="0"/>
    <s v="Binders and Binder Accessories"/>
    <s v="Small Box"/>
    <x v="177"/>
    <n v="0.37"/>
    <n v="-0.61282000787711699"/>
    <s v="United States"/>
    <x v="1"/>
    <x v="41"/>
    <s v="Mesa"/>
    <n v="85204"/>
    <x v="16"/>
    <x v="0"/>
    <s v="2015"/>
    <d v="2015-01-18T00:00:00"/>
    <n v="-15.5595"/>
    <n v="13"/>
    <n v="25.39"/>
    <n v="90027"/>
    <x v="0"/>
    <x v="0"/>
  </r>
  <r>
    <n v="20495"/>
    <s v="Not Specified"/>
    <n v="0.06"/>
    <n v="5.78"/>
    <n v="5.67"/>
    <n v="526"/>
    <x v="1"/>
    <s v="April Hu"/>
    <s v="Regular Air"/>
    <x v="1"/>
    <x v="0"/>
    <s v="Paper"/>
    <s v="Small Box"/>
    <x v="178"/>
    <n v="0.36"/>
    <n v="-1.2397158244528474"/>
    <s v="United States"/>
    <x v="1"/>
    <x v="41"/>
    <s v="Mesa"/>
    <n v="85204"/>
    <x v="16"/>
    <x v="0"/>
    <s v="2015"/>
    <d v="2015-01-18T00:00:00"/>
    <n v="-108.19"/>
    <n v="15"/>
    <n v="87.27"/>
    <n v="90027"/>
    <x v="0"/>
    <x v="0"/>
  </r>
  <r>
    <n v="19781"/>
    <s v="Critical"/>
    <n v="0.08"/>
    <n v="30.53"/>
    <n v="19.989999999999998"/>
    <n v="592"/>
    <x v="0"/>
    <s v="Eva Silverman"/>
    <s v="Regular Air"/>
    <x v="0"/>
    <x v="0"/>
    <s v="Labels"/>
    <s v="Small Box"/>
    <x v="179"/>
    <n v="0.39"/>
    <n v="-0.83907230559345158"/>
    <s v="United States"/>
    <x v="0"/>
    <x v="12"/>
    <s v="Wilmette"/>
    <n v="60091"/>
    <x v="16"/>
    <x v="0"/>
    <s v="2015"/>
    <d v="2015-01-17T00:00:00"/>
    <n v="-239.8656"/>
    <n v="10"/>
    <n v="285.87"/>
    <n v="86307"/>
    <x v="0"/>
    <x v="0"/>
  </r>
  <r>
    <n v="19782"/>
    <s v="Critical"/>
    <n v="0.01"/>
    <n v="1.68"/>
    <n v="1.57"/>
    <n v="593"/>
    <x v="0"/>
    <s v="Joel Huffman"/>
    <s v="Regular Air"/>
    <x v="0"/>
    <x v="0"/>
    <s v="Pens &amp; Art Supplies"/>
    <s v="Wrap Bag"/>
    <x v="180"/>
    <n v="0.59"/>
    <n v="-2.6236622484045165"/>
    <s v="United States"/>
    <x v="0"/>
    <x v="12"/>
    <s v="Woodridge"/>
    <n v="60517"/>
    <x v="16"/>
    <x v="0"/>
    <s v="2015"/>
    <d v="2015-01-19T00:00:00"/>
    <n v="-53.444000000000003"/>
    <n v="12"/>
    <n v="20.37"/>
    <n v="86307"/>
    <x v="0"/>
    <x v="0"/>
  </r>
  <r>
    <n v="19638"/>
    <s v="Medium"/>
    <n v="0.03"/>
    <n v="119.99"/>
    <n v="56.14"/>
    <n v="744"/>
    <x v="1"/>
    <s v="Joy Maxwell"/>
    <s v="Delivery Truck"/>
    <x v="2"/>
    <x v="1"/>
    <s v="Office Machines"/>
    <s v="Jumbo Box"/>
    <x v="181"/>
    <n v="0.39"/>
    <n v="0.90587352320811598"/>
    <s v="United States"/>
    <x v="1"/>
    <x v="41"/>
    <s v="Oro Valley"/>
    <n v="85737"/>
    <x v="16"/>
    <x v="0"/>
    <s v="2015"/>
    <d v="2015-01-19T00:00:00"/>
    <n v="1400.1"/>
    <n v="13"/>
    <n v="1545.58"/>
    <n v="87726"/>
    <x v="0"/>
    <x v="0"/>
  </r>
  <r>
    <n v="19639"/>
    <s v="Medium"/>
    <n v="0.05"/>
    <n v="115.79"/>
    <n v="1.99"/>
    <n v="745"/>
    <x v="0"/>
    <s v="Mary Page"/>
    <s v="Regular Air"/>
    <x v="2"/>
    <x v="1"/>
    <s v="Computer Peripherals"/>
    <s v="Small Pack"/>
    <x v="182"/>
    <n v="0.49"/>
    <n v="0.19144718210138748"/>
    <s v="United States"/>
    <x v="1"/>
    <x v="41"/>
    <s v="Peoria"/>
    <n v="85345"/>
    <x v="16"/>
    <x v="0"/>
    <s v="2015"/>
    <d v="2015-01-19T00:00:00"/>
    <n v="67.599999999999923"/>
    <n v="3"/>
    <n v="353.1"/>
    <n v="87726"/>
    <x v="0"/>
    <x v="0"/>
  </r>
  <r>
    <n v="21199"/>
    <s v="Critical"/>
    <n v="7.0000000000000007E-2"/>
    <n v="4.91"/>
    <n v="0.5"/>
    <n v="1531"/>
    <x v="0"/>
    <s v="Jon Ayers"/>
    <s v="Regular Air"/>
    <x v="2"/>
    <x v="0"/>
    <s v="Labels"/>
    <s v="Small Box"/>
    <x v="183"/>
    <n v="0.36"/>
    <n v="-5.5880935506732818"/>
    <s v="United States"/>
    <x v="2"/>
    <x v="9"/>
    <s v="Palm Coast"/>
    <n v="32137"/>
    <x v="16"/>
    <x v="0"/>
    <s v="2015"/>
    <d v="2015-01-18T00:00:00"/>
    <n v="-157.696"/>
    <n v="6"/>
    <n v="28.22"/>
    <n v="88852"/>
    <x v="0"/>
    <x v="0"/>
  </r>
  <r>
    <n v="24158"/>
    <s v="Medium"/>
    <n v="0.05"/>
    <n v="14.81"/>
    <n v="13.32"/>
    <n v="1702"/>
    <x v="1"/>
    <s v="Sandra Berry"/>
    <s v="Regular Air"/>
    <x v="1"/>
    <x v="0"/>
    <s v="Appliances"/>
    <s v="Small Box"/>
    <x v="184"/>
    <n v="0.43"/>
    <n v="-4.8598056537102474"/>
    <s v="United States"/>
    <x v="2"/>
    <x v="2"/>
    <s v="Meridian"/>
    <n v="39301"/>
    <x v="16"/>
    <x v="0"/>
    <s v="2015"/>
    <d v="2015-01-20T00:00:00"/>
    <n v="-220.05200000000002"/>
    <n v="3"/>
    <n v="45.28"/>
    <n v="90473"/>
    <x v="0"/>
    <x v="0"/>
  </r>
  <r>
    <n v="24159"/>
    <s v="Medium"/>
    <n v="0.05"/>
    <n v="4.2"/>
    <n v="2.2599999999999998"/>
    <n v="1702"/>
    <x v="1"/>
    <s v="Sandra Berry"/>
    <s v="Express Air"/>
    <x v="1"/>
    <x v="0"/>
    <s v="Paper"/>
    <s v="Wrap Bag"/>
    <x v="185"/>
    <n v="0.36"/>
    <n v="1.502827560795873"/>
    <s v="United States"/>
    <x v="2"/>
    <x v="2"/>
    <s v="Meridian"/>
    <n v="39301"/>
    <x v="16"/>
    <x v="0"/>
    <s v="2015"/>
    <d v="2015-01-19T00:00:00"/>
    <n v="20.393369999999997"/>
    <n v="3"/>
    <n v="13.57"/>
    <n v="90473"/>
    <x v="0"/>
    <x v="0"/>
  </r>
  <r>
    <n v="25761"/>
    <s v="Medium"/>
    <n v="0.05"/>
    <n v="5.68"/>
    <n v="1.39"/>
    <n v="1708"/>
    <x v="1"/>
    <s v="Lillian Day"/>
    <s v="Regular Air"/>
    <x v="0"/>
    <x v="0"/>
    <s v="Envelopes"/>
    <s v="Small Box"/>
    <x v="186"/>
    <n v="0.38"/>
    <n v="0.69000000000000006"/>
    <s v="United States"/>
    <x v="3"/>
    <x v="28"/>
    <s v="Shaker Heights"/>
    <n v="44118"/>
    <x v="16"/>
    <x v="0"/>
    <s v="2015"/>
    <d v="2015-01-18T00:00:00"/>
    <n v="38.281199999999998"/>
    <n v="10"/>
    <n v="55.48"/>
    <n v="88781"/>
    <x v="0"/>
    <x v="0"/>
  </r>
  <r>
    <n v="20619"/>
    <s v="Medium"/>
    <n v="0.06"/>
    <n v="16.48"/>
    <n v="1.99"/>
    <n v="1719"/>
    <x v="0"/>
    <s v="Russell W Melton"/>
    <s v="Regular Air"/>
    <x v="3"/>
    <x v="1"/>
    <s v="Computer Peripherals"/>
    <s v="Small Pack"/>
    <x v="187"/>
    <n v="0.42"/>
    <n v="-1.1284788886287367"/>
    <s v="United States"/>
    <x v="2"/>
    <x v="18"/>
    <s v="Northport"/>
    <n v="35473"/>
    <x v="16"/>
    <x v="0"/>
    <s v="2015"/>
    <d v="2015-01-19T00:00:00"/>
    <n v="-144.59200000000001"/>
    <n v="8"/>
    <n v="128.13"/>
    <n v="90786"/>
    <x v="0"/>
    <x v="0"/>
  </r>
  <r>
    <n v="19415"/>
    <s v="Medium"/>
    <n v="0.03"/>
    <n v="90.48"/>
    <n v="19.989999999999998"/>
    <n v="1873"/>
    <x v="1"/>
    <s v="Lisa Kim"/>
    <s v="Regular Air"/>
    <x v="3"/>
    <x v="0"/>
    <s v="Envelopes"/>
    <s v="Small Box"/>
    <x v="151"/>
    <n v="0.4"/>
    <n v="0.15401745410773396"/>
    <s v="United States"/>
    <x v="2"/>
    <x v="9"/>
    <s v="Palm Beach Gardens"/>
    <n v="33403"/>
    <x v="16"/>
    <x v="0"/>
    <s v="2015"/>
    <d v="2015-01-19T00:00:00"/>
    <n v="15.353999999999999"/>
    <n v="1"/>
    <n v="99.69"/>
    <n v="90099"/>
    <x v="0"/>
    <x v="0"/>
  </r>
  <r>
    <n v="19416"/>
    <s v="Medium"/>
    <n v="0.06"/>
    <n v="22.84"/>
    <n v="8.18"/>
    <n v="1873"/>
    <x v="1"/>
    <s v="Lisa Kim"/>
    <s v="Regular Air"/>
    <x v="3"/>
    <x v="0"/>
    <s v="Paper"/>
    <s v="Small Box"/>
    <x v="188"/>
    <n v="0.39"/>
    <n v="-2.3471965374778669"/>
    <s v="United States"/>
    <x v="2"/>
    <x v="9"/>
    <s v="Palm Beach Gardens"/>
    <n v="33403"/>
    <x v="16"/>
    <x v="0"/>
    <s v="2015"/>
    <d v="2015-01-17T00:00:00"/>
    <n v="-357.92399999999998"/>
    <n v="7"/>
    <n v="152.49"/>
    <n v="90099"/>
    <x v="0"/>
    <x v="0"/>
  </r>
  <r>
    <n v="23499"/>
    <s v="Not Specified"/>
    <n v="0.09"/>
    <n v="28.48"/>
    <n v="1.99"/>
    <n v="2059"/>
    <x v="1"/>
    <s v="Nathan Newton"/>
    <s v="Regular Air"/>
    <x v="3"/>
    <x v="1"/>
    <s v="Computer Peripherals"/>
    <s v="Small Pack"/>
    <x v="51"/>
    <n v="0.4"/>
    <n v="-3.7122937195773478"/>
    <s v="United States"/>
    <x v="2"/>
    <x v="13"/>
    <s v="High Point"/>
    <n v="27260"/>
    <x v="16"/>
    <x v="0"/>
    <s v="2015"/>
    <d v="2015-01-18T00:00:00"/>
    <n v="-1250.7460000000001"/>
    <n v="13"/>
    <n v="336.92"/>
    <n v="88039"/>
    <x v="0"/>
    <x v="0"/>
  </r>
  <r>
    <n v="22508"/>
    <s v="Medium"/>
    <n v="7.0000000000000007E-2"/>
    <n v="1.76"/>
    <n v="4.8600000000000003"/>
    <n v="2579"/>
    <x v="1"/>
    <s v="Marshall Sutherland"/>
    <s v="Regular Air"/>
    <x v="1"/>
    <x v="2"/>
    <s v="Office Furnishings"/>
    <s v="Small Box"/>
    <x v="189"/>
    <n v="0.41"/>
    <n v="2.2606689734717838E-2"/>
    <s v="United States"/>
    <x v="2"/>
    <x v="18"/>
    <s v="Phenix City"/>
    <n v="36869"/>
    <x v="16"/>
    <x v="0"/>
    <s v="2015"/>
    <d v="2015-01-17T00:00:00"/>
    <n v="0.58800000000001096"/>
    <n v="15"/>
    <n v="26.01"/>
    <n v="88297"/>
    <x v="1"/>
    <x v="0"/>
  </r>
  <r>
    <n v="6585"/>
    <s v="Medium"/>
    <n v="0.1"/>
    <n v="7.64"/>
    <n v="1.39"/>
    <n v="2618"/>
    <x v="1"/>
    <s v="Amy Hamrick Melvin"/>
    <s v="Regular Air"/>
    <x v="3"/>
    <x v="0"/>
    <s v="Envelopes"/>
    <s v="Small Box"/>
    <x v="190"/>
    <n v="0.36"/>
    <n v="0.12389516562908308"/>
    <s v="United States"/>
    <x v="3"/>
    <x v="8"/>
    <s v="New York City"/>
    <n v="10004"/>
    <x v="16"/>
    <x v="0"/>
    <s v="2015"/>
    <d v="2015-01-19T00:00:00"/>
    <n v="16.12"/>
    <n v="18"/>
    <n v="130.11000000000001"/>
    <n v="46884"/>
    <x v="0"/>
    <x v="0"/>
  </r>
  <r>
    <n v="6586"/>
    <s v="Medium"/>
    <n v="0"/>
    <n v="125.99"/>
    <n v="2.5"/>
    <n v="2618"/>
    <x v="1"/>
    <s v="Amy Hamrick Melvin"/>
    <s v="Regular Air"/>
    <x v="3"/>
    <x v="1"/>
    <s v="Telephones and Communication"/>
    <s v="Small Box"/>
    <x v="191"/>
    <n v="0.59"/>
    <n v="-2.4186304618485801"/>
    <s v="United States"/>
    <x v="3"/>
    <x v="8"/>
    <s v="New York City"/>
    <n v="10004"/>
    <x v="16"/>
    <x v="0"/>
    <s v="2015"/>
    <d v="2015-01-19T00:00:00"/>
    <n v="-815.90079999999989"/>
    <n v="3"/>
    <n v="337.34"/>
    <n v="46884"/>
    <x v="0"/>
    <x v="0"/>
  </r>
  <r>
    <n v="6587"/>
    <s v="Medium"/>
    <n v="0.1"/>
    <n v="11.55"/>
    <n v="2.36"/>
    <n v="2618"/>
    <x v="1"/>
    <s v="Amy Hamrick Melvin"/>
    <s v="Regular Air"/>
    <x v="3"/>
    <x v="0"/>
    <s v="Pens &amp; Art Supplies"/>
    <s v="Wrap Bag"/>
    <x v="110"/>
    <n v="0.55000000000000004"/>
    <n v="5.6370573761723081E-2"/>
    <s v="United States"/>
    <x v="3"/>
    <x v="8"/>
    <s v="New York City"/>
    <n v="10004"/>
    <x v="16"/>
    <x v="0"/>
    <s v="2015"/>
    <d v="2015-01-18T00:00:00"/>
    <n v="15.808000000000003"/>
    <n v="25"/>
    <n v="280.43"/>
    <n v="46884"/>
    <x v="0"/>
    <x v="0"/>
  </r>
  <r>
    <n v="18623"/>
    <s v="Medium"/>
    <n v="0.02"/>
    <n v="30.53"/>
    <n v="19.989999999999998"/>
    <n v="2628"/>
    <x v="0"/>
    <s v="Danielle P Rao"/>
    <s v="Express Air"/>
    <x v="3"/>
    <x v="0"/>
    <s v="Labels"/>
    <s v="Small Box"/>
    <x v="179"/>
    <n v="0.39"/>
    <n v="-0.12181416817178406"/>
    <s v="United States"/>
    <x v="0"/>
    <x v="21"/>
    <s v="Moore"/>
    <n v="73160"/>
    <x v="16"/>
    <x v="0"/>
    <s v="2015"/>
    <d v="2015-01-19T00:00:00"/>
    <n v="-54.63"/>
    <n v="14"/>
    <n v="448.47"/>
    <n v="85916"/>
    <x v="0"/>
    <x v="0"/>
  </r>
  <r>
    <n v="22612"/>
    <s v="Not Specified"/>
    <n v="0.05"/>
    <n v="28.15"/>
    <n v="6.17"/>
    <n v="2725"/>
    <x v="0"/>
    <s v="Katharine Hudson"/>
    <s v="Regular Air"/>
    <x v="1"/>
    <x v="0"/>
    <s v="Pens &amp; Art Supplies"/>
    <s v="Small Pack"/>
    <x v="192"/>
    <n v="0.55000000000000004"/>
    <n v="-0.23460585027268221"/>
    <s v="United States"/>
    <x v="2"/>
    <x v="34"/>
    <s v="Clarksville"/>
    <n v="37042"/>
    <x v="16"/>
    <x v="0"/>
    <s v="2015"/>
    <d v="2015-01-18T00:00:00"/>
    <n v="-66.248000000000005"/>
    <n v="10"/>
    <n v="282.38"/>
    <n v="88958"/>
    <x v="0"/>
    <x v="0"/>
  </r>
  <r>
    <n v="26220"/>
    <s v="Medium"/>
    <n v="0.02"/>
    <n v="11.58"/>
    <n v="5.72"/>
    <n v="1971"/>
    <x v="0"/>
    <s v="Marsha Roy"/>
    <s v="Regular Air"/>
    <x v="3"/>
    <x v="0"/>
    <s v="Envelopes"/>
    <s v="Small Box"/>
    <x v="193"/>
    <n v="0.35"/>
    <n v="-7.3211950394588499"/>
    <s v="United States"/>
    <x v="2"/>
    <x v="2"/>
    <s v="Tupelo"/>
    <n v="38801"/>
    <x v="17"/>
    <x v="0"/>
    <s v="2015"/>
    <d v="2015-01-19T00:00:00"/>
    <n v="-259.75599999999997"/>
    <n v="3"/>
    <n v="35.479999999999997"/>
    <n v="91550"/>
    <x v="0"/>
    <x v="0"/>
  </r>
  <r>
    <n v="26223"/>
    <s v="Medium"/>
    <n v="0.05"/>
    <n v="350.99"/>
    <n v="39"/>
    <n v="1972"/>
    <x v="1"/>
    <s v="Priscilla Brandon"/>
    <s v="Delivery Truck"/>
    <x v="3"/>
    <x v="2"/>
    <s v="Chairs &amp; Chairmats"/>
    <s v="Jumbo Drum"/>
    <x v="126"/>
    <n v="0.55000000000000004"/>
    <n v="0.69"/>
    <s v="United States"/>
    <x v="3"/>
    <x v="29"/>
    <s v="Willow Grove"/>
    <n v="19090"/>
    <x v="17"/>
    <x v="0"/>
    <s v="2015"/>
    <d v="2015-01-20T00:00:00"/>
    <n v="1469.7275999999999"/>
    <n v="6"/>
    <n v="2130.04"/>
    <n v="91550"/>
    <x v="0"/>
    <x v="0"/>
  </r>
  <r>
    <n v="26224"/>
    <s v="Medium"/>
    <n v="0.04"/>
    <n v="15.99"/>
    <n v="9.4"/>
    <n v="1972"/>
    <x v="1"/>
    <s v="Priscilla Brandon"/>
    <s v="Express Air"/>
    <x v="3"/>
    <x v="1"/>
    <s v="Office Machines"/>
    <s v="Small Box"/>
    <x v="194"/>
    <n v="0.49"/>
    <n v="-1.009094927536232"/>
    <s v="United States"/>
    <x v="3"/>
    <x v="29"/>
    <s v="Willow Grove"/>
    <n v="19090"/>
    <x v="17"/>
    <x v="0"/>
    <s v="2015"/>
    <d v="2015-01-20T00:00:00"/>
    <n v="-83.553060000000002"/>
    <n v="5"/>
    <n v="82.8"/>
    <n v="91550"/>
    <x v="0"/>
    <x v="0"/>
  </r>
  <r>
    <n v="21084"/>
    <s v="High"/>
    <n v="0.05"/>
    <n v="58.1"/>
    <n v="1.49"/>
    <n v="2443"/>
    <x v="1"/>
    <s v="Danny Richmond"/>
    <s v="Regular Air"/>
    <x v="3"/>
    <x v="0"/>
    <s v="Binders and Binder Accessories"/>
    <s v="Small Box"/>
    <x v="195"/>
    <n v="0.38"/>
    <n v="2.2108976267150164"/>
    <s v="United States"/>
    <x v="2"/>
    <x v="9"/>
    <s v="Miami"/>
    <n v="33142"/>
    <x v="17"/>
    <x v="0"/>
    <s v="2015"/>
    <d v="2015-01-18T00:00:00"/>
    <n v="1633.9859999999999"/>
    <n v="13"/>
    <n v="739.06"/>
    <n v="89299"/>
    <x v="0"/>
    <x v="0"/>
  </r>
  <r>
    <n v="18011"/>
    <s v="Low"/>
    <n v="0.09"/>
    <n v="2.88"/>
    <n v="0.7"/>
    <n v="259"/>
    <x v="0"/>
    <s v="Edward Pugh"/>
    <s v="Regular Air"/>
    <x v="2"/>
    <x v="0"/>
    <s v="Pens &amp; Art Supplies"/>
    <s v="Wrap Bag"/>
    <x v="196"/>
    <n v="0.56000000000000005"/>
    <n v="0.21808946171341928"/>
    <s v="United States"/>
    <x v="1"/>
    <x v="42"/>
    <s v="Santa Fe"/>
    <n v="87505"/>
    <x v="18"/>
    <x v="0"/>
    <s v="2015"/>
    <d v="2015-01-19T00:00:00"/>
    <n v="5.7532000000000005"/>
    <n v="10"/>
    <n v="26.38"/>
    <n v="85857"/>
    <x v="0"/>
    <x v="0"/>
  </r>
  <r>
    <n v="20874"/>
    <s v="Critical"/>
    <n v="0.1"/>
    <n v="18.97"/>
    <n v="9.0299999999999994"/>
    <n v="657"/>
    <x v="0"/>
    <s v="Derek McCormick"/>
    <s v="Regular Air"/>
    <x v="2"/>
    <x v="0"/>
    <s v="Paper"/>
    <s v="Small Box"/>
    <x v="197"/>
    <n v="0.37"/>
    <n v="-1.2268018246325392"/>
    <s v="United States"/>
    <x v="3"/>
    <x v="35"/>
    <s v="Oxford"/>
    <n v="1540"/>
    <x v="18"/>
    <x v="0"/>
    <s v="2015"/>
    <d v="2015-01-21T00:00:00"/>
    <n v="-24.204799999999999"/>
    <n v="1"/>
    <n v="19.73"/>
    <n v="91212"/>
    <x v="0"/>
    <x v="0"/>
  </r>
  <r>
    <n v="20875"/>
    <s v="Critical"/>
    <n v="0"/>
    <n v="119.99"/>
    <n v="56.14"/>
    <n v="659"/>
    <x v="0"/>
    <s v="Marjorie Arthur"/>
    <s v="Delivery Truck"/>
    <x v="2"/>
    <x v="1"/>
    <s v="Office Machines"/>
    <s v="Jumbo Box"/>
    <x v="181"/>
    <n v="0.39"/>
    <n v="-0.20479218247392533"/>
    <s v="United States"/>
    <x v="3"/>
    <x v="43"/>
    <s v="South Burlington"/>
    <n v="5403"/>
    <x v="18"/>
    <x v="0"/>
    <s v="2015"/>
    <d v="2015-01-20T00:00:00"/>
    <n v="-126.05777999999999"/>
    <n v="5"/>
    <n v="615.54"/>
    <n v="91212"/>
    <x v="0"/>
    <x v="0"/>
  </r>
  <r>
    <n v="20357"/>
    <s v="Critical"/>
    <n v="0.09"/>
    <n v="207.48"/>
    <n v="0.99"/>
    <n v="3095"/>
    <x v="0"/>
    <s v="Milton Lindsay"/>
    <s v="Regular Air"/>
    <x v="2"/>
    <x v="0"/>
    <s v="Appliances"/>
    <s v="Small Box"/>
    <x v="198"/>
    <n v="0.55000000000000004"/>
    <n v="0.69"/>
    <s v="United States"/>
    <x v="3"/>
    <x v="28"/>
    <s v="Hamilton"/>
    <n v="45011"/>
    <x v="18"/>
    <x v="0"/>
    <s v="2015"/>
    <d v="2015-01-21T00:00:00"/>
    <n v="683.9556"/>
    <n v="5"/>
    <n v="991.24"/>
    <n v="86220"/>
    <x v="0"/>
    <x v="0"/>
  </r>
  <r>
    <n v="23278"/>
    <s v="Medium"/>
    <n v="0.09"/>
    <n v="125.99"/>
    <n v="7.69"/>
    <n v="32"/>
    <x v="1"/>
    <s v="Matthew Berman"/>
    <s v="Express Air"/>
    <x v="3"/>
    <x v="1"/>
    <s v="Telephones and Communication"/>
    <s v="Small Box"/>
    <x v="199"/>
    <n v="0.59"/>
    <n v="0.26800714695935168"/>
    <s v="United States"/>
    <x v="1"/>
    <x v="14"/>
    <s v="Grants Pass"/>
    <n v="97526"/>
    <x v="19"/>
    <x v="0"/>
    <s v="2015"/>
    <d v="2015-01-22T00:00:00"/>
    <n v="209.99700000000001"/>
    <n v="8"/>
    <n v="783.55"/>
    <n v="89202"/>
    <x v="0"/>
    <x v="0"/>
  </r>
  <r>
    <n v="18757"/>
    <s v="Not Specified"/>
    <n v="0.02"/>
    <n v="6.48"/>
    <n v="6.6"/>
    <n v="493"/>
    <x v="1"/>
    <s v="Douglas Buck"/>
    <s v="Regular Air"/>
    <x v="2"/>
    <x v="0"/>
    <s v="Paper"/>
    <s v="Small Box"/>
    <x v="200"/>
    <n v="0.37"/>
    <n v="-1.3798530954879329"/>
    <s v="United States"/>
    <x v="1"/>
    <x v="6"/>
    <s v="Seatac"/>
    <n v="98158"/>
    <x v="19"/>
    <x v="0"/>
    <s v="2015"/>
    <d v="2015-01-22T00:00:00"/>
    <n v="-92.05"/>
    <n v="10"/>
    <n v="66.709999999999994"/>
    <n v="88906"/>
    <x v="0"/>
    <x v="0"/>
  </r>
  <r>
    <n v="18758"/>
    <s v="Not Specified"/>
    <n v="0.04"/>
    <n v="17.149999999999999"/>
    <n v="4.96"/>
    <n v="493"/>
    <x v="1"/>
    <s v="Douglas Buck"/>
    <s v="Regular Air"/>
    <x v="2"/>
    <x v="0"/>
    <s v="Storage &amp; Organization"/>
    <s v="Small Box"/>
    <x v="201"/>
    <n v="0.57999999999999996"/>
    <n v="7.0100963744837083E-2"/>
    <s v="United States"/>
    <x v="1"/>
    <x v="6"/>
    <s v="Seatac"/>
    <n v="98158"/>
    <x v="19"/>
    <x v="0"/>
    <s v="2015"/>
    <d v="2015-01-21T00:00:00"/>
    <n v="6.11"/>
    <n v="5"/>
    <n v="87.16"/>
    <n v="88906"/>
    <x v="0"/>
    <x v="0"/>
  </r>
  <r>
    <n v="21517"/>
    <s v="Not Specified"/>
    <n v="0.03"/>
    <n v="1270.99"/>
    <n v="19.989999999999998"/>
    <n v="524"/>
    <x v="1"/>
    <s v="Gina McKnight"/>
    <s v="Regular Air"/>
    <x v="2"/>
    <x v="0"/>
    <s v="Binders and Binder Accessories"/>
    <s v="Small Box"/>
    <x v="202"/>
    <n v="0.35"/>
    <n v="0.14042124209639975"/>
    <s v="United States"/>
    <x v="2"/>
    <x v="34"/>
    <s v="Farragut"/>
    <n v="37922"/>
    <x v="19"/>
    <x v="0"/>
    <s v="2015"/>
    <d v="2015-01-22T00:00:00"/>
    <n v="363.55199999999996"/>
    <n v="2"/>
    <n v="2589.0100000000002"/>
    <n v="91127"/>
    <x v="0"/>
    <x v="0"/>
  </r>
  <r>
    <n v="21518"/>
    <s v="Not Specified"/>
    <n v="7.0000000000000007E-2"/>
    <n v="2036.48"/>
    <n v="14.7"/>
    <n v="524"/>
    <x v="1"/>
    <s v="Gina McKnight"/>
    <s v="Delivery Truck"/>
    <x v="2"/>
    <x v="1"/>
    <s v="Office Machines"/>
    <s v="Jumbo Drum"/>
    <x v="1"/>
    <n v="0.55000000000000004"/>
    <n v="-6.0910382115495296E-3"/>
    <s v="United States"/>
    <x v="2"/>
    <x v="34"/>
    <s v="Farragut"/>
    <n v="37922"/>
    <x v="19"/>
    <x v="0"/>
    <s v="2015"/>
    <d v="2015-01-22T00:00:00"/>
    <n v="-11.536000000000001"/>
    <n v="1"/>
    <n v="1893.93"/>
    <n v="91127"/>
    <x v="0"/>
    <x v="0"/>
  </r>
  <r>
    <n v="25806"/>
    <s v="Not Specified"/>
    <n v="0.02"/>
    <n v="7.1"/>
    <n v="6.05"/>
    <n v="549"/>
    <x v="0"/>
    <s v="Dennis Boykin Townsend"/>
    <s v="Regular Air"/>
    <x v="3"/>
    <x v="0"/>
    <s v="Binders and Binder Accessories"/>
    <s v="Small Box"/>
    <x v="64"/>
    <n v="0.39"/>
    <n v="-1.0008745476477685"/>
    <s v="United States"/>
    <x v="1"/>
    <x v="42"/>
    <s v="Roswell"/>
    <n v="88201"/>
    <x v="19"/>
    <x v="0"/>
    <s v="2015"/>
    <d v="2015-01-20T00:00:00"/>
    <n v="-66.378"/>
    <n v="9"/>
    <n v="66.319999999999993"/>
    <n v="90908"/>
    <x v="0"/>
    <x v="0"/>
  </r>
  <r>
    <n v="25807"/>
    <s v="Not Specified"/>
    <n v="0.05"/>
    <n v="6.28"/>
    <n v="5.36"/>
    <n v="2464"/>
    <x v="1"/>
    <s v="Joe George"/>
    <s v="Regular Air"/>
    <x v="2"/>
    <x v="0"/>
    <s v="Binders and Binder Accessories"/>
    <s v="Small Box"/>
    <x v="203"/>
    <n v="0.4"/>
    <n v="3.3596214511041014E-2"/>
    <s v="United States"/>
    <x v="2"/>
    <x v="15"/>
    <s v="Bossier City"/>
    <n v="71111"/>
    <x v="19"/>
    <x v="0"/>
    <s v="2015"/>
    <d v="2015-01-23T00:00:00"/>
    <n v="1.278"/>
    <n v="6"/>
    <n v="38.04"/>
    <n v="88714"/>
    <x v="0"/>
    <x v="0"/>
  </r>
  <r>
    <n v="25808"/>
    <s v="Not Specified"/>
    <n v="0.04"/>
    <n v="3.08"/>
    <n v="0.99"/>
    <n v="2464"/>
    <x v="1"/>
    <s v="Joe George"/>
    <s v="Regular Air"/>
    <x v="2"/>
    <x v="0"/>
    <s v="Labels"/>
    <s v="Small Box"/>
    <x v="204"/>
    <n v="0.37"/>
    <n v="9.9762520573712656"/>
    <s v="United States"/>
    <x v="2"/>
    <x v="15"/>
    <s v="Bossier City"/>
    <n v="71111"/>
    <x v="19"/>
    <x v="0"/>
    <s v="2015"/>
    <d v="2015-01-21T00:00:00"/>
    <n v="424.28999999999996"/>
    <n v="14"/>
    <n v="42.53"/>
    <n v="88714"/>
    <x v="0"/>
    <x v="0"/>
  </r>
  <r>
    <n v="23392"/>
    <s v="Critical"/>
    <n v="0.02"/>
    <n v="60.22"/>
    <n v="3.5"/>
    <n v="3155"/>
    <x v="1"/>
    <s v="Julian Keith Mayer"/>
    <s v="Regular Air"/>
    <x v="3"/>
    <x v="0"/>
    <s v="Appliances"/>
    <s v="Small Box"/>
    <x v="205"/>
    <n v="0.56999999999999995"/>
    <n v="-0.35793340224453629"/>
    <s v="United States"/>
    <x v="2"/>
    <x v="9"/>
    <s v="Sanford"/>
    <n v="32771"/>
    <x v="19"/>
    <x v="0"/>
    <s v="2015"/>
    <d v="2015-01-21T00:00:00"/>
    <n v="-193.91399999999999"/>
    <n v="9"/>
    <n v="541.76"/>
    <n v="86898"/>
    <x v="0"/>
    <x v="0"/>
  </r>
  <r>
    <n v="22370"/>
    <s v="High"/>
    <n v="0.05"/>
    <n v="31.76"/>
    <n v="45.51"/>
    <n v="263"/>
    <x v="0"/>
    <s v="Carlos Hess"/>
    <s v="Delivery Truck"/>
    <x v="0"/>
    <x v="2"/>
    <s v="Tables"/>
    <s v="Jumbo Box"/>
    <x v="206"/>
    <n v="0.65"/>
    <n v="-7.1564240520470532"/>
    <s v="United States"/>
    <x v="3"/>
    <x v="28"/>
    <s v="Cleveland Heights"/>
    <n v="44106"/>
    <x v="20"/>
    <x v="0"/>
    <s v="2015"/>
    <d v="2015-01-23T00:00:00"/>
    <n v="-2177.9860960000001"/>
    <n v="9"/>
    <n v="304.33999999999997"/>
    <n v="86297"/>
    <x v="0"/>
    <x v="0"/>
  </r>
  <r>
    <n v="24180"/>
    <s v="Not Specified"/>
    <n v="0.04"/>
    <n v="15.51"/>
    <n v="17.78"/>
    <n v="584"/>
    <x v="0"/>
    <s v="Timothy Currie"/>
    <s v="Regular Air"/>
    <x v="3"/>
    <x v="0"/>
    <s v="Storage &amp; Organization"/>
    <s v="Small Box"/>
    <x v="68"/>
    <n v="0.59"/>
    <n v="-2.2767467715727361"/>
    <s v="United States"/>
    <x v="3"/>
    <x v="35"/>
    <s v="Woburn"/>
    <n v="1801"/>
    <x v="20"/>
    <x v="0"/>
    <s v="2015"/>
    <d v="2015-01-23T00:00:00"/>
    <n v="-266.22000000000003"/>
    <n v="7"/>
    <n v="116.93"/>
    <n v="88646"/>
    <x v="0"/>
    <x v="0"/>
  </r>
  <r>
    <n v="6080"/>
    <s v="Medium"/>
    <n v="0.04"/>
    <n v="30.73"/>
    <n v="4"/>
    <n v="1402"/>
    <x v="1"/>
    <s v="Wesley Tate"/>
    <s v="Regular Air"/>
    <x v="1"/>
    <x v="1"/>
    <s v="Computer Peripherals"/>
    <s v="Small Box"/>
    <x v="207"/>
    <n v="0.75"/>
    <n v="-1.4632189409081951E-2"/>
    <s v="United States"/>
    <x v="0"/>
    <x v="12"/>
    <s v="Chicago"/>
    <n v="60653"/>
    <x v="20"/>
    <x v="0"/>
    <s v="2015"/>
    <d v="2015-01-22T00:00:00"/>
    <n v="-20.79"/>
    <n v="48"/>
    <n v="1420.84"/>
    <n v="43079"/>
    <x v="0"/>
    <x v="0"/>
  </r>
  <r>
    <n v="24080"/>
    <s v="Medium"/>
    <n v="0.04"/>
    <n v="30.73"/>
    <n v="4"/>
    <n v="1405"/>
    <x v="1"/>
    <s v="Crystal Floyd"/>
    <s v="Regular Air"/>
    <x v="1"/>
    <x v="1"/>
    <s v="Computer Peripherals"/>
    <s v="Small Box"/>
    <x v="207"/>
    <n v="0.75"/>
    <n v="-5.8528757636327804E-2"/>
    <s v="United States"/>
    <x v="0"/>
    <x v="26"/>
    <s v="Battle Creek"/>
    <n v="49017"/>
    <x v="20"/>
    <x v="0"/>
    <s v="2015"/>
    <d v="2015-01-22T00:00:00"/>
    <n v="-20.79"/>
    <n v="12"/>
    <n v="355.21"/>
    <n v="86145"/>
    <x v="0"/>
    <x v="0"/>
  </r>
  <r>
    <n v="24937"/>
    <s v="Critical"/>
    <n v="0.04"/>
    <n v="9.7799999999999994"/>
    <n v="1.99"/>
    <n v="1473"/>
    <x v="0"/>
    <s v="Paul Puckett"/>
    <s v="Express Air"/>
    <x v="1"/>
    <x v="1"/>
    <s v="Computer Peripherals"/>
    <s v="Small Pack"/>
    <x v="208"/>
    <n v="0.43"/>
    <n v="0.69"/>
    <s v="United States"/>
    <x v="3"/>
    <x v="28"/>
    <s v="Wooster"/>
    <n v="44691"/>
    <x v="20"/>
    <x v="0"/>
    <s v="2015"/>
    <d v="2015-01-22T00:00:00"/>
    <n v="61.292699999999996"/>
    <n v="9"/>
    <n v="88.83"/>
    <n v="87076"/>
    <x v="0"/>
    <x v="0"/>
  </r>
  <r>
    <n v="23822"/>
    <s v="Not Specified"/>
    <n v="0.01"/>
    <n v="14.28"/>
    <n v="2.99"/>
    <n v="1709"/>
    <x v="1"/>
    <s v="Dennis Bowen"/>
    <s v="Regular Air"/>
    <x v="2"/>
    <x v="0"/>
    <s v="Binders and Binder Accessories"/>
    <s v="Small Box"/>
    <x v="209"/>
    <n v="0.39"/>
    <n v="0.68999671484888314"/>
    <s v="United States"/>
    <x v="3"/>
    <x v="29"/>
    <s v="Pottstown"/>
    <n v="19464"/>
    <x v="20"/>
    <x v="0"/>
    <s v="2015"/>
    <d v="2015-01-22T00:00:00"/>
    <n v="21.003500000000003"/>
    <n v="2"/>
    <n v="30.44"/>
    <n v="88782"/>
    <x v="0"/>
    <x v="0"/>
  </r>
  <r>
    <n v="24872"/>
    <s v="Not Specified"/>
    <n v="0.1"/>
    <n v="14.98"/>
    <n v="7.69"/>
    <n v="1727"/>
    <x v="0"/>
    <s v="Juanita Ballard"/>
    <s v="Express Air"/>
    <x v="0"/>
    <x v="0"/>
    <s v="Storage &amp; Organization"/>
    <s v="Small Box"/>
    <x v="210"/>
    <n v="0.56999999999999995"/>
    <n v="-0.66980228203118197"/>
    <s v="United States"/>
    <x v="3"/>
    <x v="28"/>
    <s v="Kent"/>
    <n v="44240"/>
    <x v="20"/>
    <x v="0"/>
    <s v="2015"/>
    <d v="2015-01-23T00:00:00"/>
    <n v="-76.900000000000006"/>
    <n v="8"/>
    <n v="114.81"/>
    <n v="87194"/>
    <x v="0"/>
    <x v="0"/>
  </r>
  <r>
    <n v="23966"/>
    <s v="Critical"/>
    <n v="0.04"/>
    <n v="205.99"/>
    <n v="8.99"/>
    <n v="1788"/>
    <x v="0"/>
    <s v="Valerie Siegel"/>
    <s v="Regular Air"/>
    <x v="2"/>
    <x v="1"/>
    <s v="Telephones and Communication"/>
    <s v="Small Box"/>
    <x v="211"/>
    <n v="0.56000000000000005"/>
    <n v="0.95285613715010964"/>
    <s v="United States"/>
    <x v="2"/>
    <x v="3"/>
    <s v="Woodstock"/>
    <n v="30188"/>
    <x v="20"/>
    <x v="0"/>
    <s v="2015"/>
    <d v="2015-01-22T00:00:00"/>
    <n v="960.98400000000004"/>
    <n v="6"/>
    <n v="1008.53"/>
    <n v="88256"/>
    <x v="0"/>
    <x v="0"/>
  </r>
  <r>
    <n v="22686"/>
    <s v="Not Specified"/>
    <n v="0.1"/>
    <n v="1889.99"/>
    <n v="19.989999999999998"/>
    <n v="1928"/>
    <x v="0"/>
    <s v="Gregory R Snow"/>
    <s v="Regular Air"/>
    <x v="1"/>
    <x v="0"/>
    <s v="Binders and Binder Accessories"/>
    <s v="Small Box"/>
    <x v="212"/>
    <n v="0.36"/>
    <n v="-2.3821414973908758E-2"/>
    <s v="United States"/>
    <x v="2"/>
    <x v="23"/>
    <s v="Greer"/>
    <n v="29651"/>
    <x v="20"/>
    <x v="0"/>
    <s v="2015"/>
    <d v="2015-01-21T00:00:00"/>
    <n v="-42.545999999999999"/>
    <n v="1"/>
    <n v="1786.04"/>
    <n v="88580"/>
    <x v="0"/>
    <x v="0"/>
  </r>
  <r>
    <n v="22600"/>
    <s v="Not Specified"/>
    <n v="0.04"/>
    <n v="355.98"/>
    <n v="58.92"/>
    <n v="1989"/>
    <x v="1"/>
    <s v="David Weaver"/>
    <s v="Delivery Truck"/>
    <x v="1"/>
    <x v="2"/>
    <s v="Chairs &amp; Chairmats"/>
    <s v="Jumbo Drum"/>
    <x v="213"/>
    <n v="0.64"/>
    <n v="0.3212745750870567"/>
    <s v="United States"/>
    <x v="1"/>
    <x v="16"/>
    <s v="Holladay"/>
    <n v="84117"/>
    <x v="20"/>
    <x v="0"/>
    <s v="2015"/>
    <d v="2015-01-22T00:00:00"/>
    <n v="882.93000000000006"/>
    <n v="8"/>
    <n v="2748.21"/>
    <n v="90000"/>
    <x v="0"/>
    <x v="0"/>
  </r>
  <r>
    <n v="22601"/>
    <s v="Not Specified"/>
    <n v="0.09"/>
    <n v="19.98"/>
    <n v="8.68"/>
    <n v="1989"/>
    <x v="1"/>
    <s v="David Weaver"/>
    <s v="Regular Air"/>
    <x v="1"/>
    <x v="0"/>
    <s v="Paper"/>
    <s v="Small Box"/>
    <x v="214"/>
    <n v="0.37"/>
    <n v="7.1685803197767989E-2"/>
    <s v="United States"/>
    <x v="1"/>
    <x v="16"/>
    <s v="Holladay"/>
    <n v="84117"/>
    <x v="20"/>
    <x v="0"/>
    <s v="2015"/>
    <d v="2015-01-22T00:00:00"/>
    <n v="6.6803999999999988"/>
    <n v="5"/>
    <n v="93.19"/>
    <n v="90000"/>
    <x v="0"/>
    <x v="0"/>
  </r>
  <r>
    <n v="25126"/>
    <s v="Low"/>
    <n v="0.04"/>
    <n v="100.98"/>
    <n v="7.18"/>
    <n v="2423"/>
    <x v="0"/>
    <s v="Nicholas Wallace"/>
    <s v="Regular Air"/>
    <x v="1"/>
    <x v="1"/>
    <s v="Computer Peripherals"/>
    <s v="Small Box"/>
    <x v="215"/>
    <n v="0.4"/>
    <n v="0.65059892506808703"/>
    <s v="United States"/>
    <x v="0"/>
    <x v="19"/>
    <s v="Hurst"/>
    <n v="76053"/>
    <x v="20"/>
    <x v="0"/>
    <s v="2015"/>
    <d v="2015-01-26T00:00:00"/>
    <n v="269.94"/>
    <n v="4"/>
    <n v="414.91"/>
    <n v="89054"/>
    <x v="0"/>
    <x v="0"/>
  </r>
  <r>
    <n v="23351"/>
    <s v="Medium"/>
    <n v="0.02"/>
    <n v="30.44"/>
    <n v="1.49"/>
    <n v="2796"/>
    <x v="0"/>
    <s v="Cindy McLeod"/>
    <s v="Regular Air"/>
    <x v="3"/>
    <x v="0"/>
    <s v="Binders and Binder Accessories"/>
    <s v="Small Box"/>
    <x v="216"/>
    <n v="0.37"/>
    <n v="0.69"/>
    <s v="United States"/>
    <x v="0"/>
    <x v="20"/>
    <s v="Sioux City"/>
    <n v="51106"/>
    <x v="20"/>
    <x v="0"/>
    <s v="2015"/>
    <d v="2015-01-23T00:00:00"/>
    <n v="266.76089999999999"/>
    <n v="12"/>
    <n v="386.61"/>
    <n v="87553"/>
    <x v="0"/>
    <x v="0"/>
  </r>
  <r>
    <n v="23350"/>
    <s v="Medium"/>
    <n v="0.02"/>
    <n v="4.91"/>
    <n v="0.5"/>
    <n v="2797"/>
    <x v="1"/>
    <s v="Cameron Kendall"/>
    <s v="Regular Air"/>
    <x v="3"/>
    <x v="0"/>
    <s v="Labels"/>
    <s v="Small Box"/>
    <x v="183"/>
    <n v="0.36"/>
    <n v="0.69"/>
    <s v="United States"/>
    <x v="3"/>
    <x v="29"/>
    <s v="Pittsburgh"/>
    <n v="15122"/>
    <x v="20"/>
    <x v="0"/>
    <s v="2015"/>
    <d v="2015-01-22T00:00:00"/>
    <n v="29.883900000000001"/>
    <n v="9"/>
    <n v="43.31"/>
    <n v="87553"/>
    <x v="0"/>
    <x v="0"/>
  </r>
  <r>
    <n v="23042"/>
    <s v="Medium"/>
    <n v="0.08"/>
    <n v="7.84"/>
    <n v="4.71"/>
    <n v="2855"/>
    <x v="1"/>
    <s v="Vicki Womble"/>
    <s v="Regular Air"/>
    <x v="3"/>
    <x v="0"/>
    <s v="Binders and Binder Accessories"/>
    <s v="Small Box"/>
    <x v="217"/>
    <n v="0.35"/>
    <n v="-0.1690753676470588"/>
    <s v="United States"/>
    <x v="1"/>
    <x v="6"/>
    <s v="Des Moines"/>
    <n v="98198"/>
    <x v="20"/>
    <x v="0"/>
    <s v="2015"/>
    <d v="2015-01-22T00:00:00"/>
    <n v="-12.876779999999998"/>
    <n v="10"/>
    <n v="76.16"/>
    <n v="87316"/>
    <x v="0"/>
    <x v="0"/>
  </r>
  <r>
    <n v="23043"/>
    <s v="Medium"/>
    <n v="0.03"/>
    <n v="105.34"/>
    <n v="24.49"/>
    <n v="2855"/>
    <x v="1"/>
    <s v="Vicki Womble"/>
    <s v="Regular Air"/>
    <x v="3"/>
    <x v="2"/>
    <s v="Office Furnishings"/>
    <s v="Large Box"/>
    <x v="218"/>
    <n v="0.61"/>
    <n v="0.59542142678251486"/>
    <s v="United States"/>
    <x v="1"/>
    <x v="6"/>
    <s v="Des Moines"/>
    <n v="98198"/>
    <x v="20"/>
    <x v="0"/>
    <s v="2015"/>
    <d v="2015-01-22T00:00:00"/>
    <n v="618.13080000000002"/>
    <n v="10"/>
    <n v="1038.1400000000001"/>
    <n v="87316"/>
    <x v="0"/>
    <x v="0"/>
  </r>
  <r>
    <n v="7137"/>
    <s v="Low"/>
    <n v="0.02"/>
    <n v="43.98"/>
    <n v="1.99"/>
    <n v="2882"/>
    <x v="1"/>
    <s v="Andrew Gonzalez"/>
    <s v="Regular Air"/>
    <x v="2"/>
    <x v="1"/>
    <s v="Computer Peripherals"/>
    <s v="Small Pack"/>
    <x v="219"/>
    <n v="0.44"/>
    <n v="0.19359545478274487"/>
    <s v="United States"/>
    <x v="2"/>
    <x v="13"/>
    <s v="Charlotte"/>
    <n v="28206"/>
    <x v="20"/>
    <x v="0"/>
    <s v="2015"/>
    <d v="2015-01-25T00:00:00"/>
    <n v="333.76049999999998"/>
    <n v="40"/>
    <n v="1724.01"/>
    <n v="50917"/>
    <x v="1"/>
    <x v="0"/>
  </r>
  <r>
    <n v="18940"/>
    <s v="Not Specified"/>
    <n v="0.01"/>
    <n v="24.95"/>
    <n v="2.99"/>
    <n v="3229"/>
    <x v="0"/>
    <s v="Sharon Kessler"/>
    <s v="Regular Air"/>
    <x v="0"/>
    <x v="0"/>
    <s v="Binders and Binder Accessories"/>
    <s v="Small Box"/>
    <x v="220"/>
    <n v="0.39"/>
    <n v="0.69"/>
    <s v="United States"/>
    <x v="0"/>
    <x v="31"/>
    <s v="Superior"/>
    <n v="54880"/>
    <x v="20"/>
    <x v="0"/>
    <s v="2015"/>
    <d v="2015-01-22T00:00:00"/>
    <n v="261.38579999999996"/>
    <n v="15"/>
    <n v="378.82"/>
    <n v="87435"/>
    <x v="0"/>
    <x v="0"/>
  </r>
  <r>
    <n v="18941"/>
    <s v="Not Specified"/>
    <n v="0"/>
    <n v="15.98"/>
    <n v="8.99"/>
    <n v="3230"/>
    <x v="1"/>
    <s v="Monica Stuart"/>
    <s v="Regular Air"/>
    <x v="0"/>
    <x v="1"/>
    <s v="Computer Peripherals"/>
    <s v="Small Pack"/>
    <x v="221"/>
    <n v="0.64"/>
    <n v="-0.89013010908135104"/>
    <s v="United States"/>
    <x v="0"/>
    <x v="31"/>
    <s v="Waukesha"/>
    <n v="53186"/>
    <x v="20"/>
    <x v="0"/>
    <s v="2015"/>
    <d v="2015-01-23T00:00:00"/>
    <n v="-135.46"/>
    <n v="9"/>
    <n v="152.18"/>
    <n v="87435"/>
    <x v="0"/>
    <x v="0"/>
  </r>
  <r>
    <n v="19058"/>
    <s v="Critical"/>
    <n v="0.09"/>
    <n v="32.979999999999997"/>
    <n v="5.5"/>
    <n v="151"/>
    <x v="1"/>
    <s v="Geoffrey Zhu"/>
    <s v="Regular Air"/>
    <x v="1"/>
    <x v="1"/>
    <s v="Computer Peripherals"/>
    <s v="Small Box"/>
    <x v="222"/>
    <n v="0.75"/>
    <n v="-0.32433557476785146"/>
    <s v="United States"/>
    <x v="2"/>
    <x v="34"/>
    <s v="Kingsport"/>
    <n v="37664"/>
    <x v="21"/>
    <x v="0"/>
    <s v="2015"/>
    <d v="2015-01-23T00:00:00"/>
    <n v="-20.258000000000003"/>
    <n v="2"/>
    <n v="62.46"/>
    <n v="89521"/>
    <x v="0"/>
    <x v="0"/>
  </r>
  <r>
    <n v="21955"/>
    <s v="Critical"/>
    <n v="0.01"/>
    <n v="80.98"/>
    <n v="35"/>
    <n v="1438"/>
    <x v="0"/>
    <s v="Jean Weiss Diaz"/>
    <s v="Regular Air"/>
    <x v="3"/>
    <x v="0"/>
    <s v="Storage &amp; Organization"/>
    <s v="Large Box"/>
    <x v="223"/>
    <n v="0.83"/>
    <n v="-1.528482992943285"/>
    <s v="United States"/>
    <x v="3"/>
    <x v="28"/>
    <s v="Elyria"/>
    <n v="44035"/>
    <x v="21"/>
    <x v="0"/>
    <s v="2015"/>
    <d v="2015-01-24T00:00:00"/>
    <n v="-409.37360000000001"/>
    <n v="3"/>
    <n v="267.83"/>
    <n v="90120"/>
    <x v="0"/>
    <x v="0"/>
  </r>
  <r>
    <n v="25920"/>
    <s v="High"/>
    <n v="0"/>
    <n v="115.99"/>
    <n v="5.92"/>
    <n v="1764"/>
    <x v="1"/>
    <s v="Michele Bradshaw"/>
    <s v="Regular Air"/>
    <x v="2"/>
    <x v="1"/>
    <s v="Telephones and Communication"/>
    <s v="Small Box"/>
    <x v="224"/>
    <n v="0.57999999999999996"/>
    <n v="-1.4453387566570726E-2"/>
    <s v="United States"/>
    <x v="2"/>
    <x v="9"/>
    <s v="Dunedin"/>
    <n v="34698"/>
    <x v="21"/>
    <x v="0"/>
    <s v="2015"/>
    <d v="2015-01-22T00:00:00"/>
    <n v="-16.772000000000002"/>
    <n v="11"/>
    <n v="1160.42"/>
    <n v="89775"/>
    <x v="0"/>
    <x v="0"/>
  </r>
  <r>
    <n v="3956"/>
    <s v="Critical"/>
    <n v="0"/>
    <n v="20.28"/>
    <n v="14.39"/>
    <n v="1959"/>
    <x v="1"/>
    <s v="Bonnie Matthews Rowland"/>
    <s v="Regular Air"/>
    <x v="3"/>
    <x v="2"/>
    <s v="Office Furnishings"/>
    <s v="Small Box"/>
    <x v="225"/>
    <n v="0.47"/>
    <n v="-0.321526402640264"/>
    <s v="United States"/>
    <x v="2"/>
    <x v="9"/>
    <s v="Miami"/>
    <n v="33916"/>
    <x v="21"/>
    <x v="0"/>
    <s v="2015"/>
    <d v="2015-01-22T00:00:00"/>
    <n v="-66.247299999999996"/>
    <n v="9"/>
    <n v="206.04"/>
    <n v="28225"/>
    <x v="0"/>
    <x v="0"/>
  </r>
  <r>
    <n v="23317"/>
    <s v="Low"/>
    <n v="0.06"/>
    <n v="6.98"/>
    <n v="1.6"/>
    <n v="2209"/>
    <x v="0"/>
    <s v="Sharon Thomas"/>
    <s v="Regular Air"/>
    <x v="1"/>
    <x v="0"/>
    <s v="Paper"/>
    <s v="Wrap Bag"/>
    <x v="226"/>
    <n v="0.38"/>
    <n v="-1.1683069224353628"/>
    <s v="United States"/>
    <x v="2"/>
    <x v="3"/>
    <s v="College Park"/>
    <n v="30337"/>
    <x v="21"/>
    <x v="0"/>
    <s v="2015"/>
    <d v="2015-01-29T00:00:00"/>
    <n v="-98.056000000000012"/>
    <n v="12"/>
    <n v="83.93"/>
    <n v="88030"/>
    <x v="0"/>
    <x v="0"/>
  </r>
  <r>
    <n v="19817"/>
    <s v="Medium"/>
    <n v="0.09"/>
    <n v="3.89"/>
    <n v="7.01"/>
    <n v="2422"/>
    <x v="1"/>
    <s v="Arlene Wiggins Dalton"/>
    <s v="Express Air"/>
    <x v="1"/>
    <x v="0"/>
    <s v="Binders and Binder Accessories"/>
    <s v="Small Box"/>
    <x v="227"/>
    <n v="0.37"/>
    <n v="-3.6256343984962407"/>
    <s v="United States"/>
    <x v="0"/>
    <x v="19"/>
    <s v="Huntsville"/>
    <n v="77340"/>
    <x v="21"/>
    <x v="0"/>
    <s v="2015"/>
    <d v="2015-01-24T00:00:00"/>
    <n v="-154.30700000000002"/>
    <n v="10"/>
    <n v="42.56"/>
    <n v="89055"/>
    <x v="0"/>
    <x v="0"/>
  </r>
  <r>
    <n v="25536"/>
    <s v="High"/>
    <n v="7.0000000000000007E-2"/>
    <n v="179.99"/>
    <n v="19.989999999999998"/>
    <n v="2456"/>
    <x v="1"/>
    <s v="Joan Beach"/>
    <s v="Regular Air"/>
    <x v="1"/>
    <x v="1"/>
    <s v="Computer Peripherals"/>
    <s v="Small Box"/>
    <x v="228"/>
    <n v="0.48"/>
    <n v="0.61691375785568259"/>
    <s v="United States"/>
    <x v="2"/>
    <x v="18"/>
    <s v="Mobile"/>
    <n v="36608"/>
    <x v="21"/>
    <x v="0"/>
    <s v="2015"/>
    <d v="2015-01-23T00:00:00"/>
    <n v="733.2822000000001"/>
    <n v="7"/>
    <n v="1188.6300000000001"/>
    <n v="89218"/>
    <x v="0"/>
    <x v="0"/>
  </r>
  <r>
    <n v="25537"/>
    <s v="High"/>
    <n v="0.02"/>
    <n v="92.23"/>
    <n v="39.61"/>
    <n v="2456"/>
    <x v="1"/>
    <s v="Joan Beach"/>
    <s v="Express Air"/>
    <x v="1"/>
    <x v="2"/>
    <s v="Office Furnishings"/>
    <s v="Medium Box"/>
    <x v="229"/>
    <n v="0.67"/>
    <n v="-0.89708237204558727"/>
    <s v="United States"/>
    <x v="2"/>
    <x v="18"/>
    <s v="Mobile"/>
    <n v="36608"/>
    <x v="21"/>
    <x v="0"/>
    <s v="2015"/>
    <d v="2015-01-23T00:00:00"/>
    <n v="-905.99039999999991"/>
    <n v="11"/>
    <n v="1009.93"/>
    <n v="89218"/>
    <x v="0"/>
    <x v="0"/>
  </r>
  <r>
    <n v="25535"/>
    <s v="High"/>
    <n v="0.02"/>
    <n v="15.22"/>
    <n v="9.73"/>
    <n v="2457"/>
    <x v="0"/>
    <s v="Yvonne Collier"/>
    <s v="Regular Air"/>
    <x v="1"/>
    <x v="0"/>
    <s v="Binders and Binder Accessories"/>
    <s v="Small Box"/>
    <x v="230"/>
    <n v="0.36"/>
    <n v="-0.15374854299928928"/>
    <s v="United States"/>
    <x v="0"/>
    <x v="11"/>
    <s v="Lino Lakes"/>
    <n v="55014"/>
    <x v="21"/>
    <x v="0"/>
    <s v="2015"/>
    <d v="2015-01-22T00:00:00"/>
    <n v="-21.63242"/>
    <n v="9"/>
    <n v="140.69999999999999"/>
    <n v="89218"/>
    <x v="0"/>
    <x v="0"/>
  </r>
  <r>
    <n v="25724"/>
    <s v="Medium"/>
    <n v="7.0000000000000007E-2"/>
    <n v="2.89"/>
    <n v="0.5"/>
    <n v="2873"/>
    <x v="1"/>
    <s v="Benjamin Gunter"/>
    <s v="Regular Air"/>
    <x v="0"/>
    <x v="0"/>
    <s v="Labels"/>
    <s v="Small Box"/>
    <x v="231"/>
    <n v="0.38"/>
    <n v="13.37353119321623"/>
    <s v="United States"/>
    <x v="2"/>
    <x v="9"/>
    <s v="Hialeah"/>
    <n v="33012"/>
    <x v="21"/>
    <x v="0"/>
    <s v="2015"/>
    <d v="2015-01-24T00:00:00"/>
    <n v="441.59399999999999"/>
    <n v="12"/>
    <n v="33.020000000000003"/>
    <n v="89872"/>
    <x v="0"/>
    <x v="0"/>
  </r>
  <r>
    <n v="25725"/>
    <s v="Medium"/>
    <n v="0"/>
    <n v="217.85"/>
    <n v="29.1"/>
    <n v="2873"/>
    <x v="1"/>
    <s v="Benjamin Gunter"/>
    <s v="Delivery Truck"/>
    <x v="0"/>
    <x v="2"/>
    <s v="Tables"/>
    <s v="Jumbo Box"/>
    <x v="232"/>
    <n v="0.68"/>
    <n v="0.17340636135673751"/>
    <s v="United States"/>
    <x v="2"/>
    <x v="9"/>
    <s v="Hialeah"/>
    <n v="33012"/>
    <x v="21"/>
    <x v="0"/>
    <s v="2015"/>
    <d v="2015-01-23T00:00:00"/>
    <n v="394.17"/>
    <n v="10"/>
    <n v="2273.1"/>
    <n v="89872"/>
    <x v="0"/>
    <x v="0"/>
  </r>
  <r>
    <n v="19909"/>
    <s v="Low"/>
    <n v="0.02"/>
    <n v="880.98"/>
    <n v="44.55"/>
    <n v="2896"/>
    <x v="1"/>
    <s v="Anna Ellis"/>
    <s v="Delivery Truck"/>
    <x v="1"/>
    <x v="2"/>
    <s v="Bookcases"/>
    <s v="Jumbo Box"/>
    <x v="63"/>
    <n v="0.62"/>
    <n v="0.69"/>
    <s v="United States"/>
    <x v="0"/>
    <x v="11"/>
    <s v="Mankato"/>
    <n v="56001"/>
    <x v="21"/>
    <x v="0"/>
    <s v="2015"/>
    <d v="2015-01-26T00:00:00"/>
    <n v="4861.0637999999999"/>
    <n v="8"/>
    <n v="7045.02"/>
    <n v="86925"/>
    <x v="0"/>
    <x v="0"/>
  </r>
  <r>
    <n v="19481"/>
    <s v="Not Specified"/>
    <n v="0"/>
    <n v="6.84"/>
    <n v="8.3699999999999992"/>
    <n v="1692"/>
    <x v="0"/>
    <s v="Rhonda Schroeder"/>
    <s v="Regular Air"/>
    <x v="2"/>
    <x v="0"/>
    <s v="Scissors, Rulers and Trimmers"/>
    <s v="Small Pack"/>
    <x v="233"/>
    <n v="0.57999999999999996"/>
    <n v="-3.2510319345473739"/>
    <s v="United States"/>
    <x v="0"/>
    <x v="38"/>
    <s v="Newton"/>
    <n v="67114"/>
    <x v="22"/>
    <x v="0"/>
    <s v="2015"/>
    <d v="2015-01-24T00:00:00"/>
    <n v="-123.1816"/>
    <n v="5"/>
    <n v="37.89"/>
    <n v="90189"/>
    <x v="0"/>
    <x v="0"/>
  </r>
  <r>
    <n v="19482"/>
    <s v="Not Specified"/>
    <n v="7.0000000000000007E-2"/>
    <n v="30.98"/>
    <n v="5.76"/>
    <n v="1693"/>
    <x v="1"/>
    <s v="Melinda Thornton"/>
    <s v="Regular Air"/>
    <x v="2"/>
    <x v="0"/>
    <s v="Paper"/>
    <s v="Small Box"/>
    <x v="234"/>
    <n v="0.4"/>
    <n v="-8.3766252654236595E-2"/>
    <s v="United States"/>
    <x v="2"/>
    <x v="25"/>
    <s v="Reston"/>
    <n v="20190"/>
    <x v="22"/>
    <x v="0"/>
    <s v="2015"/>
    <d v="2015-01-25T00:00:00"/>
    <n v="-28.798000000000002"/>
    <n v="11"/>
    <n v="343.79"/>
    <n v="90189"/>
    <x v="0"/>
    <x v="0"/>
  </r>
  <r>
    <n v="21485"/>
    <s v="Medium"/>
    <n v="0.01"/>
    <n v="73.98"/>
    <n v="12.14"/>
    <n v="3350"/>
    <x v="0"/>
    <s v="Amy York"/>
    <s v="Regular Air"/>
    <x v="0"/>
    <x v="1"/>
    <s v="Computer Peripherals"/>
    <s v="Small Box"/>
    <x v="235"/>
    <n v="0.67"/>
    <n v="-7.5648326479621053E-2"/>
    <s v="United States"/>
    <x v="1"/>
    <x v="6"/>
    <s v="Parkland"/>
    <n v="98444"/>
    <x v="22"/>
    <x v="0"/>
    <s v="2015"/>
    <d v="2015-01-25T00:00:00"/>
    <n v="-29.065600000000003"/>
    <n v="5"/>
    <n v="384.22"/>
    <n v="91296"/>
    <x v="0"/>
    <x v="0"/>
  </r>
  <r>
    <n v="22180"/>
    <s v="Not Specified"/>
    <n v="0.09"/>
    <n v="15.28"/>
    <n v="10.91"/>
    <n v="275"/>
    <x v="0"/>
    <s v="Roger Blalock Cassidy"/>
    <s v="Regular Air"/>
    <x v="3"/>
    <x v="0"/>
    <s v="Binders and Binder Accessories"/>
    <s v="Small Box"/>
    <x v="236"/>
    <n v="0.36"/>
    <n v="-0.84118985695708703"/>
    <s v="United States"/>
    <x v="3"/>
    <x v="22"/>
    <s v="Fairfield"/>
    <n v="6824"/>
    <x v="23"/>
    <x v="0"/>
    <s v="2015"/>
    <d v="2015-01-25T00:00:00"/>
    <n v="-51.75"/>
    <n v="4"/>
    <n v="61.52"/>
    <n v="89292"/>
    <x v="0"/>
    <x v="0"/>
  </r>
  <r>
    <n v="4903"/>
    <s v="Critical"/>
    <n v="0.03"/>
    <n v="1.88"/>
    <n v="1.49"/>
    <n v="604"/>
    <x v="1"/>
    <s v="Lindsay P Ashley"/>
    <s v="Regular Air"/>
    <x v="1"/>
    <x v="0"/>
    <s v="Binders and Binder Accessories"/>
    <s v="Small Box"/>
    <x v="177"/>
    <n v="0.37"/>
    <n v="-0.1475713448006255"/>
    <s v="United States"/>
    <x v="1"/>
    <x v="7"/>
    <s v="Los Angeles"/>
    <n v="90045"/>
    <x v="23"/>
    <x v="0"/>
    <s v="2015"/>
    <d v="2015-01-25T00:00:00"/>
    <n v="-15.099500000000001"/>
    <n v="52"/>
    <n v="102.32"/>
    <n v="34882"/>
    <x v="0"/>
    <x v="0"/>
  </r>
  <r>
    <n v="20664"/>
    <s v="High"/>
    <n v="0.01"/>
    <n v="14.42"/>
    <n v="6.75"/>
    <n v="830"/>
    <x v="0"/>
    <s v="Douglas Sutton"/>
    <s v="Regular Air"/>
    <x v="3"/>
    <x v="0"/>
    <s v="Appliances"/>
    <s v="Medium Box"/>
    <x v="117"/>
    <n v="0.52"/>
    <n v="-0.15377599822044269"/>
    <s v="United States"/>
    <x v="1"/>
    <x v="1"/>
    <s v="Wheat Ridge"/>
    <n v="80033"/>
    <x v="23"/>
    <x v="0"/>
    <s v="2015"/>
    <d v="2015-01-24T00:00:00"/>
    <n v="-13.826000000000001"/>
    <n v="6"/>
    <n v="89.91"/>
    <n v="90270"/>
    <x v="0"/>
    <x v="0"/>
  </r>
  <r>
    <n v="22639"/>
    <s v="Low"/>
    <n v="0.08"/>
    <n v="67.84"/>
    <n v="0.99"/>
    <n v="997"/>
    <x v="0"/>
    <s v="Phillip Pollard"/>
    <s v="Regular Air"/>
    <x v="0"/>
    <x v="0"/>
    <s v="Appliances"/>
    <s v="Small Box"/>
    <x v="237"/>
    <n v="0.57999999999999996"/>
    <n v="-0.37125981778196671"/>
    <s v="United States"/>
    <x v="3"/>
    <x v="36"/>
    <s v="Bayonne"/>
    <n v="7002"/>
    <x v="23"/>
    <x v="0"/>
    <s v="2015"/>
    <d v="2015-01-29T00:00:00"/>
    <n v="-23.634399999999999"/>
    <n v="1"/>
    <n v="63.66"/>
    <n v="89431"/>
    <x v="0"/>
    <x v="0"/>
  </r>
  <r>
    <n v="22125"/>
    <s v="Low"/>
    <n v="0.1"/>
    <n v="238.4"/>
    <n v="24.49"/>
    <n v="1281"/>
    <x v="1"/>
    <s v="Pauline Denton"/>
    <s v="Regular Air"/>
    <x v="0"/>
    <x v="2"/>
    <s v="Chairs &amp; Chairmats"/>
    <s v="Large Box"/>
    <x v="238"/>
    <m/>
    <n v="0.49325691744153283"/>
    <s v="United States"/>
    <x v="0"/>
    <x v="0"/>
    <s v="Vincennes"/>
    <n v="47591"/>
    <x v="23"/>
    <x v="0"/>
    <s v="2015"/>
    <d v="2015-01-26T00:00:00"/>
    <n v="875.28440000000001"/>
    <n v="8"/>
    <n v="1774.5"/>
    <n v="89112"/>
    <x v="0"/>
    <x v="0"/>
  </r>
  <r>
    <n v="22126"/>
    <s v="Low"/>
    <n v="0.03"/>
    <n v="199.99"/>
    <n v="24.49"/>
    <n v="1281"/>
    <x v="1"/>
    <s v="Pauline Denton"/>
    <s v="Express Air"/>
    <x v="0"/>
    <x v="1"/>
    <s v="Copiers and Fax"/>
    <s v="Large Box"/>
    <x v="239"/>
    <n v="0.46"/>
    <n v="0.69"/>
    <s v="United States"/>
    <x v="0"/>
    <x v="0"/>
    <s v="Vincennes"/>
    <n v="47591"/>
    <x v="23"/>
    <x v="0"/>
    <s v="2015"/>
    <d v="2015-01-26T00:00:00"/>
    <n v="727.73609999999996"/>
    <n v="5"/>
    <n v="1054.69"/>
    <n v="89112"/>
    <x v="0"/>
    <x v="0"/>
  </r>
  <r>
    <n v="4125"/>
    <s v="Low"/>
    <n v="0.1"/>
    <n v="238.4"/>
    <n v="24.49"/>
    <n v="1282"/>
    <x v="1"/>
    <s v="Dana Sharpe"/>
    <s v="Regular Air"/>
    <x v="0"/>
    <x v="2"/>
    <s v="Chairs &amp; Chairmats"/>
    <s v="Large Box"/>
    <x v="238"/>
    <m/>
    <n v="6.9228884991712245E-2"/>
    <s v="United States"/>
    <x v="3"/>
    <x v="29"/>
    <s v="Philadelphia"/>
    <n v="19134"/>
    <x v="23"/>
    <x v="0"/>
    <s v="2015"/>
    <d v="2015-01-26T00:00:00"/>
    <n v="460.67600000000004"/>
    <n v="30"/>
    <n v="6654.39"/>
    <n v="29319"/>
    <x v="0"/>
    <x v="0"/>
  </r>
  <r>
    <n v="4126"/>
    <s v="Low"/>
    <n v="0.03"/>
    <n v="199.99"/>
    <n v="24.49"/>
    <n v="1282"/>
    <x v="1"/>
    <s v="Dana Sharpe"/>
    <s v="Express Air"/>
    <x v="0"/>
    <x v="1"/>
    <s v="Copiers and Fax"/>
    <s v="Large Box"/>
    <x v="239"/>
    <n v="0.46"/>
    <n v="8.8814341409895498E-2"/>
    <s v="United States"/>
    <x v="3"/>
    <x v="29"/>
    <s v="Philadelphia"/>
    <n v="19134"/>
    <x v="23"/>
    <x v="0"/>
    <s v="2015"/>
    <d v="2015-01-26T00:00:00"/>
    <n v="393.41999999999996"/>
    <n v="21"/>
    <n v="4429.6899999999996"/>
    <n v="29319"/>
    <x v="0"/>
    <x v="0"/>
  </r>
  <r>
    <n v="19251"/>
    <s v="Not Specified"/>
    <n v="0"/>
    <n v="101.41"/>
    <n v="35"/>
    <n v="1653"/>
    <x v="1"/>
    <s v="Charles Cline"/>
    <s v="Express Air"/>
    <x v="3"/>
    <x v="0"/>
    <s v="Storage &amp; Organization"/>
    <s v="Large Box"/>
    <x v="240"/>
    <n v="0.82"/>
    <n v="-0.4144903651115619"/>
    <s v="United States"/>
    <x v="1"/>
    <x v="7"/>
    <s v="Thousand Oaks"/>
    <n v="91360"/>
    <x v="23"/>
    <x v="0"/>
    <s v="2015"/>
    <d v="2015-01-25T00:00:00"/>
    <n v="-457.73"/>
    <n v="10"/>
    <n v="1104.32"/>
    <n v="89885"/>
    <x v="0"/>
    <x v="0"/>
  </r>
  <r>
    <n v="19252"/>
    <s v="Not Specified"/>
    <n v="0.1"/>
    <n v="95.99"/>
    <n v="4.9000000000000004"/>
    <n v="1653"/>
    <x v="1"/>
    <s v="Charles Cline"/>
    <s v="Regular Air"/>
    <x v="3"/>
    <x v="1"/>
    <s v="Telephones and Communication"/>
    <s v="Small Box"/>
    <x v="241"/>
    <n v="0.56000000000000005"/>
    <n v="-1.7934846461949263"/>
    <s v="United States"/>
    <x v="1"/>
    <x v="7"/>
    <s v="Thousand Oaks"/>
    <n v="91360"/>
    <x v="23"/>
    <x v="0"/>
    <s v="2015"/>
    <d v="2015-01-25T00:00:00"/>
    <n v="-268.66399999999999"/>
    <n v="2"/>
    <n v="149.80000000000001"/>
    <n v="89885"/>
    <x v="0"/>
    <x v="0"/>
  </r>
  <r>
    <n v="22798"/>
    <s v="Low"/>
    <n v="0.05"/>
    <n v="115.99"/>
    <n v="5.26"/>
    <n v="1690"/>
    <x v="1"/>
    <s v="Neil Bailey"/>
    <s v="Regular Air"/>
    <x v="3"/>
    <x v="1"/>
    <s v="Telephones and Communication"/>
    <s v="Small Box"/>
    <x v="242"/>
    <n v="0.56999999999999995"/>
    <n v="0.69"/>
    <s v="United States"/>
    <x v="3"/>
    <x v="29"/>
    <s v="Harrisburg"/>
    <n v="17112"/>
    <x v="23"/>
    <x v="0"/>
    <s v="2015"/>
    <d v="2015-01-28T00:00:00"/>
    <n v="616.53569999999991"/>
    <n v="9"/>
    <n v="893.53"/>
    <n v="91076"/>
    <x v="0"/>
    <x v="0"/>
  </r>
  <r>
    <n v="26148"/>
    <s v="Medium"/>
    <n v="0.01"/>
    <n v="11.7"/>
    <n v="6.96"/>
    <n v="2283"/>
    <x v="0"/>
    <s v="Nancy Holden"/>
    <s v="Regular Air"/>
    <x v="1"/>
    <x v="0"/>
    <s v="Appliances"/>
    <s v="Medium Box"/>
    <x v="243"/>
    <n v="0.5"/>
    <n v="-0.37666189670872902"/>
    <s v="United States"/>
    <x v="0"/>
    <x v="31"/>
    <s v="Franklin"/>
    <n v="53132"/>
    <x v="23"/>
    <x v="0"/>
    <s v="2015"/>
    <d v="2015-01-26T00:00:00"/>
    <n v="-28.954000000000001"/>
    <n v="6"/>
    <n v="76.87"/>
    <n v="85947"/>
    <x v="0"/>
    <x v="0"/>
  </r>
  <r>
    <n v="19971"/>
    <s v="Low"/>
    <n v="0.02"/>
    <n v="50.98"/>
    <n v="13.66"/>
    <n v="2613"/>
    <x v="0"/>
    <s v="Anthony Stanley"/>
    <s v="Express Air"/>
    <x v="3"/>
    <x v="0"/>
    <s v="Appliances"/>
    <s v="Small Box"/>
    <x v="244"/>
    <n v="0.57999999999999996"/>
    <n v="-0.37633308984660335"/>
    <s v="United States"/>
    <x v="3"/>
    <x v="36"/>
    <s v="Fords"/>
    <n v="8863"/>
    <x v="23"/>
    <x v="0"/>
    <s v="2015"/>
    <d v="2015-01-24T00:00:00"/>
    <n v="-25.76"/>
    <n v="1"/>
    <n v="68.45"/>
    <n v="86119"/>
    <x v="0"/>
    <x v="0"/>
  </r>
  <r>
    <n v="21085"/>
    <s v="Low"/>
    <n v="7.0000000000000007E-2"/>
    <n v="49.43"/>
    <n v="19.989999999999998"/>
    <n v="3089"/>
    <x v="0"/>
    <s v="Sandy Cannon"/>
    <s v="Regular Air"/>
    <x v="3"/>
    <x v="0"/>
    <s v="Appliances"/>
    <s v="Small Box"/>
    <x v="245"/>
    <n v="0.56999999999999995"/>
    <n v="-0.43563267333759137"/>
    <s v="United States"/>
    <x v="0"/>
    <x v="38"/>
    <s v="Leawood"/>
    <n v="66209"/>
    <x v="23"/>
    <x v="0"/>
    <s v="2015"/>
    <d v="2015-01-29T00:00:00"/>
    <n v="-122.77"/>
    <n v="6"/>
    <n v="281.82"/>
    <n v="91219"/>
    <x v="0"/>
    <x v="0"/>
  </r>
  <r>
    <n v="20324"/>
    <s v="High"/>
    <n v="0.03"/>
    <n v="10.89"/>
    <n v="4.5"/>
    <n v="156"/>
    <x v="1"/>
    <s v="Diana Xu"/>
    <s v="Regular Air"/>
    <x v="3"/>
    <x v="0"/>
    <s v="Appliances"/>
    <s v="Small Box"/>
    <x v="246"/>
    <n v="0.59"/>
    <n v="-0.55115316380839741"/>
    <s v="United States"/>
    <x v="1"/>
    <x v="1"/>
    <s v="Fort Collins"/>
    <n v="80525"/>
    <x v="24"/>
    <x v="0"/>
    <s v="2015"/>
    <d v="2015-01-26T00:00:00"/>
    <n v="-18.64"/>
    <n v="3"/>
    <n v="33.82"/>
    <n v="87672"/>
    <x v="0"/>
    <x v="0"/>
  </r>
  <r>
    <n v="18970"/>
    <s v="Critical"/>
    <n v="0.06"/>
    <n v="1.74"/>
    <n v="4.08"/>
    <n v="1389"/>
    <x v="1"/>
    <s v="Jean Khan"/>
    <s v="Regular Air"/>
    <x v="3"/>
    <x v="2"/>
    <s v="Office Furnishings"/>
    <s v="Small Pack"/>
    <x v="247"/>
    <n v="0.53"/>
    <n v="-3.9975451263537907"/>
    <s v="United States"/>
    <x v="1"/>
    <x v="7"/>
    <s v="Menlo Park"/>
    <n v="94025"/>
    <x v="24"/>
    <x v="0"/>
    <s v="2015"/>
    <d v="2015-01-26T00:00:00"/>
    <n v="-11.0732"/>
    <n v="1"/>
    <n v="2.77"/>
    <n v="88726"/>
    <x v="0"/>
    <x v="0"/>
  </r>
  <r>
    <n v="19797"/>
    <s v="Not Specified"/>
    <n v="0.1"/>
    <n v="125.99"/>
    <n v="8.99"/>
    <n v="1997"/>
    <x v="1"/>
    <s v="Harriet Bowman"/>
    <s v="Regular Air"/>
    <x v="2"/>
    <x v="1"/>
    <s v="Telephones and Communication"/>
    <s v="Small Box"/>
    <x v="248"/>
    <n v="0.56999999999999995"/>
    <n v="4.319483188959037E-2"/>
    <s v="United States"/>
    <x v="2"/>
    <x v="23"/>
    <s v="Hilton Head Island"/>
    <n v="29915"/>
    <x v="24"/>
    <x v="0"/>
    <s v="2015"/>
    <d v="2015-01-28T00:00:00"/>
    <n v="17.652000000000001"/>
    <n v="4"/>
    <n v="408.66"/>
    <n v="90333"/>
    <x v="0"/>
    <x v="0"/>
  </r>
  <r>
    <n v="8099"/>
    <s v="Low"/>
    <n v="0.02"/>
    <n v="4.9800000000000004"/>
    <n v="6.07"/>
    <n v="1129"/>
    <x v="1"/>
    <s v="Pam Patton"/>
    <s v="Regular Air"/>
    <x v="1"/>
    <x v="0"/>
    <s v="Paper"/>
    <s v="Small Box"/>
    <x v="249"/>
    <n v="0.36"/>
    <n v="-0.44473933649289099"/>
    <s v="United States"/>
    <x v="3"/>
    <x v="35"/>
    <s v="Boston"/>
    <n v="2118"/>
    <x v="25"/>
    <x v="0"/>
    <s v="2015"/>
    <d v="2015-01-28T00:00:00"/>
    <n v="-46.92"/>
    <n v="19"/>
    <n v="105.5"/>
    <n v="57794"/>
    <x v="0"/>
    <x v="0"/>
  </r>
  <r>
    <n v="26099"/>
    <s v="Low"/>
    <n v="0.02"/>
    <n v="4.9800000000000004"/>
    <n v="6.07"/>
    <n v="1133"/>
    <x v="0"/>
    <s v="Marjorie Owens"/>
    <s v="Regular Air"/>
    <x v="1"/>
    <x v="0"/>
    <s v="Paper"/>
    <s v="Small Box"/>
    <x v="249"/>
    <n v="0.36"/>
    <n v="-1.6902017291066282"/>
    <s v="United States"/>
    <x v="0"/>
    <x v="19"/>
    <s v="Farmers Branch"/>
    <n v="75234"/>
    <x v="25"/>
    <x v="0"/>
    <s v="2015"/>
    <d v="2015-01-28T00:00:00"/>
    <n v="-46.92"/>
    <n v="5"/>
    <n v="27.76"/>
    <n v="88105"/>
    <x v="0"/>
    <x v="0"/>
  </r>
  <r>
    <n v="20830"/>
    <s v="High"/>
    <n v="0.03"/>
    <n v="14.34"/>
    <n v="5"/>
    <n v="1360"/>
    <x v="0"/>
    <s v="Arlene Gibbons"/>
    <s v="Regular Air"/>
    <x v="2"/>
    <x v="2"/>
    <s v="Office Furnishings"/>
    <s v="Small Pack"/>
    <x v="250"/>
    <n v="0.49"/>
    <n v="0.69"/>
    <s v="United States"/>
    <x v="0"/>
    <x v="20"/>
    <s v="Muscatine"/>
    <n v="52761"/>
    <x v="25"/>
    <x v="0"/>
    <s v="2015"/>
    <d v="2015-01-27T00:00:00"/>
    <n v="82.310099999999991"/>
    <n v="8"/>
    <n v="119.29"/>
    <n v="89595"/>
    <x v="0"/>
    <x v="0"/>
  </r>
  <r>
    <n v="20829"/>
    <s v="High"/>
    <n v="0.01"/>
    <n v="2.89"/>
    <n v="0.5"/>
    <n v="1361"/>
    <x v="1"/>
    <s v="Kristina Collier"/>
    <s v="Regular Air"/>
    <x v="2"/>
    <x v="0"/>
    <s v="Labels"/>
    <s v="Small Box"/>
    <x v="231"/>
    <n v="0.38"/>
    <n v="0.39727272727272728"/>
    <s v="United States"/>
    <x v="0"/>
    <x v="26"/>
    <s v="Allen Park"/>
    <n v="48101"/>
    <x v="25"/>
    <x v="0"/>
    <s v="2015"/>
    <d v="2015-01-28T00:00:00"/>
    <n v="1.2236"/>
    <n v="1"/>
    <n v="3.08"/>
    <n v="89595"/>
    <x v="0"/>
    <x v="0"/>
  </r>
  <r>
    <n v="20371"/>
    <s v="Medium"/>
    <n v="0.08"/>
    <n v="90.98"/>
    <n v="56.2"/>
    <n v="1946"/>
    <x v="1"/>
    <s v="Teresa Wallace"/>
    <s v="Regular Air"/>
    <x v="2"/>
    <x v="2"/>
    <s v="Office Furnishings"/>
    <s v="Medium Box"/>
    <x v="251"/>
    <n v="0.74"/>
    <n v="-1.8150096375524398"/>
    <s v="United States"/>
    <x v="3"/>
    <x v="29"/>
    <s v="Mount Lebanon"/>
    <n v="15228"/>
    <x v="25"/>
    <x v="0"/>
    <s v="2015"/>
    <d v="2015-01-28T00:00:00"/>
    <n v="-1920.9336000000001"/>
    <n v="12"/>
    <n v="1058.3599999999999"/>
    <n v="86331"/>
    <x v="0"/>
    <x v="0"/>
  </r>
  <r>
    <n v="20372"/>
    <s v="Medium"/>
    <n v="7.0000000000000007E-2"/>
    <n v="5.98"/>
    <n v="5.35"/>
    <n v="1946"/>
    <x v="1"/>
    <s v="Teresa Wallace"/>
    <s v="Regular Air"/>
    <x v="2"/>
    <x v="0"/>
    <s v="Paper"/>
    <s v="Small Box"/>
    <x v="252"/>
    <n v="0.4"/>
    <n v="-2.0303222282905518"/>
    <s v="United States"/>
    <x v="3"/>
    <x v="29"/>
    <s v="Mount Lebanon"/>
    <n v="15228"/>
    <x v="25"/>
    <x v="0"/>
    <s v="2015"/>
    <d v="2015-01-28T00:00:00"/>
    <n v="-37.175200000000004"/>
    <n v="3"/>
    <n v="18.309999999999999"/>
    <n v="86331"/>
    <x v="0"/>
    <x v="0"/>
  </r>
  <r>
    <n v="18142"/>
    <s v="Not Specified"/>
    <n v="0.09"/>
    <n v="207.48"/>
    <n v="0.99"/>
    <n v="2264"/>
    <x v="0"/>
    <s v="Helen Dickerson"/>
    <s v="Regular Air"/>
    <x v="3"/>
    <x v="0"/>
    <s v="Appliances"/>
    <s v="Small Box"/>
    <x v="198"/>
    <n v="0.55000000000000004"/>
    <n v="0.62281263522284724"/>
    <s v="United States"/>
    <x v="0"/>
    <x v="10"/>
    <s v="Joplin"/>
    <n v="64804"/>
    <x v="25"/>
    <x v="0"/>
    <s v="2015"/>
    <d v="2015-01-29T00:00:00"/>
    <n v="359.83"/>
    <n v="3"/>
    <n v="577.75"/>
    <n v="86611"/>
    <x v="0"/>
    <x v="0"/>
  </r>
  <r>
    <n v="19486"/>
    <s v="Low"/>
    <n v="0.04"/>
    <n v="3.57"/>
    <n v="4.17"/>
    <n v="2795"/>
    <x v="1"/>
    <s v="Harry Burns"/>
    <s v="Regular Air"/>
    <x v="3"/>
    <x v="0"/>
    <s v="Pens &amp; Art Supplies"/>
    <s v="Small Pack"/>
    <x v="253"/>
    <n v="0.59"/>
    <n v="-2.2624595469255664"/>
    <s v="United States"/>
    <x v="0"/>
    <x v="20"/>
    <s v="Mason City"/>
    <n v="50401"/>
    <x v="25"/>
    <x v="0"/>
    <s v="2015"/>
    <d v="2015-01-28T00:00:00"/>
    <n v="-69.91"/>
    <n v="8"/>
    <n v="30.9"/>
    <n v="87556"/>
    <x v="0"/>
    <x v="0"/>
  </r>
  <r>
    <n v="19487"/>
    <s v="Low"/>
    <n v="0.05"/>
    <n v="200.99"/>
    <n v="4.2"/>
    <n v="2795"/>
    <x v="1"/>
    <s v="Harry Burns"/>
    <s v="Regular Air"/>
    <x v="3"/>
    <x v="1"/>
    <s v="Telephones and Communication"/>
    <s v="Small Box"/>
    <x v="254"/>
    <n v="0.59"/>
    <n v="0.69"/>
    <s v="United States"/>
    <x v="0"/>
    <x v="20"/>
    <s v="Mason City"/>
    <n v="50401"/>
    <x v="25"/>
    <x v="0"/>
    <s v="2015"/>
    <d v="2015-01-30T00:00:00"/>
    <n v="1630.5251999999998"/>
    <n v="14"/>
    <n v="2363.08"/>
    <n v="87556"/>
    <x v="0"/>
    <x v="0"/>
  </r>
  <r>
    <n v="19488"/>
    <s v="Low"/>
    <n v="7.0000000000000007E-2"/>
    <n v="195.99"/>
    <n v="8.99"/>
    <n v="2795"/>
    <x v="1"/>
    <s v="Harry Burns"/>
    <s v="Regular Air"/>
    <x v="3"/>
    <x v="1"/>
    <s v="Telephones and Communication"/>
    <s v="Small Box"/>
    <x v="255"/>
    <n v="0.57999999999999996"/>
    <n v="-1.391870908814127"/>
    <s v="United States"/>
    <x v="0"/>
    <x v="20"/>
    <s v="Mason City"/>
    <n v="50401"/>
    <x v="25"/>
    <x v="0"/>
    <s v="2015"/>
    <d v="2015-01-26T00:00:00"/>
    <n v="-457.16"/>
    <n v="2"/>
    <n v="328.45"/>
    <n v="87556"/>
    <x v="0"/>
    <x v="0"/>
  </r>
  <r>
    <n v="21499"/>
    <s v="Low"/>
    <n v="0.01"/>
    <n v="10.14"/>
    <n v="2.27"/>
    <n v="3000"/>
    <x v="0"/>
    <s v="Priscilla Allen"/>
    <s v="Regular Air"/>
    <x v="2"/>
    <x v="0"/>
    <s v="Paper"/>
    <s v="Wrap Bag"/>
    <x v="24"/>
    <n v="0.36"/>
    <n v="0.69"/>
    <s v="United States"/>
    <x v="0"/>
    <x v="26"/>
    <s v="Pontiac"/>
    <n v="48342"/>
    <x v="25"/>
    <x v="0"/>
    <s v="2015"/>
    <d v="2015-01-28T00:00:00"/>
    <n v="28.151999999999997"/>
    <n v="4"/>
    <n v="40.799999999999997"/>
    <n v="87042"/>
    <x v="0"/>
    <x v="0"/>
  </r>
  <r>
    <n v="21436"/>
    <s v="High"/>
    <n v="0.08"/>
    <n v="150.97999999999999"/>
    <n v="13.99"/>
    <n v="3154"/>
    <x v="1"/>
    <s v="Faye Manning"/>
    <s v="Express Air"/>
    <x v="3"/>
    <x v="1"/>
    <s v="Office Machines"/>
    <s v="Medium Box"/>
    <x v="256"/>
    <n v="0.38"/>
    <n v="-3.3349664644962912E-3"/>
    <s v="United States"/>
    <x v="2"/>
    <x v="9"/>
    <s v="Saint Petersburg"/>
    <n v="33710"/>
    <x v="25"/>
    <x v="0"/>
    <s v="2015"/>
    <d v="2015-01-27T00:00:00"/>
    <n v="-3.9479999999999995"/>
    <n v="8"/>
    <n v="1183.82"/>
    <n v="86899"/>
    <x v="0"/>
    <x v="0"/>
  </r>
  <r>
    <n v="21437"/>
    <s v="High"/>
    <n v="0.03"/>
    <n v="25.98"/>
    <n v="14.36"/>
    <n v="3155"/>
    <x v="1"/>
    <s v="Julian Keith Mayer"/>
    <s v="Delivery Truck"/>
    <x v="3"/>
    <x v="2"/>
    <s v="Chairs &amp; Chairmats"/>
    <s v="Jumbo Drum"/>
    <x v="257"/>
    <n v="0.6"/>
    <n v="0.53451606910644622"/>
    <s v="United States"/>
    <x v="2"/>
    <x v="9"/>
    <s v="Sanford"/>
    <n v="32771"/>
    <x v="25"/>
    <x v="0"/>
    <s v="2015"/>
    <d v="2015-01-27T00:00:00"/>
    <n v="57.545999999999999"/>
    <n v="4"/>
    <n v="107.66"/>
    <n v="86899"/>
    <x v="0"/>
    <x v="0"/>
  </r>
  <r>
    <n v="21438"/>
    <s v="High"/>
    <n v="0.1"/>
    <n v="32.479999999999997"/>
    <n v="35"/>
    <n v="3155"/>
    <x v="1"/>
    <s v="Julian Keith Mayer"/>
    <s v="Regular Air"/>
    <x v="3"/>
    <x v="0"/>
    <s v="Storage &amp; Organization"/>
    <s v="Large Box"/>
    <x v="258"/>
    <n v="0.81"/>
    <n v="-1.0457780008154818"/>
    <s v="United States"/>
    <x v="2"/>
    <x v="9"/>
    <s v="Sanford"/>
    <n v="32771"/>
    <x v="25"/>
    <x v="0"/>
    <s v="2015"/>
    <d v="2015-01-27T00:00:00"/>
    <n v="-333.42540000000002"/>
    <n v="10"/>
    <n v="318.83"/>
    <n v="86899"/>
    <x v="0"/>
    <x v="0"/>
  </r>
  <r>
    <n v="22732"/>
    <s v="Low"/>
    <n v="7.0000000000000007E-2"/>
    <n v="16.739999999999998"/>
    <n v="7.04"/>
    <n v="3307"/>
    <x v="0"/>
    <s v="Edwin Blackburn"/>
    <s v="Regular Air"/>
    <x v="0"/>
    <x v="0"/>
    <s v="Storage &amp; Organization"/>
    <s v="Small Box"/>
    <x v="259"/>
    <n v="0.81"/>
    <n v="-1.4172251178952595"/>
    <s v="United States"/>
    <x v="3"/>
    <x v="35"/>
    <s v="Agawam"/>
    <n v="1001"/>
    <x v="25"/>
    <x v="0"/>
    <s v="2015"/>
    <d v="2015-02-02T00:00:00"/>
    <n v="-114.2"/>
    <n v="5"/>
    <n v="80.58"/>
    <n v="90462"/>
    <x v="0"/>
    <x v="0"/>
  </r>
  <r>
    <n v="22734"/>
    <s v="Low"/>
    <n v="0.06"/>
    <n v="6.45"/>
    <n v="1.34"/>
    <n v="3311"/>
    <x v="0"/>
    <s v="Jackie Flynn"/>
    <s v="Regular Air"/>
    <x v="0"/>
    <x v="0"/>
    <s v="Paper"/>
    <s v="Wrap Bag"/>
    <x v="147"/>
    <n v="0.36"/>
    <n v="0.69000000000000006"/>
    <s v="United States"/>
    <x v="3"/>
    <x v="35"/>
    <s v="Winchester"/>
    <n v="1890"/>
    <x v="25"/>
    <x v="0"/>
    <s v="2015"/>
    <d v="2015-01-31T00:00:00"/>
    <n v="39.426600000000001"/>
    <n v="9"/>
    <n v="57.14"/>
    <n v="90462"/>
    <x v="0"/>
    <x v="0"/>
  </r>
  <r>
    <n v="22733"/>
    <s v="Low"/>
    <n v="0.05"/>
    <n v="122.99"/>
    <n v="70.2"/>
    <n v="3314"/>
    <x v="0"/>
    <s v="Billy Hale"/>
    <s v="Delivery Truck"/>
    <x v="0"/>
    <x v="2"/>
    <s v="Chairs &amp; Chairmats"/>
    <s v="Jumbo Drum"/>
    <x v="260"/>
    <n v="0.74"/>
    <n v="-1.4493588328550502"/>
    <s v="United States"/>
    <x v="3"/>
    <x v="36"/>
    <s v="Fort Lee"/>
    <n v="7024"/>
    <x v="25"/>
    <x v="0"/>
    <s v="2015"/>
    <d v="2015-01-30T00:00:00"/>
    <n v="-722.23"/>
    <n v="4"/>
    <n v="498.31"/>
    <n v="90462"/>
    <x v="0"/>
    <x v="0"/>
  </r>
  <r>
    <n v="24802"/>
    <s v="Medium"/>
    <n v="0.04"/>
    <n v="7.96"/>
    <n v="4.95"/>
    <n v="3361"/>
    <x v="1"/>
    <s v="Oscar Kenney"/>
    <s v="Regular Air"/>
    <x v="1"/>
    <x v="2"/>
    <s v="Office Furnishings"/>
    <s v="Small Box"/>
    <x v="261"/>
    <n v="0.41"/>
    <n v="-6.6574799758849376E-2"/>
    <s v="United States"/>
    <x v="0"/>
    <x v="31"/>
    <s v="West Bend"/>
    <n v="53095"/>
    <x v="25"/>
    <x v="0"/>
    <s v="2015"/>
    <d v="2015-01-26T00:00:00"/>
    <n v="-7.73"/>
    <n v="15"/>
    <n v="116.11"/>
    <n v="91436"/>
    <x v="1"/>
    <x v="0"/>
  </r>
  <r>
    <n v="24319"/>
    <s v="Not Specified"/>
    <n v="0.02"/>
    <n v="1.74"/>
    <n v="4.08"/>
    <n v="129"/>
    <x v="1"/>
    <s v="Kara Allison"/>
    <s v="Regular Air"/>
    <x v="0"/>
    <x v="2"/>
    <s v="Office Furnishings"/>
    <s v="Small Pack"/>
    <x v="247"/>
    <n v="0.53"/>
    <n v="-3.6549364613880742"/>
    <s v="United States"/>
    <x v="0"/>
    <x v="12"/>
    <s v="Alton"/>
    <n v="62002"/>
    <x v="26"/>
    <x v="0"/>
    <s v="2015"/>
    <d v="2015-01-28T00:00:00"/>
    <n v="-37.39"/>
    <n v="5"/>
    <n v="10.23"/>
    <n v="86693"/>
    <x v="0"/>
    <x v="0"/>
  </r>
  <r>
    <n v="20637"/>
    <s v="Critical"/>
    <n v="0.03"/>
    <n v="11.97"/>
    <n v="4.9800000000000004"/>
    <n v="483"/>
    <x v="1"/>
    <s v="Edgar McKenzie"/>
    <s v="Regular Air"/>
    <x v="3"/>
    <x v="0"/>
    <s v="Appliances"/>
    <s v="Small Box"/>
    <x v="262"/>
    <n v="0.57999999999999996"/>
    <n v="-0.24856518174364581"/>
    <s v="United States"/>
    <x v="0"/>
    <x v="12"/>
    <s v="Oswego"/>
    <n v="60543"/>
    <x v="26"/>
    <x v="0"/>
    <s v="2015"/>
    <d v="2015-01-28T00:00:00"/>
    <n v="-18.190000000000001"/>
    <n v="6"/>
    <n v="73.180000000000007"/>
    <n v="90353"/>
    <x v="0"/>
    <x v="0"/>
  </r>
  <r>
    <n v="1311"/>
    <s v="Not Specified"/>
    <n v="0.02"/>
    <n v="12.53"/>
    <n v="0.49"/>
    <n v="898"/>
    <x v="1"/>
    <s v="Harriet Hodges"/>
    <s v="Regular Air"/>
    <x v="0"/>
    <x v="0"/>
    <s v="Labels"/>
    <s v="Small Box"/>
    <x v="32"/>
    <n v="0.38"/>
    <n v="0.44310611668124611"/>
    <s v="United States"/>
    <x v="3"/>
    <x v="8"/>
    <s v="New York City"/>
    <n v="10039"/>
    <x v="26"/>
    <x v="0"/>
    <s v="2015"/>
    <d v="2015-01-27T00:00:00"/>
    <n v="263.39999999999998"/>
    <n v="47"/>
    <n v="594.44000000000005"/>
    <n v="9606"/>
    <x v="0"/>
    <x v="0"/>
  </r>
  <r>
    <n v="1312"/>
    <s v="Not Specified"/>
    <n v="7.0000000000000007E-2"/>
    <n v="5.18"/>
    <n v="2.04"/>
    <n v="898"/>
    <x v="1"/>
    <s v="Harriet Hodges"/>
    <s v="Express Air"/>
    <x v="0"/>
    <x v="0"/>
    <s v="Paper"/>
    <s v="Wrap Bag"/>
    <x v="263"/>
    <n v="0.36"/>
    <n v="0.16328227571115975"/>
    <s v="United States"/>
    <x v="3"/>
    <x v="8"/>
    <s v="New York City"/>
    <n v="10039"/>
    <x v="26"/>
    <x v="0"/>
    <s v="2015"/>
    <d v="2015-01-29T00:00:00"/>
    <n v="37.31"/>
    <n v="44"/>
    <n v="228.5"/>
    <n v="9606"/>
    <x v="0"/>
    <x v="0"/>
  </r>
  <r>
    <n v="19311"/>
    <s v="Not Specified"/>
    <n v="0.02"/>
    <n v="12.53"/>
    <n v="0.49"/>
    <n v="899"/>
    <x v="1"/>
    <s v="Jordan Berry"/>
    <s v="Regular Air"/>
    <x v="0"/>
    <x v="0"/>
    <s v="Labels"/>
    <s v="Small Box"/>
    <x v="32"/>
    <n v="0.38"/>
    <n v="0.69"/>
    <s v="United States"/>
    <x v="3"/>
    <x v="29"/>
    <s v="Altoona"/>
    <n v="16602"/>
    <x v="26"/>
    <x v="0"/>
    <s v="2015"/>
    <d v="2015-01-27T00:00:00"/>
    <n v="104.7213"/>
    <n v="12"/>
    <n v="151.77000000000001"/>
    <n v="86264"/>
    <x v="0"/>
    <x v="0"/>
  </r>
  <r>
    <n v="19312"/>
    <s v="Not Specified"/>
    <n v="7.0000000000000007E-2"/>
    <n v="5.18"/>
    <n v="2.04"/>
    <n v="899"/>
    <x v="1"/>
    <s v="Jordan Berry"/>
    <s v="Express Air"/>
    <x v="0"/>
    <x v="0"/>
    <s v="Paper"/>
    <s v="Wrap Bag"/>
    <x v="263"/>
    <n v="0.36"/>
    <n v="0.65307194118676704"/>
    <s v="United States"/>
    <x v="3"/>
    <x v="29"/>
    <s v="Altoona"/>
    <n v="16602"/>
    <x v="26"/>
    <x v="0"/>
    <s v="2015"/>
    <d v="2015-01-29T00:00:00"/>
    <n v="37.31"/>
    <n v="11"/>
    <n v="57.13"/>
    <n v="86264"/>
    <x v="0"/>
    <x v="0"/>
  </r>
  <r>
    <n v="18499"/>
    <s v="Not Specified"/>
    <n v="0.1"/>
    <n v="110.99"/>
    <n v="8.99"/>
    <n v="1351"/>
    <x v="0"/>
    <s v="Janet McCullough"/>
    <s v="Express Air"/>
    <x v="1"/>
    <x v="1"/>
    <s v="Telephones and Communication"/>
    <s v="Small Box"/>
    <x v="264"/>
    <n v="0.56999999999999995"/>
    <n v="5.2334894389754378"/>
    <s v="United States"/>
    <x v="2"/>
    <x v="9"/>
    <s v="Coconut Creek"/>
    <n v="33063"/>
    <x v="26"/>
    <x v="0"/>
    <s v="2015"/>
    <d v="2015-01-29T00:00:00"/>
    <n v="3285.48"/>
    <n v="7"/>
    <n v="627.78"/>
    <n v="88232"/>
    <x v="0"/>
    <x v="0"/>
  </r>
  <r>
    <n v="20980"/>
    <s v="Medium"/>
    <n v="0.08"/>
    <n v="2.94"/>
    <n v="0.96"/>
    <n v="2178"/>
    <x v="0"/>
    <s v="Judy Hall"/>
    <s v="Regular Air"/>
    <x v="0"/>
    <x v="0"/>
    <s v="Pens &amp; Art Supplies"/>
    <s v="Wrap Bag"/>
    <x v="265"/>
    <n v="0.57999999999999996"/>
    <n v="-4.6548323471400387E-2"/>
    <s v="United States"/>
    <x v="3"/>
    <x v="35"/>
    <s v="Worcester"/>
    <n v="1610"/>
    <x v="26"/>
    <x v="0"/>
    <s v="2015"/>
    <d v="2015-01-29T00:00:00"/>
    <n v="-1.18"/>
    <n v="9"/>
    <n v="25.35"/>
    <n v="89465"/>
    <x v="0"/>
    <x v="0"/>
  </r>
  <r>
    <n v="25440"/>
    <s v="Low"/>
    <n v="0.1"/>
    <n v="6.3"/>
    <n v="0.5"/>
    <n v="2254"/>
    <x v="1"/>
    <s v="Jeff Meadows"/>
    <s v="Regular Air"/>
    <x v="3"/>
    <x v="0"/>
    <s v="Labels"/>
    <s v="Small Box"/>
    <x v="266"/>
    <n v="0.39"/>
    <n v="-6.7561408614668226"/>
    <s v="United States"/>
    <x v="2"/>
    <x v="33"/>
    <s v="Paducah"/>
    <n v="42003"/>
    <x v="26"/>
    <x v="0"/>
    <s v="2015"/>
    <d v="2015-02-01T00:00:00"/>
    <n v="-464.28200000000004"/>
    <n v="12"/>
    <n v="68.72"/>
    <n v="89278"/>
    <x v="0"/>
    <x v="0"/>
  </r>
  <r>
    <n v="19615"/>
    <s v="Not Specified"/>
    <n v="0.08"/>
    <n v="205.99"/>
    <n v="2.5"/>
    <n v="2281"/>
    <x v="0"/>
    <s v="Monica Harvey"/>
    <s v="Regular Air"/>
    <x v="1"/>
    <x v="1"/>
    <s v="Telephones and Communication"/>
    <s v="Small Box"/>
    <x v="267"/>
    <n v="0.59"/>
    <n v="0.61916853318765375"/>
    <s v="United States"/>
    <x v="0"/>
    <x v="31"/>
    <s v="Eau Claire"/>
    <n v="54703"/>
    <x v="26"/>
    <x v="0"/>
    <s v="2015"/>
    <d v="2015-01-28T00:00:00"/>
    <n v="997.38144000000011"/>
    <n v="10"/>
    <n v="1610.84"/>
    <n v="85948"/>
    <x v="0"/>
    <x v="0"/>
  </r>
  <r>
    <n v="20182"/>
    <s v="Critical"/>
    <n v="0.09"/>
    <n v="2.94"/>
    <n v="0.7"/>
    <n v="2979"/>
    <x v="1"/>
    <s v="Lloyd Dolan"/>
    <s v="Regular Air"/>
    <x v="3"/>
    <x v="0"/>
    <s v="Pens &amp; Art Supplies"/>
    <s v="Wrap Bag"/>
    <x v="268"/>
    <n v="0.57999999999999996"/>
    <n v="0.25313243457573359"/>
    <s v="United States"/>
    <x v="0"/>
    <x v="39"/>
    <s v="Dickinson"/>
    <n v="58601"/>
    <x v="26"/>
    <x v="0"/>
    <s v="2015"/>
    <d v="2015-01-28T00:00:00"/>
    <n v="6.3840000000000003"/>
    <n v="9"/>
    <n v="25.22"/>
    <n v="86544"/>
    <x v="0"/>
    <x v="0"/>
  </r>
  <r>
    <n v="20183"/>
    <s v="Critical"/>
    <n v="0.03"/>
    <n v="43.98"/>
    <n v="8.99"/>
    <n v="2980"/>
    <x v="1"/>
    <s v="Joanna Kenney"/>
    <s v="Regular Air"/>
    <x v="3"/>
    <x v="0"/>
    <s v="Pens &amp; Art Supplies"/>
    <s v="Small Pack"/>
    <x v="269"/>
    <n v="0.57999999999999996"/>
    <n v="0.60316637323943667"/>
    <s v="United States"/>
    <x v="3"/>
    <x v="28"/>
    <s v="Sandusky"/>
    <n v="44870"/>
    <x v="26"/>
    <x v="0"/>
    <s v="2015"/>
    <d v="2015-01-29T00:00:00"/>
    <n v="274.0788"/>
    <n v="10"/>
    <n v="454.4"/>
    <n v="86544"/>
    <x v="0"/>
    <x v="0"/>
  </r>
  <r>
    <n v="20184"/>
    <s v="Critical"/>
    <n v="0.06"/>
    <n v="1.1399999999999999"/>
    <n v="0.7"/>
    <n v="2980"/>
    <x v="1"/>
    <s v="Joanna Kenney"/>
    <s v="Regular Air"/>
    <x v="3"/>
    <x v="0"/>
    <s v="Rubber Bands"/>
    <s v="Wrap Bag"/>
    <x v="270"/>
    <n v="0.38"/>
    <n v="-0.26028905712319339"/>
    <s v="United States"/>
    <x v="3"/>
    <x v="28"/>
    <s v="Sandusky"/>
    <n v="44870"/>
    <x v="26"/>
    <x v="0"/>
    <s v="2015"/>
    <d v="2015-01-30T00:00:00"/>
    <n v="-3.782"/>
    <n v="13"/>
    <n v="14.53"/>
    <n v="86544"/>
    <x v="0"/>
    <x v="0"/>
  </r>
  <r>
    <n v="19461"/>
    <s v="Medium"/>
    <n v="0.02"/>
    <n v="110.99"/>
    <n v="2.5"/>
    <n v="3347"/>
    <x v="1"/>
    <s v="Carrie McIntosh"/>
    <s v="Regular Air"/>
    <x v="2"/>
    <x v="1"/>
    <s v="Telephones and Communication"/>
    <s v="Small Box"/>
    <x v="27"/>
    <n v="0.56999999999999995"/>
    <n v="-0.42215270413573702"/>
    <s v="United States"/>
    <x v="2"/>
    <x v="9"/>
    <s v="Royal Palm Beach"/>
    <n v="33411"/>
    <x v="26"/>
    <x v="0"/>
    <s v="2015"/>
    <d v="2015-01-29T00:00:00"/>
    <n v="-39.808999999999997"/>
    <n v="1"/>
    <n v="94.3"/>
    <n v="89356"/>
    <x v="0"/>
    <x v="0"/>
  </r>
  <r>
    <n v="20631"/>
    <s v="High"/>
    <n v="0.06"/>
    <n v="55.48"/>
    <n v="14.3"/>
    <n v="24"/>
    <x v="1"/>
    <s v="Edna Thomas"/>
    <s v="Regular Air"/>
    <x v="3"/>
    <x v="0"/>
    <s v="Paper"/>
    <s v="Small Box"/>
    <x v="271"/>
    <n v="0.37"/>
    <n v="-0.41927396651355764"/>
    <s v="United States"/>
    <x v="1"/>
    <x v="7"/>
    <s v="Laguna Niguel"/>
    <n v="92677"/>
    <x v="27"/>
    <x v="0"/>
    <s v="2015"/>
    <d v="2015-01-29T00:00:00"/>
    <n v="-28.296800000000001"/>
    <n v="1"/>
    <n v="67.489999999999995"/>
    <n v="87651"/>
    <x v="0"/>
    <x v="0"/>
  </r>
  <r>
    <n v="20632"/>
    <s v="High"/>
    <n v="0.02"/>
    <n v="1.68"/>
    <n v="1.57"/>
    <n v="24"/>
    <x v="1"/>
    <s v="Edna Thomas"/>
    <s v="Regular Air"/>
    <x v="3"/>
    <x v="0"/>
    <s v="Pens &amp; Art Supplies"/>
    <s v="Wrap Bag"/>
    <x v="180"/>
    <n v="0.59"/>
    <n v="-2.3587555555555557"/>
    <s v="United States"/>
    <x v="1"/>
    <x v="7"/>
    <s v="Laguna Niguel"/>
    <n v="92677"/>
    <x v="27"/>
    <x v="0"/>
    <s v="2015"/>
    <d v="2015-01-30T00:00:00"/>
    <n v="-5.3071999999999999"/>
    <n v="1"/>
    <n v="2.25"/>
    <n v="87651"/>
    <x v="0"/>
    <x v="0"/>
  </r>
  <r>
    <n v="22117"/>
    <s v="Critical"/>
    <n v="7.0000000000000007E-2"/>
    <n v="3502.14"/>
    <n v="8.73"/>
    <n v="53"/>
    <x v="1"/>
    <s v="Sidney Russell Austin"/>
    <s v="Delivery Truck"/>
    <x v="3"/>
    <x v="1"/>
    <s v="Office Machines"/>
    <s v="Jumbo Box"/>
    <x v="272"/>
    <n v="0.56999999999999995"/>
    <n v="-2.1188961760340312"/>
    <s v="United States"/>
    <x v="1"/>
    <x v="6"/>
    <s v="Redmond"/>
    <n v="98052"/>
    <x v="27"/>
    <x v="0"/>
    <s v="2015"/>
    <d v="2015-01-30T00:00:00"/>
    <n v="-6923.5991999999997"/>
    <n v="1"/>
    <n v="3267.55"/>
    <n v="88425"/>
    <x v="0"/>
    <x v="0"/>
  </r>
  <r>
    <n v="2368"/>
    <s v="Medium"/>
    <n v="0"/>
    <n v="6.88"/>
    <n v="2"/>
    <n v="553"/>
    <x v="1"/>
    <s v="Kristine Connolly"/>
    <s v="Express Air"/>
    <x v="1"/>
    <x v="0"/>
    <s v="Paper"/>
    <s v="Wrap Bag"/>
    <x v="273"/>
    <n v="0.39"/>
    <n v="0.12734272791836432"/>
    <s v="United States"/>
    <x v="1"/>
    <x v="7"/>
    <s v="Los Angeles"/>
    <n v="90008"/>
    <x v="27"/>
    <x v="0"/>
    <s v="2015"/>
    <d v="2015-01-29T00:00:00"/>
    <n v="34.068000000000005"/>
    <n v="36"/>
    <n v="267.52999999999997"/>
    <n v="17155"/>
    <x v="0"/>
    <x v="0"/>
  </r>
  <r>
    <n v="20368"/>
    <s v="Medium"/>
    <n v="0"/>
    <n v="6.88"/>
    <n v="2"/>
    <n v="556"/>
    <x v="1"/>
    <s v="Kristina Sanders"/>
    <s v="Express Air"/>
    <x v="1"/>
    <x v="0"/>
    <s v="Paper"/>
    <s v="Wrap Bag"/>
    <x v="273"/>
    <n v="0.39"/>
    <n v="0.69"/>
    <s v="United States"/>
    <x v="1"/>
    <x v="16"/>
    <s v="Provo"/>
    <n v="84604"/>
    <x v="27"/>
    <x v="0"/>
    <s v="2015"/>
    <d v="2015-01-29T00:00:00"/>
    <n v="46.147199999999991"/>
    <n v="9"/>
    <n v="66.88"/>
    <n v="86189"/>
    <x v="0"/>
    <x v="0"/>
  </r>
  <r>
    <n v="20369"/>
    <s v="Medium"/>
    <n v="0.03"/>
    <n v="32.479999999999997"/>
    <n v="35"/>
    <n v="556"/>
    <x v="1"/>
    <s v="Kristina Sanders"/>
    <s v="Express Air"/>
    <x v="1"/>
    <x v="0"/>
    <s v="Storage &amp; Organization"/>
    <s v="Large Box"/>
    <x v="258"/>
    <n v="0.81"/>
    <n v="-4.0607282383325449"/>
    <s v="United States"/>
    <x v="1"/>
    <x v="16"/>
    <s v="Provo"/>
    <n v="84604"/>
    <x v="27"/>
    <x v="0"/>
    <s v="2015"/>
    <d v="2015-01-28T00:00:00"/>
    <n v="-1116.3348000000001"/>
    <n v="8"/>
    <n v="274.91000000000003"/>
    <n v="86189"/>
    <x v="0"/>
    <x v="0"/>
  </r>
  <r>
    <n v="19209"/>
    <s v="Low"/>
    <n v="0.02"/>
    <n v="59.98"/>
    <n v="3.99"/>
    <n v="744"/>
    <x v="1"/>
    <s v="Joy Maxwell"/>
    <s v="Regular Air"/>
    <x v="3"/>
    <x v="0"/>
    <s v="Appliances"/>
    <s v="Small Box"/>
    <x v="274"/>
    <n v="0.56999999999999995"/>
    <n v="-0.86045998739760554"/>
    <s v="United States"/>
    <x v="1"/>
    <x v="41"/>
    <s v="Oro Valley"/>
    <n v="85737"/>
    <x v="27"/>
    <x v="0"/>
    <s v="2015"/>
    <d v="2015-02-06T00:00:00"/>
    <n v="-54.622"/>
    <n v="1"/>
    <n v="63.48"/>
    <n v="87725"/>
    <x v="0"/>
    <x v="0"/>
  </r>
  <r>
    <n v="19210"/>
    <s v="Low"/>
    <n v="0.03"/>
    <n v="5.18"/>
    <n v="5.74"/>
    <n v="744"/>
    <x v="1"/>
    <s v="Joy Maxwell"/>
    <s v="Regular Air"/>
    <x v="3"/>
    <x v="0"/>
    <s v="Binders and Binder Accessories"/>
    <s v="Small Box"/>
    <x v="275"/>
    <n v="0.36"/>
    <n v="-2.6619265323257766"/>
    <s v="United States"/>
    <x v="1"/>
    <x v="41"/>
    <s v="Oro Valley"/>
    <n v="85737"/>
    <x v="27"/>
    <x v="0"/>
    <s v="2015"/>
    <d v="2015-02-01T00:00:00"/>
    <n v="-126.81418000000001"/>
    <n v="9"/>
    <n v="47.64"/>
    <n v="87725"/>
    <x v="0"/>
    <x v="0"/>
  </r>
  <r>
    <n v="21459"/>
    <s v="Critical"/>
    <n v="0"/>
    <n v="122.99"/>
    <n v="70.2"/>
    <n v="3266"/>
    <x v="0"/>
    <s v="Edgar Kumar"/>
    <s v="Delivery Truck"/>
    <x v="3"/>
    <x v="2"/>
    <s v="Chairs &amp; Chairmats"/>
    <s v="Jumbo Drum"/>
    <x v="260"/>
    <n v="0.74"/>
    <n v="-0.98295707791050091"/>
    <s v="United States"/>
    <x v="3"/>
    <x v="30"/>
    <s v="Sanford"/>
    <n v="4073"/>
    <x v="27"/>
    <x v="0"/>
    <s v="2015"/>
    <d v="2015-01-29T00:00:00"/>
    <n v="-1764.29"/>
    <n v="14"/>
    <n v="1794.88"/>
    <n v="89836"/>
    <x v="0"/>
    <x v="0"/>
  </r>
  <r>
    <n v="21458"/>
    <s v="Critical"/>
    <n v="0.01"/>
    <n v="60.97"/>
    <n v="4.5"/>
    <n v="3269"/>
    <x v="0"/>
    <s v="Billie Stern"/>
    <s v="Express Air"/>
    <x v="3"/>
    <x v="0"/>
    <s v="Appliances"/>
    <s v="Small Box"/>
    <x v="20"/>
    <n v="0.56000000000000005"/>
    <n v="0.69"/>
    <s v="United States"/>
    <x v="3"/>
    <x v="36"/>
    <s v="North Plainfield"/>
    <n v="7060"/>
    <x v="27"/>
    <x v="0"/>
    <s v="2015"/>
    <d v="2015-01-30T00:00:00"/>
    <n v="527.87759999999992"/>
    <n v="12"/>
    <n v="765.04"/>
    <n v="89836"/>
    <x v="0"/>
    <x v="0"/>
  </r>
  <r>
    <n v="4556"/>
    <s v="Medium"/>
    <n v="7.0000000000000007E-2"/>
    <n v="5.0199999999999996"/>
    <n v="5.14"/>
    <n v="699"/>
    <x v="1"/>
    <s v="Jenny Gold"/>
    <s v="Regular Air"/>
    <x v="2"/>
    <x v="1"/>
    <s v="Computer Peripherals"/>
    <s v="Small Pack"/>
    <x v="115"/>
    <n v="0.79"/>
    <n v="-0.8030461684911947"/>
    <s v="United States"/>
    <x v="1"/>
    <x v="7"/>
    <s v="Los Angeles"/>
    <n v="90041"/>
    <x v="28"/>
    <x v="0"/>
    <s v="2015"/>
    <d v="2015-01-31T00:00:00"/>
    <n v="-168.72"/>
    <n v="42"/>
    <n v="210.1"/>
    <n v="32420"/>
    <x v="0"/>
    <x v="0"/>
  </r>
  <r>
    <n v="4557"/>
    <s v="Medium"/>
    <n v="7.0000000000000007E-2"/>
    <n v="280.98"/>
    <n v="57"/>
    <n v="699"/>
    <x v="1"/>
    <s v="Jenny Gold"/>
    <s v="Delivery Truck"/>
    <x v="2"/>
    <x v="2"/>
    <s v="Chairs &amp; Chairmats"/>
    <s v="Jumbo Drum"/>
    <x v="276"/>
    <n v="0.78"/>
    <n v="-6.7635198857823306E-2"/>
    <s v="United States"/>
    <x v="1"/>
    <x v="7"/>
    <s v="Los Angeles"/>
    <n v="90041"/>
    <x v="28"/>
    <x v="0"/>
    <s v="2015"/>
    <d v="2015-01-31T00:00:00"/>
    <n v="-439.62"/>
    <n v="23"/>
    <n v="6499.87"/>
    <n v="32420"/>
    <x v="0"/>
    <x v="0"/>
  </r>
  <r>
    <n v="20844"/>
    <s v="Critical"/>
    <n v="0.09"/>
    <n v="95.99"/>
    <n v="4.9000000000000004"/>
    <n v="1875"/>
    <x v="0"/>
    <s v="Martin Kirk"/>
    <s v="Regular Air"/>
    <x v="2"/>
    <x v="1"/>
    <s v="Telephones and Communication"/>
    <s v="Small Box"/>
    <x v="241"/>
    <n v="0.56000000000000005"/>
    <n v="0.10694310210444272"/>
    <s v="United States"/>
    <x v="2"/>
    <x v="25"/>
    <s v="Chesapeake"/>
    <n v="23320"/>
    <x v="28"/>
    <x v="0"/>
    <s v="2015"/>
    <d v="2015-01-31T00:00:00"/>
    <n v="34.302"/>
    <n v="4"/>
    <n v="320.75"/>
    <n v="90899"/>
    <x v="0"/>
    <x v="0"/>
  </r>
  <r>
    <n v="20841"/>
    <s v="Medium"/>
    <n v="0.02"/>
    <n v="240.98"/>
    <n v="60.2"/>
    <n v="2061"/>
    <x v="0"/>
    <s v="Marianne Carey"/>
    <s v="Delivery Truck"/>
    <x v="3"/>
    <x v="2"/>
    <s v="Bookcases"/>
    <s v="Jumbo Box"/>
    <x v="277"/>
    <n v="0.56000000000000005"/>
    <n v="-1.0462410803345354"/>
    <s v="United States"/>
    <x v="0"/>
    <x v="17"/>
    <s v="North Platte"/>
    <n v="69101"/>
    <x v="28"/>
    <x v="0"/>
    <s v="2015"/>
    <d v="2015-01-31T00:00:00"/>
    <n v="-272.71320000000003"/>
    <n v="1"/>
    <n v="260.66000000000003"/>
    <n v="87146"/>
    <x v="0"/>
    <x v="0"/>
  </r>
  <r>
    <n v="20840"/>
    <s v="Medium"/>
    <n v="0.02"/>
    <n v="420.98"/>
    <n v="19.989999999999998"/>
    <n v="2062"/>
    <x v="1"/>
    <s v="Alfred Singh"/>
    <s v="Regular Air"/>
    <x v="3"/>
    <x v="0"/>
    <s v="Binders and Binder Accessories"/>
    <s v="Small Box"/>
    <x v="278"/>
    <n v="0.35"/>
    <n v="-3.8286616604343703E-2"/>
    <s v="United States"/>
    <x v="2"/>
    <x v="25"/>
    <s v="Mechanicsville"/>
    <n v="23111"/>
    <x v="28"/>
    <x v="0"/>
    <s v="2015"/>
    <d v="2015-02-01T00:00:00"/>
    <n v="-162.69399999999999"/>
    <n v="10"/>
    <n v="4249.37"/>
    <n v="87146"/>
    <x v="0"/>
    <x v="0"/>
  </r>
  <r>
    <n v="19171"/>
    <s v="Critical"/>
    <n v="0.1"/>
    <n v="7.45"/>
    <n v="6.28"/>
    <n v="2265"/>
    <x v="1"/>
    <s v="James Davenport"/>
    <s v="Regular Air"/>
    <x v="3"/>
    <x v="0"/>
    <s v="Binders and Binder Accessories"/>
    <s v="Small Box"/>
    <x v="279"/>
    <n v="0.4"/>
    <n v="-1.1763299663299662"/>
    <s v="United States"/>
    <x v="0"/>
    <x v="10"/>
    <s v="Kansas City"/>
    <n v="64130"/>
    <x v="28"/>
    <x v="0"/>
    <s v="2015"/>
    <d v="2015-02-01T00:00:00"/>
    <n v="-69.873999999999995"/>
    <n v="8"/>
    <n v="59.4"/>
    <n v="86612"/>
    <x v="0"/>
    <x v="0"/>
  </r>
  <r>
    <n v="19172"/>
    <s v="Critical"/>
    <n v="0.01"/>
    <n v="6.48"/>
    <n v="7.86"/>
    <n v="2265"/>
    <x v="1"/>
    <s v="James Davenport"/>
    <s v="Regular Air"/>
    <x v="3"/>
    <x v="0"/>
    <s v="Paper"/>
    <s v="Small Box"/>
    <x v="280"/>
    <n v="0.37"/>
    <n v="-2.0424315377670781"/>
    <s v="United States"/>
    <x v="0"/>
    <x v="10"/>
    <s v="Kansas City"/>
    <n v="64130"/>
    <x v="28"/>
    <x v="0"/>
    <s v="2015"/>
    <d v="2015-01-31T00:00:00"/>
    <n v="-135.74"/>
    <n v="10"/>
    <n v="66.459999999999994"/>
    <n v="86612"/>
    <x v="0"/>
    <x v="0"/>
  </r>
  <r>
    <n v="24132"/>
    <s v="High"/>
    <n v="0.05"/>
    <n v="1.68"/>
    <n v="1.57"/>
    <n v="550"/>
    <x v="1"/>
    <s v="Edna Monroe Talley"/>
    <s v="Regular Air"/>
    <x v="3"/>
    <x v="0"/>
    <s v="Pens &amp; Art Supplies"/>
    <s v="Wrap Bag"/>
    <x v="180"/>
    <n v="0.59"/>
    <n v="-1.7781333333333336"/>
    <s v="United States"/>
    <x v="0"/>
    <x v="19"/>
    <s v="Seguin"/>
    <n v="78155"/>
    <x v="29"/>
    <x v="0"/>
    <s v="2015"/>
    <d v="2015-01-31T00:00:00"/>
    <n v="-33.340000000000003"/>
    <n v="11"/>
    <n v="18.75"/>
    <n v="90909"/>
    <x v="0"/>
    <x v="0"/>
  </r>
  <r>
    <n v="24133"/>
    <s v="High"/>
    <n v="0.1"/>
    <n v="218.75"/>
    <n v="69.64"/>
    <n v="550"/>
    <x v="1"/>
    <s v="Edna Monroe Talley"/>
    <s v="Delivery Truck"/>
    <x v="3"/>
    <x v="2"/>
    <s v="Tables"/>
    <s v="Jumbo Box"/>
    <x v="281"/>
    <n v="0.77"/>
    <n v="-1.0677205453291603"/>
    <s v="United States"/>
    <x v="0"/>
    <x v="19"/>
    <s v="Seguin"/>
    <n v="78155"/>
    <x v="29"/>
    <x v="0"/>
    <s v="2015"/>
    <d v="2015-02-01T00:00:00"/>
    <n v="-201.27599999999998"/>
    <n v="1"/>
    <n v="188.51"/>
    <n v="90909"/>
    <x v="0"/>
    <x v="0"/>
  </r>
  <r>
    <n v="24134"/>
    <s v="High"/>
    <n v="0"/>
    <n v="15.04"/>
    <n v="1.97"/>
    <n v="551"/>
    <x v="0"/>
    <s v="Peggy Chan"/>
    <s v="Regular Air"/>
    <x v="3"/>
    <x v="0"/>
    <s v="Paper"/>
    <s v="Wrap Bag"/>
    <x v="19"/>
    <n v="0.39"/>
    <n v="0.69"/>
    <s v="United States"/>
    <x v="0"/>
    <x v="19"/>
    <s v="Sherman"/>
    <n v="75090"/>
    <x v="29"/>
    <x v="0"/>
    <s v="2015"/>
    <d v="2015-02-01T00:00:00"/>
    <n v="21.514199999999999"/>
    <n v="2"/>
    <n v="31.18"/>
    <n v="90909"/>
    <x v="0"/>
    <x v="0"/>
  </r>
  <r>
    <n v="18735"/>
    <s v="Critical"/>
    <n v="0.1"/>
    <n v="31.78"/>
    <n v="1.99"/>
    <n v="767"/>
    <x v="0"/>
    <s v="Jeffrey Mueller"/>
    <s v="Regular Air"/>
    <x v="3"/>
    <x v="1"/>
    <s v="Computer Peripherals"/>
    <s v="Small Pack"/>
    <x v="282"/>
    <n v="0.42"/>
    <n v="0.69"/>
    <s v="United States"/>
    <x v="0"/>
    <x v="12"/>
    <s v="Rock Island"/>
    <n v="61201"/>
    <x v="29"/>
    <x v="0"/>
    <s v="2015"/>
    <d v="2015-02-01T00:00:00"/>
    <n v="232.28159999999997"/>
    <n v="11"/>
    <n v="336.64"/>
    <n v="86279"/>
    <x v="0"/>
    <x v="0"/>
  </r>
  <r>
    <n v="21945"/>
    <s v="Low"/>
    <n v="0.02"/>
    <n v="15.99"/>
    <n v="13.18"/>
    <n v="1442"/>
    <x v="1"/>
    <s v="Rodney Field"/>
    <s v="Express Air"/>
    <x v="3"/>
    <x v="0"/>
    <s v="Binders and Binder Accessories"/>
    <s v="Small Box"/>
    <x v="80"/>
    <n v="0.37"/>
    <n v="-0.62580264976022115"/>
    <s v="United States"/>
    <x v="0"/>
    <x v="10"/>
    <s v="Springfield"/>
    <n v="65807"/>
    <x v="29"/>
    <x v="0"/>
    <s v="2015"/>
    <d v="2015-02-03T00:00:00"/>
    <n v="-76.992500000000007"/>
    <n v="7"/>
    <n v="123.03"/>
    <n v="89077"/>
    <x v="0"/>
    <x v="0"/>
  </r>
  <r>
    <n v="21946"/>
    <s v="Low"/>
    <n v="0.09"/>
    <n v="46.94"/>
    <n v="6.77"/>
    <n v="1442"/>
    <x v="1"/>
    <s v="Rodney Field"/>
    <s v="Express Air"/>
    <x v="3"/>
    <x v="2"/>
    <s v="Office Furnishings"/>
    <s v="Small Box"/>
    <x v="283"/>
    <n v="0.44"/>
    <n v="0.69"/>
    <s v="United States"/>
    <x v="0"/>
    <x v="10"/>
    <s v="Springfield"/>
    <n v="65807"/>
    <x v="29"/>
    <x v="0"/>
    <s v="2015"/>
    <d v="2015-01-30T00:00:00"/>
    <n v="297.96959999999996"/>
    <n v="10"/>
    <n v="431.84"/>
    <n v="89077"/>
    <x v="0"/>
    <x v="0"/>
  </r>
  <r>
    <n v="20956"/>
    <s v="Low"/>
    <n v="7.0000000000000007E-2"/>
    <n v="574.74"/>
    <n v="24.49"/>
    <n v="2775"/>
    <x v="0"/>
    <s v="Theodore Rubin"/>
    <s v="Regular Air"/>
    <x v="2"/>
    <x v="1"/>
    <s v="Office Machines"/>
    <s v="Large Box"/>
    <x v="23"/>
    <n v="0.37"/>
    <n v="0.69"/>
    <s v="United States"/>
    <x v="0"/>
    <x v="12"/>
    <s v="Franklin Park"/>
    <n v="60131"/>
    <x v="29"/>
    <x v="0"/>
    <s v="2015"/>
    <d v="2015-02-04T00:00:00"/>
    <n v="2860.9331999999995"/>
    <n v="8"/>
    <n v="4146.28"/>
    <n v="91229"/>
    <x v="0"/>
    <x v="0"/>
  </r>
  <r>
    <n v="20577"/>
    <s v="Critical"/>
    <n v="0.03"/>
    <n v="8.34"/>
    <n v="2.64"/>
    <n v="256"/>
    <x v="0"/>
    <s v="Irene Li"/>
    <s v="Regular Air"/>
    <x v="1"/>
    <x v="0"/>
    <s v="Scissors, Rulers and Trimmers"/>
    <s v="Small Pack"/>
    <x v="284"/>
    <n v="0.59"/>
    <n v="1.9745958429561169E-2"/>
    <s v="United States"/>
    <x v="3"/>
    <x v="29"/>
    <s v="Hanover"/>
    <n v="17331"/>
    <x v="30"/>
    <x v="0"/>
    <s v="2015"/>
    <d v="2015-02-02T00:00:00"/>
    <n v="0.68399999999999894"/>
    <n v="4"/>
    <n v="34.64"/>
    <n v="86267"/>
    <x v="0"/>
    <x v="0"/>
  </r>
  <r>
    <n v="22784"/>
    <s v="Critical"/>
    <n v="0.03"/>
    <n v="15.23"/>
    <n v="27.75"/>
    <n v="343"/>
    <x v="0"/>
    <s v="Lynn Epstein"/>
    <s v="Delivery Truck"/>
    <x v="3"/>
    <x v="2"/>
    <s v="Tables"/>
    <s v="Jumbo Box"/>
    <x v="285"/>
    <n v="0.76"/>
    <n v="0.10415653495440731"/>
    <s v="United States"/>
    <x v="3"/>
    <x v="30"/>
    <s v="Bangor"/>
    <n v="4401"/>
    <x v="30"/>
    <x v="0"/>
    <s v="2015"/>
    <d v="2015-02-01T00:00:00"/>
    <n v="11.650950000000002"/>
    <n v="7"/>
    <n v="111.86"/>
    <n v="88151"/>
    <x v="0"/>
    <x v="0"/>
  </r>
  <r>
    <n v="25356"/>
    <s v="Not Specified"/>
    <n v="0.05"/>
    <n v="7.64"/>
    <n v="5.83"/>
    <n v="911"/>
    <x v="1"/>
    <s v="Marsha P Joyner"/>
    <s v="Regular Air"/>
    <x v="3"/>
    <x v="0"/>
    <s v="Paper"/>
    <s v="Wrap Bag"/>
    <x v="47"/>
    <n v="0.36"/>
    <n v="-1.266144578313253"/>
    <s v="United States"/>
    <x v="3"/>
    <x v="44"/>
    <s v="Wheeling"/>
    <n v="26003"/>
    <x v="30"/>
    <x v="0"/>
    <s v="2015"/>
    <d v="2015-02-02T00:00:00"/>
    <n v="-21.018000000000001"/>
    <n v="2"/>
    <n v="16.600000000000001"/>
    <n v="90185"/>
    <x v="0"/>
    <x v="0"/>
  </r>
  <r>
    <n v="25357"/>
    <s v="Not Specified"/>
    <n v="0.04"/>
    <n v="218.75"/>
    <n v="69.64"/>
    <n v="911"/>
    <x v="1"/>
    <s v="Marsha P Joyner"/>
    <s v="Delivery Truck"/>
    <x v="3"/>
    <x v="2"/>
    <s v="Tables"/>
    <s v="Jumbo Box"/>
    <x v="281"/>
    <n v="0.72"/>
    <n v="-0.28683250488971351"/>
    <s v="United States"/>
    <x v="3"/>
    <x v="44"/>
    <s v="Wheeling"/>
    <n v="26003"/>
    <x v="30"/>
    <x v="0"/>
    <s v="2015"/>
    <d v="2015-02-01T00:00:00"/>
    <n v="-655.52987500000006"/>
    <n v="10"/>
    <n v="2285.41"/>
    <n v="90185"/>
    <x v="0"/>
    <x v="0"/>
  </r>
  <r>
    <n v="20592"/>
    <s v="Medium"/>
    <n v="0.03"/>
    <n v="128.24"/>
    <n v="12.65"/>
    <n v="1237"/>
    <x v="1"/>
    <s v="Eva Simpson"/>
    <s v="Regular Air"/>
    <x v="3"/>
    <x v="2"/>
    <s v="Chairs &amp; Chairmats"/>
    <s v="Medium Box"/>
    <x v="286"/>
    <m/>
    <n v="0.69"/>
    <s v="United States"/>
    <x v="0"/>
    <x v="19"/>
    <s v="Carrollton"/>
    <n v="75007"/>
    <x v="30"/>
    <x v="0"/>
    <s v="2015"/>
    <d v="2015-02-02T00:00:00"/>
    <n v="790.46399999999983"/>
    <n v="9"/>
    <n v="1145.5999999999999"/>
    <n v="86075"/>
    <x v="0"/>
    <x v="0"/>
  </r>
  <r>
    <n v="20593"/>
    <s v="Medium"/>
    <n v="0.01"/>
    <n v="160.97999999999999"/>
    <n v="30"/>
    <n v="1238"/>
    <x v="0"/>
    <s v="April Bowers"/>
    <s v="Delivery Truck"/>
    <x v="3"/>
    <x v="2"/>
    <s v="Chairs &amp; Chairmats"/>
    <s v="Jumbo Drum"/>
    <x v="287"/>
    <n v="0.62"/>
    <n v="0.48253775991484515"/>
    <s v="United States"/>
    <x v="0"/>
    <x v="19"/>
    <s v="Cedar Hill"/>
    <n v="75104"/>
    <x v="30"/>
    <x v="0"/>
    <s v="2015"/>
    <d v="2015-02-02T00:00:00"/>
    <n v="788.79"/>
    <n v="10"/>
    <n v="1634.67"/>
    <n v="86075"/>
    <x v="0"/>
    <x v="0"/>
  </r>
  <r>
    <n v="5670"/>
    <s v="Low"/>
    <n v="0.1"/>
    <n v="49.99"/>
    <n v="19.989999999999998"/>
    <n v="1723"/>
    <x v="1"/>
    <s v="Constance Flowers"/>
    <s v="Express Air"/>
    <x v="3"/>
    <x v="1"/>
    <s v="Computer Peripherals"/>
    <s v="Small Box"/>
    <x v="288"/>
    <n v="0.45"/>
    <n v="6.1735052969297015E-3"/>
    <s v="United States"/>
    <x v="1"/>
    <x v="7"/>
    <s v="San Diego"/>
    <n v="92037"/>
    <x v="30"/>
    <x v="0"/>
    <s v="2015"/>
    <d v="2015-02-05T00:00:00"/>
    <n v="13.508000000000003"/>
    <n v="46"/>
    <n v="2188.06"/>
    <n v="40101"/>
    <x v="0"/>
    <x v="0"/>
  </r>
  <r>
    <n v="20138"/>
    <s v="Not Specified"/>
    <n v="0"/>
    <n v="6.98"/>
    <n v="1.6"/>
    <n v="2137"/>
    <x v="0"/>
    <s v="Crystal Crabtree"/>
    <s v="Regular Air"/>
    <x v="3"/>
    <x v="0"/>
    <s v="Paper"/>
    <s v="Wrap Bag"/>
    <x v="226"/>
    <n v="0.38"/>
    <n v="-5.3329404466501238"/>
    <s v="United States"/>
    <x v="2"/>
    <x v="9"/>
    <s v="West Palm Beach"/>
    <n v="33407"/>
    <x v="30"/>
    <x v="0"/>
    <s v="2015"/>
    <d v="2015-02-02T00:00:00"/>
    <n v="-343.86799999999999"/>
    <n v="9"/>
    <n v="64.48"/>
    <n v="86002"/>
    <x v="0"/>
    <x v="0"/>
  </r>
  <r>
    <n v="22259"/>
    <s v="Low"/>
    <n v="0.09"/>
    <n v="160.97999999999999"/>
    <n v="30"/>
    <n v="2202"/>
    <x v="1"/>
    <s v="Laurie Howe"/>
    <s v="Delivery Truck"/>
    <x v="1"/>
    <x v="2"/>
    <s v="Chairs &amp; Chairmats"/>
    <s v="Jumbo Drum"/>
    <x v="287"/>
    <n v="0.62"/>
    <n v="0.21855960082671916"/>
    <s v="United States"/>
    <x v="0"/>
    <x v="11"/>
    <s v="Brooklyn Center"/>
    <n v="55429"/>
    <x v="30"/>
    <x v="0"/>
    <s v="2015"/>
    <d v="2015-01-31T00:00:00"/>
    <n v="357.428"/>
    <n v="11"/>
    <n v="1635.38"/>
    <n v="86050"/>
    <x v="0"/>
    <x v="0"/>
  </r>
  <r>
    <n v="22260"/>
    <s v="Low"/>
    <n v="0.09"/>
    <n v="6.3"/>
    <n v="0.5"/>
    <n v="2202"/>
    <x v="1"/>
    <s v="Laurie Howe"/>
    <s v="Regular Air"/>
    <x v="1"/>
    <x v="0"/>
    <s v="Labels"/>
    <s v="Small Box"/>
    <x v="120"/>
    <n v="0.39"/>
    <n v="0.69"/>
    <s v="United States"/>
    <x v="0"/>
    <x v="11"/>
    <s v="Brooklyn Center"/>
    <n v="55429"/>
    <x v="30"/>
    <x v="0"/>
    <s v="2015"/>
    <d v="2015-01-31T00:00:00"/>
    <n v="40.351199999999992"/>
    <n v="10"/>
    <n v="58.48"/>
    <n v="86050"/>
    <x v="0"/>
    <x v="0"/>
  </r>
  <r>
    <n v="22261"/>
    <s v="Low"/>
    <n v="0"/>
    <n v="4.9800000000000004"/>
    <n v="0.8"/>
    <n v="2202"/>
    <x v="1"/>
    <s v="Laurie Howe"/>
    <s v="Regular Air"/>
    <x v="1"/>
    <x v="0"/>
    <s v="Paper"/>
    <s v="Wrap Bag"/>
    <x v="289"/>
    <n v="0.36"/>
    <n v="0.69"/>
    <s v="United States"/>
    <x v="0"/>
    <x v="11"/>
    <s v="Brooklyn Center"/>
    <n v="55429"/>
    <x v="30"/>
    <x v="0"/>
    <s v="2015"/>
    <d v="2015-02-07T00:00:00"/>
    <n v="27.634499999999996"/>
    <n v="8"/>
    <n v="40.049999999999997"/>
    <n v="86050"/>
    <x v="0"/>
    <x v="0"/>
  </r>
  <r>
    <n v="22095"/>
    <s v="Low"/>
    <n v="0.09"/>
    <n v="2.16"/>
    <n v="6.05"/>
    <n v="2781"/>
    <x v="1"/>
    <s v="Kelly Byers"/>
    <s v="Regular Air"/>
    <x v="2"/>
    <x v="0"/>
    <s v="Binders and Binder Accessories"/>
    <s v="Small Box"/>
    <x v="290"/>
    <n v="0.37"/>
    <n v="-6.8958029197080286"/>
    <s v="United States"/>
    <x v="1"/>
    <x v="14"/>
    <s v="Woodburn"/>
    <n v="97071"/>
    <x v="30"/>
    <x v="0"/>
    <s v="2015"/>
    <d v="2015-02-04T00:00:00"/>
    <n v="-37.789000000000001"/>
    <n v="2"/>
    <n v="5.48"/>
    <n v="87162"/>
    <x v="0"/>
    <x v="0"/>
  </r>
  <r>
    <n v="22096"/>
    <s v="Low"/>
    <n v="0.03"/>
    <n v="808.49"/>
    <n v="55.3"/>
    <n v="2781"/>
    <x v="1"/>
    <s v="Kelly Byers"/>
    <s v="Delivery Truck"/>
    <x v="2"/>
    <x v="1"/>
    <s v="Office Machines"/>
    <s v="Jumbo Drum"/>
    <x v="291"/>
    <n v="0.4"/>
    <n v="0.92376602331573043"/>
    <s v="United States"/>
    <x v="1"/>
    <x v="14"/>
    <s v="Woodburn"/>
    <n v="97071"/>
    <x v="30"/>
    <x v="0"/>
    <s v="2015"/>
    <d v="2015-02-07T00:00:00"/>
    <n v="7576.11"/>
    <n v="11"/>
    <n v="8201.33"/>
    <n v="87162"/>
    <x v="0"/>
    <x v="0"/>
  </r>
  <r>
    <n v="22097"/>
    <s v="Low"/>
    <n v="0"/>
    <n v="6.48"/>
    <n v="8.19"/>
    <n v="2781"/>
    <x v="1"/>
    <s v="Kelly Byers"/>
    <s v="Regular Air"/>
    <x v="2"/>
    <x v="0"/>
    <s v="Paper"/>
    <s v="Small Box"/>
    <x v="292"/>
    <n v="0.37"/>
    <n v="-1.9082487869430964"/>
    <s v="United States"/>
    <x v="1"/>
    <x v="14"/>
    <s v="Woodburn"/>
    <n v="97071"/>
    <x v="30"/>
    <x v="0"/>
    <s v="2015"/>
    <d v="2015-02-07T00:00:00"/>
    <n v="-43.26"/>
    <n v="3"/>
    <n v="22.67"/>
    <n v="87162"/>
    <x v="0"/>
    <x v="0"/>
  </r>
  <r>
    <n v="20007"/>
    <s v="Critical"/>
    <n v="0.03"/>
    <n v="6.37"/>
    <n v="5.19"/>
    <n v="510"/>
    <x v="1"/>
    <s v="Gregory Rao"/>
    <s v="Regular Air"/>
    <x v="3"/>
    <x v="0"/>
    <s v="Binders and Binder Accessories"/>
    <s v="Small Box"/>
    <x v="293"/>
    <n v="0.38"/>
    <n v="-0.32400824145227752"/>
    <s v="United States"/>
    <x v="1"/>
    <x v="7"/>
    <s v="Manteca"/>
    <n v="95336"/>
    <x v="31"/>
    <x v="1"/>
    <s v="2015"/>
    <d v="2015-02-02T00:00:00"/>
    <n v="-29.092700000000001"/>
    <n v="14"/>
    <n v="89.79"/>
    <n v="90059"/>
    <x v="0"/>
    <x v="1"/>
  </r>
  <r>
    <n v="18636"/>
    <s v="Low"/>
    <n v="0.01"/>
    <n v="3.08"/>
    <n v="0.5"/>
    <n v="1211"/>
    <x v="0"/>
    <s v="Debra Proctor"/>
    <s v="Regular Air"/>
    <x v="3"/>
    <x v="0"/>
    <s v="Labels"/>
    <s v="Small Box"/>
    <x v="294"/>
    <n v="0.37"/>
    <n v="0.69"/>
    <s v="United States"/>
    <x v="0"/>
    <x v="0"/>
    <s v="Fort Wayne"/>
    <n v="46806"/>
    <x v="31"/>
    <x v="1"/>
    <s v="2015"/>
    <d v="2015-02-06T00:00:00"/>
    <n v="9.0045000000000002"/>
    <n v="4"/>
    <n v="13.05"/>
    <n v="88598"/>
    <x v="0"/>
    <x v="1"/>
  </r>
  <r>
    <n v="21762"/>
    <s v="Low"/>
    <n v="0.05"/>
    <n v="424.21"/>
    <n v="110.2"/>
    <n v="1949"/>
    <x v="0"/>
    <s v="Dana Waller"/>
    <s v="Delivery Truck"/>
    <x v="0"/>
    <x v="2"/>
    <s v="Tables"/>
    <s v="Jumbo Box"/>
    <x v="295"/>
    <n v="0.67"/>
    <n v="-4.3240787644725061E-2"/>
    <s v="United States"/>
    <x v="1"/>
    <x v="24"/>
    <s v="Bozeman"/>
    <n v="59715"/>
    <x v="31"/>
    <x v="1"/>
    <s v="2015"/>
    <d v="2015-02-05T00:00:00"/>
    <n v="-213.40280000000001"/>
    <n v="12"/>
    <n v="4935.22"/>
    <n v="90415"/>
    <x v="0"/>
    <x v="1"/>
  </r>
  <r>
    <n v="20498"/>
    <s v="Not Specified"/>
    <n v="0.03"/>
    <n v="60.98"/>
    <n v="1.99"/>
    <n v="2071"/>
    <x v="1"/>
    <s v="Victor Cherry"/>
    <s v="Regular Air"/>
    <x v="3"/>
    <x v="1"/>
    <s v="Computer Peripherals"/>
    <s v="Small Pack"/>
    <x v="296"/>
    <n v="0.5"/>
    <n v="0.69"/>
    <s v="United States"/>
    <x v="0"/>
    <x v="26"/>
    <s v="Farmington Hills"/>
    <n v="48336"/>
    <x v="31"/>
    <x v="1"/>
    <s v="2015"/>
    <d v="2015-02-01T00:00:00"/>
    <n v="976.2672"/>
    <n v="23"/>
    <n v="1414.88"/>
    <n v="88555"/>
    <x v="0"/>
    <x v="1"/>
  </r>
  <r>
    <n v="20499"/>
    <s v="Not Specified"/>
    <n v="0.04"/>
    <n v="3.08"/>
    <n v="0.99"/>
    <n v="2071"/>
    <x v="1"/>
    <s v="Victor Cherry"/>
    <s v="Regular Air"/>
    <x v="3"/>
    <x v="0"/>
    <s v="Labels"/>
    <s v="Small Box"/>
    <x v="204"/>
    <n v="0.37"/>
    <n v="0.69"/>
    <s v="United States"/>
    <x v="0"/>
    <x v="26"/>
    <s v="Farmington Hills"/>
    <n v="48336"/>
    <x v="31"/>
    <x v="1"/>
    <s v="2015"/>
    <d v="2015-02-02T00:00:00"/>
    <n v="23.204699999999999"/>
    <n v="11"/>
    <n v="33.630000000000003"/>
    <n v="88555"/>
    <x v="0"/>
    <x v="1"/>
  </r>
  <r>
    <n v="20500"/>
    <s v="Not Specified"/>
    <n v="0"/>
    <n v="10.31"/>
    <n v="1.79"/>
    <n v="2072"/>
    <x v="1"/>
    <s v="Malcolm S Lanier"/>
    <s v="Regular Air"/>
    <x v="3"/>
    <x v="0"/>
    <s v="Paper"/>
    <s v="Wrap Bag"/>
    <x v="297"/>
    <n v="0.38"/>
    <n v="0.68999999999999984"/>
    <s v="United States"/>
    <x v="0"/>
    <x v="26"/>
    <s v="Flint"/>
    <n v="48505"/>
    <x v="31"/>
    <x v="1"/>
    <s v="2015"/>
    <d v="2015-02-03T00:00:00"/>
    <n v="167.46299999999997"/>
    <n v="23"/>
    <n v="242.7"/>
    <n v="88555"/>
    <x v="0"/>
    <x v="1"/>
  </r>
  <r>
    <n v="22231"/>
    <s v="Critical"/>
    <n v="0.06"/>
    <n v="80.97"/>
    <n v="33.6"/>
    <n v="2122"/>
    <x v="0"/>
    <s v="Carolyn Fisher"/>
    <s v="Delivery Truck"/>
    <x v="2"/>
    <x v="1"/>
    <s v="Office Machines"/>
    <s v="Jumbo Drum"/>
    <x v="298"/>
    <n v="0.37"/>
    <n v="-1.8986195858757628E-2"/>
    <s v="United States"/>
    <x v="2"/>
    <x v="4"/>
    <s v="Sherwood"/>
    <n v="72116"/>
    <x v="31"/>
    <x v="1"/>
    <s v="2015"/>
    <d v="2015-02-03T00:00:00"/>
    <n v="-15.1844"/>
    <n v="10"/>
    <n v="799.76"/>
    <n v="89664"/>
    <x v="0"/>
    <x v="1"/>
  </r>
  <r>
    <n v="7786"/>
    <s v="High"/>
    <n v="0.09"/>
    <n v="122.99"/>
    <n v="70.2"/>
    <n v="68"/>
    <x v="1"/>
    <s v="Scott Bunn"/>
    <s v="Delivery Truck"/>
    <x v="3"/>
    <x v="2"/>
    <s v="Chairs &amp; Chairmats"/>
    <s v="Jumbo Drum"/>
    <x v="260"/>
    <n v="0.74"/>
    <n v="-0.42430733451655489"/>
    <s v="United States"/>
    <x v="3"/>
    <x v="8"/>
    <s v="New York City"/>
    <n v="10177"/>
    <x v="32"/>
    <x v="1"/>
    <s v="2015"/>
    <d v="2015-02-04T00:00:00"/>
    <n v="-2426.5500000000002"/>
    <n v="49"/>
    <n v="5718.85"/>
    <n v="55713"/>
    <x v="0"/>
    <x v="1"/>
  </r>
  <r>
    <n v="25786"/>
    <s v="High"/>
    <n v="0.09"/>
    <n v="122.99"/>
    <n v="70.2"/>
    <n v="70"/>
    <x v="0"/>
    <s v="Annette Boone"/>
    <s v="Delivery Truck"/>
    <x v="3"/>
    <x v="2"/>
    <s v="Chairs &amp; Chairmats"/>
    <s v="Jumbo Drum"/>
    <x v="260"/>
    <n v="0.74"/>
    <n v="-1.732594089380449"/>
    <s v="United States"/>
    <x v="3"/>
    <x v="43"/>
    <s v="Burlington"/>
    <n v="5401"/>
    <x v="32"/>
    <x v="1"/>
    <s v="2015"/>
    <d v="2015-02-04T00:00:00"/>
    <n v="-2426.5500000000002"/>
    <n v="12"/>
    <n v="1400.53"/>
    <n v="87947"/>
    <x v="0"/>
    <x v="1"/>
  </r>
  <r>
    <n v="23639"/>
    <s v="Not Specified"/>
    <n v="0"/>
    <n v="8.09"/>
    <n v="7.96"/>
    <n v="84"/>
    <x v="1"/>
    <s v="Helen Stein"/>
    <s v="Regular Air"/>
    <x v="2"/>
    <x v="2"/>
    <s v="Office Furnishings"/>
    <s v="Small Box"/>
    <x v="160"/>
    <n v="0.49"/>
    <n v="-1.5889206418993185"/>
    <s v="United States"/>
    <x v="3"/>
    <x v="28"/>
    <s v="Cincinnati"/>
    <n v="45231"/>
    <x v="32"/>
    <x v="1"/>
    <s v="2015"/>
    <d v="2015-02-03T00:00:00"/>
    <n v="-144.56"/>
    <n v="11"/>
    <n v="90.98"/>
    <n v="87364"/>
    <x v="0"/>
    <x v="1"/>
  </r>
  <r>
    <n v="20693"/>
    <s v="Critical"/>
    <n v="0.1"/>
    <n v="154.13"/>
    <n v="69"/>
    <n v="397"/>
    <x v="0"/>
    <s v="Denise Carver"/>
    <s v="Regular Air"/>
    <x v="3"/>
    <x v="2"/>
    <s v="Tables"/>
    <s v="Large Box"/>
    <x v="299"/>
    <n v="0.68"/>
    <n v="-0.30624011033280724"/>
    <s v="United States"/>
    <x v="3"/>
    <x v="28"/>
    <s v="Cuyahoga Falls"/>
    <n v="44221"/>
    <x v="32"/>
    <x v="1"/>
    <s v="2015"/>
    <d v="2015-02-03T00:00:00"/>
    <n v="-372.48597100000006"/>
    <n v="8"/>
    <n v="1216.32"/>
    <n v="89319"/>
    <x v="0"/>
    <x v="1"/>
  </r>
  <r>
    <n v="5421"/>
    <s v="Low"/>
    <n v="0.02"/>
    <n v="1.1399999999999999"/>
    <n v="0.7"/>
    <n v="894"/>
    <x v="1"/>
    <s v="Gail Rankin Cole"/>
    <s v="Regular Air"/>
    <x v="3"/>
    <x v="0"/>
    <s v="Rubber Bands"/>
    <s v="Wrap Bag"/>
    <x v="270"/>
    <n v="0.38"/>
    <n v="-1.092530657748049E-2"/>
    <s v="United States"/>
    <x v="3"/>
    <x v="32"/>
    <s v="Washington"/>
    <n v="20024"/>
    <x v="32"/>
    <x v="1"/>
    <s v="2015"/>
    <d v="2015-02-02T00:00:00"/>
    <n v="-0.49"/>
    <n v="38"/>
    <n v="44.85"/>
    <n v="38529"/>
    <x v="0"/>
    <x v="1"/>
  </r>
  <r>
    <n v="24407"/>
    <s v="Not Specified"/>
    <n v="0.08"/>
    <n v="3.38"/>
    <n v="0.85"/>
    <n v="1412"/>
    <x v="0"/>
    <s v="Marc Ray"/>
    <s v="Regular Air"/>
    <x v="3"/>
    <x v="0"/>
    <s v="Pens &amp; Art Supplies"/>
    <s v="Wrap Bag"/>
    <x v="300"/>
    <n v="0.48"/>
    <n v="0.52701880958515845"/>
    <s v="United States"/>
    <x v="1"/>
    <x v="7"/>
    <s v="Mountain View"/>
    <n v="94043"/>
    <x v="32"/>
    <x v="1"/>
    <s v="2015"/>
    <d v="2015-02-04T00:00:00"/>
    <n v="20.453600000000002"/>
    <n v="12"/>
    <n v="38.81"/>
    <n v="87087"/>
    <x v="0"/>
    <x v="1"/>
  </r>
  <r>
    <n v="6406"/>
    <s v="Not Specified"/>
    <n v="0.02"/>
    <n v="16.48"/>
    <n v="1.99"/>
    <n v="1413"/>
    <x v="1"/>
    <s v="Pamela Wiley"/>
    <s v="Express Air"/>
    <x v="3"/>
    <x v="1"/>
    <s v="Computer Peripherals"/>
    <s v="Small Pack"/>
    <x v="187"/>
    <n v="0.42"/>
    <n v="0.14365610037972593"/>
    <s v="United States"/>
    <x v="3"/>
    <x v="35"/>
    <s v="Boston"/>
    <n v="2113"/>
    <x v="32"/>
    <x v="1"/>
    <s v="2015"/>
    <d v="2015-02-04T00:00:00"/>
    <n v="69.61"/>
    <n v="27"/>
    <n v="484.56"/>
    <n v="45539"/>
    <x v="0"/>
    <x v="1"/>
  </r>
  <r>
    <n v="7628"/>
    <s v="Medium"/>
    <n v="0.09"/>
    <n v="6.28"/>
    <n v="5.41"/>
    <n v="2498"/>
    <x v="1"/>
    <s v="Arlene Long"/>
    <s v="Regular Air"/>
    <x v="0"/>
    <x v="2"/>
    <s v="Office Furnishings"/>
    <s v="Small Box"/>
    <x v="301"/>
    <n v="0.53"/>
    <n v="-0.17329769274057402"/>
    <s v="United States"/>
    <x v="1"/>
    <x v="7"/>
    <s v="San Diego"/>
    <n v="92024"/>
    <x v="32"/>
    <x v="1"/>
    <s v="2015"/>
    <d v="2015-02-04T00:00:00"/>
    <n v="-61.59"/>
    <n v="56"/>
    <n v="355.4"/>
    <n v="54567"/>
    <x v="0"/>
    <x v="1"/>
  </r>
  <r>
    <n v="25628"/>
    <s v="Medium"/>
    <n v="0.09"/>
    <n v="6.28"/>
    <n v="5.41"/>
    <n v="2500"/>
    <x v="0"/>
    <s v="Kevin Smith"/>
    <s v="Regular Air"/>
    <x v="0"/>
    <x v="2"/>
    <s v="Office Furnishings"/>
    <s v="Small Box"/>
    <x v="301"/>
    <n v="0.53"/>
    <n v="-0.36045920090039396"/>
    <s v="United States"/>
    <x v="0"/>
    <x v="12"/>
    <s v="Lake In The Hills"/>
    <n v="60102"/>
    <x v="32"/>
    <x v="1"/>
    <s v="2015"/>
    <d v="2015-02-04T00:00:00"/>
    <n v="-32.026800000000001"/>
    <n v="14"/>
    <n v="88.85"/>
    <n v="88320"/>
    <x v="0"/>
    <x v="1"/>
  </r>
  <r>
    <n v="23583"/>
    <s v="Critical"/>
    <n v="0"/>
    <n v="12.97"/>
    <n v="1.49"/>
    <n v="2555"/>
    <x v="1"/>
    <s v="Karl Knowles"/>
    <s v="Regular Air"/>
    <x v="1"/>
    <x v="0"/>
    <s v="Binders and Binder Accessories"/>
    <s v="Small Box"/>
    <x v="302"/>
    <n v="0.35"/>
    <n v="0.69"/>
    <s v="United States"/>
    <x v="0"/>
    <x v="31"/>
    <s v="Madison"/>
    <n v="53711"/>
    <x v="32"/>
    <x v="1"/>
    <s v="2015"/>
    <d v="2015-02-03T00:00:00"/>
    <n v="180.23489999999998"/>
    <n v="19"/>
    <n v="261.20999999999998"/>
    <n v="86529"/>
    <x v="0"/>
    <x v="1"/>
  </r>
  <r>
    <n v="23584"/>
    <s v="Critical"/>
    <n v="0.06"/>
    <n v="4.91"/>
    <n v="0.5"/>
    <n v="2555"/>
    <x v="1"/>
    <s v="Karl Knowles"/>
    <s v="Regular Air"/>
    <x v="1"/>
    <x v="0"/>
    <s v="Labels"/>
    <s v="Small Box"/>
    <x v="183"/>
    <n v="0.36"/>
    <n v="0.69"/>
    <s v="United States"/>
    <x v="0"/>
    <x v="31"/>
    <s v="Madison"/>
    <n v="53711"/>
    <x v="32"/>
    <x v="1"/>
    <s v="2015"/>
    <d v="2015-02-02T00:00:00"/>
    <n v="29.525099999999998"/>
    <n v="9"/>
    <n v="42.79"/>
    <n v="86529"/>
    <x v="0"/>
    <x v="1"/>
  </r>
  <r>
    <n v="3406"/>
    <s v="Not Specified"/>
    <n v="0.03"/>
    <n v="200.97"/>
    <n v="15.59"/>
    <n v="3196"/>
    <x v="0"/>
    <s v="Rick Foster Hawkins"/>
    <s v="Delivery Truck"/>
    <x v="1"/>
    <x v="1"/>
    <s v="Office Machines"/>
    <s v="Jumbo Drum"/>
    <x v="303"/>
    <n v="0.36"/>
    <n v="0.22383069025838087"/>
    <s v="United States"/>
    <x v="1"/>
    <x v="7"/>
    <s v="San Francisco"/>
    <n v="94109"/>
    <x v="32"/>
    <x v="1"/>
    <s v="2015"/>
    <d v="2015-02-03T00:00:00"/>
    <n v="1951.3"/>
    <n v="43"/>
    <n v="8717.75"/>
    <n v="24294"/>
    <x v="0"/>
    <x v="1"/>
  </r>
  <r>
    <n v="21406"/>
    <s v="Not Specified"/>
    <n v="0.03"/>
    <n v="200.97"/>
    <n v="15.59"/>
    <n v="3197"/>
    <x v="0"/>
    <s v="Wallace Pugh"/>
    <s v="Delivery Truck"/>
    <x v="1"/>
    <x v="1"/>
    <s v="Office Machines"/>
    <s v="Jumbo Drum"/>
    <x v="303"/>
    <n v="0.36"/>
    <n v="0.69"/>
    <s v="United States"/>
    <x v="0"/>
    <x v="12"/>
    <s v="Northbrook"/>
    <n v="60062"/>
    <x v="32"/>
    <x v="1"/>
    <s v="2015"/>
    <d v="2015-02-03T00:00:00"/>
    <n v="1538.7827999999997"/>
    <n v="11"/>
    <n v="2230.12"/>
    <n v="90850"/>
    <x v="0"/>
    <x v="1"/>
  </r>
  <r>
    <n v="20929"/>
    <s v="Not Specified"/>
    <n v="0.02"/>
    <n v="35.99"/>
    <n v="5"/>
    <n v="603"/>
    <x v="0"/>
    <s v="Gretchen Ball"/>
    <s v="Regular Air"/>
    <x v="1"/>
    <x v="1"/>
    <s v="Telephones and Communication"/>
    <s v="Small Box"/>
    <x v="304"/>
    <n v="0.85"/>
    <n v="-0.53090126871241061"/>
    <s v="United States"/>
    <x v="1"/>
    <x v="1"/>
    <s v="Pueblo"/>
    <n v="81001"/>
    <x v="33"/>
    <x v="1"/>
    <s v="2015"/>
    <d v="2015-02-05T00:00:00"/>
    <n v="-120.934"/>
    <n v="7"/>
    <n v="227.79"/>
    <n v="87020"/>
    <x v="0"/>
    <x v="1"/>
  </r>
  <r>
    <n v="23495"/>
    <s v="Low"/>
    <n v="0"/>
    <n v="180.98"/>
    <n v="30"/>
    <n v="2486"/>
    <x v="1"/>
    <s v="Jack Horn"/>
    <s v="Delivery Truck"/>
    <x v="0"/>
    <x v="2"/>
    <s v="Chairs &amp; Chairmats"/>
    <s v="Jumbo Drum"/>
    <x v="305"/>
    <n v="0.69"/>
    <n v="4.4161676646706591E-3"/>
    <s v="United States"/>
    <x v="2"/>
    <x v="3"/>
    <s v="Statesboro"/>
    <n v="30458"/>
    <x v="33"/>
    <x v="1"/>
    <s v="2015"/>
    <d v="2015-02-05T00:00:00"/>
    <n v="9.2040000000000006"/>
    <n v="11"/>
    <n v="2084.16"/>
    <n v="91416"/>
    <x v="0"/>
    <x v="1"/>
  </r>
  <r>
    <n v="25904"/>
    <s v="Medium"/>
    <n v="0.06"/>
    <n v="125.99"/>
    <n v="2.5"/>
    <n v="3053"/>
    <x v="0"/>
    <s v="Robin Tyler"/>
    <s v="Regular Air"/>
    <x v="3"/>
    <x v="1"/>
    <s v="Telephones and Communication"/>
    <s v="Small Box"/>
    <x v="306"/>
    <n v="0.6"/>
    <n v="0.34254532442748092"/>
    <s v="United States"/>
    <x v="2"/>
    <x v="33"/>
    <s v="Murray"/>
    <n v="42071"/>
    <x v="33"/>
    <x v="1"/>
    <s v="2015"/>
    <d v="2015-02-05T00:00:00"/>
    <n v="402.06599999999997"/>
    <n v="11"/>
    <n v="1173.76"/>
    <n v="86662"/>
    <x v="0"/>
    <x v="1"/>
  </r>
  <r>
    <n v="26321"/>
    <s v="Medium"/>
    <n v="7.0000000000000007E-2"/>
    <n v="1.7"/>
    <n v="1.99"/>
    <n v="689"/>
    <x v="0"/>
    <s v="Tommy Honeycutt"/>
    <s v="Regular Air"/>
    <x v="0"/>
    <x v="1"/>
    <s v="Computer Peripherals"/>
    <s v="Small Pack"/>
    <x v="74"/>
    <n v="0.51"/>
    <n v="-2.9517795637198621"/>
    <s v="United States"/>
    <x v="0"/>
    <x v="10"/>
    <s v="Saint Peters"/>
    <n v="63376"/>
    <x v="34"/>
    <x v="1"/>
    <s v="2015"/>
    <d v="2015-02-05T00:00:00"/>
    <n v="-51.42"/>
    <n v="10"/>
    <n v="17.420000000000002"/>
    <n v="88502"/>
    <x v="0"/>
    <x v="1"/>
  </r>
  <r>
    <n v="20428"/>
    <s v="Low"/>
    <n v="0.03"/>
    <n v="2.94"/>
    <n v="0.96"/>
    <n v="960"/>
    <x v="0"/>
    <s v="Phillip Chappell"/>
    <s v="Regular Air"/>
    <x v="1"/>
    <x v="0"/>
    <s v="Pens &amp; Art Supplies"/>
    <s v="Wrap Bag"/>
    <x v="265"/>
    <n v="0.57999999999999996"/>
    <n v="-1.1965811965811968"/>
    <s v="United States"/>
    <x v="1"/>
    <x v="7"/>
    <s v="Redondo Beach"/>
    <n v="90278"/>
    <x v="34"/>
    <x v="1"/>
    <s v="2015"/>
    <d v="2015-02-08T00:00:00"/>
    <n v="-4.2"/>
    <n v="1"/>
    <n v="3.51"/>
    <n v="89401"/>
    <x v="0"/>
    <x v="1"/>
  </r>
  <r>
    <n v="2428"/>
    <s v="Low"/>
    <n v="0.03"/>
    <n v="2.94"/>
    <n v="0.96"/>
    <n v="962"/>
    <x v="0"/>
    <s v="Yvonne Clarke"/>
    <s v="Regular Air"/>
    <x v="1"/>
    <x v="0"/>
    <s v="Pens &amp; Art Supplies"/>
    <s v="Wrap Bag"/>
    <x v="265"/>
    <n v="0.57999999999999996"/>
    <n v="-0.59914407988587737"/>
    <s v="United States"/>
    <x v="0"/>
    <x v="12"/>
    <s v="Chicago"/>
    <n v="60610"/>
    <x v="34"/>
    <x v="1"/>
    <s v="2015"/>
    <d v="2015-02-08T00:00:00"/>
    <n v="-4.2"/>
    <n v="2"/>
    <n v="7.01"/>
    <n v="17636"/>
    <x v="0"/>
    <x v="1"/>
  </r>
  <r>
    <n v="24270"/>
    <s v="Low"/>
    <n v="7.0000000000000007E-2"/>
    <n v="29.89"/>
    <n v="1.99"/>
    <n v="1213"/>
    <x v="1"/>
    <s v="Jeremy Pratt"/>
    <s v="Express Air"/>
    <x v="3"/>
    <x v="1"/>
    <s v="Computer Peripherals"/>
    <s v="Small Pack"/>
    <x v="133"/>
    <n v="0.5"/>
    <n v="0.69"/>
    <s v="United States"/>
    <x v="0"/>
    <x v="0"/>
    <s v="Granger"/>
    <n v="46530"/>
    <x v="34"/>
    <x v="1"/>
    <s v="2015"/>
    <d v="2015-02-09T00:00:00"/>
    <n v="258.6189"/>
    <n v="13"/>
    <n v="374.81"/>
    <n v="88599"/>
    <x v="0"/>
    <x v="1"/>
  </r>
  <r>
    <n v="24271"/>
    <s v="Low"/>
    <n v="0.03"/>
    <n v="8.34"/>
    <n v="4.82"/>
    <n v="1213"/>
    <x v="1"/>
    <s v="Jeremy Pratt"/>
    <s v="Regular Air"/>
    <x v="3"/>
    <x v="0"/>
    <s v="Paper"/>
    <s v="Small Box"/>
    <x v="307"/>
    <n v="0.4"/>
    <n v="-0.15507279870580076"/>
    <s v="United States"/>
    <x v="0"/>
    <x v="0"/>
    <s v="Granger"/>
    <n v="46530"/>
    <x v="34"/>
    <x v="1"/>
    <s v="2015"/>
    <d v="2015-02-08T00:00:00"/>
    <n v="-6.71"/>
    <n v="5"/>
    <n v="43.27"/>
    <n v="88599"/>
    <x v="0"/>
    <x v="1"/>
  </r>
  <r>
    <n v="23011"/>
    <s v="Medium"/>
    <n v="0.05"/>
    <n v="12.97"/>
    <n v="1.49"/>
    <n v="1363"/>
    <x v="1"/>
    <s v="Earl Roy"/>
    <s v="Regular Air"/>
    <x v="2"/>
    <x v="0"/>
    <s v="Binders and Binder Accessories"/>
    <s v="Small Box"/>
    <x v="302"/>
    <n v="0.35"/>
    <n v="0.20728100113765641"/>
    <s v="United States"/>
    <x v="2"/>
    <x v="9"/>
    <s v="Casselberry"/>
    <n v="32707"/>
    <x v="34"/>
    <x v="1"/>
    <s v="2015"/>
    <d v="2015-02-06T00:00:00"/>
    <n v="5.4659999999999993"/>
    <n v="2"/>
    <n v="26.37"/>
    <n v="89993"/>
    <x v="0"/>
    <x v="1"/>
  </r>
  <r>
    <n v="23012"/>
    <s v="Medium"/>
    <n v="0.06"/>
    <n v="5.81"/>
    <n v="3.37"/>
    <n v="1363"/>
    <x v="1"/>
    <s v="Earl Roy"/>
    <s v="Regular Air"/>
    <x v="2"/>
    <x v="0"/>
    <s v="Rubber Bands"/>
    <s v="Wrap Bag"/>
    <x v="308"/>
    <n v="0.54"/>
    <n v="-2.7903854790419165"/>
    <s v="United States"/>
    <x v="2"/>
    <x v="9"/>
    <s v="Casselberry"/>
    <n v="32707"/>
    <x v="34"/>
    <x v="1"/>
    <s v="2015"/>
    <d v="2015-02-06T00:00:00"/>
    <n v="-149.1182"/>
    <n v="9"/>
    <n v="53.44"/>
    <n v="89993"/>
    <x v="0"/>
    <x v="1"/>
  </r>
  <r>
    <n v="20016"/>
    <s v="Medium"/>
    <n v="0.05"/>
    <n v="2.16"/>
    <n v="6.05"/>
    <n v="1499"/>
    <x v="1"/>
    <s v="Charlotte L Doyle"/>
    <s v="Regular Air"/>
    <x v="1"/>
    <x v="0"/>
    <s v="Binders and Binder Accessories"/>
    <s v="Small Box"/>
    <x v="290"/>
    <n v="0.37"/>
    <n v="-16.077783754706832"/>
    <s v="United States"/>
    <x v="2"/>
    <x v="9"/>
    <s v="Coral Gables"/>
    <n v="33134"/>
    <x v="34"/>
    <x v="1"/>
    <s v="2015"/>
    <d v="2015-02-05T00:00:00"/>
    <n v="-298.88600000000002"/>
    <n v="8"/>
    <n v="18.59"/>
    <n v="90731"/>
    <x v="0"/>
    <x v="1"/>
  </r>
  <r>
    <n v="20017"/>
    <s v="Medium"/>
    <n v="0.03"/>
    <n v="6.48"/>
    <n v="6.6"/>
    <n v="1499"/>
    <x v="1"/>
    <s v="Charlotte L Doyle"/>
    <s v="Regular Air"/>
    <x v="1"/>
    <x v="0"/>
    <s v="Paper"/>
    <s v="Small Box"/>
    <x v="200"/>
    <n v="0.37"/>
    <n v="-2.4792112867584568"/>
    <s v="United States"/>
    <x v="2"/>
    <x v="9"/>
    <s v="Coral Gables"/>
    <n v="33134"/>
    <x v="34"/>
    <x v="1"/>
    <s v="2015"/>
    <d v="2015-02-05T00:00:00"/>
    <n v="-145.852"/>
    <n v="9"/>
    <n v="58.83"/>
    <n v="90731"/>
    <x v="0"/>
    <x v="1"/>
  </r>
  <r>
    <n v="20018"/>
    <s v="Medium"/>
    <n v="0.08"/>
    <n v="146.05000000000001"/>
    <n v="80.2"/>
    <n v="1499"/>
    <x v="1"/>
    <s v="Charlotte L Doyle"/>
    <s v="Delivery Truck"/>
    <x v="1"/>
    <x v="2"/>
    <s v="Tables"/>
    <s v="Jumbo Box"/>
    <x v="309"/>
    <n v="0.71"/>
    <n v="-1.7944224028350216E-2"/>
    <s v="United States"/>
    <x v="2"/>
    <x v="9"/>
    <s v="Coral Gables"/>
    <n v="33134"/>
    <x v="34"/>
    <x v="1"/>
    <s v="2015"/>
    <d v="2015-02-05T00:00:00"/>
    <n v="-27.951000000000001"/>
    <n v="11"/>
    <n v="1557.66"/>
    <n v="90731"/>
    <x v="0"/>
    <x v="1"/>
  </r>
  <r>
    <n v="20278"/>
    <s v="Not Specified"/>
    <n v="0.08"/>
    <n v="5.78"/>
    <n v="5.67"/>
    <n v="1776"/>
    <x v="0"/>
    <s v="Charlotte Patterson"/>
    <s v="Regular Air"/>
    <x v="2"/>
    <x v="0"/>
    <s v="Paper"/>
    <s v="Small Box"/>
    <x v="178"/>
    <n v="0.36"/>
    <n v="-0.50575208782959569"/>
    <s v="United States"/>
    <x v="0"/>
    <x v="0"/>
    <s v="Terre Haute"/>
    <n v="47802"/>
    <x v="34"/>
    <x v="1"/>
    <s v="2015"/>
    <d v="2015-02-05T00:00:00"/>
    <n v="-53.898000000000003"/>
    <n v="19"/>
    <n v="106.57"/>
    <n v="89941"/>
    <x v="0"/>
    <x v="1"/>
  </r>
  <r>
    <n v="23919"/>
    <s v="Low"/>
    <n v="0.08"/>
    <n v="145.44999999999999"/>
    <n v="17.850000000000001"/>
    <n v="2203"/>
    <x v="1"/>
    <s v="Eddie Walker"/>
    <s v="Delivery Truck"/>
    <x v="1"/>
    <x v="1"/>
    <s v="Office Machines"/>
    <s v="Jumbo Drum"/>
    <x v="55"/>
    <n v="0.56000000000000005"/>
    <n v="0.67245852942755402"/>
    <s v="United States"/>
    <x v="0"/>
    <x v="11"/>
    <s v="Brooklyn Park"/>
    <n v="55445"/>
    <x v="34"/>
    <x v="1"/>
    <s v="2015"/>
    <d v="2015-02-04T00:00:00"/>
    <n v="751.58"/>
    <n v="8"/>
    <n v="1117.6600000000001"/>
    <n v="86051"/>
    <x v="0"/>
    <x v="1"/>
  </r>
  <r>
    <n v="23920"/>
    <s v="Low"/>
    <n v="7.0000000000000007E-2"/>
    <n v="33.94"/>
    <n v="19.190000000000001"/>
    <n v="2204"/>
    <x v="1"/>
    <s v="Oscar Ford"/>
    <s v="Delivery Truck"/>
    <x v="1"/>
    <x v="2"/>
    <s v="Chairs &amp; Chairmats"/>
    <s v="Jumbo Drum"/>
    <x v="45"/>
    <n v="0.57999999999999996"/>
    <n v="-0.92977693851056298"/>
    <s v="United States"/>
    <x v="0"/>
    <x v="11"/>
    <s v="Burnsville"/>
    <n v="55337"/>
    <x v="34"/>
    <x v="1"/>
    <s v="2015"/>
    <d v="2015-02-08T00:00:00"/>
    <n v="-157.56"/>
    <n v="5"/>
    <n v="169.46"/>
    <n v="86051"/>
    <x v="0"/>
    <x v="1"/>
  </r>
  <r>
    <n v="21529"/>
    <s v="Medium"/>
    <n v="0"/>
    <n v="4.91"/>
    <n v="0.5"/>
    <n v="2286"/>
    <x v="1"/>
    <s v="Larry Langston"/>
    <s v="Regular Air"/>
    <x v="3"/>
    <x v="0"/>
    <s v="Labels"/>
    <s v="Small Box"/>
    <x v="310"/>
    <n v="0.36"/>
    <n v="1.6033295619848071"/>
    <s v="United States"/>
    <x v="2"/>
    <x v="23"/>
    <s v="Spartanburg"/>
    <n v="29301"/>
    <x v="34"/>
    <x v="1"/>
    <s v="2015"/>
    <d v="2015-02-06T00:00:00"/>
    <n v="99.198000000000008"/>
    <n v="12"/>
    <n v="61.87"/>
    <n v="90145"/>
    <x v="0"/>
    <x v="1"/>
  </r>
  <r>
    <n v="21530"/>
    <s v="Medium"/>
    <n v="0.01"/>
    <n v="7.28"/>
    <n v="11.15"/>
    <n v="2286"/>
    <x v="1"/>
    <s v="Larry Langston"/>
    <s v="Regular Air"/>
    <x v="3"/>
    <x v="0"/>
    <s v="Paper"/>
    <s v="Small Box"/>
    <x v="311"/>
    <n v="0.37"/>
    <n v="2.7829664484451717"/>
    <s v="United States"/>
    <x v="2"/>
    <x v="23"/>
    <s v="Spartanburg"/>
    <n v="29301"/>
    <x v="34"/>
    <x v="1"/>
    <s v="2015"/>
    <d v="2015-02-05T00:00:00"/>
    <n v="136.03139999999999"/>
    <n v="6"/>
    <n v="48.88"/>
    <n v="90145"/>
    <x v="0"/>
    <x v="1"/>
  </r>
  <r>
    <n v="21531"/>
    <s v="Medium"/>
    <n v="0.1"/>
    <n v="6.68"/>
    <n v="6.93"/>
    <n v="2286"/>
    <x v="1"/>
    <s v="Larry Langston"/>
    <s v="Regular Air"/>
    <x v="3"/>
    <x v="0"/>
    <s v="Paper"/>
    <s v="Small Box"/>
    <x v="312"/>
    <n v="0.37"/>
    <n v="-4.6415584415584421"/>
    <s v="United States"/>
    <x v="2"/>
    <x v="23"/>
    <s v="Spartanburg"/>
    <n v="29301"/>
    <x v="34"/>
    <x v="1"/>
    <s v="2015"/>
    <d v="2015-02-07T00:00:00"/>
    <n v="-100.072"/>
    <n v="3"/>
    <n v="21.56"/>
    <n v="90145"/>
    <x v="0"/>
    <x v="1"/>
  </r>
  <r>
    <n v="19723"/>
    <s v="Medium"/>
    <n v="7.0000000000000007E-2"/>
    <n v="80.98"/>
    <n v="7.18"/>
    <n v="2290"/>
    <x v="1"/>
    <s v="Glen Robertson"/>
    <s v="Regular Air"/>
    <x v="3"/>
    <x v="1"/>
    <s v="Computer Peripherals"/>
    <s v="Small Box"/>
    <x v="313"/>
    <n v="0.48"/>
    <n v="0.69"/>
    <s v="United States"/>
    <x v="0"/>
    <x v="11"/>
    <s v="Coon Rapids"/>
    <n v="55433"/>
    <x v="34"/>
    <x v="1"/>
    <s v="2015"/>
    <d v="2015-02-06T00:00:00"/>
    <n v="779.47230000000002"/>
    <n v="15"/>
    <n v="1129.67"/>
    <n v="88164"/>
    <x v="0"/>
    <x v="1"/>
  </r>
  <r>
    <n v="26054"/>
    <s v="Not Specified"/>
    <n v="0.01"/>
    <n v="7.64"/>
    <n v="1.39"/>
    <n v="2947"/>
    <x v="0"/>
    <s v="Kathy Turner"/>
    <s v="Regular Air"/>
    <x v="2"/>
    <x v="0"/>
    <s v="Envelopes"/>
    <s v="Small Box"/>
    <x v="190"/>
    <n v="0.36"/>
    <n v="0.69"/>
    <s v="United States"/>
    <x v="3"/>
    <x v="8"/>
    <s v="Depew"/>
    <n v="14043"/>
    <x v="34"/>
    <x v="1"/>
    <s v="2015"/>
    <d v="2015-02-07T00:00:00"/>
    <n v="112.1181"/>
    <n v="20"/>
    <n v="162.49"/>
    <n v="87511"/>
    <x v="0"/>
    <x v="1"/>
  </r>
  <r>
    <n v="20049"/>
    <s v="Medium"/>
    <n v="7.0000000000000007E-2"/>
    <n v="14.48"/>
    <n v="6.46"/>
    <n v="3042"/>
    <x v="0"/>
    <s v="Tara Gold"/>
    <s v="Regular Air"/>
    <x v="0"/>
    <x v="0"/>
    <s v="Binders and Binder Accessories"/>
    <s v="Small Box"/>
    <x v="314"/>
    <n v="0.38"/>
    <n v="0.39610109146092337"/>
    <s v="United States"/>
    <x v="0"/>
    <x v="38"/>
    <s v="Hutchinson"/>
    <n v="67501"/>
    <x v="34"/>
    <x v="1"/>
    <s v="2015"/>
    <d v="2015-02-05T00:00:00"/>
    <n v="67.864000000000004"/>
    <n v="12"/>
    <n v="171.33"/>
    <n v="86101"/>
    <x v="0"/>
    <x v="1"/>
  </r>
  <r>
    <n v="19618"/>
    <s v="Critical"/>
    <n v="0.01"/>
    <n v="3502.14"/>
    <n v="8.73"/>
    <n v="3151"/>
    <x v="1"/>
    <s v="Glenda Hunter"/>
    <s v="Delivery Truck"/>
    <x v="3"/>
    <x v="1"/>
    <s v="Office Machines"/>
    <s v="Jumbo Box"/>
    <x v="272"/>
    <n v="0.56999999999999995"/>
    <n v="-1.1639572881297851"/>
    <s v="United States"/>
    <x v="1"/>
    <x v="7"/>
    <s v="Twentynine Palms"/>
    <n v="92277"/>
    <x v="34"/>
    <x v="1"/>
    <s v="2015"/>
    <d v="2015-02-05T00:00:00"/>
    <n v="-4075.9339920000002"/>
    <n v="1"/>
    <n v="3501.79"/>
    <n v="88544"/>
    <x v="0"/>
    <x v="1"/>
  </r>
  <r>
    <n v="19619"/>
    <s v="Critical"/>
    <n v="0.06"/>
    <n v="15.73"/>
    <n v="7.42"/>
    <n v="3151"/>
    <x v="1"/>
    <s v="Glenda Hunter"/>
    <s v="Regular Air"/>
    <x v="3"/>
    <x v="0"/>
    <s v="Scissors, Rulers and Trimmers"/>
    <s v="Small Pack"/>
    <x v="315"/>
    <n v="0.56000000000000005"/>
    <n v="-0.2943972081218274"/>
    <s v="United States"/>
    <x v="1"/>
    <x v="7"/>
    <s v="Twentynine Palms"/>
    <n v="92277"/>
    <x v="34"/>
    <x v="1"/>
    <s v="2015"/>
    <d v="2015-02-05T00:00:00"/>
    <n v="-18.558799999999998"/>
    <n v="4"/>
    <n v="63.04"/>
    <n v="88544"/>
    <x v="0"/>
    <x v="1"/>
  </r>
  <r>
    <n v="23248"/>
    <s v="Critical"/>
    <n v="0.1"/>
    <n v="10.89"/>
    <n v="4.5"/>
    <n v="3351"/>
    <x v="1"/>
    <s v="Nathan Wyatt"/>
    <s v="Regular Air"/>
    <x v="0"/>
    <x v="0"/>
    <s v="Appliances"/>
    <s v="Small Box"/>
    <x v="246"/>
    <n v="0.59"/>
    <n v="-0.10799865681665546"/>
    <s v="United States"/>
    <x v="1"/>
    <x v="6"/>
    <s v="Pasco"/>
    <n v="99301"/>
    <x v="34"/>
    <x v="1"/>
    <s v="2015"/>
    <d v="2015-02-06T00:00:00"/>
    <n v="-19.2972"/>
    <n v="17"/>
    <n v="178.68"/>
    <n v="91297"/>
    <x v="0"/>
    <x v="1"/>
  </r>
  <r>
    <n v="23058"/>
    <s v="Critical"/>
    <n v="0.06"/>
    <n v="279.81"/>
    <n v="23.19"/>
    <n v="234"/>
    <x v="1"/>
    <s v="Don Cameron"/>
    <s v="Delivery Truck"/>
    <x v="0"/>
    <x v="0"/>
    <s v="Appliances"/>
    <s v="Jumbo Drum"/>
    <x v="316"/>
    <n v="0.59"/>
    <n v="0.69"/>
    <s v="United States"/>
    <x v="0"/>
    <x v="20"/>
    <s v="Newton"/>
    <n v="50208"/>
    <x v="35"/>
    <x v="1"/>
    <s v="2015"/>
    <d v="2015-02-06T00:00:00"/>
    <n v="1103.9723999999999"/>
    <n v="6"/>
    <n v="1599.96"/>
    <n v="90236"/>
    <x v="0"/>
    <x v="1"/>
  </r>
  <r>
    <n v="19423"/>
    <s v="Low"/>
    <n v="7.0000000000000007E-2"/>
    <n v="2.88"/>
    <n v="1.01"/>
    <n v="672"/>
    <x v="1"/>
    <s v="Brian Leach"/>
    <s v="Regular Air"/>
    <x v="0"/>
    <x v="0"/>
    <s v="Pens &amp; Art Supplies"/>
    <s v="Wrap Bag"/>
    <x v="317"/>
    <n v="0.55000000000000004"/>
    <n v="0.27423505862167574"/>
    <s v="United States"/>
    <x v="0"/>
    <x v="20"/>
    <s v="Newton"/>
    <n v="50208"/>
    <x v="35"/>
    <x v="1"/>
    <s v="2015"/>
    <d v="2015-02-09T00:00:00"/>
    <n v="9.59"/>
    <n v="12"/>
    <n v="34.97"/>
    <n v="88173"/>
    <x v="0"/>
    <x v="1"/>
  </r>
  <r>
    <n v="19424"/>
    <s v="Low"/>
    <n v="0.1"/>
    <n v="195.99"/>
    <n v="3.99"/>
    <n v="672"/>
    <x v="1"/>
    <s v="Brian Leach"/>
    <s v="Regular Air"/>
    <x v="0"/>
    <x v="1"/>
    <s v="Telephones and Communication"/>
    <s v="Small Box"/>
    <x v="318"/>
    <n v="0.57999999999999996"/>
    <n v="-2.1220747264132616"/>
    <s v="United States"/>
    <x v="0"/>
    <x v="20"/>
    <s v="Newton"/>
    <n v="50208"/>
    <x v="35"/>
    <x v="1"/>
    <s v="2015"/>
    <d v="2015-02-12T00:00:00"/>
    <n v="-655.42399999999998"/>
    <n v="2"/>
    <n v="308.86"/>
    <n v="88173"/>
    <x v="0"/>
    <x v="1"/>
  </r>
  <r>
    <n v="22646"/>
    <s v="Medium"/>
    <n v="0"/>
    <n v="37.76"/>
    <n v="12.9"/>
    <n v="980"/>
    <x v="0"/>
    <s v="Howard Burnett"/>
    <s v="Regular Air"/>
    <x v="3"/>
    <x v="0"/>
    <s v="Storage &amp; Organization"/>
    <s v="Small Box"/>
    <x v="319"/>
    <n v="0.56999999999999995"/>
    <n v="0.19666135792120704"/>
    <s v="United States"/>
    <x v="3"/>
    <x v="43"/>
    <s v="South Burlington"/>
    <n v="5403"/>
    <x v="35"/>
    <x v="1"/>
    <s v="2015"/>
    <d v="2015-02-06T00:00:00"/>
    <n v="93.846800000000002"/>
    <n v="12"/>
    <n v="477.2"/>
    <n v="87258"/>
    <x v="0"/>
    <x v="1"/>
  </r>
  <r>
    <n v="21579"/>
    <s v="Not Specified"/>
    <n v="0.06"/>
    <n v="64.650000000000006"/>
    <n v="35"/>
    <n v="1117"/>
    <x v="0"/>
    <s v="Samantha Koch"/>
    <s v="Regular Air"/>
    <x v="1"/>
    <x v="0"/>
    <s v="Storage &amp; Organization"/>
    <s v="Large Box"/>
    <x v="320"/>
    <n v="0.8"/>
    <n v="-0.50175504322766573"/>
    <s v="United States"/>
    <x v="1"/>
    <x v="41"/>
    <s v="Tucson"/>
    <n v="85705"/>
    <x v="35"/>
    <x v="1"/>
    <s v="2015"/>
    <d v="2015-02-06T00:00:00"/>
    <n v="-139.28720000000001"/>
    <n v="4"/>
    <n v="277.60000000000002"/>
    <n v="86768"/>
    <x v="0"/>
    <x v="1"/>
  </r>
  <r>
    <n v="22407"/>
    <s v="Low"/>
    <n v="0.09"/>
    <n v="125.99"/>
    <n v="2.5"/>
    <n v="1427"/>
    <x v="0"/>
    <s v="Stacy Gould"/>
    <s v="Regular Air"/>
    <x v="1"/>
    <x v="1"/>
    <s v="Telephones and Communication"/>
    <s v="Small Box"/>
    <x v="306"/>
    <n v="0.6"/>
    <n v="0.69"/>
    <s v="United States"/>
    <x v="0"/>
    <x v="26"/>
    <s v="Bay City"/>
    <n v="48708"/>
    <x v="35"/>
    <x v="1"/>
    <s v="2015"/>
    <d v="2015-02-09T00:00:00"/>
    <n v="1258.7876999999999"/>
    <n v="18"/>
    <n v="1824.33"/>
    <n v="90905"/>
    <x v="0"/>
    <x v="1"/>
  </r>
  <r>
    <n v="22843"/>
    <s v="Low"/>
    <n v="0.01"/>
    <n v="10.48"/>
    <n v="2.89"/>
    <n v="1816"/>
    <x v="0"/>
    <s v="Danielle Schneider"/>
    <s v="Regular Air"/>
    <x v="2"/>
    <x v="0"/>
    <s v="Pens &amp; Art Supplies"/>
    <s v="Small Pack"/>
    <x v="321"/>
    <n v="0.6"/>
    <n v="0.2992469611621702"/>
    <s v="United States"/>
    <x v="0"/>
    <x v="26"/>
    <s v="Canton"/>
    <n v="48187"/>
    <x v="35"/>
    <x v="1"/>
    <s v="2015"/>
    <d v="2015-02-07T00:00:00"/>
    <n v="60.561599999999999"/>
    <n v="19"/>
    <n v="202.38"/>
    <n v="85990"/>
    <x v="0"/>
    <x v="1"/>
  </r>
  <r>
    <n v="4843"/>
    <s v="Low"/>
    <n v="0.01"/>
    <n v="10.48"/>
    <n v="2.89"/>
    <n v="1821"/>
    <x v="1"/>
    <s v="Vanessa Boyer"/>
    <s v="Regular Air"/>
    <x v="2"/>
    <x v="0"/>
    <s v="Pens &amp; Art Supplies"/>
    <s v="Small Pack"/>
    <x v="321"/>
    <n v="0.6"/>
    <n v="5.0549097602253221E-2"/>
    <s v="United States"/>
    <x v="3"/>
    <x v="8"/>
    <s v="New York City"/>
    <n v="10177"/>
    <x v="35"/>
    <x v="1"/>
    <s v="2015"/>
    <d v="2015-02-07T00:00:00"/>
    <n v="40.92"/>
    <n v="76"/>
    <n v="809.51"/>
    <n v="34435"/>
    <x v="0"/>
    <x v="1"/>
  </r>
  <r>
    <n v="18696"/>
    <s v="Medium"/>
    <n v="0.08"/>
    <n v="400.98"/>
    <n v="42.52"/>
    <n v="2094"/>
    <x v="0"/>
    <s v="Vernon Hirsch Singleton"/>
    <s v="Delivery Truck"/>
    <x v="3"/>
    <x v="2"/>
    <s v="Tables"/>
    <s v="Jumbo Box"/>
    <x v="322"/>
    <n v="0.71"/>
    <n v="0.38672920036122266"/>
    <s v="United States"/>
    <x v="1"/>
    <x v="7"/>
    <s v="Chico"/>
    <n v="95928"/>
    <x v="35"/>
    <x v="1"/>
    <s v="2015"/>
    <d v="2015-02-06T00:00:00"/>
    <n v="3031.9724000000001"/>
    <n v="20"/>
    <n v="7840.04"/>
    <n v="86629"/>
    <x v="0"/>
    <x v="1"/>
  </r>
  <r>
    <n v="21260"/>
    <s v="Medium"/>
    <n v="0.04"/>
    <n v="5.98"/>
    <n v="5.79"/>
    <n v="2282"/>
    <x v="0"/>
    <s v="Jimmy Waters"/>
    <s v="Regular Air"/>
    <x v="1"/>
    <x v="0"/>
    <s v="Paper"/>
    <s v="Small Box"/>
    <x v="139"/>
    <n v="0.36"/>
    <n v="-0.41837900603808642"/>
    <s v="United States"/>
    <x v="0"/>
    <x v="31"/>
    <s v="Fitchburg"/>
    <n v="53713"/>
    <x v="35"/>
    <x v="1"/>
    <s v="2015"/>
    <d v="2015-02-07T00:00:00"/>
    <n v="-36.030800000000006"/>
    <n v="14"/>
    <n v="86.12"/>
    <n v="85950"/>
    <x v="0"/>
    <x v="1"/>
  </r>
  <r>
    <n v="21772"/>
    <s v="Critical"/>
    <n v="0"/>
    <n v="7.28"/>
    <n v="1.77"/>
    <n v="2359"/>
    <x v="0"/>
    <s v="Annie Horne"/>
    <s v="Regular Air"/>
    <x v="1"/>
    <x v="0"/>
    <s v="Paper"/>
    <s v="Wrap Bag"/>
    <x v="323"/>
    <n v="0.37"/>
    <n v="3.1291651067016102"/>
    <s v="United States"/>
    <x v="2"/>
    <x v="9"/>
    <s v="Fort Myers"/>
    <n v="33917"/>
    <x v="35"/>
    <x v="1"/>
    <s v="2015"/>
    <d v="2015-02-05T00:00:00"/>
    <n v="167.16000000000003"/>
    <n v="7"/>
    <n v="53.42"/>
    <n v="88265"/>
    <x v="0"/>
    <x v="1"/>
  </r>
  <r>
    <n v="2768"/>
    <s v="Not Specified"/>
    <n v="0.08"/>
    <n v="1.68"/>
    <n v="1.57"/>
    <n v="2498"/>
    <x v="1"/>
    <s v="Arlene Long"/>
    <s v="Regular Air"/>
    <x v="0"/>
    <x v="0"/>
    <s v="Pens &amp; Art Supplies"/>
    <s v="Wrap Bag"/>
    <x v="180"/>
    <n v="0.59"/>
    <n v="-0.31174170935562145"/>
    <s v="United States"/>
    <x v="1"/>
    <x v="7"/>
    <s v="San Diego"/>
    <n v="92024"/>
    <x v="35"/>
    <x v="1"/>
    <s v="2015"/>
    <d v="2015-02-06T00:00:00"/>
    <n v="-46.25"/>
    <n v="88"/>
    <n v="148.36000000000001"/>
    <n v="20007"/>
    <x v="0"/>
    <x v="1"/>
  </r>
  <r>
    <n v="4949"/>
    <s v="Medium"/>
    <n v="0.08"/>
    <n v="9.98"/>
    <n v="12.52"/>
    <n v="2747"/>
    <x v="1"/>
    <s v="Brian Grady"/>
    <s v="Regular Air"/>
    <x v="3"/>
    <x v="2"/>
    <s v="Office Furnishings"/>
    <s v="Small Box"/>
    <x v="324"/>
    <n v="0.56999999999999995"/>
    <n v="-0.68510383386581475"/>
    <s v="United States"/>
    <x v="3"/>
    <x v="8"/>
    <s v="New York City"/>
    <n v="10115"/>
    <x v="35"/>
    <x v="1"/>
    <s v="2015"/>
    <d v="2015-02-07T00:00:00"/>
    <n v="-102.93"/>
    <n v="15"/>
    <n v="150.24"/>
    <n v="35200"/>
    <x v="0"/>
    <x v="1"/>
  </r>
  <r>
    <n v="18070"/>
    <s v="Medium"/>
    <n v="7.0000000000000007E-2"/>
    <n v="500.98"/>
    <n v="28.14"/>
    <n v="2803"/>
    <x v="1"/>
    <s v="Catherine Dorsey Burnett"/>
    <s v="Delivery Truck"/>
    <x v="0"/>
    <x v="1"/>
    <s v="Office Machines"/>
    <s v="Jumbo Drum"/>
    <x v="325"/>
    <n v="0.38"/>
    <n v="0.69"/>
    <s v="United States"/>
    <x v="1"/>
    <x v="7"/>
    <s v="East Los Angeles"/>
    <n v="90022"/>
    <x v="35"/>
    <x v="1"/>
    <s v="2015"/>
    <d v="2015-02-06T00:00:00"/>
    <n v="2699.9838"/>
    <n v="10"/>
    <n v="3913.02"/>
    <n v="86227"/>
    <x v="0"/>
    <x v="1"/>
  </r>
  <r>
    <n v="18071"/>
    <s v="Medium"/>
    <n v="0.1"/>
    <n v="178.47"/>
    <n v="19.989999999999998"/>
    <n v="2803"/>
    <x v="1"/>
    <s v="Catherine Dorsey Burnett"/>
    <s v="Regular Air"/>
    <x v="0"/>
    <x v="0"/>
    <s v="Storage &amp; Organization"/>
    <s v="Small Box"/>
    <x v="326"/>
    <n v="0.55000000000000004"/>
    <n v="-0.94915066059731323"/>
    <s v="United States"/>
    <x v="1"/>
    <x v="7"/>
    <s v="East Los Angeles"/>
    <n v="90022"/>
    <x v="35"/>
    <x v="1"/>
    <s v="2015"/>
    <d v="2015-02-07T00:00:00"/>
    <n v="-170.98"/>
    <n v="1"/>
    <n v="180.14"/>
    <n v="86227"/>
    <x v="0"/>
    <x v="1"/>
  </r>
  <r>
    <n v="23853"/>
    <s v="Low"/>
    <n v="0.03"/>
    <n v="160.97999999999999"/>
    <n v="30"/>
    <n v="389"/>
    <x v="0"/>
    <s v="Joel Buckley"/>
    <s v="Delivery Truck"/>
    <x v="3"/>
    <x v="2"/>
    <s v="Chairs &amp; Chairmats"/>
    <s v="Jumbo Drum"/>
    <x v="287"/>
    <n v="0.62"/>
    <n v="0.69"/>
    <s v="United States"/>
    <x v="0"/>
    <x v="17"/>
    <s v="Lincoln"/>
    <n v="68502"/>
    <x v="36"/>
    <x v="1"/>
    <s v="2015"/>
    <d v="2015-02-10T00:00:00"/>
    <n v="1273.2086999999999"/>
    <n v="11"/>
    <n v="1845.23"/>
    <n v="90338"/>
    <x v="0"/>
    <x v="1"/>
  </r>
  <r>
    <n v="21739"/>
    <s v="Critical"/>
    <n v="0.09"/>
    <n v="999.99"/>
    <n v="13.99"/>
    <n v="421"/>
    <x v="0"/>
    <s v="Scott Feldman"/>
    <s v="Regular Air"/>
    <x v="0"/>
    <x v="1"/>
    <s v="Office Machines"/>
    <s v="Medium Box"/>
    <x v="327"/>
    <n v="0.36"/>
    <n v="-2.7543358104211775"/>
    <s v="United States"/>
    <x v="3"/>
    <x v="36"/>
    <s v="Elizabeth"/>
    <n v="7201"/>
    <x v="36"/>
    <x v="1"/>
    <s v="2015"/>
    <d v="2015-02-08T00:00:00"/>
    <n v="-2531.4825000000001"/>
    <n v="1"/>
    <n v="919.09"/>
    <n v="87700"/>
    <x v="0"/>
    <x v="1"/>
  </r>
  <r>
    <n v="23562"/>
    <s v="Critical"/>
    <n v="7.0000000000000007E-2"/>
    <n v="4.13"/>
    <n v="5.04"/>
    <n v="1020"/>
    <x v="1"/>
    <s v="Julie Porter"/>
    <s v="Regular Air"/>
    <x v="0"/>
    <x v="0"/>
    <s v="Binders and Binder Accessories"/>
    <s v="Small Box"/>
    <x v="328"/>
    <n v="0.38"/>
    <n v="-0.96666329370098658"/>
    <s v="United States"/>
    <x v="0"/>
    <x v="38"/>
    <s v="Pittsburg"/>
    <n v="66762"/>
    <x v="36"/>
    <x v="1"/>
    <s v="2015"/>
    <d v="2015-02-07T00:00:00"/>
    <n v="-76.424400000000006"/>
    <n v="20"/>
    <n v="79.06"/>
    <n v="88634"/>
    <x v="0"/>
    <x v="1"/>
  </r>
  <r>
    <n v="23563"/>
    <s v="Critical"/>
    <n v="0"/>
    <n v="4.4800000000000004"/>
    <n v="2.5"/>
    <n v="1020"/>
    <x v="1"/>
    <s v="Julie Porter"/>
    <s v="Regular Air"/>
    <x v="0"/>
    <x v="0"/>
    <s v="Envelopes"/>
    <s v="Small Box"/>
    <x v="329"/>
    <n v="0.37"/>
    <n v="0.13404973902364137"/>
    <s v="United States"/>
    <x v="0"/>
    <x v="38"/>
    <s v="Pittsburg"/>
    <n v="66762"/>
    <x v="36"/>
    <x v="1"/>
    <s v="2015"/>
    <d v="2015-02-08T00:00:00"/>
    <n v="8.7319999999999993"/>
    <n v="14"/>
    <n v="65.14"/>
    <n v="88634"/>
    <x v="0"/>
    <x v="1"/>
  </r>
  <r>
    <n v="21596"/>
    <s v="High"/>
    <n v="0.02"/>
    <n v="4.8899999999999997"/>
    <n v="4.93"/>
    <n v="1533"/>
    <x v="1"/>
    <s v="Nicole Reid"/>
    <s v="Regular Air"/>
    <x v="3"/>
    <x v="1"/>
    <s v="Computer Peripherals"/>
    <s v="Small Pack"/>
    <x v="330"/>
    <n v="0.66"/>
    <n v="-0.76268071882178079"/>
    <s v="United States"/>
    <x v="0"/>
    <x v="10"/>
    <s v="University City"/>
    <n v="63130"/>
    <x v="36"/>
    <x v="1"/>
    <s v="2015"/>
    <d v="2015-02-07T00:00:00"/>
    <n v="-56.445999999999998"/>
    <n v="14"/>
    <n v="74.010000000000005"/>
    <n v="91328"/>
    <x v="0"/>
    <x v="1"/>
  </r>
  <r>
    <n v="21597"/>
    <s v="High"/>
    <n v="7.0000000000000007E-2"/>
    <n v="10.06"/>
    <n v="2.06"/>
    <n v="1533"/>
    <x v="1"/>
    <s v="Nicole Reid"/>
    <s v="Regular Air"/>
    <x v="3"/>
    <x v="0"/>
    <s v="Paper"/>
    <s v="Wrap Bag"/>
    <x v="28"/>
    <n v="0.39"/>
    <n v="0.69"/>
    <s v="United States"/>
    <x v="0"/>
    <x v="10"/>
    <s v="University City"/>
    <n v="63130"/>
    <x v="36"/>
    <x v="1"/>
    <s v="2015"/>
    <d v="2015-02-07T00:00:00"/>
    <n v="33.189"/>
    <n v="5"/>
    <n v="48.1"/>
    <n v="91328"/>
    <x v="0"/>
    <x v="1"/>
  </r>
  <r>
    <n v="24951"/>
    <s v="Low"/>
    <n v="0.1"/>
    <n v="5.68"/>
    <n v="3.6"/>
    <n v="1607"/>
    <x v="1"/>
    <s v="Kathleen Huang Hall"/>
    <s v="Express Air"/>
    <x v="1"/>
    <x v="0"/>
    <s v="Scissors, Rulers and Trimmers"/>
    <s v="Small Pack"/>
    <x v="331"/>
    <n v="0.56000000000000005"/>
    <n v="-0.28133164343050276"/>
    <s v="United States"/>
    <x v="3"/>
    <x v="8"/>
    <s v="Freeport"/>
    <n v="11520"/>
    <x v="36"/>
    <x v="1"/>
    <s v="2015"/>
    <d v="2015-02-10T00:00:00"/>
    <n v="-33.2956"/>
    <n v="21"/>
    <n v="118.35"/>
    <n v="87995"/>
    <x v="0"/>
    <x v="1"/>
  </r>
  <r>
    <n v="21563"/>
    <s v="High"/>
    <n v="0.02"/>
    <n v="259.70999999999998"/>
    <n v="66.67"/>
    <n v="1927"/>
    <x v="0"/>
    <s v="Earl Alston"/>
    <s v="Delivery Truck"/>
    <x v="1"/>
    <x v="2"/>
    <s v="Tables"/>
    <s v="Jumbo Box"/>
    <x v="332"/>
    <n v="0.65"/>
    <n v="-8.2224055999772349E-3"/>
    <s v="United States"/>
    <x v="2"/>
    <x v="23"/>
    <s v="Greenville"/>
    <n v="29611"/>
    <x v="36"/>
    <x v="1"/>
    <s v="2015"/>
    <d v="2015-02-06T00:00:00"/>
    <n v="-14.448"/>
    <n v="8"/>
    <n v="1757.15"/>
    <n v="88579"/>
    <x v="0"/>
    <x v="1"/>
  </r>
  <r>
    <n v="24348"/>
    <s v="High"/>
    <n v="0.01"/>
    <n v="28.99"/>
    <n v="8.59"/>
    <n v="2135"/>
    <x v="0"/>
    <s v="Melvin Kendall"/>
    <s v="Regular Air"/>
    <x v="1"/>
    <x v="1"/>
    <s v="Telephones and Communication"/>
    <s v="Medium Box"/>
    <x v="333"/>
    <n v="0.56000000000000005"/>
    <n v="0.35307177377337812"/>
    <s v="United States"/>
    <x v="1"/>
    <x v="42"/>
    <s v="Clovis"/>
    <n v="88101"/>
    <x v="36"/>
    <x v="1"/>
    <s v="2015"/>
    <d v="2015-02-07T00:00:00"/>
    <n v="196.52328"/>
    <n v="21"/>
    <n v="556.61"/>
    <n v="91583"/>
    <x v="0"/>
    <x v="1"/>
  </r>
  <r>
    <n v="23963"/>
    <s v="Low"/>
    <n v="0.01"/>
    <n v="20.48"/>
    <n v="6.32"/>
    <n v="2270"/>
    <x v="1"/>
    <s v="Kristine Holden"/>
    <s v="Regular Air"/>
    <x v="0"/>
    <x v="0"/>
    <s v="Appliances"/>
    <s v="Small Box"/>
    <x v="334"/>
    <n v="0.57999999999999996"/>
    <n v="1.8965010799136068"/>
    <s v="United States"/>
    <x v="2"/>
    <x v="23"/>
    <s v="Mauldin"/>
    <n v="29662"/>
    <x v="36"/>
    <x v="1"/>
    <s v="2015"/>
    <d v="2015-02-08T00:00:00"/>
    <n v="711.24479999999994"/>
    <n v="18"/>
    <n v="375.03"/>
    <n v="89572"/>
    <x v="0"/>
    <x v="1"/>
  </r>
  <r>
    <n v="23964"/>
    <s v="Low"/>
    <n v="0.09"/>
    <n v="1.86"/>
    <n v="2.58"/>
    <n v="2270"/>
    <x v="1"/>
    <s v="Kristine Holden"/>
    <s v="Regular Air"/>
    <x v="0"/>
    <x v="0"/>
    <s v="Rubber Bands"/>
    <s v="Wrap Bag"/>
    <x v="175"/>
    <n v="0.82"/>
    <n v="-49.065896119402993"/>
    <s v="United States"/>
    <x v="2"/>
    <x v="23"/>
    <s v="Mauldin"/>
    <n v="29662"/>
    <x v="36"/>
    <x v="1"/>
    <s v="2015"/>
    <d v="2015-02-11T00:00:00"/>
    <n v="-1084.8469632000001"/>
    <n v="12"/>
    <n v="22.11"/>
    <n v="89572"/>
    <x v="0"/>
    <x v="1"/>
  </r>
  <r>
    <n v="23965"/>
    <s v="Low"/>
    <n v="0.08"/>
    <n v="205.99"/>
    <n v="2.5"/>
    <n v="2270"/>
    <x v="1"/>
    <s v="Kristine Holden"/>
    <s v="Regular Air"/>
    <x v="0"/>
    <x v="1"/>
    <s v="Telephones and Communication"/>
    <s v="Small Box"/>
    <x v="267"/>
    <n v="0.59"/>
    <n v="-5.4522753751717182E-2"/>
    <s v="United States"/>
    <x v="2"/>
    <x v="23"/>
    <s v="Mauldin"/>
    <n v="29662"/>
    <x v="36"/>
    <x v="1"/>
    <s v="2015"/>
    <d v="2015-02-11T00:00:00"/>
    <n v="-156.77199999999999"/>
    <n v="17"/>
    <n v="2875.35"/>
    <n v="89572"/>
    <x v="0"/>
    <x v="1"/>
  </r>
  <r>
    <n v="22028"/>
    <s v="High"/>
    <n v="0.02"/>
    <n v="71.37"/>
    <n v="69"/>
    <n v="2486"/>
    <x v="1"/>
    <s v="Jack Horn"/>
    <s v="Regular Air"/>
    <x v="0"/>
    <x v="2"/>
    <s v="Tables"/>
    <s v="Large Box"/>
    <x v="335"/>
    <n v="0.68"/>
    <n v="-1.8513088123895296"/>
    <s v="United States"/>
    <x v="2"/>
    <x v="3"/>
    <s v="Statesboro"/>
    <n v="30458"/>
    <x v="36"/>
    <x v="1"/>
    <s v="2015"/>
    <d v="2015-02-07T00:00:00"/>
    <n v="-439.90800000000002"/>
    <n v="4"/>
    <n v="237.62"/>
    <n v="91414"/>
    <x v="0"/>
    <x v="1"/>
  </r>
  <r>
    <n v="22029"/>
    <s v="High"/>
    <n v="0.03"/>
    <n v="205.99"/>
    <n v="8.99"/>
    <n v="2486"/>
    <x v="1"/>
    <s v="Jack Horn"/>
    <s v="Express Air"/>
    <x v="0"/>
    <x v="1"/>
    <s v="Telephones and Communication"/>
    <s v="Small Box"/>
    <x v="336"/>
    <n v="0.6"/>
    <n v="6.1654914408797188"/>
    <s v="United States"/>
    <x v="2"/>
    <x v="3"/>
    <s v="Statesboro"/>
    <n v="30458"/>
    <x v="36"/>
    <x v="1"/>
    <s v="2015"/>
    <d v="2015-02-08T00:00:00"/>
    <n v="1087.7159999999999"/>
    <n v="1"/>
    <n v="176.42"/>
    <n v="91414"/>
    <x v="0"/>
    <x v="1"/>
  </r>
  <r>
    <n v="25480"/>
    <s v="Critical"/>
    <n v="0.08"/>
    <n v="14.81"/>
    <n v="13.32"/>
    <n v="697"/>
    <x v="1"/>
    <s v="Adam G Sawyer"/>
    <s v="Regular Air"/>
    <x v="3"/>
    <x v="0"/>
    <s v="Appliances"/>
    <s v="Small Box"/>
    <x v="184"/>
    <n v="0.43"/>
    <n v="-0.45046615100280657"/>
    <s v="United States"/>
    <x v="0"/>
    <x v="0"/>
    <s v="East Chicago"/>
    <n v="46312"/>
    <x v="37"/>
    <x v="1"/>
    <s v="2015"/>
    <d v="2015-02-09T00:00:00"/>
    <n v="-131.61720000000003"/>
    <n v="20"/>
    <n v="292.18"/>
    <n v="89849"/>
    <x v="0"/>
    <x v="1"/>
  </r>
  <r>
    <n v="7480"/>
    <s v="Critical"/>
    <n v="0.08"/>
    <n v="14.81"/>
    <n v="13.32"/>
    <n v="698"/>
    <x v="1"/>
    <s v="Nelson Hensley"/>
    <s v="Regular Air"/>
    <x v="3"/>
    <x v="0"/>
    <s v="Appliances"/>
    <s v="Small Box"/>
    <x v="184"/>
    <n v="0.43"/>
    <n v="-0.21930995043842932"/>
    <s v="United States"/>
    <x v="1"/>
    <x v="6"/>
    <s v="Seattle"/>
    <n v="98105"/>
    <x v="37"/>
    <x v="1"/>
    <s v="2015"/>
    <d v="2015-02-09T00:00:00"/>
    <n v="-253.11"/>
    <n v="79"/>
    <n v="1154.1199999999999"/>
    <n v="53410"/>
    <x v="0"/>
    <x v="1"/>
  </r>
  <r>
    <n v="21402"/>
    <s v="Not Specified"/>
    <n v="0.08"/>
    <n v="65.989999999999995"/>
    <n v="5.92"/>
    <n v="1026"/>
    <x v="1"/>
    <s v="Eugene Kerr"/>
    <s v="Regular Air"/>
    <x v="0"/>
    <x v="1"/>
    <s v="Telephones and Communication"/>
    <s v="Small Box"/>
    <x v="337"/>
    <n v="0.57999999999999996"/>
    <n v="0.54887626582278481"/>
    <s v="United States"/>
    <x v="3"/>
    <x v="8"/>
    <s v="Central Islip"/>
    <n v="11722"/>
    <x v="37"/>
    <x v="1"/>
    <s v="2015"/>
    <d v="2015-02-07T00:00:00"/>
    <n v="624.40163999999993"/>
    <n v="22"/>
    <n v="1137.5999999999999"/>
    <n v="89005"/>
    <x v="0"/>
    <x v="1"/>
  </r>
  <r>
    <n v="21329"/>
    <s v="Low"/>
    <n v="0.04"/>
    <n v="19.98"/>
    <n v="8.68"/>
    <n v="1121"/>
    <x v="1"/>
    <s v="Tonya Proctor"/>
    <s v="Regular Air"/>
    <x v="2"/>
    <x v="0"/>
    <s v="Paper"/>
    <s v="Small Box"/>
    <x v="214"/>
    <n v="0.37"/>
    <n v="0.64270411806712691"/>
    <s v="United States"/>
    <x v="1"/>
    <x v="7"/>
    <s v="Temecula"/>
    <n v="92592"/>
    <x v="37"/>
    <x v="1"/>
    <s v="2015"/>
    <d v="2015-02-14T00:00:00"/>
    <n v="108"/>
    <n v="8"/>
    <n v="168.04"/>
    <n v="86767"/>
    <x v="0"/>
    <x v="1"/>
  </r>
  <r>
    <n v="21330"/>
    <s v="Low"/>
    <n v="0.08"/>
    <n v="125.99"/>
    <n v="7.69"/>
    <n v="1121"/>
    <x v="1"/>
    <s v="Tonya Proctor"/>
    <s v="Regular Air"/>
    <x v="2"/>
    <x v="1"/>
    <s v="Telephones and Communication"/>
    <s v="Small Box"/>
    <x v="338"/>
    <n v="0.57999999999999996"/>
    <n v="0.53614135842833988"/>
    <s v="United States"/>
    <x v="1"/>
    <x v="7"/>
    <s v="Temecula"/>
    <n v="92592"/>
    <x v="37"/>
    <x v="1"/>
    <s v="2015"/>
    <d v="2015-02-09T00:00:00"/>
    <n v="377.154"/>
    <n v="7"/>
    <n v="703.46"/>
    <n v="86767"/>
    <x v="0"/>
    <x v="1"/>
  </r>
  <r>
    <n v="6212"/>
    <s v="Medium"/>
    <n v="0.05"/>
    <n v="6.68"/>
    <n v="5.66"/>
    <n v="1723"/>
    <x v="1"/>
    <s v="Constance Flowers"/>
    <s v="Regular Air"/>
    <x v="3"/>
    <x v="0"/>
    <s v="Paper"/>
    <s v="Small Box"/>
    <x v="339"/>
    <n v="0.37"/>
    <n v="-0.20714797619418565"/>
    <s v="United States"/>
    <x v="1"/>
    <x v="7"/>
    <s v="San Diego"/>
    <n v="92037"/>
    <x v="37"/>
    <x v="1"/>
    <s v="2015"/>
    <d v="2015-02-09T00:00:00"/>
    <n v="-66.48"/>
    <n v="46"/>
    <n v="320.93"/>
    <n v="44002"/>
    <x v="0"/>
    <x v="1"/>
  </r>
  <r>
    <n v="6213"/>
    <s v="Medium"/>
    <n v="0.03"/>
    <n v="17.7"/>
    <n v="9.4700000000000006"/>
    <n v="1723"/>
    <x v="1"/>
    <s v="Constance Flowers"/>
    <s v="Regular Air"/>
    <x v="3"/>
    <x v="0"/>
    <s v="Storage &amp; Organization"/>
    <s v="Small Box"/>
    <x v="340"/>
    <n v="0.59"/>
    <n v="-0.19984724078670993"/>
    <s v="United States"/>
    <x v="1"/>
    <x v="7"/>
    <s v="San Diego"/>
    <n v="92037"/>
    <x v="37"/>
    <x v="1"/>
    <s v="2015"/>
    <d v="2015-02-07T00:00:00"/>
    <n v="-52.33"/>
    <n v="14"/>
    <n v="261.85000000000002"/>
    <n v="44002"/>
    <x v="0"/>
    <x v="1"/>
  </r>
  <r>
    <n v="26032"/>
    <s v="High"/>
    <n v="0.1"/>
    <n v="41.94"/>
    <n v="2.99"/>
    <n v="2626"/>
    <x v="0"/>
    <s v="Lillian Fischer"/>
    <s v="Regular Air"/>
    <x v="2"/>
    <x v="0"/>
    <s v="Binders and Binder Accessories"/>
    <s v="Small Box"/>
    <x v="341"/>
    <n v="0.35"/>
    <n v="0.69"/>
    <s v="United States"/>
    <x v="1"/>
    <x v="7"/>
    <s v="Menlo Park"/>
    <n v="94025"/>
    <x v="37"/>
    <x v="1"/>
    <s v="2015"/>
    <d v="2015-02-08T00:00:00"/>
    <n v="164.08199999999999"/>
    <n v="6"/>
    <n v="237.8"/>
    <n v="90927"/>
    <x v="0"/>
    <x v="1"/>
  </r>
  <r>
    <n v="24604"/>
    <s v="Medium"/>
    <n v="7.0000000000000007E-2"/>
    <n v="30.56"/>
    <n v="2.99"/>
    <n v="2813"/>
    <x v="0"/>
    <s v="Marjorie Burnette"/>
    <s v="Regular Air"/>
    <x v="3"/>
    <x v="0"/>
    <s v="Binders and Binder Accessories"/>
    <s v="Small Box"/>
    <x v="342"/>
    <n v="0.35"/>
    <n v="-0.26202619752274475"/>
    <s v="United States"/>
    <x v="2"/>
    <x v="34"/>
    <s v="Cleveland"/>
    <n v="37311"/>
    <x v="37"/>
    <x v="1"/>
    <s v="2015"/>
    <d v="2015-02-07T00:00:00"/>
    <n v="-95.618600000000015"/>
    <n v="12"/>
    <n v="364.92"/>
    <n v="88819"/>
    <x v="0"/>
    <x v="1"/>
  </r>
  <r>
    <n v="23474"/>
    <s v="High"/>
    <n v="0.06"/>
    <n v="6.7"/>
    <n v="1.56"/>
    <n v="3351"/>
    <x v="1"/>
    <s v="Nathan Wyatt"/>
    <s v="Express Air"/>
    <x v="0"/>
    <x v="0"/>
    <s v="Pens &amp; Art Supplies"/>
    <s v="Wrap Bag"/>
    <x v="343"/>
    <n v="0.52"/>
    <n v="0.51209976067514795"/>
    <s v="United States"/>
    <x v="1"/>
    <x v="6"/>
    <s v="Pasco"/>
    <n v="99301"/>
    <x v="37"/>
    <x v="1"/>
    <s v="2015"/>
    <d v="2015-02-09T00:00:00"/>
    <n v="40.6556"/>
    <n v="12"/>
    <n v="79.39"/>
    <n v="91298"/>
    <x v="0"/>
    <x v="1"/>
  </r>
  <r>
    <n v="462"/>
    <s v="Not Specified"/>
    <n v="7.0000000000000007E-2"/>
    <n v="179.99"/>
    <n v="19.989999999999998"/>
    <n v="471"/>
    <x v="0"/>
    <s v="Ross Simpson"/>
    <s v="Express Air"/>
    <x v="2"/>
    <x v="1"/>
    <s v="Computer Peripherals"/>
    <s v="Small Box"/>
    <x v="228"/>
    <n v="0.48"/>
    <n v="-0.79179853209475937"/>
    <s v="United States"/>
    <x v="2"/>
    <x v="3"/>
    <s v="Atlanta"/>
    <n v="30318"/>
    <x v="38"/>
    <x v="1"/>
    <s v="2015"/>
    <d v="2015-02-08T00:00:00"/>
    <n v="-568.53510000000006"/>
    <n v="4"/>
    <n v="718.03"/>
    <n v="3138"/>
    <x v="0"/>
    <x v="1"/>
  </r>
  <r>
    <n v="18462"/>
    <s v="Not Specified"/>
    <n v="7.0000000000000007E-2"/>
    <n v="179.99"/>
    <n v="19.989999999999998"/>
    <n v="472"/>
    <x v="0"/>
    <s v="Donna Craven"/>
    <s v="Express Air"/>
    <x v="2"/>
    <x v="1"/>
    <s v="Computer Peripherals"/>
    <s v="Small Box"/>
    <x v="228"/>
    <n v="0.48"/>
    <n v="-2.3813158041334748"/>
    <s v="United States"/>
    <x v="3"/>
    <x v="5"/>
    <s v="Randallstown"/>
    <n v="21133"/>
    <x v="38"/>
    <x v="1"/>
    <s v="2015"/>
    <d v="2015-02-08T00:00:00"/>
    <n v="-427.47"/>
    <n v="1"/>
    <n v="179.51"/>
    <n v="88023"/>
    <x v="0"/>
    <x v="1"/>
  </r>
  <r>
    <n v="25914"/>
    <s v="High"/>
    <n v="0.1"/>
    <n v="105.98"/>
    <n v="13.99"/>
    <n v="3403"/>
    <x v="0"/>
    <s v="Tammy Buckley"/>
    <s v="Express Air"/>
    <x v="2"/>
    <x v="2"/>
    <s v="Office Furnishings"/>
    <s v="Medium Box"/>
    <x v="344"/>
    <n v="0.65"/>
    <n v="0.69"/>
    <s v="United States"/>
    <x v="1"/>
    <x v="45"/>
    <s v="Cheyenne"/>
    <n v="82001"/>
    <x v="38"/>
    <x v="1"/>
    <s v="2015"/>
    <d v="2015-02-11T00:00:00"/>
    <n v="349.48499999999996"/>
    <n v="5"/>
    <n v="506.5"/>
    <n v="87530"/>
    <x v="0"/>
    <x v="1"/>
  </r>
  <r>
    <n v="20464"/>
    <s v="Medium"/>
    <n v="7.0000000000000007E-2"/>
    <n v="20.95"/>
    <n v="5.99"/>
    <n v="1574"/>
    <x v="0"/>
    <s v="Sherry Hurley"/>
    <s v="Regular Air"/>
    <x v="2"/>
    <x v="1"/>
    <s v="Computer Peripherals"/>
    <s v="Small Box"/>
    <x v="65"/>
    <n v="0.65"/>
    <n v="6.9580991313234544E-2"/>
    <s v="United States"/>
    <x v="2"/>
    <x v="13"/>
    <s v="Fayetteville"/>
    <n v="28314"/>
    <x v="39"/>
    <x v="1"/>
    <s v="2015"/>
    <d v="2015-02-10T00:00:00"/>
    <n v="27.233999999999998"/>
    <n v="19"/>
    <n v="391.4"/>
    <n v="86966"/>
    <x v="0"/>
    <x v="1"/>
  </r>
  <r>
    <n v="23578"/>
    <s v="Low"/>
    <n v="0.1"/>
    <n v="4.13"/>
    <n v="0.99"/>
    <n v="1671"/>
    <x v="1"/>
    <s v="Mitchell Ross"/>
    <s v="Regular Air"/>
    <x v="0"/>
    <x v="0"/>
    <s v="Labels"/>
    <s v="Small Box"/>
    <x v="92"/>
    <n v="0.39"/>
    <n v="-0.77703220858895716"/>
    <s v="United States"/>
    <x v="2"/>
    <x v="25"/>
    <s v="Burke"/>
    <n v="22015"/>
    <x v="39"/>
    <x v="1"/>
    <s v="2015"/>
    <d v="2015-02-13T00:00:00"/>
    <n v="-40.53"/>
    <n v="13"/>
    <n v="52.16"/>
    <n v="86724"/>
    <x v="0"/>
    <x v="1"/>
  </r>
  <r>
    <n v="24791"/>
    <s v="High"/>
    <n v="0.08"/>
    <n v="5.74"/>
    <n v="5.01"/>
    <n v="2151"/>
    <x v="1"/>
    <s v="Melinda Rogers"/>
    <s v="Regular Air"/>
    <x v="3"/>
    <x v="0"/>
    <s v="Binders and Binder Accessories"/>
    <s v="Small Box"/>
    <x v="345"/>
    <n v="0.39"/>
    <n v="-0.96127877947295437"/>
    <s v="United States"/>
    <x v="0"/>
    <x v="20"/>
    <s v="Dubuque"/>
    <n v="52001"/>
    <x v="39"/>
    <x v="1"/>
    <s v="2015"/>
    <d v="2015-02-11T00:00:00"/>
    <n v="-6.9308200000000006"/>
    <n v="1"/>
    <n v="7.21"/>
    <n v="90405"/>
    <x v="0"/>
    <x v="1"/>
  </r>
  <r>
    <n v="18461"/>
    <s v="Not Specified"/>
    <n v="0.1"/>
    <n v="30.98"/>
    <n v="8.99"/>
    <n v="2619"/>
    <x v="1"/>
    <s v="Brandon E Shepherd"/>
    <s v="Regular Air"/>
    <x v="3"/>
    <x v="0"/>
    <s v="Pens &amp; Art Supplies"/>
    <s v="Small Pack"/>
    <x v="97"/>
    <n v="0.57999999999999996"/>
    <n v="-0.16941275027226271"/>
    <s v="United States"/>
    <x v="0"/>
    <x v="46"/>
    <s v="Sioux Falls"/>
    <n v="57103"/>
    <x v="39"/>
    <x v="1"/>
    <s v="2015"/>
    <d v="2015-02-11T00:00:00"/>
    <n v="-20.222799999999999"/>
    <n v="4"/>
    <n v="119.37"/>
    <n v="88015"/>
    <x v="0"/>
    <x v="1"/>
  </r>
  <r>
    <n v="1450"/>
    <s v="Critical"/>
    <n v="0.01"/>
    <n v="4.9800000000000004"/>
    <n v="6.07"/>
    <n v="491"/>
    <x v="1"/>
    <s v="Toni Swanson"/>
    <s v="Regular Air"/>
    <x v="2"/>
    <x v="0"/>
    <s v="Paper"/>
    <s v="Small Box"/>
    <x v="249"/>
    <n v="0.36"/>
    <n v="-0.31829493087557603"/>
    <s v="United States"/>
    <x v="3"/>
    <x v="8"/>
    <s v="New York City"/>
    <n v="10154"/>
    <x v="40"/>
    <x v="1"/>
    <s v="2015"/>
    <d v="2015-02-11T00:00:00"/>
    <n v="-69.069999999999993"/>
    <n v="41"/>
    <n v="217"/>
    <n v="10464"/>
    <x v="0"/>
    <x v="1"/>
  </r>
  <r>
    <n v="19450"/>
    <s v="Critical"/>
    <n v="0.01"/>
    <n v="4.9800000000000004"/>
    <n v="6.07"/>
    <n v="494"/>
    <x v="1"/>
    <s v="Jimmy Alston Holder"/>
    <s v="Regular Air"/>
    <x v="2"/>
    <x v="0"/>
    <s v="Paper"/>
    <s v="Small Box"/>
    <x v="249"/>
    <n v="0.36"/>
    <n v="-0.67856414131872278"/>
    <s v="United States"/>
    <x v="1"/>
    <x v="6"/>
    <s v="Seattle"/>
    <n v="98115"/>
    <x v="40"/>
    <x v="1"/>
    <s v="2015"/>
    <d v="2015-02-11T00:00:00"/>
    <n v="-35.916399999999996"/>
    <n v="10"/>
    <n v="52.93"/>
    <n v="88907"/>
    <x v="0"/>
    <x v="1"/>
  </r>
  <r>
    <n v="23860"/>
    <s v="Medium"/>
    <n v="0.06"/>
    <n v="6.37"/>
    <n v="5.19"/>
    <n v="1132"/>
    <x v="1"/>
    <s v="Michael Robbins"/>
    <s v="Regular Air"/>
    <x v="3"/>
    <x v="0"/>
    <s v="Binders and Binder Accessories"/>
    <s v="Small Box"/>
    <x v="293"/>
    <n v="0.38"/>
    <n v="-1.2790318302387267"/>
    <s v="United States"/>
    <x v="0"/>
    <x v="19"/>
    <s v="Euless"/>
    <n v="76039"/>
    <x v="40"/>
    <x v="1"/>
    <s v="2015"/>
    <d v="2015-02-11T00:00:00"/>
    <n v="-48.219499999999996"/>
    <n v="6"/>
    <n v="37.700000000000003"/>
    <n v="88101"/>
    <x v="0"/>
    <x v="1"/>
  </r>
  <r>
    <n v="22363"/>
    <s v="Critical"/>
    <n v="0.01"/>
    <n v="13.99"/>
    <n v="7.51"/>
    <n v="1267"/>
    <x v="1"/>
    <s v="Rosemary Branch"/>
    <s v="Regular Air"/>
    <x v="3"/>
    <x v="1"/>
    <s v="Office Machines"/>
    <s v="Medium Box"/>
    <x v="346"/>
    <n v="0.39"/>
    <n v="17.880804020100502"/>
    <s v="United States"/>
    <x v="2"/>
    <x v="9"/>
    <s v="Boca Raton"/>
    <n v="33433"/>
    <x v="40"/>
    <x v="1"/>
    <s v="2015"/>
    <d v="2015-02-11T00:00:00"/>
    <n v="533.74199999999996"/>
    <n v="2"/>
    <n v="29.85"/>
    <n v="89514"/>
    <x v="0"/>
    <x v="1"/>
  </r>
  <r>
    <n v="21006"/>
    <s v="Low"/>
    <n v="0.02"/>
    <n v="55.99"/>
    <n v="3.3"/>
    <n v="1338"/>
    <x v="0"/>
    <s v="Denise McIntosh"/>
    <s v="Regular Air"/>
    <x v="1"/>
    <x v="1"/>
    <s v="Telephones and Communication"/>
    <s v="Small Pack"/>
    <x v="347"/>
    <n v="0.59"/>
    <n v="0.69"/>
    <s v="United States"/>
    <x v="0"/>
    <x v="12"/>
    <s v="Chicago"/>
    <n v="60623"/>
    <x v="40"/>
    <x v="1"/>
    <s v="2015"/>
    <d v="2015-02-10T00:00:00"/>
    <n v="525.20039999999995"/>
    <n v="16"/>
    <n v="761.16"/>
    <n v="91244"/>
    <x v="0"/>
    <x v="1"/>
  </r>
  <r>
    <n v="3004"/>
    <s v="Low"/>
    <n v="0"/>
    <n v="22.38"/>
    <n v="15.1"/>
    <n v="1340"/>
    <x v="1"/>
    <s v="Marie Bass"/>
    <s v="Express Air"/>
    <x v="1"/>
    <x v="0"/>
    <s v="Binders and Binder Accessories"/>
    <s v="Small Box"/>
    <x v="348"/>
    <n v="0.38"/>
    <n v="-7.7118122692916152E-2"/>
    <s v="United States"/>
    <x v="3"/>
    <x v="8"/>
    <s v="New York City"/>
    <n v="10170"/>
    <x v="40"/>
    <x v="1"/>
    <s v="2015"/>
    <d v="2015-02-17T00:00:00"/>
    <n v="-52.646999999999998"/>
    <n v="29"/>
    <n v="682.68"/>
    <n v="21636"/>
    <x v="0"/>
    <x v="1"/>
  </r>
  <r>
    <n v="3005"/>
    <s v="Low"/>
    <n v="7.0000000000000007E-2"/>
    <n v="5.98"/>
    <n v="4.6900000000000004"/>
    <n v="1340"/>
    <x v="1"/>
    <s v="Marie Bass"/>
    <s v="Regular Air"/>
    <x v="1"/>
    <x v="0"/>
    <s v="Storage &amp; Organization"/>
    <s v="Small Box"/>
    <x v="57"/>
    <n v="0.68"/>
    <n v="-0.33278867102396514"/>
    <s v="United States"/>
    <x v="3"/>
    <x v="8"/>
    <s v="New York City"/>
    <n v="10170"/>
    <x v="40"/>
    <x v="1"/>
    <s v="2015"/>
    <d v="2015-02-15T00:00:00"/>
    <n v="-24.44"/>
    <n v="11"/>
    <n v="73.44"/>
    <n v="21636"/>
    <x v="0"/>
    <x v="1"/>
  </r>
  <r>
    <n v="3006"/>
    <s v="Low"/>
    <n v="0.02"/>
    <n v="55.99"/>
    <n v="3.3"/>
    <n v="1340"/>
    <x v="1"/>
    <s v="Marie Bass"/>
    <s v="Regular Air"/>
    <x v="1"/>
    <x v="1"/>
    <s v="Telephones and Communication"/>
    <s v="Small Pack"/>
    <x v="347"/>
    <n v="0.59"/>
    <n v="0.12228843503822066"/>
    <s v="United States"/>
    <x v="3"/>
    <x v="8"/>
    <s v="New York City"/>
    <n v="10170"/>
    <x v="40"/>
    <x v="1"/>
    <s v="2015"/>
    <d v="2015-02-10T00:00:00"/>
    <n v="366.50700000000001"/>
    <n v="63"/>
    <n v="2997.07"/>
    <n v="21636"/>
    <x v="0"/>
    <x v="1"/>
  </r>
  <r>
    <n v="21005"/>
    <s v="Low"/>
    <n v="7.0000000000000007E-2"/>
    <n v="5.98"/>
    <n v="4.6900000000000004"/>
    <n v="1341"/>
    <x v="1"/>
    <s v="Edward Bynum"/>
    <s v="Regular Air"/>
    <x v="1"/>
    <x v="0"/>
    <s v="Storage &amp; Organization"/>
    <s v="Small Box"/>
    <x v="57"/>
    <n v="0.68"/>
    <n v="-0.63448826759860211"/>
    <s v="United States"/>
    <x v="3"/>
    <x v="29"/>
    <s v="Chambersburg"/>
    <n v="17201"/>
    <x v="40"/>
    <x v="1"/>
    <s v="2015"/>
    <d v="2015-02-15T00:00:00"/>
    <n v="-12.708800000000002"/>
    <n v="3"/>
    <n v="20.03"/>
    <n v="91244"/>
    <x v="0"/>
    <x v="1"/>
  </r>
  <r>
    <n v="24432"/>
    <s v="Critical"/>
    <n v="0.01"/>
    <n v="6.48"/>
    <n v="6.22"/>
    <n v="1361"/>
    <x v="1"/>
    <s v="Kristina Collier"/>
    <s v="Express Air"/>
    <x v="2"/>
    <x v="0"/>
    <s v="Paper"/>
    <s v="Small Box"/>
    <x v="349"/>
    <n v="0.37"/>
    <n v="-0.22503887129283043"/>
    <s v="United States"/>
    <x v="0"/>
    <x v="26"/>
    <s v="Allen Park"/>
    <n v="48101"/>
    <x v="40"/>
    <x v="1"/>
    <s v="2015"/>
    <d v="2015-02-11T00:00:00"/>
    <n v="-15.6312"/>
    <n v="9"/>
    <n v="69.459999999999994"/>
    <n v="89596"/>
    <x v="0"/>
    <x v="1"/>
  </r>
  <r>
    <n v="24433"/>
    <s v="Critical"/>
    <n v="0.03"/>
    <n v="85.99"/>
    <n v="3.3"/>
    <n v="1361"/>
    <x v="1"/>
    <s v="Kristina Collier"/>
    <s v="Regular Air"/>
    <x v="2"/>
    <x v="1"/>
    <s v="Telephones and Communication"/>
    <s v="Small Pack"/>
    <x v="156"/>
    <n v="0.37"/>
    <n v="0.69"/>
    <s v="United States"/>
    <x v="0"/>
    <x v="26"/>
    <s v="Allen Park"/>
    <n v="48101"/>
    <x v="40"/>
    <x v="1"/>
    <s v="2015"/>
    <d v="2015-02-12T00:00:00"/>
    <n v="790.54679999999996"/>
    <n v="16"/>
    <n v="1145.72"/>
    <n v="89596"/>
    <x v="0"/>
    <x v="1"/>
  </r>
  <r>
    <n v="19269"/>
    <s v="High"/>
    <n v="0.04"/>
    <n v="11.34"/>
    <n v="5.01"/>
    <n v="1526"/>
    <x v="0"/>
    <s v="Larry Hall"/>
    <s v="Regular Air"/>
    <x v="1"/>
    <x v="0"/>
    <s v="Paper"/>
    <s v="Small Box"/>
    <x v="119"/>
    <n v="0.36"/>
    <n v="-1.637877607547823"/>
    <s v="United States"/>
    <x v="2"/>
    <x v="18"/>
    <s v="Birmingham"/>
    <n v="35211"/>
    <x v="40"/>
    <x v="1"/>
    <s v="2015"/>
    <d v="2015-02-11T00:00:00"/>
    <n v="-189.22399999999999"/>
    <n v="10"/>
    <n v="115.53"/>
    <n v="86812"/>
    <x v="0"/>
    <x v="1"/>
  </r>
  <r>
    <n v="24786"/>
    <s v="Not Specified"/>
    <n v="0.03"/>
    <n v="5.98"/>
    <n v="3.85"/>
    <n v="1633"/>
    <x v="0"/>
    <s v="Gerald Raynor"/>
    <s v="Regular Air"/>
    <x v="1"/>
    <x v="1"/>
    <s v="Computer Peripherals"/>
    <s v="Small Pack"/>
    <x v="350"/>
    <n v="0.68"/>
    <n v="-1.9747483134405814"/>
    <s v="United States"/>
    <x v="2"/>
    <x v="2"/>
    <s v="Horn Lake"/>
    <n v="38637"/>
    <x v="40"/>
    <x v="1"/>
    <s v="2015"/>
    <d v="2015-02-12T00:00:00"/>
    <n v="-76.106800000000007"/>
    <n v="6"/>
    <n v="38.54"/>
    <n v="90531"/>
    <x v="0"/>
    <x v="1"/>
  </r>
  <r>
    <n v="24264"/>
    <s v="Medium"/>
    <n v="0"/>
    <n v="20.28"/>
    <n v="14.39"/>
    <n v="2145"/>
    <x v="0"/>
    <s v="Kerry Hardy"/>
    <s v="Regular Air"/>
    <x v="3"/>
    <x v="2"/>
    <s v="Office Furnishings"/>
    <s v="Small Box"/>
    <x v="225"/>
    <n v="0.47"/>
    <n v="6.5921036034142025E-2"/>
    <s v="United States"/>
    <x v="2"/>
    <x v="9"/>
    <s v="Fort Lauderdale"/>
    <n v="33311"/>
    <x v="40"/>
    <x v="1"/>
    <s v="2015"/>
    <d v="2015-02-12T00:00:00"/>
    <n v="15.677999999999999"/>
    <n v="11"/>
    <n v="237.83"/>
    <n v="87072"/>
    <x v="0"/>
    <x v="1"/>
  </r>
  <r>
    <n v="24434"/>
    <s v="Critical"/>
    <n v="0.04"/>
    <n v="296.18"/>
    <n v="154.12"/>
    <n v="2204"/>
    <x v="1"/>
    <s v="Oscar Ford"/>
    <s v="Delivery Truck"/>
    <x v="2"/>
    <x v="2"/>
    <s v="Tables"/>
    <s v="Jumbo Box"/>
    <x v="351"/>
    <n v="0.76"/>
    <n v="-1.525593087522451E-2"/>
    <s v="United States"/>
    <x v="0"/>
    <x v="11"/>
    <s v="Burnsville"/>
    <n v="55337"/>
    <x v="40"/>
    <x v="1"/>
    <s v="2015"/>
    <d v="2015-02-11T00:00:00"/>
    <n v="-87.998040000000003"/>
    <n v="20"/>
    <n v="5768.12"/>
    <n v="86053"/>
    <x v="0"/>
    <x v="1"/>
  </r>
  <r>
    <n v="7664"/>
    <s v="Low"/>
    <n v="0.08"/>
    <n v="6.48"/>
    <n v="6.81"/>
    <n v="3004"/>
    <x v="1"/>
    <s v="Maurice Everett"/>
    <s v="Regular Air"/>
    <x v="3"/>
    <x v="0"/>
    <s v="Paper"/>
    <s v="Small Box"/>
    <x v="352"/>
    <n v="0.36"/>
    <n v="-0.2474040750137316"/>
    <s v="United States"/>
    <x v="1"/>
    <x v="7"/>
    <s v="Los Angeles"/>
    <n v="90049"/>
    <x v="40"/>
    <x v="1"/>
    <s v="2015"/>
    <d v="2015-02-15T00:00:00"/>
    <n v="-94.59"/>
    <n v="58"/>
    <n v="382.33"/>
    <n v="54949"/>
    <x v="0"/>
    <x v="1"/>
  </r>
  <r>
    <n v="7665"/>
    <s v="Low"/>
    <n v="0.09"/>
    <n v="20.98"/>
    <n v="53.03"/>
    <n v="3004"/>
    <x v="1"/>
    <s v="Maurice Everett"/>
    <s v="Delivery Truck"/>
    <x v="3"/>
    <x v="0"/>
    <s v="Storage &amp; Organization"/>
    <s v="Jumbo Drum"/>
    <x v="353"/>
    <n v="0.78"/>
    <n v="-0.82370096183505792"/>
    <s v="United States"/>
    <x v="1"/>
    <x v="7"/>
    <s v="Los Angeles"/>
    <n v="90049"/>
    <x v="40"/>
    <x v="1"/>
    <s v="2015"/>
    <d v="2015-02-17T00:00:00"/>
    <n v="-293.74"/>
    <n v="13"/>
    <n v="356.61"/>
    <n v="54949"/>
    <x v="0"/>
    <x v="1"/>
  </r>
  <r>
    <n v="25664"/>
    <s v="Low"/>
    <n v="0.08"/>
    <n v="6.48"/>
    <n v="6.81"/>
    <n v="3006"/>
    <x v="1"/>
    <s v="Thomas Spence"/>
    <s v="Regular Air"/>
    <x v="3"/>
    <x v="0"/>
    <s v="Paper"/>
    <s v="Small Box"/>
    <x v="352"/>
    <n v="0.36"/>
    <n v="-0.53295915050384657"/>
    <s v="United States"/>
    <x v="1"/>
    <x v="37"/>
    <s v="Idaho Falls"/>
    <n v="83402"/>
    <x v="40"/>
    <x v="1"/>
    <s v="2015"/>
    <d v="2015-02-15T00:00:00"/>
    <n v="-49.186800000000005"/>
    <n v="14"/>
    <n v="92.29"/>
    <n v="91388"/>
    <x v="0"/>
    <x v="1"/>
  </r>
  <r>
    <n v="25665"/>
    <s v="Low"/>
    <n v="0.09"/>
    <n v="20.98"/>
    <n v="53.03"/>
    <n v="3006"/>
    <x v="1"/>
    <s v="Thomas Spence"/>
    <s v="Delivery Truck"/>
    <x v="3"/>
    <x v="0"/>
    <s v="Storage &amp; Organization"/>
    <s v="Jumbo Drum"/>
    <x v="353"/>
    <n v="0.78"/>
    <n v="-1.8561769352290678"/>
    <s v="United States"/>
    <x v="1"/>
    <x v="37"/>
    <s v="Idaho Falls"/>
    <n v="83402"/>
    <x v="40"/>
    <x v="1"/>
    <s v="2015"/>
    <d v="2015-02-17T00:00:00"/>
    <n v="-152.7448"/>
    <n v="3"/>
    <n v="82.29"/>
    <n v="91388"/>
    <x v="0"/>
    <x v="1"/>
  </r>
  <r>
    <n v="25856"/>
    <s v="Not Specified"/>
    <n v="0.03"/>
    <n v="37.94"/>
    <n v="5.08"/>
    <n v="757"/>
    <x v="0"/>
    <s v="Neil Hogan"/>
    <s v="Regular Air"/>
    <x v="1"/>
    <x v="0"/>
    <s v="Paper"/>
    <s v="Wrap Bag"/>
    <x v="354"/>
    <n v="0.38"/>
    <n v="-0.18825118839129348"/>
    <s v="United States"/>
    <x v="1"/>
    <x v="14"/>
    <s v="Tualatin"/>
    <n v="97062"/>
    <x v="41"/>
    <x v="1"/>
    <s v="2015"/>
    <d v="2015-02-13T00:00:00"/>
    <n v="-7.5244000000000009"/>
    <n v="1"/>
    <n v="39.97"/>
    <n v="90258"/>
    <x v="0"/>
    <x v="1"/>
  </r>
  <r>
    <n v="20870"/>
    <s v="High"/>
    <n v="0.1"/>
    <n v="4.13"/>
    <n v="0.99"/>
    <n v="1354"/>
    <x v="1"/>
    <s v="Aaron Dillon"/>
    <s v="Regular Air"/>
    <x v="2"/>
    <x v="0"/>
    <s v="Labels"/>
    <s v="Small Box"/>
    <x v="92"/>
    <n v="0.39"/>
    <n v="-0.12906024096385543"/>
    <s v="United States"/>
    <x v="0"/>
    <x v="19"/>
    <s v="Weatherford"/>
    <n v="76086"/>
    <x v="41"/>
    <x v="1"/>
    <s v="2015"/>
    <d v="2015-02-11T00:00:00"/>
    <n v="-1.0712000000000002"/>
    <n v="2"/>
    <n v="8.3000000000000007"/>
    <n v="91209"/>
    <x v="0"/>
    <x v="1"/>
  </r>
  <r>
    <n v="20871"/>
    <s v="High"/>
    <n v="0.04"/>
    <n v="4.9800000000000004"/>
    <n v="0.49"/>
    <n v="1354"/>
    <x v="1"/>
    <s v="Aaron Dillon"/>
    <s v="Regular Air"/>
    <x v="2"/>
    <x v="0"/>
    <s v="Labels"/>
    <s v="Small Box"/>
    <x v="355"/>
    <n v="0.39"/>
    <n v="0.43928286852589649"/>
    <s v="United States"/>
    <x v="0"/>
    <x v="19"/>
    <s v="Weatherford"/>
    <n v="76086"/>
    <x v="41"/>
    <x v="1"/>
    <s v="2015"/>
    <d v="2015-02-13T00:00:00"/>
    <n v="4.4104000000000001"/>
    <n v="2"/>
    <n v="10.039999999999999"/>
    <n v="91209"/>
    <x v="0"/>
    <x v="1"/>
  </r>
  <r>
    <n v="24463"/>
    <s v="Medium"/>
    <n v="0.06"/>
    <n v="90.97"/>
    <n v="14"/>
    <n v="1815"/>
    <x v="0"/>
    <s v="Marvin Yang"/>
    <s v="Delivery Truck"/>
    <x v="1"/>
    <x v="1"/>
    <s v="Office Machines"/>
    <s v="Jumbo Drum"/>
    <x v="356"/>
    <n v="0.36"/>
    <n v="3.7467051885859033E-2"/>
    <s v="United States"/>
    <x v="2"/>
    <x v="2"/>
    <s v="Pearl"/>
    <n v="39208"/>
    <x v="41"/>
    <x v="1"/>
    <s v="2015"/>
    <d v="2015-02-12T00:00:00"/>
    <n v="47.334000000000003"/>
    <n v="14"/>
    <n v="1263.3499999999999"/>
    <n v="90525"/>
    <x v="0"/>
    <x v="1"/>
  </r>
  <r>
    <n v="20824"/>
    <s v="High"/>
    <n v="0.09"/>
    <n v="260.98"/>
    <n v="41.91"/>
    <n v="2072"/>
    <x v="1"/>
    <s v="Malcolm S Lanier"/>
    <s v="Delivery Truck"/>
    <x v="3"/>
    <x v="2"/>
    <s v="Bookcases"/>
    <s v="Jumbo Box"/>
    <x v="124"/>
    <n v="0.59"/>
    <n v="0.38710274617566759"/>
    <s v="United States"/>
    <x v="0"/>
    <x v="26"/>
    <s v="Flint"/>
    <n v="48505"/>
    <x v="41"/>
    <x v="1"/>
    <s v="2015"/>
    <d v="2015-02-13T00:00:00"/>
    <n v="1307.2692"/>
    <n v="14"/>
    <n v="3377.06"/>
    <n v="88556"/>
    <x v="0"/>
    <x v="1"/>
  </r>
  <r>
    <n v="20825"/>
    <s v="High"/>
    <n v="0.01"/>
    <n v="10.52"/>
    <n v="7.94"/>
    <n v="2072"/>
    <x v="1"/>
    <s v="Malcolm S Lanier"/>
    <s v="Regular Air"/>
    <x v="3"/>
    <x v="2"/>
    <s v="Office Furnishings"/>
    <s v="Small Pack"/>
    <x v="357"/>
    <n v="0.52"/>
    <n v="-0.1276397966594045"/>
    <s v="United States"/>
    <x v="0"/>
    <x v="26"/>
    <s v="Flint"/>
    <n v="48505"/>
    <x v="41"/>
    <x v="1"/>
    <s v="2015"/>
    <d v="2015-02-13T00:00:00"/>
    <n v="-15.818400000000002"/>
    <n v="11"/>
    <n v="123.93"/>
    <n v="88556"/>
    <x v="0"/>
    <x v="1"/>
  </r>
  <r>
    <n v="20826"/>
    <s v="High"/>
    <n v="0.02"/>
    <n v="5.98"/>
    <n v="7.5"/>
    <n v="2072"/>
    <x v="1"/>
    <s v="Malcolm S Lanier"/>
    <s v="Express Air"/>
    <x v="3"/>
    <x v="0"/>
    <s v="Paper"/>
    <s v="Small Box"/>
    <x v="358"/>
    <n v="0.4"/>
    <n v="-0.59421455938697332"/>
    <s v="United States"/>
    <x v="0"/>
    <x v="26"/>
    <s v="Flint"/>
    <n v="48505"/>
    <x v="41"/>
    <x v="1"/>
    <s v="2015"/>
    <d v="2015-02-13T00:00:00"/>
    <n v="-55.832400000000007"/>
    <n v="14"/>
    <n v="93.96"/>
    <n v="88556"/>
    <x v="0"/>
    <x v="1"/>
  </r>
  <r>
    <n v="24673"/>
    <s v="Critical"/>
    <n v="7.0000000000000007E-2"/>
    <n v="270.98"/>
    <n v="50"/>
    <n v="2302"/>
    <x v="1"/>
    <s v="Beth Dolan"/>
    <s v="Delivery Truck"/>
    <x v="3"/>
    <x v="2"/>
    <s v="Chairs &amp; Chairmats"/>
    <s v="Jumbo Drum"/>
    <x v="359"/>
    <n v="0.77"/>
    <n v="1.1366049430795656E-2"/>
    <s v="United States"/>
    <x v="2"/>
    <x v="9"/>
    <s v="Panama City"/>
    <n v="32404"/>
    <x v="41"/>
    <x v="1"/>
    <s v="2015"/>
    <d v="2015-02-13T00:00:00"/>
    <n v="27.725999999999999"/>
    <n v="9"/>
    <n v="2439.37"/>
    <n v="87695"/>
    <x v="0"/>
    <x v="1"/>
  </r>
  <r>
    <n v="6673"/>
    <s v="Critical"/>
    <n v="7.0000000000000007E-2"/>
    <n v="270.98"/>
    <n v="50"/>
    <n v="2303"/>
    <x v="1"/>
    <s v="Joe Baldwin"/>
    <s v="Delivery Truck"/>
    <x v="3"/>
    <x v="2"/>
    <s v="Chairs &amp; Chairmats"/>
    <s v="Jumbo Drum"/>
    <x v="359"/>
    <n v="0.77"/>
    <n v="-9.8437301434386743E-3"/>
    <s v="United States"/>
    <x v="3"/>
    <x v="8"/>
    <s v="New York City"/>
    <n v="10011"/>
    <x v="41"/>
    <x v="1"/>
    <s v="2015"/>
    <d v="2015-02-13T00:00:00"/>
    <n v="-96.05"/>
    <n v="36"/>
    <n v="9757.48"/>
    <n v="47493"/>
    <x v="0"/>
    <x v="1"/>
  </r>
  <r>
    <n v="20602"/>
    <s v="High"/>
    <n v="0.01"/>
    <n v="2036.48"/>
    <n v="14.7"/>
    <n v="2489"/>
    <x v="1"/>
    <s v="Craig Liu"/>
    <s v="Delivery Truck"/>
    <x v="2"/>
    <x v="1"/>
    <s v="Office Machines"/>
    <s v="Jumbo Drum"/>
    <x v="1"/>
    <n v="0.55000000000000004"/>
    <n v="-0.42165652628576855"/>
    <s v="United States"/>
    <x v="1"/>
    <x v="7"/>
    <s v="Concord"/>
    <n v="94521"/>
    <x v="41"/>
    <x v="1"/>
    <s v="2015"/>
    <d v="2015-02-13T00:00:00"/>
    <n v="-1596.7457999999999"/>
    <n v="2"/>
    <n v="3786.84"/>
    <n v="86883"/>
    <x v="0"/>
    <x v="1"/>
  </r>
  <r>
    <n v="20097"/>
    <s v="High"/>
    <n v="0.05"/>
    <n v="205.99"/>
    <n v="8.99"/>
    <n v="2778"/>
    <x v="1"/>
    <s v="Alison Jones"/>
    <s v="Express Air"/>
    <x v="2"/>
    <x v="1"/>
    <s v="Telephones and Communication"/>
    <s v="Small Box"/>
    <x v="360"/>
    <n v="0.57999999999999996"/>
    <n v="5.2408222785383603E-2"/>
    <s v="United States"/>
    <x v="2"/>
    <x v="13"/>
    <s v="Wilmington"/>
    <n v="28403"/>
    <x v="41"/>
    <x v="1"/>
    <s v="2015"/>
    <d v="2015-02-12T00:00:00"/>
    <n v="111.05249999999999"/>
    <n v="12"/>
    <n v="2118.9899999999998"/>
    <n v="87160"/>
    <x v="0"/>
    <x v="1"/>
  </r>
  <r>
    <n v="20098"/>
    <s v="High"/>
    <n v="0.08"/>
    <n v="205.99"/>
    <n v="8.99"/>
    <n v="2778"/>
    <x v="1"/>
    <s v="Alison Jones"/>
    <s v="Regular Air"/>
    <x v="2"/>
    <x v="1"/>
    <s v="Telephones and Communication"/>
    <s v="Small Box"/>
    <x v="211"/>
    <n v="0.56000000000000005"/>
    <n v="-2.3443866099995225"/>
    <s v="United States"/>
    <x v="2"/>
    <x v="13"/>
    <s v="Wilmington"/>
    <n v="28403"/>
    <x v="41"/>
    <x v="1"/>
    <s v="2015"/>
    <d v="2015-02-12T00:00:00"/>
    <n v="-1963.752"/>
    <n v="5"/>
    <n v="837.64"/>
    <n v="87160"/>
    <x v="0"/>
    <x v="1"/>
  </r>
  <r>
    <n v="26267"/>
    <s v="High"/>
    <n v="0.04"/>
    <n v="2.98"/>
    <n v="1.58"/>
    <n v="16"/>
    <x v="1"/>
    <s v="Sarah Ramsey"/>
    <s v="Regular Air"/>
    <x v="0"/>
    <x v="0"/>
    <s v="Rubber Bands"/>
    <s v="Wrap Bag"/>
    <x v="361"/>
    <n v="0.39"/>
    <n v="0.13989361702127659"/>
    <s v="United States"/>
    <x v="3"/>
    <x v="8"/>
    <s v="Syracuse"/>
    <n v="13210"/>
    <x v="42"/>
    <x v="1"/>
    <s v="2015"/>
    <d v="2015-02-15T00:00:00"/>
    <n v="2.63"/>
    <n v="6"/>
    <n v="18.8"/>
    <n v="86836"/>
    <x v="0"/>
    <x v="1"/>
  </r>
  <r>
    <n v="26268"/>
    <s v="High"/>
    <n v="0.05"/>
    <n v="115.99"/>
    <n v="2.5"/>
    <n v="16"/>
    <x v="1"/>
    <s v="Sarah Ramsey"/>
    <s v="Regular Air"/>
    <x v="0"/>
    <x v="1"/>
    <s v="Telephones and Communication"/>
    <s v="Small Box"/>
    <x v="362"/>
    <n v="0.55000000000000004"/>
    <n v="0.69"/>
    <s v="United States"/>
    <x v="3"/>
    <x v="8"/>
    <s v="Syracuse"/>
    <n v="13210"/>
    <x v="42"/>
    <x v="1"/>
    <s v="2015"/>
    <d v="2015-02-14T00:00:00"/>
    <n v="652.73309999999992"/>
    <n v="10"/>
    <n v="945.99"/>
    <n v="86836"/>
    <x v="0"/>
    <x v="1"/>
  </r>
  <r>
    <n v="18817"/>
    <s v="High"/>
    <n v="0.1"/>
    <n v="58.1"/>
    <n v="1.49"/>
    <n v="190"/>
    <x v="0"/>
    <s v="Lloyd Norris"/>
    <s v="Regular Air"/>
    <x v="3"/>
    <x v="0"/>
    <s v="Binders and Binder Accessories"/>
    <s v="Small Box"/>
    <x v="195"/>
    <n v="0.38"/>
    <n v="0.69"/>
    <s v="United States"/>
    <x v="0"/>
    <x v="12"/>
    <s v="Arlington Heights"/>
    <n v="60004"/>
    <x v="42"/>
    <x v="1"/>
    <s v="2015"/>
    <d v="2015-02-13T00:00:00"/>
    <n v="113.6499"/>
    <n v="3"/>
    <n v="164.71"/>
    <n v="89092"/>
    <x v="0"/>
    <x v="1"/>
  </r>
  <r>
    <n v="18818"/>
    <s v="High"/>
    <n v="0.01"/>
    <n v="80.48"/>
    <n v="4.5"/>
    <n v="191"/>
    <x v="1"/>
    <s v="Gerald Kearney"/>
    <s v="Regular Air"/>
    <x v="3"/>
    <x v="0"/>
    <s v="Appliances"/>
    <s v="Small Box"/>
    <x v="363"/>
    <n v="0.55000000000000004"/>
    <n v="-0.44521084337349398"/>
    <s v="United States"/>
    <x v="0"/>
    <x v="12"/>
    <s v="Aurora"/>
    <n v="60505"/>
    <x v="42"/>
    <x v="1"/>
    <s v="2015"/>
    <d v="2015-02-15T00:00:00"/>
    <n v="-35.474400000000003"/>
    <n v="1"/>
    <n v="79.680000000000007"/>
    <n v="89092"/>
    <x v="0"/>
    <x v="1"/>
  </r>
  <r>
    <n v="20073"/>
    <s v="Low"/>
    <n v="0.1"/>
    <n v="7.31"/>
    <n v="0.49"/>
    <n v="954"/>
    <x v="1"/>
    <s v="Tony Chandler"/>
    <s v="Regular Air"/>
    <x v="0"/>
    <x v="0"/>
    <s v="Labels"/>
    <s v="Small Box"/>
    <x v="364"/>
    <n v="0.38"/>
    <n v="0.69"/>
    <s v="United States"/>
    <x v="0"/>
    <x v="19"/>
    <s v="Highland Village"/>
    <n v="75067"/>
    <x v="42"/>
    <x v="1"/>
    <s v="2015"/>
    <d v="2015-02-21T00:00:00"/>
    <n v="19.064699999999998"/>
    <n v="4"/>
    <n v="27.63"/>
    <n v="90771"/>
    <x v="0"/>
    <x v="1"/>
  </r>
  <r>
    <n v="20074"/>
    <s v="Low"/>
    <n v="0.08"/>
    <n v="6.7"/>
    <n v="1.56"/>
    <n v="954"/>
    <x v="1"/>
    <s v="Tony Chandler"/>
    <s v="Regular Air"/>
    <x v="0"/>
    <x v="0"/>
    <s v="Pens &amp; Art Supplies"/>
    <s v="Wrap Bag"/>
    <x v="343"/>
    <n v="0.52"/>
    <n v="0.33835309195770585"/>
    <s v="United States"/>
    <x v="0"/>
    <x v="19"/>
    <s v="Highland Village"/>
    <n v="75067"/>
    <x v="42"/>
    <x v="1"/>
    <s v="2015"/>
    <d v="2015-02-12T00:00:00"/>
    <n v="10.56"/>
    <n v="5"/>
    <n v="31.21"/>
    <n v="90771"/>
    <x v="0"/>
    <x v="1"/>
  </r>
  <r>
    <n v="19990"/>
    <s v="Not Specified"/>
    <n v="0.04"/>
    <n v="150.97999999999999"/>
    <n v="13.99"/>
    <n v="1298"/>
    <x v="1"/>
    <s v="Herbert Beard"/>
    <s v="Regular Air"/>
    <x v="1"/>
    <x v="1"/>
    <s v="Office Machines"/>
    <s v="Medium Box"/>
    <x v="256"/>
    <n v="0.38"/>
    <n v="0.69"/>
    <s v="United States"/>
    <x v="0"/>
    <x v="19"/>
    <s v="Sulphur Springs"/>
    <n v="75482"/>
    <x v="42"/>
    <x v="1"/>
    <s v="2015"/>
    <d v="2015-02-15T00:00:00"/>
    <n v="606.05459999999994"/>
    <n v="6"/>
    <n v="878.34"/>
    <n v="90662"/>
    <x v="0"/>
    <x v="1"/>
  </r>
  <r>
    <n v="19991"/>
    <s v="Not Specified"/>
    <n v="0.04"/>
    <n v="176.19"/>
    <n v="11.87"/>
    <n v="1298"/>
    <x v="1"/>
    <s v="Herbert Beard"/>
    <s v="Regular Air"/>
    <x v="1"/>
    <x v="0"/>
    <s v="Storage &amp; Organization"/>
    <s v="Small Box"/>
    <x v="365"/>
    <n v="0.62"/>
    <n v="0.47312177601726357"/>
    <s v="United States"/>
    <x v="0"/>
    <x v="19"/>
    <s v="Sulphur Springs"/>
    <n v="75482"/>
    <x v="42"/>
    <x v="1"/>
    <s v="2015"/>
    <d v="2015-02-14T00:00:00"/>
    <n v="320.10000000000002"/>
    <n v="4"/>
    <n v="676.57"/>
    <n v="90662"/>
    <x v="0"/>
    <x v="1"/>
  </r>
  <r>
    <n v="20591"/>
    <s v="Medium"/>
    <n v="0"/>
    <n v="55.99"/>
    <n v="2.5"/>
    <n v="1743"/>
    <x v="0"/>
    <s v="Paige Jacobs"/>
    <s v="Regular Air"/>
    <x v="2"/>
    <x v="1"/>
    <s v="Telephones and Communication"/>
    <s v="Small Pack"/>
    <x v="366"/>
    <n v="0.83"/>
    <n v="-2.323571593090211"/>
    <s v="United States"/>
    <x v="0"/>
    <x v="19"/>
    <s v="Friendswood"/>
    <n v="77546"/>
    <x v="42"/>
    <x v="1"/>
    <s v="2015"/>
    <d v="2015-02-14T00:00:00"/>
    <n v="-121.05807999999999"/>
    <n v="1"/>
    <n v="52.1"/>
    <n v="91025"/>
    <x v="0"/>
    <x v="1"/>
  </r>
  <r>
    <n v="18130"/>
    <s v="Medium"/>
    <n v="0.03"/>
    <n v="12.53"/>
    <n v="7.17"/>
    <n v="2553"/>
    <x v="0"/>
    <s v="Virginia McNeill"/>
    <s v="Regular Air"/>
    <x v="1"/>
    <x v="0"/>
    <s v="Binders and Binder Accessories"/>
    <s v="Small Box"/>
    <x v="367"/>
    <n v="0.38"/>
    <n v="-1.0517857142857143"/>
    <s v="United States"/>
    <x v="0"/>
    <x v="31"/>
    <s v="Kenosha"/>
    <n v="53142"/>
    <x v="42"/>
    <x v="1"/>
    <s v="2015"/>
    <d v="2015-02-13T00:00:00"/>
    <n v="-20.320500000000003"/>
    <n v="1"/>
    <n v="19.32"/>
    <n v="86528"/>
    <x v="0"/>
    <x v="1"/>
  </r>
  <r>
    <n v="24415"/>
    <s v="High"/>
    <n v="0.05"/>
    <n v="120.98"/>
    <n v="30"/>
    <n v="3046"/>
    <x v="0"/>
    <s v="Andrew Pearce"/>
    <s v="Delivery Truck"/>
    <x v="0"/>
    <x v="2"/>
    <s v="Chairs &amp; Chairmats"/>
    <s v="Jumbo Drum"/>
    <x v="368"/>
    <n v="0.64"/>
    <n v="-0.31370668366127619"/>
    <s v="United States"/>
    <x v="0"/>
    <x v="38"/>
    <s v="Leawood"/>
    <n v="66209"/>
    <x v="42"/>
    <x v="1"/>
    <s v="2015"/>
    <d v="2015-02-14T00:00:00"/>
    <n v="-78.759200000000007"/>
    <n v="2"/>
    <n v="251.06"/>
    <n v="86103"/>
    <x v="0"/>
    <x v="1"/>
  </r>
  <r>
    <n v="25330"/>
    <s v="Medium"/>
    <n v="0.05"/>
    <n v="6.48"/>
    <n v="8.19"/>
    <n v="3324"/>
    <x v="0"/>
    <s v="Leslie Jacobson"/>
    <s v="Regular Air"/>
    <x v="2"/>
    <x v="0"/>
    <s v="Paper"/>
    <s v="Small Box"/>
    <x v="292"/>
    <n v="0.37"/>
    <n v="-2.8064957264957267"/>
    <s v="United States"/>
    <x v="1"/>
    <x v="41"/>
    <s v="El Mirage"/>
    <n v="85335"/>
    <x v="42"/>
    <x v="1"/>
    <s v="2015"/>
    <d v="2015-02-15T00:00:00"/>
    <n v="-164.18"/>
    <n v="9"/>
    <n v="58.5"/>
    <n v="90985"/>
    <x v="0"/>
    <x v="1"/>
  </r>
  <r>
    <n v="26104"/>
    <s v="Medium"/>
    <n v="0.06"/>
    <n v="7.1"/>
    <n v="6.05"/>
    <n v="3369"/>
    <x v="0"/>
    <s v="Stacy Byrne"/>
    <s v="Regular Air"/>
    <x v="1"/>
    <x v="0"/>
    <s v="Binders and Binder Accessories"/>
    <s v="Small Box"/>
    <x v="64"/>
    <n v="0.39"/>
    <n v="-1.4061520506835614"/>
    <s v="United States"/>
    <x v="3"/>
    <x v="28"/>
    <s v="Westerville"/>
    <n v="43081"/>
    <x v="42"/>
    <x v="1"/>
    <s v="2015"/>
    <d v="2015-02-13T00:00:00"/>
    <n v="-42.170500000000004"/>
    <n v="4"/>
    <n v="29.99"/>
    <n v="90500"/>
    <x v="0"/>
    <x v="1"/>
  </r>
  <r>
    <n v="25409"/>
    <s v="High"/>
    <n v="0.03"/>
    <n v="124.49"/>
    <n v="51.94"/>
    <n v="1554"/>
    <x v="1"/>
    <s v="Joan Floyd"/>
    <s v="Delivery Truck"/>
    <x v="2"/>
    <x v="2"/>
    <s v="Tables"/>
    <s v="Jumbo Box"/>
    <x v="369"/>
    <n v="0.63"/>
    <n v="-4.4899874843554455E-3"/>
    <s v="United States"/>
    <x v="2"/>
    <x v="2"/>
    <s v="Gulfport"/>
    <n v="39503"/>
    <x v="43"/>
    <x v="1"/>
    <s v="2015"/>
    <d v="2015-02-14T00:00:00"/>
    <n v="-4.0180000000000007"/>
    <n v="7"/>
    <n v="894.88"/>
    <n v="87487"/>
    <x v="0"/>
    <x v="1"/>
  </r>
  <r>
    <n v="25557"/>
    <s v="Critical"/>
    <n v="0.02"/>
    <n v="120.98"/>
    <n v="58.64"/>
    <n v="2020"/>
    <x v="0"/>
    <s v="Erika Jordan"/>
    <s v="Delivery Truck"/>
    <x v="1"/>
    <x v="2"/>
    <s v="Bookcases"/>
    <s v="Jumbo Box"/>
    <x v="370"/>
    <n v="0.75"/>
    <n v="-0.97046659713054073"/>
    <s v="United States"/>
    <x v="3"/>
    <x v="29"/>
    <s v="Plum"/>
    <n v="15239"/>
    <x v="43"/>
    <x v="1"/>
    <s v="2015"/>
    <d v="2015-02-15T00:00:00"/>
    <n v="-1330.5"/>
    <n v="11"/>
    <n v="1370.99"/>
    <n v="86933"/>
    <x v="0"/>
    <x v="1"/>
  </r>
  <r>
    <n v="20481"/>
    <s v="Medium"/>
    <n v="7.0000000000000007E-2"/>
    <n v="5.98"/>
    <n v="5.46"/>
    <n v="2058"/>
    <x v="0"/>
    <s v="Louise Webster Sharma"/>
    <s v="Regular Air"/>
    <x v="3"/>
    <x v="0"/>
    <s v="Paper"/>
    <s v="Small Box"/>
    <x v="371"/>
    <n v="0.36"/>
    <n v="1.423992673992674"/>
    <s v="United States"/>
    <x v="2"/>
    <x v="13"/>
    <s v="Hickory"/>
    <n v="28601"/>
    <x v="43"/>
    <x v="1"/>
    <s v="2015"/>
    <d v="2015-02-15T00:00:00"/>
    <n v="46.65"/>
    <n v="5"/>
    <n v="32.76"/>
    <n v="88040"/>
    <x v="0"/>
    <x v="1"/>
  </r>
  <r>
    <n v="20304"/>
    <s v="High"/>
    <n v="0.05"/>
    <n v="80.97"/>
    <n v="30.06"/>
    <n v="2897"/>
    <x v="1"/>
    <s v="Betty Giles"/>
    <s v="Delivery Truck"/>
    <x v="1"/>
    <x v="1"/>
    <s v="Office Machines"/>
    <s v="Jumbo Box"/>
    <x v="372"/>
    <n v="0.4"/>
    <n v="0.62502626486038149"/>
    <s v="United States"/>
    <x v="0"/>
    <x v="11"/>
    <s v="Maple Grove"/>
    <n v="55369"/>
    <x v="43"/>
    <x v="1"/>
    <s v="2015"/>
    <d v="2015-02-14T00:00:00"/>
    <n v="565.17999999999995"/>
    <n v="11"/>
    <n v="904.25"/>
    <n v="86926"/>
    <x v="0"/>
    <x v="1"/>
  </r>
  <r>
    <n v="20305"/>
    <s v="High"/>
    <n v="0"/>
    <n v="6.48"/>
    <n v="10.050000000000001"/>
    <n v="2897"/>
    <x v="1"/>
    <s v="Betty Giles"/>
    <s v="Regular Air"/>
    <x v="1"/>
    <x v="0"/>
    <s v="Paper"/>
    <s v="Small Box"/>
    <x v="373"/>
    <n v="0.37"/>
    <n v="-2.374003678724709"/>
    <s v="United States"/>
    <x v="0"/>
    <x v="11"/>
    <s v="Maple Grove"/>
    <n v="55369"/>
    <x v="43"/>
    <x v="1"/>
    <s v="2015"/>
    <d v="2015-02-15T00:00:00"/>
    <n v="-38.72"/>
    <n v="2"/>
    <n v="16.309999999999999"/>
    <n v="86926"/>
    <x v="0"/>
    <x v="1"/>
  </r>
  <r>
    <n v="26055"/>
    <s v="Medium"/>
    <n v="0.1"/>
    <n v="7.28"/>
    <n v="5.47"/>
    <n v="3170"/>
    <x v="0"/>
    <s v="Lawrence Haas"/>
    <s v="Regular Air"/>
    <x v="3"/>
    <x v="0"/>
    <s v="Paper"/>
    <s v="Small Box"/>
    <x v="374"/>
    <n v="0.35"/>
    <n v="2.0126774115949"/>
    <s v="United States"/>
    <x v="2"/>
    <x v="9"/>
    <s v="Port Saint Lucie"/>
    <n v="34952"/>
    <x v="43"/>
    <x v="1"/>
    <s v="2015"/>
    <d v="2015-02-13T00:00:00"/>
    <n v="167.334"/>
    <n v="12"/>
    <n v="83.14"/>
    <n v="86489"/>
    <x v="0"/>
    <x v="1"/>
  </r>
  <r>
    <n v="2986"/>
    <s v="Critical"/>
    <n v="0.03"/>
    <n v="194.3"/>
    <n v="11.54"/>
    <n v="3342"/>
    <x v="0"/>
    <s v="Paul Tate"/>
    <s v="Regular Air"/>
    <x v="1"/>
    <x v="2"/>
    <s v="Office Furnishings"/>
    <s v="Large Box"/>
    <x v="53"/>
    <n v="0.59"/>
    <n v="0.33465862833721682"/>
    <s v="United States"/>
    <x v="3"/>
    <x v="32"/>
    <s v="Washington"/>
    <n v="20006"/>
    <x v="43"/>
    <x v="1"/>
    <s v="2015"/>
    <d v="2015-02-15T00:00:00"/>
    <n v="2861.01"/>
    <n v="42"/>
    <n v="8549.0400000000009"/>
    <n v="21572"/>
    <x v="0"/>
    <x v="1"/>
  </r>
  <r>
    <n v="20986"/>
    <s v="Critical"/>
    <n v="0.03"/>
    <n v="194.3"/>
    <n v="11.54"/>
    <n v="3344"/>
    <x v="0"/>
    <s v="Jim Hinson"/>
    <s v="Regular Air"/>
    <x v="1"/>
    <x v="2"/>
    <s v="Office Furnishings"/>
    <s v="Large Box"/>
    <x v="53"/>
    <n v="0.59"/>
    <n v="0.69"/>
    <s v="United States"/>
    <x v="0"/>
    <x v="26"/>
    <s v="Rochester Hills"/>
    <n v="48307"/>
    <x v="43"/>
    <x v="1"/>
    <s v="2015"/>
    <d v="2015-02-15T00:00:00"/>
    <n v="1544.9307000000001"/>
    <n v="11"/>
    <n v="2239.0300000000002"/>
    <n v="89928"/>
    <x v="0"/>
    <x v="1"/>
  </r>
  <r>
    <n v="23302"/>
    <s v="High"/>
    <n v="0.01"/>
    <n v="8.33"/>
    <n v="1.99"/>
    <n v="306"/>
    <x v="1"/>
    <s v="Thomas McAllister"/>
    <s v="Regular Air"/>
    <x v="0"/>
    <x v="1"/>
    <s v="Computer Peripherals"/>
    <s v="Small Pack"/>
    <x v="375"/>
    <n v="0.52"/>
    <n v="0.2265564424173318"/>
    <s v="United States"/>
    <x v="3"/>
    <x v="5"/>
    <s v="Pikesville"/>
    <n v="21208"/>
    <x v="44"/>
    <x v="1"/>
    <s v="2015"/>
    <d v="2015-02-15T00:00:00"/>
    <n v="15.895199999999999"/>
    <n v="8"/>
    <n v="70.16"/>
    <n v="87057"/>
    <x v="0"/>
    <x v="1"/>
  </r>
  <r>
    <n v="23303"/>
    <s v="High"/>
    <n v="0.04"/>
    <n v="85.99"/>
    <n v="0.99"/>
    <n v="306"/>
    <x v="1"/>
    <s v="Thomas McAllister"/>
    <s v="Regular Air"/>
    <x v="0"/>
    <x v="1"/>
    <s v="Telephones and Communication"/>
    <s v="Wrap Bag"/>
    <x v="376"/>
    <n v="0.55000000000000004"/>
    <n v="0.69"/>
    <s v="United States"/>
    <x v="3"/>
    <x v="5"/>
    <s v="Pikesville"/>
    <n v="21208"/>
    <x v="44"/>
    <x v="1"/>
    <s v="2015"/>
    <d v="2015-02-16T00:00:00"/>
    <n v="855.99329999999986"/>
    <n v="17"/>
    <n v="1240.57"/>
    <n v="87057"/>
    <x v="0"/>
    <x v="1"/>
  </r>
  <r>
    <n v="5302"/>
    <s v="High"/>
    <n v="0.01"/>
    <n v="8.33"/>
    <n v="1.99"/>
    <n v="308"/>
    <x v="0"/>
    <s v="Glen Caldwell"/>
    <s v="Regular Air"/>
    <x v="0"/>
    <x v="1"/>
    <s v="Computer Peripherals"/>
    <s v="Small Pack"/>
    <x v="375"/>
    <n v="0.52"/>
    <n v="3.8272396835578364E-2"/>
    <s v="United States"/>
    <x v="1"/>
    <x v="6"/>
    <s v="Seattle"/>
    <n v="98115"/>
    <x v="44"/>
    <x v="1"/>
    <s v="2015"/>
    <d v="2015-02-15T00:00:00"/>
    <n v="10.74"/>
    <n v="32"/>
    <n v="280.62"/>
    <n v="37760"/>
    <x v="0"/>
    <x v="1"/>
  </r>
  <r>
    <n v="25893"/>
    <s v="Not Specified"/>
    <n v="0"/>
    <n v="236.97"/>
    <n v="59.24"/>
    <n v="639"/>
    <x v="0"/>
    <s v="Lois Rowland"/>
    <s v="Delivery Truck"/>
    <x v="2"/>
    <x v="2"/>
    <s v="Tables"/>
    <s v="Jumbo Box"/>
    <x v="377"/>
    <n v="0.61"/>
    <n v="0.67350317247769653"/>
    <s v="United States"/>
    <x v="1"/>
    <x v="7"/>
    <s v="Santa Maria"/>
    <n v="93454"/>
    <x v="44"/>
    <x v="1"/>
    <s v="2015"/>
    <d v="2015-02-15T00:00:00"/>
    <n v="1192.04"/>
    <n v="9"/>
    <n v="1769.91"/>
    <n v="87952"/>
    <x v="0"/>
    <x v="1"/>
  </r>
  <r>
    <n v="7893"/>
    <s v="Not Specified"/>
    <n v="0"/>
    <n v="236.97"/>
    <n v="59.24"/>
    <n v="640"/>
    <x v="1"/>
    <s v="Neal Wolfe"/>
    <s v="Delivery Truck"/>
    <x v="2"/>
    <x v="2"/>
    <s v="Tables"/>
    <s v="Jumbo Box"/>
    <x v="377"/>
    <n v="0.61"/>
    <n v="0.17827989602682484"/>
    <s v="United States"/>
    <x v="1"/>
    <x v="6"/>
    <s v="Seattle"/>
    <n v="98119"/>
    <x v="44"/>
    <x v="1"/>
    <s v="2015"/>
    <d v="2015-02-15T00:00:00"/>
    <n v="1192.04"/>
    <n v="34"/>
    <n v="6686.34"/>
    <n v="56452"/>
    <x v="0"/>
    <x v="1"/>
  </r>
  <r>
    <n v="20212"/>
    <s v="High"/>
    <n v="0.06"/>
    <n v="175.99"/>
    <n v="8.99"/>
    <n v="1156"/>
    <x v="0"/>
    <s v="Edith Forbes"/>
    <s v="Regular Air"/>
    <x v="2"/>
    <x v="1"/>
    <s v="Telephones and Communication"/>
    <s v="Small Box"/>
    <x v="378"/>
    <n v="0.56999999999999995"/>
    <n v="4.7809792472184962E-2"/>
    <s v="United States"/>
    <x v="3"/>
    <x v="35"/>
    <s v="Tewksbury"/>
    <n v="1876"/>
    <x v="44"/>
    <x v="1"/>
    <s v="2015"/>
    <d v="2015-02-15T00:00:00"/>
    <n v="48.47148"/>
    <n v="7"/>
    <n v="1013.84"/>
    <n v="90855"/>
    <x v="0"/>
    <x v="1"/>
  </r>
  <r>
    <n v="1976"/>
    <s v="Not Specified"/>
    <n v="0.04"/>
    <n v="6.28"/>
    <n v="5.41"/>
    <n v="1682"/>
    <x v="1"/>
    <s v="Julie Edwards"/>
    <s v="Regular Air"/>
    <x v="2"/>
    <x v="2"/>
    <s v="Office Furnishings"/>
    <s v="Small Box"/>
    <x v="301"/>
    <n v="0.53"/>
    <n v="-0.13491282339707536"/>
    <s v="United States"/>
    <x v="0"/>
    <x v="12"/>
    <s v="Chicago"/>
    <n v="60611"/>
    <x v="44"/>
    <x v="1"/>
    <s v="2015"/>
    <d v="2015-02-16T00:00:00"/>
    <n v="-38.380000000000003"/>
    <n v="43"/>
    <n v="284.48"/>
    <n v="14115"/>
    <x v="0"/>
    <x v="1"/>
  </r>
  <r>
    <n v="19976"/>
    <s v="Not Specified"/>
    <n v="0.04"/>
    <n v="6.28"/>
    <n v="5.41"/>
    <n v="1683"/>
    <x v="1"/>
    <s v="Wesley Corbett"/>
    <s v="Regular Air"/>
    <x v="2"/>
    <x v="2"/>
    <s v="Office Furnishings"/>
    <s v="Small Box"/>
    <x v="301"/>
    <n v="0.53"/>
    <n v="-0.27425587467362927"/>
    <s v="United States"/>
    <x v="0"/>
    <x v="19"/>
    <s v="Conroe"/>
    <n v="77301"/>
    <x v="44"/>
    <x v="1"/>
    <s v="2015"/>
    <d v="2015-02-16T00:00:00"/>
    <n v="-19.957600000000003"/>
    <n v="11"/>
    <n v="72.77"/>
    <n v="90612"/>
    <x v="0"/>
    <x v="1"/>
  </r>
  <r>
    <n v="1863"/>
    <s v="Low"/>
    <n v="0.04"/>
    <n v="60.65"/>
    <n v="12.23"/>
    <n v="1745"/>
    <x v="1"/>
    <s v="Herbert Holden"/>
    <s v="Regular Air"/>
    <x v="1"/>
    <x v="2"/>
    <s v="Office Furnishings"/>
    <s v="Medium Box"/>
    <x v="379"/>
    <n v="0.64"/>
    <n v="0.45373797562020479"/>
    <s v="United States"/>
    <x v="2"/>
    <x v="3"/>
    <s v="Atlanta"/>
    <n v="30305"/>
    <x v="44"/>
    <x v="1"/>
    <s v="2015"/>
    <d v="2015-02-16T00:00:00"/>
    <n v="116.50629999999998"/>
    <n v="4"/>
    <n v="256.77"/>
    <n v="13408"/>
    <x v="0"/>
    <x v="1"/>
  </r>
  <r>
    <n v="19863"/>
    <s v="Low"/>
    <n v="0.04"/>
    <n v="60.65"/>
    <n v="12.23"/>
    <n v="1749"/>
    <x v="1"/>
    <s v="Sherri P Stephens"/>
    <s v="Regular Air"/>
    <x v="1"/>
    <x v="2"/>
    <s v="Office Furnishings"/>
    <s v="Medium Box"/>
    <x v="379"/>
    <n v="0.64"/>
    <n v="0.69"/>
    <s v="United States"/>
    <x v="0"/>
    <x v="21"/>
    <s v="Lawton"/>
    <n v="73505"/>
    <x v="44"/>
    <x v="1"/>
    <s v="2015"/>
    <d v="2015-02-16T00:00:00"/>
    <n v="44.291099999999993"/>
    <n v="1"/>
    <n v="64.19"/>
    <n v="87244"/>
    <x v="0"/>
    <x v="1"/>
  </r>
  <r>
    <n v="5870"/>
    <s v="Critical"/>
    <n v="0.05"/>
    <n v="16.98"/>
    <n v="7.78"/>
    <n v="2190"/>
    <x v="1"/>
    <s v="Marvin Patrick"/>
    <s v="Regular Air"/>
    <x v="1"/>
    <x v="0"/>
    <s v="Pens &amp; Art Supplies"/>
    <s v="Small Pack"/>
    <x v="380"/>
    <n v="0.56999999999999995"/>
    <n v="-6.2074126590255629E-2"/>
    <s v="United States"/>
    <x v="0"/>
    <x v="26"/>
    <s v="Detroit"/>
    <n v="48227"/>
    <x v="44"/>
    <x v="1"/>
    <s v="2015"/>
    <d v="2015-02-16T00:00:00"/>
    <n v="-47.28"/>
    <n v="45"/>
    <n v="761.67"/>
    <n v="41636"/>
    <x v="0"/>
    <x v="1"/>
  </r>
  <r>
    <n v="5871"/>
    <s v="Critical"/>
    <n v="0.03"/>
    <n v="115.99"/>
    <n v="4.2300000000000004"/>
    <n v="2190"/>
    <x v="1"/>
    <s v="Marvin Patrick"/>
    <s v="Regular Air"/>
    <x v="1"/>
    <x v="1"/>
    <s v="Telephones and Communication"/>
    <s v="Small Box"/>
    <x v="381"/>
    <n v="0.56000000000000005"/>
    <n v="0.14404286338244182"/>
    <s v="United States"/>
    <x v="0"/>
    <x v="26"/>
    <s v="Detroit"/>
    <n v="48227"/>
    <x v="44"/>
    <x v="1"/>
    <s v="2015"/>
    <d v="2015-02-16T00:00:00"/>
    <n v="722.24099999999999"/>
    <n v="49"/>
    <n v="5014.07"/>
    <n v="41636"/>
    <x v="0"/>
    <x v="1"/>
  </r>
  <r>
    <n v="23870"/>
    <s v="Critical"/>
    <n v="0.05"/>
    <n v="16.98"/>
    <n v="7.78"/>
    <n v="2193"/>
    <x v="1"/>
    <s v="Donald Melton"/>
    <s v="Regular Air"/>
    <x v="1"/>
    <x v="0"/>
    <s v="Pens &amp; Art Supplies"/>
    <s v="Small Pack"/>
    <x v="380"/>
    <n v="0.56999999999999995"/>
    <n v="-0.86470809388259307"/>
    <s v="United States"/>
    <x v="2"/>
    <x v="13"/>
    <s v="New Bern"/>
    <n v="28560"/>
    <x v="44"/>
    <x v="1"/>
    <s v="2015"/>
    <d v="2015-02-16T00:00:00"/>
    <n v="-161"/>
    <n v="11"/>
    <n v="186.19"/>
    <n v="90685"/>
    <x v="0"/>
    <x v="1"/>
  </r>
  <r>
    <n v="23871"/>
    <s v="Critical"/>
    <n v="0.03"/>
    <n v="115.99"/>
    <n v="4.2300000000000004"/>
    <n v="2193"/>
    <x v="1"/>
    <s v="Donald Melton"/>
    <s v="Regular Air"/>
    <x v="1"/>
    <x v="1"/>
    <s v="Telephones and Communication"/>
    <s v="Small Box"/>
    <x v="381"/>
    <n v="0.56000000000000005"/>
    <n v="0.69088440803296569"/>
    <s v="United States"/>
    <x v="2"/>
    <x v="13"/>
    <s v="New Bern"/>
    <n v="28560"/>
    <x v="44"/>
    <x v="1"/>
    <s v="2015"/>
    <d v="2015-02-16T00:00:00"/>
    <n v="848.3646"/>
    <n v="12"/>
    <n v="1227.94"/>
    <n v="90685"/>
    <x v="0"/>
    <x v="1"/>
  </r>
  <r>
    <n v="18892"/>
    <s v="Critical"/>
    <n v="0.05"/>
    <n v="2.08"/>
    <n v="2.56"/>
    <n v="2358"/>
    <x v="1"/>
    <s v="Danielle Baird"/>
    <s v="Regular Air"/>
    <x v="1"/>
    <x v="0"/>
    <s v="Scissors, Rulers and Trimmers"/>
    <s v="Small Pack"/>
    <x v="382"/>
    <n v="0.55000000000000004"/>
    <n v="-25.531785976056685"/>
    <s v="United States"/>
    <x v="2"/>
    <x v="9"/>
    <s v="Fort Lauderdale"/>
    <n v="33311"/>
    <x v="44"/>
    <x v="1"/>
    <s v="2015"/>
    <d v="2015-02-16T00:00:00"/>
    <n v="-1045.0160000000001"/>
    <n v="19"/>
    <n v="40.93"/>
    <n v="88268"/>
    <x v="0"/>
    <x v="1"/>
  </r>
  <r>
    <n v="24856"/>
    <s v="Critical"/>
    <n v="0.09"/>
    <n v="348.21"/>
    <n v="40.19"/>
    <n v="2490"/>
    <x v="1"/>
    <s v="Pauline Finch"/>
    <s v="Delivery Truck"/>
    <x v="1"/>
    <x v="2"/>
    <s v="Tables"/>
    <s v="Jumbo Box"/>
    <x v="2"/>
    <n v="0.62"/>
    <n v="-0.14159625829812902"/>
    <s v="United States"/>
    <x v="1"/>
    <x v="7"/>
    <s v="Costa Mesa"/>
    <n v="92627"/>
    <x v="44"/>
    <x v="1"/>
    <s v="2015"/>
    <d v="2015-02-16T00:00:00"/>
    <n v="-93.849999999999909"/>
    <n v="2"/>
    <n v="662.8"/>
    <n v="86884"/>
    <x v="0"/>
    <x v="1"/>
  </r>
  <r>
    <n v="6856"/>
    <s v="Critical"/>
    <n v="0.09"/>
    <n v="348.21"/>
    <n v="40.19"/>
    <n v="2491"/>
    <x v="1"/>
    <s v="Sean N Boyer"/>
    <s v="Delivery Truck"/>
    <x v="1"/>
    <x v="2"/>
    <s v="Tables"/>
    <s v="Jumbo Box"/>
    <x v="2"/>
    <n v="0.62"/>
    <n v="-3.5398931054122423E-2"/>
    <s v="United States"/>
    <x v="1"/>
    <x v="7"/>
    <s v="Los Angeles"/>
    <n v="90045"/>
    <x v="44"/>
    <x v="1"/>
    <s v="2015"/>
    <d v="2015-02-16T00:00:00"/>
    <n v="-93.849999999999909"/>
    <n v="8"/>
    <n v="2651.21"/>
    <n v="48836"/>
    <x v="0"/>
    <x v="1"/>
  </r>
  <r>
    <n v="22213"/>
    <s v="Critical"/>
    <n v="0.09"/>
    <n v="1.82"/>
    <n v="0.83"/>
    <n v="3069"/>
    <x v="1"/>
    <s v="Tiffany Merrill"/>
    <s v="Regular Air"/>
    <x v="2"/>
    <x v="0"/>
    <s v="Pens &amp; Art Supplies"/>
    <s v="Wrap Bag"/>
    <x v="383"/>
    <n v="0.56999999999999995"/>
    <n v="-0.18288973384030419"/>
    <s v="United States"/>
    <x v="0"/>
    <x v="11"/>
    <s v="Oakdale"/>
    <n v="55128"/>
    <x v="44"/>
    <x v="1"/>
    <s v="2015"/>
    <d v="2015-02-15T00:00:00"/>
    <n v="-6.734"/>
    <n v="22"/>
    <n v="36.82"/>
    <n v="88192"/>
    <x v="0"/>
    <x v="1"/>
  </r>
  <r>
    <n v="19635"/>
    <s v="Critical"/>
    <n v="0.08"/>
    <n v="4.4800000000000004"/>
    <n v="2.5"/>
    <n v="3393"/>
    <x v="1"/>
    <s v="Irene Murphy"/>
    <s v="Regular Air"/>
    <x v="2"/>
    <x v="0"/>
    <s v="Envelopes"/>
    <s v="Small Box"/>
    <x v="329"/>
    <n v="0.37"/>
    <n v="-4.0458852867830422E-2"/>
    <s v="United States"/>
    <x v="1"/>
    <x v="6"/>
    <s v="Pullman"/>
    <n v="99163"/>
    <x v="44"/>
    <x v="1"/>
    <s v="2015"/>
    <d v="2015-02-15T00:00:00"/>
    <n v="-3.2448000000000001"/>
    <n v="19"/>
    <n v="80.2"/>
    <n v="87909"/>
    <x v="0"/>
    <x v="1"/>
  </r>
  <r>
    <n v="21776"/>
    <s v="Critical"/>
    <n v="0.06"/>
    <n v="9.48"/>
    <n v="7.29"/>
    <n v="11"/>
    <x v="0"/>
    <s v="Marcus Dunlap"/>
    <s v="Regular Air"/>
    <x v="1"/>
    <x v="2"/>
    <s v="Office Furnishings"/>
    <s v="Small Pack"/>
    <x v="152"/>
    <n v="0.45"/>
    <n v="-0.25484063461993844"/>
    <s v="United States"/>
    <x v="3"/>
    <x v="36"/>
    <s v="Roselle"/>
    <n v="7203"/>
    <x v="45"/>
    <x v="1"/>
    <s v="2015"/>
    <d v="2015-02-17T00:00:00"/>
    <n v="-53.809600000000003"/>
    <n v="22"/>
    <n v="211.15"/>
    <n v="90192"/>
    <x v="0"/>
    <x v="1"/>
  </r>
  <r>
    <n v="22598"/>
    <s v="Low"/>
    <n v="7.0000000000000007E-2"/>
    <n v="9.7100000000000009"/>
    <n v="9.4499999999999993"/>
    <n v="393"/>
    <x v="0"/>
    <s v="Shawn Combs"/>
    <s v="Regular Air"/>
    <x v="3"/>
    <x v="0"/>
    <s v="Storage &amp; Organization"/>
    <s v="Small Box"/>
    <x v="384"/>
    <n v="0.6"/>
    <n v="-2.6008269720101778"/>
    <s v="United States"/>
    <x v="3"/>
    <x v="8"/>
    <s v="Auburn"/>
    <n v="13021"/>
    <x v="45"/>
    <x v="1"/>
    <s v="2015"/>
    <d v="2015-02-22T00:00:00"/>
    <n v="-81.77"/>
    <n v="3"/>
    <n v="31.44"/>
    <n v="86382"/>
    <x v="0"/>
    <x v="1"/>
  </r>
  <r>
    <n v="24480"/>
    <s v="Critical"/>
    <n v="0.03"/>
    <n v="3.8"/>
    <n v="1.49"/>
    <n v="596"/>
    <x v="1"/>
    <s v="Doris Fitzpatrick"/>
    <s v="Regular Air"/>
    <x v="2"/>
    <x v="0"/>
    <s v="Binders and Binder Accessories"/>
    <s v="Small Box"/>
    <x v="385"/>
    <n v="0.38"/>
    <n v="0.62935723114956732"/>
    <s v="United States"/>
    <x v="0"/>
    <x v="0"/>
    <s v="Carmel"/>
    <n v="46032"/>
    <x v="45"/>
    <x v="1"/>
    <s v="2015"/>
    <d v="2015-02-17T00:00:00"/>
    <n v="15.2745"/>
    <n v="6"/>
    <n v="24.27"/>
    <n v="86308"/>
    <x v="0"/>
    <x v="1"/>
  </r>
  <r>
    <n v="24481"/>
    <s v="Critical"/>
    <n v="7.0000000000000007E-2"/>
    <n v="7.98"/>
    <n v="1.25"/>
    <n v="596"/>
    <x v="1"/>
    <s v="Doris Fitzpatrick"/>
    <s v="Regular Air"/>
    <x v="2"/>
    <x v="0"/>
    <s v="Paper"/>
    <s v="Wrap Bag"/>
    <x v="386"/>
    <n v="0.35"/>
    <n v="0.69"/>
    <s v="United States"/>
    <x v="0"/>
    <x v="0"/>
    <s v="Carmel"/>
    <n v="46032"/>
    <x v="45"/>
    <x v="1"/>
    <s v="2015"/>
    <d v="2015-02-17T00:00:00"/>
    <n v="26.585699999999999"/>
    <n v="5"/>
    <n v="38.53"/>
    <n v="86308"/>
    <x v="0"/>
    <x v="1"/>
  </r>
  <r>
    <n v="24482"/>
    <s v="Critical"/>
    <n v="7.0000000000000007E-2"/>
    <n v="417.4"/>
    <n v="75.23"/>
    <n v="596"/>
    <x v="1"/>
    <s v="Doris Fitzpatrick"/>
    <s v="Delivery Truck"/>
    <x v="2"/>
    <x v="2"/>
    <s v="Tables"/>
    <s v="Jumbo Box"/>
    <x v="387"/>
    <n v="0.79"/>
    <n v="-0.11716245275641859"/>
    <s v="United States"/>
    <x v="0"/>
    <x v="0"/>
    <s v="Carmel"/>
    <n v="46032"/>
    <x v="45"/>
    <x v="1"/>
    <s v="2015"/>
    <d v="2015-02-16T00:00:00"/>
    <n v="-575.35199999999998"/>
    <n v="12"/>
    <n v="4910.72"/>
    <n v="86308"/>
    <x v="0"/>
    <x v="1"/>
  </r>
  <r>
    <n v="23433"/>
    <s v="Low"/>
    <n v="0.04"/>
    <n v="880.98"/>
    <n v="44.55"/>
    <n v="651"/>
    <x v="1"/>
    <s v="Leah Clapp"/>
    <s v="Delivery Truck"/>
    <x v="2"/>
    <x v="2"/>
    <s v="Bookcases"/>
    <s v="Jumbo Box"/>
    <x v="63"/>
    <n v="0.62"/>
    <n v="0.6134046440862162"/>
    <s v="United States"/>
    <x v="1"/>
    <x v="27"/>
    <s v="Las Vegas"/>
    <n v="89115"/>
    <x v="45"/>
    <x v="1"/>
    <s v="2015"/>
    <d v="2015-02-19T00:00:00"/>
    <n v="4233.2587999999996"/>
    <n v="8"/>
    <n v="6901.25"/>
    <n v="91576"/>
    <x v="0"/>
    <x v="1"/>
  </r>
  <r>
    <n v="23434"/>
    <s v="Low"/>
    <n v="7.0000000000000007E-2"/>
    <n v="13.4"/>
    <n v="4.95"/>
    <n v="651"/>
    <x v="1"/>
    <s v="Leah Clapp"/>
    <s v="Regular Air"/>
    <x v="2"/>
    <x v="2"/>
    <s v="Office Furnishings"/>
    <s v="Small Pack"/>
    <x v="388"/>
    <n v="0.37"/>
    <n v="0.69"/>
    <s v="United States"/>
    <x v="1"/>
    <x v="27"/>
    <s v="Las Vegas"/>
    <n v="89115"/>
    <x v="45"/>
    <x v="1"/>
    <s v="2015"/>
    <d v="2015-02-20T00:00:00"/>
    <n v="102.76859999999999"/>
    <n v="11"/>
    <n v="148.94"/>
    <n v="91576"/>
    <x v="0"/>
    <x v="1"/>
  </r>
  <r>
    <n v="23435"/>
    <s v="Low"/>
    <n v="0.01"/>
    <n v="15.99"/>
    <n v="11.28"/>
    <n v="651"/>
    <x v="1"/>
    <s v="Leah Clapp"/>
    <s v="Regular Air"/>
    <x v="2"/>
    <x v="1"/>
    <s v="Office Machines"/>
    <s v="Medium Box"/>
    <x v="389"/>
    <n v="0.38"/>
    <n v="-0.18273641618497108"/>
    <s v="United States"/>
    <x v="1"/>
    <x v="27"/>
    <s v="Las Vegas"/>
    <n v="89115"/>
    <x v="45"/>
    <x v="1"/>
    <s v="2015"/>
    <d v="2015-02-22T00:00:00"/>
    <n v="-36.671543999999997"/>
    <n v="12"/>
    <n v="200.68"/>
    <n v="91576"/>
    <x v="0"/>
    <x v="1"/>
  </r>
  <r>
    <n v="20187"/>
    <s v="Critical"/>
    <n v="0.02"/>
    <n v="4.9800000000000004"/>
    <n v="0.49"/>
    <n v="2260"/>
    <x v="1"/>
    <s v="Geoffrey H Wong"/>
    <s v="Regular Air"/>
    <x v="3"/>
    <x v="0"/>
    <s v="Labels"/>
    <s v="Small Box"/>
    <x v="355"/>
    <n v="0.39"/>
    <n v="-0.60686488348065659"/>
    <s v="United States"/>
    <x v="2"/>
    <x v="3"/>
    <s v="Rome"/>
    <n v="30161"/>
    <x v="45"/>
    <x v="1"/>
    <s v="2015"/>
    <d v="2015-02-16T00:00:00"/>
    <n v="-52.863999999999997"/>
    <n v="17"/>
    <n v="87.11"/>
    <n v="89601"/>
    <x v="0"/>
    <x v="1"/>
  </r>
  <r>
    <n v="20188"/>
    <s v="Critical"/>
    <n v="0.01"/>
    <n v="20.99"/>
    <n v="0.99"/>
    <n v="2260"/>
    <x v="1"/>
    <s v="Geoffrey H Wong"/>
    <s v="Regular Air"/>
    <x v="3"/>
    <x v="1"/>
    <s v="Telephones and Communication"/>
    <s v="Small Pack"/>
    <x v="390"/>
    <n v="0.83"/>
    <n v="0.26620908130939808"/>
    <s v="United States"/>
    <x v="2"/>
    <x v="3"/>
    <s v="Rome"/>
    <n v="30161"/>
    <x v="45"/>
    <x v="1"/>
    <s v="2015"/>
    <d v="2015-02-16T00:00:00"/>
    <n v="45.378"/>
    <n v="9"/>
    <n v="170.46"/>
    <n v="89601"/>
    <x v="0"/>
    <x v="1"/>
  </r>
  <r>
    <n v="22649"/>
    <s v="Not Specified"/>
    <n v="0.1"/>
    <n v="78.69"/>
    <n v="19.989999999999998"/>
    <n v="2355"/>
    <x v="1"/>
    <s v="Clyde Burnett"/>
    <s v="Regular Air"/>
    <x v="2"/>
    <x v="2"/>
    <s v="Office Furnishings"/>
    <s v="Small Box"/>
    <x v="391"/>
    <n v="0.43"/>
    <n v="0.69"/>
    <s v="United States"/>
    <x v="1"/>
    <x v="7"/>
    <s v="Coachella"/>
    <n v="92236"/>
    <x v="45"/>
    <x v="1"/>
    <s v="2015"/>
    <d v="2015-02-16T00:00:00"/>
    <n v="465.43949999999995"/>
    <n v="9"/>
    <n v="674.55"/>
    <n v="91304"/>
    <x v="0"/>
    <x v="1"/>
  </r>
  <r>
    <n v="22848"/>
    <s v="Low"/>
    <n v="0.09"/>
    <n v="8.74"/>
    <n v="1.39"/>
    <n v="2684"/>
    <x v="1"/>
    <s v="Edna Michael"/>
    <s v="Express Air"/>
    <x v="0"/>
    <x v="0"/>
    <s v="Envelopes"/>
    <s v="Small Box"/>
    <x v="127"/>
    <n v="0.38"/>
    <n v="2.0047538200339559"/>
    <s v="United States"/>
    <x v="2"/>
    <x v="9"/>
    <s v="Port Charlotte"/>
    <n v="33952"/>
    <x v="45"/>
    <x v="1"/>
    <s v="2015"/>
    <d v="2015-02-20T00:00:00"/>
    <n v="23.616"/>
    <n v="1"/>
    <n v="11.78"/>
    <n v="89146"/>
    <x v="0"/>
    <x v="1"/>
  </r>
  <r>
    <n v="22849"/>
    <s v="Low"/>
    <n v="0.09"/>
    <n v="18.97"/>
    <n v="9.0299999999999994"/>
    <n v="2684"/>
    <x v="1"/>
    <s v="Edna Michael"/>
    <s v="Regular Air"/>
    <x v="0"/>
    <x v="0"/>
    <s v="Paper"/>
    <s v="Small Box"/>
    <x v="197"/>
    <n v="0.37"/>
    <n v="-83.397519083969456"/>
    <s v="United States"/>
    <x v="2"/>
    <x v="9"/>
    <s v="Port Charlotte"/>
    <n v="33952"/>
    <x v="45"/>
    <x v="1"/>
    <s v="2015"/>
    <d v="2015-02-20T00:00:00"/>
    <n v="-1748.0119999999999"/>
    <n v="1"/>
    <n v="20.96"/>
    <n v="89146"/>
    <x v="0"/>
    <x v="1"/>
  </r>
  <r>
    <n v="25051"/>
    <s v="Medium"/>
    <n v="7.0000000000000007E-2"/>
    <n v="42.98"/>
    <n v="4.62"/>
    <n v="2951"/>
    <x v="1"/>
    <s v="Jordan Womble"/>
    <s v="Express Air"/>
    <x v="3"/>
    <x v="0"/>
    <s v="Appliances"/>
    <s v="Small Box"/>
    <x v="71"/>
    <n v="0.56000000000000005"/>
    <n v="0.69"/>
    <s v="United States"/>
    <x v="0"/>
    <x v="38"/>
    <s v="Hays"/>
    <n v="67601"/>
    <x v="45"/>
    <x v="1"/>
    <s v="2015"/>
    <d v="2015-02-17T00:00:00"/>
    <n v="565.38599999999997"/>
    <n v="19"/>
    <n v="819.4"/>
    <n v="91397"/>
    <x v="0"/>
    <x v="1"/>
  </r>
  <r>
    <n v="25052"/>
    <s v="Medium"/>
    <n v="0.03"/>
    <n v="89.99"/>
    <n v="42"/>
    <n v="2951"/>
    <x v="1"/>
    <s v="Jordan Womble"/>
    <s v="Delivery Truck"/>
    <x v="3"/>
    <x v="2"/>
    <s v="Chairs &amp; Chairmats"/>
    <s v="Jumbo Drum"/>
    <x v="392"/>
    <n v="0.66"/>
    <n v="-0.12761585854399779"/>
    <s v="United States"/>
    <x v="0"/>
    <x v="38"/>
    <s v="Hays"/>
    <n v="67601"/>
    <x v="45"/>
    <x v="1"/>
    <s v="2015"/>
    <d v="2015-02-18T00:00:00"/>
    <n v="-230.9528"/>
    <n v="19"/>
    <n v="1809.75"/>
    <n v="91397"/>
    <x v="0"/>
    <x v="1"/>
  </r>
  <r>
    <n v="22804"/>
    <s v="High"/>
    <n v="0.1"/>
    <n v="7.31"/>
    <n v="0.49"/>
    <n v="3211"/>
    <x v="1"/>
    <s v="Jonathan Crabtree"/>
    <s v="Regular Air"/>
    <x v="3"/>
    <x v="0"/>
    <s v="Labels"/>
    <s v="Small Box"/>
    <x v="364"/>
    <n v="0.38"/>
    <n v="0.69"/>
    <s v="United States"/>
    <x v="0"/>
    <x v="12"/>
    <s v="Addison"/>
    <n v="60101"/>
    <x v="45"/>
    <x v="1"/>
    <s v="2015"/>
    <d v="2015-02-16T00:00:00"/>
    <n v="55.020599999999995"/>
    <n v="12"/>
    <n v="79.739999999999995"/>
    <n v="91522"/>
    <x v="0"/>
    <x v="1"/>
  </r>
  <r>
    <n v="22805"/>
    <s v="High"/>
    <n v="0.1"/>
    <n v="20.99"/>
    <n v="2.5"/>
    <n v="3211"/>
    <x v="1"/>
    <s v="Jonathan Crabtree"/>
    <s v="Regular Air"/>
    <x v="3"/>
    <x v="1"/>
    <s v="Telephones and Communication"/>
    <s v="Wrap Bag"/>
    <x v="393"/>
    <n v="0.81"/>
    <n v="-0.11123720219136196"/>
    <s v="United States"/>
    <x v="0"/>
    <x v="12"/>
    <s v="Addison"/>
    <n v="60101"/>
    <x v="45"/>
    <x v="1"/>
    <s v="2015"/>
    <d v="2015-02-16T00:00:00"/>
    <n v="-43.65504"/>
    <n v="23"/>
    <n v="392.45"/>
    <n v="91522"/>
    <x v="0"/>
    <x v="1"/>
  </r>
  <r>
    <n v="4501"/>
    <s v="Low"/>
    <n v="0.04"/>
    <n v="8.6"/>
    <n v="6.19"/>
    <n v="1129"/>
    <x v="1"/>
    <s v="Pam Patton"/>
    <s v="Regular Air"/>
    <x v="1"/>
    <x v="0"/>
    <s v="Binders and Binder Accessories"/>
    <s v="Small Box"/>
    <x v="159"/>
    <n v="0.38"/>
    <n v="-0.20475357761663351"/>
    <s v="United States"/>
    <x v="3"/>
    <x v="35"/>
    <s v="Boston"/>
    <n v="2118"/>
    <x v="46"/>
    <x v="1"/>
    <s v="2015"/>
    <d v="2015-02-23T00:00:00"/>
    <n v="-63.813500000000005"/>
    <n v="37"/>
    <n v="311.66000000000003"/>
    <n v="32037"/>
    <x v="0"/>
    <x v="1"/>
  </r>
  <r>
    <n v="4502"/>
    <s v="Low"/>
    <n v="7.0000000000000007E-2"/>
    <n v="699.99"/>
    <n v="24.49"/>
    <n v="1129"/>
    <x v="1"/>
    <s v="Pam Patton"/>
    <s v="Regular Air"/>
    <x v="1"/>
    <x v="1"/>
    <s v="Copiers and Fax"/>
    <s v="Large Box"/>
    <x v="394"/>
    <n v="0.54"/>
    <n v="3.2982476063395626E-2"/>
    <s v="United States"/>
    <x v="3"/>
    <x v="35"/>
    <s v="Boston"/>
    <n v="2118"/>
    <x v="46"/>
    <x v="1"/>
    <s v="2015"/>
    <d v="2015-02-20T00:00:00"/>
    <n v="325.29000000000002"/>
    <n v="15"/>
    <n v="9862.51"/>
    <n v="32037"/>
    <x v="0"/>
    <x v="1"/>
  </r>
  <r>
    <n v="22501"/>
    <s v="Low"/>
    <n v="0.04"/>
    <n v="8.6"/>
    <n v="6.19"/>
    <n v="1132"/>
    <x v="1"/>
    <s v="Michael Robbins"/>
    <s v="Regular Air"/>
    <x v="1"/>
    <x v="0"/>
    <s v="Binders and Binder Accessories"/>
    <s v="Small Box"/>
    <x v="159"/>
    <n v="0.38"/>
    <n v="-0.84175570505210395"/>
    <s v="United States"/>
    <x v="0"/>
    <x v="19"/>
    <s v="Euless"/>
    <n v="76039"/>
    <x v="46"/>
    <x v="1"/>
    <s v="2015"/>
    <d v="2015-02-23T00:00:00"/>
    <n v="-63.813500000000005"/>
    <n v="9"/>
    <n v="75.81"/>
    <n v="88102"/>
    <x v="0"/>
    <x v="1"/>
  </r>
  <r>
    <n v="22502"/>
    <s v="Low"/>
    <n v="7.0000000000000007E-2"/>
    <n v="699.99"/>
    <n v="24.49"/>
    <n v="1132"/>
    <x v="1"/>
    <s v="Michael Robbins"/>
    <s v="Regular Air"/>
    <x v="1"/>
    <x v="1"/>
    <s v="Copiers and Fax"/>
    <s v="Large Box"/>
    <x v="394"/>
    <n v="0.54"/>
    <n v="0.12368441064638784"/>
    <s v="United States"/>
    <x v="0"/>
    <x v="19"/>
    <s v="Euless"/>
    <n v="76039"/>
    <x v="46"/>
    <x v="1"/>
    <s v="2015"/>
    <d v="2015-02-20T00:00:00"/>
    <n v="325.29000000000002"/>
    <n v="4"/>
    <n v="2630"/>
    <n v="88102"/>
    <x v="0"/>
    <x v="1"/>
  </r>
  <r>
    <n v="19357"/>
    <s v="Medium"/>
    <n v="0.02"/>
    <n v="160.97999999999999"/>
    <n v="30"/>
    <n v="1138"/>
    <x v="0"/>
    <s v="Malcolm Floyd"/>
    <s v="Delivery Truck"/>
    <x v="1"/>
    <x v="2"/>
    <s v="Chairs &amp; Chairmats"/>
    <s v="Jumbo Drum"/>
    <x v="287"/>
    <n v="0.62"/>
    <n v="-0.26555145721855677"/>
    <s v="United States"/>
    <x v="0"/>
    <x v="19"/>
    <s v="The Colony"/>
    <n v="75056"/>
    <x v="46"/>
    <x v="1"/>
    <s v="2015"/>
    <d v="2015-02-19T00:00:00"/>
    <n v="-51.116"/>
    <n v="1"/>
    <n v="192.49"/>
    <n v="86574"/>
    <x v="0"/>
    <x v="1"/>
  </r>
  <r>
    <n v="7810"/>
    <s v="Medium"/>
    <n v="0"/>
    <n v="7.1"/>
    <n v="6.05"/>
    <n v="1228"/>
    <x v="1"/>
    <s v="Hazel Jennings"/>
    <s v="Regular Air"/>
    <x v="0"/>
    <x v="0"/>
    <s v="Binders and Binder Accessories"/>
    <s v="Small Box"/>
    <x v="64"/>
    <n v="0.39"/>
    <n v="-0.28800938562467077"/>
    <s v="United States"/>
    <x v="3"/>
    <x v="29"/>
    <s v="Philadelphia"/>
    <n v="19140"/>
    <x v="46"/>
    <x v="1"/>
    <s v="2015"/>
    <d v="2015-02-17T00:00:00"/>
    <n v="-60.145000000000003"/>
    <n v="28"/>
    <n v="208.83"/>
    <n v="55874"/>
    <x v="0"/>
    <x v="1"/>
  </r>
  <r>
    <n v="7811"/>
    <s v="Medium"/>
    <n v="0.01"/>
    <n v="4.9800000000000004"/>
    <n v="4.62"/>
    <n v="1228"/>
    <x v="1"/>
    <s v="Hazel Jennings"/>
    <s v="Express Air"/>
    <x v="0"/>
    <x v="1"/>
    <s v="Computer Peripherals"/>
    <s v="Small Pack"/>
    <x v="395"/>
    <n v="0.64"/>
    <n v="-0.48935611038107751"/>
    <s v="United States"/>
    <x v="3"/>
    <x v="29"/>
    <s v="Philadelphia"/>
    <n v="19140"/>
    <x v="46"/>
    <x v="1"/>
    <s v="2015"/>
    <d v="2015-02-18T00:00:00"/>
    <n v="-111.72"/>
    <n v="41"/>
    <n v="228.3"/>
    <n v="55874"/>
    <x v="0"/>
    <x v="1"/>
  </r>
  <r>
    <n v="7812"/>
    <s v="Medium"/>
    <n v="0.06"/>
    <n v="5.68"/>
    <n v="1.39"/>
    <n v="1228"/>
    <x v="1"/>
    <s v="Hazel Jennings"/>
    <s v="Regular Air"/>
    <x v="0"/>
    <x v="0"/>
    <s v="Envelopes"/>
    <s v="Small Box"/>
    <x v="186"/>
    <n v="0.38"/>
    <n v="0.25484443758202729"/>
    <s v="United States"/>
    <x v="3"/>
    <x v="29"/>
    <s v="Philadelphia"/>
    <n v="19140"/>
    <x v="46"/>
    <x v="1"/>
    <s v="2015"/>
    <d v="2015-02-16T00:00:00"/>
    <n v="33.01"/>
    <n v="24"/>
    <n v="129.53"/>
    <n v="55874"/>
    <x v="0"/>
    <x v="1"/>
  </r>
  <r>
    <n v="25811"/>
    <s v="Medium"/>
    <n v="0.01"/>
    <n v="4.9800000000000004"/>
    <n v="4.62"/>
    <n v="1229"/>
    <x v="0"/>
    <s v="Patrick Byrne"/>
    <s v="Express Air"/>
    <x v="0"/>
    <x v="1"/>
    <s v="Computer Peripherals"/>
    <s v="Small Pack"/>
    <x v="395"/>
    <n v="0.64"/>
    <n v="-2.0064655172413794"/>
    <s v="United States"/>
    <x v="0"/>
    <x v="19"/>
    <s v="Sulphur Springs"/>
    <n v="75482"/>
    <x v="46"/>
    <x v="1"/>
    <s v="2015"/>
    <d v="2015-02-18T00:00:00"/>
    <n v="-111.72"/>
    <n v="10"/>
    <n v="55.68"/>
    <n v="90378"/>
    <x v="0"/>
    <x v="1"/>
  </r>
  <r>
    <n v="22127"/>
    <s v="Low"/>
    <n v="0.1"/>
    <n v="11.58"/>
    <n v="6.97"/>
    <n v="1580"/>
    <x v="0"/>
    <s v="Ronnie Nolan"/>
    <s v="Regular Air"/>
    <x v="3"/>
    <x v="0"/>
    <s v="Envelopes"/>
    <s v="Small Box"/>
    <x v="193"/>
    <n v="0.35"/>
    <n v="-0.57797660013764629"/>
    <s v="United States"/>
    <x v="3"/>
    <x v="30"/>
    <s v="Waterville"/>
    <n v="4901"/>
    <x v="46"/>
    <x v="1"/>
    <s v="2015"/>
    <d v="2015-02-20T00:00:00"/>
    <n v="-8.3979999999999997"/>
    <n v="1"/>
    <n v="14.53"/>
    <n v="90934"/>
    <x v="0"/>
    <x v="1"/>
  </r>
  <r>
    <n v="21270"/>
    <s v="Medium"/>
    <n v="0"/>
    <n v="209.37"/>
    <n v="69"/>
    <n v="1625"/>
    <x v="1"/>
    <s v="Molly Browning"/>
    <s v="Regular Air"/>
    <x v="1"/>
    <x v="2"/>
    <s v="Tables"/>
    <s v="Large Box"/>
    <x v="396"/>
    <n v="0.79"/>
    <n v="-0.13424899946935531"/>
    <s v="United States"/>
    <x v="3"/>
    <x v="8"/>
    <s v="Glen Cove"/>
    <n v="11542"/>
    <x v="46"/>
    <x v="1"/>
    <s v="2015"/>
    <d v="2015-02-18T00:00:00"/>
    <n v="-263.1119290800001"/>
    <n v="11"/>
    <n v="1959.88"/>
    <n v="90601"/>
    <x v="0"/>
    <x v="1"/>
  </r>
  <r>
    <n v="23322"/>
    <s v="Not Specified"/>
    <n v="0.05"/>
    <n v="25.99"/>
    <n v="5.37"/>
    <n v="3151"/>
    <x v="1"/>
    <s v="Glenda Hunter"/>
    <s v="Express Air"/>
    <x v="3"/>
    <x v="0"/>
    <s v="Pens &amp; Art Supplies"/>
    <s v="Small Box"/>
    <x v="397"/>
    <n v="0.56000000000000005"/>
    <n v="0.48821801262878023"/>
    <s v="United States"/>
    <x v="1"/>
    <x v="7"/>
    <s v="Twentynine Palms"/>
    <n v="92277"/>
    <x v="46"/>
    <x v="1"/>
    <s v="2015"/>
    <d v="2015-02-18T00:00:00"/>
    <n v="220.35719999999998"/>
    <n v="18"/>
    <n v="451.35"/>
    <n v="88545"/>
    <x v="0"/>
    <x v="1"/>
  </r>
  <r>
    <n v="21077"/>
    <s v="Critical"/>
    <n v="0.05"/>
    <n v="6.04"/>
    <n v="2.14"/>
    <n v="936"/>
    <x v="1"/>
    <s v="Robyn Garner"/>
    <s v="Express Air"/>
    <x v="3"/>
    <x v="0"/>
    <s v="Paper"/>
    <s v="Wrap Bag"/>
    <x v="398"/>
    <n v="0.38"/>
    <n v="-0.4922711058263971"/>
    <s v="United States"/>
    <x v="1"/>
    <x v="7"/>
    <s v="Redlands"/>
    <n v="92374"/>
    <x v="47"/>
    <x v="1"/>
    <s v="2015"/>
    <d v="2015-02-19T00:00:00"/>
    <n v="-4.1399999999999997"/>
    <n v="1"/>
    <n v="8.41"/>
    <n v="90588"/>
    <x v="0"/>
    <x v="1"/>
  </r>
  <r>
    <n v="26274"/>
    <s v="High"/>
    <n v="0.04"/>
    <n v="62.18"/>
    <n v="10.84"/>
    <n v="1305"/>
    <x v="0"/>
    <s v="Chris Pritchard"/>
    <s v="Regular Air"/>
    <x v="2"/>
    <x v="2"/>
    <s v="Office Furnishings"/>
    <s v="Medium Box"/>
    <x v="399"/>
    <n v="0.63"/>
    <n v="0.69"/>
    <s v="United States"/>
    <x v="1"/>
    <x v="16"/>
    <s v="West Valley City"/>
    <n v="84120"/>
    <x v="47"/>
    <x v="1"/>
    <s v="2015"/>
    <d v="2015-02-19T00:00:00"/>
    <n v="125.8077"/>
    <n v="3"/>
    <n v="182.33"/>
    <n v="87002"/>
    <x v="0"/>
    <x v="1"/>
  </r>
  <r>
    <n v="23729"/>
    <s v="High"/>
    <n v="0.03"/>
    <n v="40.99"/>
    <n v="19.989999999999998"/>
    <n v="2427"/>
    <x v="0"/>
    <s v="John Merritt"/>
    <s v="Regular Air"/>
    <x v="3"/>
    <x v="0"/>
    <s v="Paper"/>
    <s v="Small Box"/>
    <x v="400"/>
    <n v="0.36"/>
    <n v="0.44634788008807091"/>
    <s v="United States"/>
    <x v="0"/>
    <x v="19"/>
    <s v="Keller"/>
    <n v="76248"/>
    <x v="47"/>
    <x v="1"/>
    <s v="2015"/>
    <d v="2015-02-18T00:00:00"/>
    <n v="395.30799999999999"/>
    <n v="21"/>
    <n v="885.65"/>
    <n v="90860"/>
    <x v="0"/>
    <x v="1"/>
  </r>
  <r>
    <n v="19877"/>
    <s v="Medium"/>
    <n v="0.05"/>
    <n v="5.18"/>
    <n v="2.04"/>
    <n v="91"/>
    <x v="1"/>
    <s v="Wallace Werner"/>
    <s v="Regular Air"/>
    <x v="1"/>
    <x v="0"/>
    <s v="Paper"/>
    <s v="Wrap Bag"/>
    <x v="263"/>
    <n v="0.36"/>
    <n v="0.6352334703025776"/>
    <s v="United States"/>
    <x v="1"/>
    <x v="7"/>
    <s v="Vallejo"/>
    <n v="94591"/>
    <x v="48"/>
    <x v="1"/>
    <s v="2015"/>
    <d v="2015-02-20T00:00:00"/>
    <n v="34.010400000000004"/>
    <n v="10"/>
    <n v="53.54"/>
    <n v="87176"/>
    <x v="0"/>
    <x v="1"/>
  </r>
  <r>
    <n v="19445"/>
    <s v="Critical"/>
    <n v="0.01"/>
    <n v="15.99"/>
    <n v="13.18"/>
    <n v="1065"/>
    <x v="0"/>
    <s v="Vicki Bond"/>
    <s v="Regular Air"/>
    <x v="3"/>
    <x v="0"/>
    <s v="Binders and Binder Accessories"/>
    <s v="Small Box"/>
    <x v="80"/>
    <n v="0.37"/>
    <n v="-0.26344701144552779"/>
    <s v="United States"/>
    <x v="0"/>
    <x v="12"/>
    <s v="Burbank"/>
    <n v="60459"/>
    <x v="48"/>
    <x v="1"/>
    <s v="2015"/>
    <d v="2015-02-20T00:00:00"/>
    <n v="-99.435440000000014"/>
    <n v="23"/>
    <n v="377.44"/>
    <n v="88899"/>
    <x v="0"/>
    <x v="1"/>
  </r>
  <r>
    <n v="18409"/>
    <s v="High"/>
    <n v="0.01"/>
    <n v="5.44"/>
    <n v="7.46"/>
    <n v="2141"/>
    <x v="1"/>
    <s v="Molly Webster"/>
    <s v="Regular Air"/>
    <x v="1"/>
    <x v="0"/>
    <s v="Binders and Binder Accessories"/>
    <s v="Small Box"/>
    <x v="401"/>
    <n v="0.36"/>
    <n v="-0.93893292682926821"/>
    <s v="United States"/>
    <x v="1"/>
    <x v="1"/>
    <s v="Durango"/>
    <n v="81301"/>
    <x v="48"/>
    <x v="1"/>
    <s v="2015"/>
    <d v="2015-02-19T00:00:00"/>
    <n v="-18.478199999999998"/>
    <n v="3"/>
    <n v="19.68"/>
    <n v="87570"/>
    <x v="0"/>
    <x v="1"/>
  </r>
  <r>
    <n v="18410"/>
    <s v="High"/>
    <n v="0.02"/>
    <n v="549.99"/>
    <n v="49"/>
    <n v="2141"/>
    <x v="1"/>
    <s v="Molly Webster"/>
    <s v="Delivery Truck"/>
    <x v="1"/>
    <x v="1"/>
    <s v="Copiers and Fax"/>
    <s v="Jumbo Drum"/>
    <x v="402"/>
    <n v="0.35"/>
    <n v="-3.8968000293912335E-2"/>
    <s v="United States"/>
    <x v="1"/>
    <x v="1"/>
    <s v="Durango"/>
    <n v="81301"/>
    <x v="48"/>
    <x v="1"/>
    <s v="2015"/>
    <d v="2015-02-20T00:00:00"/>
    <n v="-381.84119999999996"/>
    <n v="18"/>
    <n v="9798.84"/>
    <n v="87570"/>
    <x v="0"/>
    <x v="1"/>
  </r>
  <r>
    <n v="18411"/>
    <s v="High"/>
    <n v="0.03"/>
    <n v="22.01"/>
    <n v="5.53"/>
    <n v="2141"/>
    <x v="1"/>
    <s v="Molly Webster"/>
    <s v="Express Air"/>
    <x v="1"/>
    <x v="0"/>
    <s v="Pens &amp; Art Supplies"/>
    <s v="Small Pack"/>
    <x v="146"/>
    <n v="0.59"/>
    <n v="8.1437933943287258E-2"/>
    <s v="United States"/>
    <x v="1"/>
    <x v="1"/>
    <s v="Durango"/>
    <n v="81301"/>
    <x v="48"/>
    <x v="1"/>
    <s v="2015"/>
    <d v="2015-02-19T00:00:00"/>
    <n v="12.5504"/>
    <n v="7"/>
    <n v="154.11000000000001"/>
    <n v="87570"/>
    <x v="0"/>
    <x v="1"/>
  </r>
  <r>
    <n v="18412"/>
    <s v="High"/>
    <n v="0.09"/>
    <n v="34.76"/>
    <n v="8.2200000000000006"/>
    <n v="2141"/>
    <x v="1"/>
    <s v="Molly Webster"/>
    <s v="Regular Air"/>
    <x v="1"/>
    <x v="0"/>
    <s v="Storage &amp; Organization"/>
    <s v="Small Box"/>
    <x v="403"/>
    <n v="0.56999999999999995"/>
    <n v="0.18657612050870478"/>
    <s v="United States"/>
    <x v="1"/>
    <x v="1"/>
    <s v="Durango"/>
    <n v="81301"/>
    <x v="48"/>
    <x v="1"/>
    <s v="2015"/>
    <d v="2015-02-20T00:00:00"/>
    <n v="45.3324"/>
    <n v="7"/>
    <n v="242.97"/>
    <n v="87570"/>
    <x v="0"/>
    <x v="1"/>
  </r>
  <r>
    <n v="2296"/>
    <s v="Not Specified"/>
    <n v="0.09"/>
    <n v="355.98"/>
    <n v="58.92"/>
    <n v="2498"/>
    <x v="1"/>
    <s v="Arlene Long"/>
    <s v="Delivery Truck"/>
    <x v="3"/>
    <x v="2"/>
    <s v="Chairs &amp; Chairmats"/>
    <s v="Jumbo Drum"/>
    <x v="213"/>
    <n v="0.64"/>
    <n v="0.11750767198850173"/>
    <s v="United States"/>
    <x v="1"/>
    <x v="7"/>
    <s v="San Diego"/>
    <n v="92024"/>
    <x v="48"/>
    <x v="1"/>
    <s v="2015"/>
    <d v="2015-02-20T00:00:00"/>
    <n v="1240.25"/>
    <n v="30"/>
    <n v="10554.63"/>
    <n v="16547"/>
    <x v="0"/>
    <x v="1"/>
  </r>
  <r>
    <n v="2297"/>
    <s v="Not Specified"/>
    <n v="0.04"/>
    <n v="218.75"/>
    <n v="69.64"/>
    <n v="2498"/>
    <x v="1"/>
    <s v="Arlene Long"/>
    <s v="Delivery Truck"/>
    <x v="3"/>
    <x v="2"/>
    <s v="Tables"/>
    <s v="Jumbo Box"/>
    <x v="281"/>
    <n v="0.77"/>
    <n v="-0.30476669486294328"/>
    <s v="United States"/>
    <x v="1"/>
    <x v="7"/>
    <s v="San Diego"/>
    <n v="92024"/>
    <x v="48"/>
    <x v="1"/>
    <s v="2015"/>
    <d v="2015-02-18T00:00:00"/>
    <n v="-533.23200000000008"/>
    <n v="8"/>
    <n v="1749.64"/>
    <n v="16547"/>
    <x v="1"/>
    <x v="1"/>
  </r>
  <r>
    <n v="20296"/>
    <s v="Not Specified"/>
    <n v="0.09"/>
    <n v="355.98"/>
    <n v="58.92"/>
    <n v="2499"/>
    <x v="0"/>
    <s v="Geoffrey Koch"/>
    <s v="Delivery Truck"/>
    <x v="3"/>
    <x v="2"/>
    <s v="Chairs &amp; Chairmats"/>
    <s v="Jumbo Drum"/>
    <x v="213"/>
    <n v="0.64"/>
    <n v="0.44065345683354828"/>
    <s v="United States"/>
    <x v="0"/>
    <x v="12"/>
    <s v="Kankakee"/>
    <n v="60901"/>
    <x v="48"/>
    <x v="1"/>
    <s v="2015"/>
    <d v="2015-02-20T00:00:00"/>
    <n v="1240.25"/>
    <n v="8"/>
    <n v="2814.57"/>
    <n v="88319"/>
    <x v="0"/>
    <x v="1"/>
  </r>
  <r>
    <n v="25463"/>
    <s v="Medium"/>
    <n v="0"/>
    <n v="175.99"/>
    <n v="4.99"/>
    <n v="2521"/>
    <x v="0"/>
    <s v="Shawn Meyer"/>
    <s v="Regular Air"/>
    <x v="1"/>
    <x v="1"/>
    <s v="Telephones and Communication"/>
    <s v="Small Box"/>
    <x v="404"/>
    <n v="0.59"/>
    <n v="0.69"/>
    <s v="United States"/>
    <x v="0"/>
    <x v="19"/>
    <s v="Corsicana"/>
    <n v="75109"/>
    <x v="48"/>
    <x v="1"/>
    <s v="2015"/>
    <d v="2015-02-21T00:00:00"/>
    <n v="1656.6554999999998"/>
    <n v="15"/>
    <n v="2400.9499999999998"/>
    <n v="87032"/>
    <x v="0"/>
    <x v="1"/>
  </r>
  <r>
    <n v="21046"/>
    <s v="Critical"/>
    <n v="0.06"/>
    <n v="47.98"/>
    <n v="3.61"/>
    <n v="3255"/>
    <x v="0"/>
    <s v="Maureen Whitley"/>
    <s v="Regular Air"/>
    <x v="1"/>
    <x v="1"/>
    <s v="Computer Peripherals"/>
    <s v="Small Pack"/>
    <x v="405"/>
    <n v="0.71"/>
    <n v="6.0923642302980809"/>
    <s v="United States"/>
    <x v="2"/>
    <x v="9"/>
    <s v="Tamarac"/>
    <n v="33319"/>
    <x v="48"/>
    <x v="1"/>
    <s v="2015"/>
    <d v="2015-02-20T00:00:00"/>
    <n v="596.80799999999999"/>
    <n v="2"/>
    <n v="97.96"/>
    <n v="90488"/>
    <x v="0"/>
    <x v="1"/>
  </r>
  <r>
    <n v="25895"/>
    <s v="High"/>
    <n v="0.05"/>
    <n v="4.28"/>
    <n v="5.17"/>
    <n v="993"/>
    <x v="0"/>
    <s v="Gail Currin"/>
    <s v="Regular Air"/>
    <x v="0"/>
    <x v="0"/>
    <s v="Paper"/>
    <s v="Small Box"/>
    <x v="406"/>
    <n v="0.4"/>
    <n v="-2.7104717470191808"/>
    <s v="United States"/>
    <x v="1"/>
    <x v="7"/>
    <s v="Oxnard"/>
    <n v="93030"/>
    <x v="49"/>
    <x v="1"/>
    <s v="2015"/>
    <d v="2015-02-19T00:00:00"/>
    <n v="-104.57"/>
    <n v="9"/>
    <n v="38.58"/>
    <n v="89432"/>
    <x v="0"/>
    <x v="1"/>
  </r>
  <r>
    <n v="23120"/>
    <s v="High"/>
    <n v="0.03"/>
    <n v="39.479999999999997"/>
    <n v="1.99"/>
    <n v="1303"/>
    <x v="1"/>
    <s v="Cindy Harvey"/>
    <s v="Regular Air"/>
    <x v="2"/>
    <x v="1"/>
    <s v="Computer Peripherals"/>
    <s v="Small Pack"/>
    <x v="407"/>
    <n v="0.54"/>
    <n v="0.69"/>
    <s v="United States"/>
    <x v="1"/>
    <x v="16"/>
    <s v="Tooele"/>
    <n v="84074"/>
    <x v="49"/>
    <x v="1"/>
    <s v="2015"/>
    <d v="2015-02-21T00:00:00"/>
    <n v="317.08949999999999"/>
    <n v="12"/>
    <n v="459.55"/>
    <n v="87003"/>
    <x v="0"/>
    <x v="1"/>
  </r>
  <r>
    <n v="20652"/>
    <s v="Low"/>
    <n v="0.01"/>
    <n v="65.989999999999995"/>
    <n v="5.31"/>
    <n v="1303"/>
    <x v="1"/>
    <s v="Cindy Harvey"/>
    <s v="Regular Air"/>
    <x v="2"/>
    <x v="1"/>
    <s v="Telephones and Communication"/>
    <s v="Small Box"/>
    <x v="408"/>
    <n v="0.56999999999999995"/>
    <n v="0.46631164090147148"/>
    <s v="United States"/>
    <x v="1"/>
    <x v="16"/>
    <s v="Tooele"/>
    <n v="84074"/>
    <x v="49"/>
    <x v="1"/>
    <s v="2015"/>
    <d v="2015-02-26T00:00:00"/>
    <n v="250.36272000000002"/>
    <n v="9"/>
    <n v="536.9"/>
    <n v="87005"/>
    <x v="0"/>
    <x v="1"/>
  </r>
  <r>
    <n v="20551"/>
    <s v="Not Specified"/>
    <n v="0"/>
    <n v="5.98"/>
    <n v="0.96"/>
    <n v="1827"/>
    <x v="1"/>
    <s v="Vincent Hale"/>
    <s v="Regular Air"/>
    <x v="3"/>
    <x v="0"/>
    <s v="Pens &amp; Art Supplies"/>
    <s v="Wrap Bag"/>
    <x v="409"/>
    <n v="0.6"/>
    <n v="0.69"/>
    <s v="United States"/>
    <x v="0"/>
    <x v="20"/>
    <s v="Burlington"/>
    <n v="52601"/>
    <x v="49"/>
    <x v="1"/>
    <s v="2015"/>
    <d v="2015-02-20T00:00:00"/>
    <n v="38.039699999999996"/>
    <n v="9"/>
    <n v="55.13"/>
    <n v="86956"/>
    <x v="0"/>
    <x v="1"/>
  </r>
  <r>
    <n v="20553"/>
    <s v="Not Specified"/>
    <n v="0.02"/>
    <n v="5.98"/>
    <n v="5.46"/>
    <n v="1828"/>
    <x v="1"/>
    <s v="Stacey Lucas"/>
    <s v="Regular Air"/>
    <x v="3"/>
    <x v="0"/>
    <s v="Paper"/>
    <s v="Small Box"/>
    <x v="371"/>
    <n v="0.36"/>
    <n v="-1.0517857142857143"/>
    <s v="United States"/>
    <x v="0"/>
    <x v="20"/>
    <s v="Cedar Falls"/>
    <n v="50613"/>
    <x v="49"/>
    <x v="1"/>
    <s v="2015"/>
    <d v="2015-02-20T00:00:00"/>
    <n v="-47.12"/>
    <n v="7"/>
    <n v="44.8"/>
    <n v="86956"/>
    <x v="0"/>
    <x v="1"/>
  </r>
  <r>
    <n v="18251"/>
    <s v="Not Specified"/>
    <n v="7.0000000000000007E-2"/>
    <n v="31.78"/>
    <n v="1.99"/>
    <n v="2052"/>
    <x v="1"/>
    <s v="Francis Kendall"/>
    <s v="Regular Air"/>
    <x v="1"/>
    <x v="1"/>
    <s v="Computer Peripherals"/>
    <s v="Small Pack"/>
    <x v="282"/>
    <n v="0.42"/>
    <n v="0.69"/>
    <s v="United States"/>
    <x v="1"/>
    <x v="42"/>
    <s v="Albuquerque"/>
    <n v="87105"/>
    <x v="49"/>
    <x v="1"/>
    <s v="2015"/>
    <d v="2015-02-21T00:00:00"/>
    <n v="265.11180000000002"/>
    <n v="13"/>
    <n v="384.22"/>
    <n v="87234"/>
    <x v="0"/>
    <x v="1"/>
  </r>
  <r>
    <n v="18252"/>
    <s v="Not Specified"/>
    <n v="0"/>
    <n v="5.98"/>
    <n v="2.5"/>
    <n v="2052"/>
    <x v="1"/>
    <s v="Francis Kendall"/>
    <s v="Regular Air"/>
    <x v="1"/>
    <x v="0"/>
    <s v="Envelopes"/>
    <s v="Small Box"/>
    <x v="410"/>
    <n v="0.36"/>
    <n v="0.30217446270543619"/>
    <s v="United States"/>
    <x v="1"/>
    <x v="42"/>
    <s v="Albuquerque"/>
    <n v="87105"/>
    <x v="49"/>
    <x v="1"/>
    <s v="2015"/>
    <d v="2015-02-20T00:00:00"/>
    <n v="9.5608000000000004"/>
    <n v="5"/>
    <n v="31.64"/>
    <n v="87234"/>
    <x v="0"/>
    <x v="1"/>
  </r>
  <r>
    <n v="18253"/>
    <s v="Not Specified"/>
    <n v="0.1"/>
    <n v="35.99"/>
    <n v="1.1000000000000001"/>
    <n v="2052"/>
    <x v="1"/>
    <s v="Francis Kendall"/>
    <s v="Express Air"/>
    <x v="1"/>
    <x v="1"/>
    <s v="Telephones and Communication"/>
    <s v="Small Box"/>
    <x v="61"/>
    <n v="0.55000000000000004"/>
    <n v="0.69"/>
    <s v="United States"/>
    <x v="1"/>
    <x v="42"/>
    <s v="Albuquerque"/>
    <n v="87105"/>
    <x v="49"/>
    <x v="1"/>
    <s v="2015"/>
    <d v="2015-02-20T00:00:00"/>
    <n v="390.09839999999997"/>
    <n v="19"/>
    <n v="565.36"/>
    <n v="87234"/>
    <x v="0"/>
    <x v="1"/>
  </r>
  <r>
    <n v="24396"/>
    <s v="Low"/>
    <n v="0.1"/>
    <n v="54.1"/>
    <n v="19.989999999999998"/>
    <n v="2287"/>
    <x v="1"/>
    <s v="Samuel Newman"/>
    <s v="Regular Air"/>
    <x v="3"/>
    <x v="0"/>
    <s v="Storage &amp; Organization"/>
    <s v="Small Box"/>
    <x v="411"/>
    <n v="0.59"/>
    <n v="7.2548393279243589E-2"/>
    <s v="United States"/>
    <x v="2"/>
    <x v="23"/>
    <s v="Summerville"/>
    <n v="29483"/>
    <x v="49"/>
    <x v="1"/>
    <s v="2015"/>
    <d v="2015-02-24T00:00:00"/>
    <n v="34.067999999999998"/>
    <n v="9"/>
    <n v="469.59"/>
    <n v="90147"/>
    <x v="0"/>
    <x v="1"/>
  </r>
  <r>
    <n v="24607"/>
    <s v="High"/>
    <n v="0.05"/>
    <n v="11.29"/>
    <n v="5.03"/>
    <n v="2828"/>
    <x v="1"/>
    <s v="Monica Howard"/>
    <s v="Regular Air"/>
    <x v="3"/>
    <x v="0"/>
    <s v="Storage &amp; Organization"/>
    <s v="Small Box"/>
    <x v="412"/>
    <n v="0.59"/>
    <n v="-0.38978554057041787"/>
    <s v="United States"/>
    <x v="1"/>
    <x v="7"/>
    <s v="El Centro"/>
    <n v="92243"/>
    <x v="49"/>
    <x v="1"/>
    <s v="2015"/>
    <d v="2015-02-21T00:00:00"/>
    <n v="-35.26"/>
    <n v="8"/>
    <n v="90.46"/>
    <n v="87720"/>
    <x v="0"/>
    <x v="1"/>
  </r>
  <r>
    <n v="25500"/>
    <s v="Medium"/>
    <n v="7.0000000000000007E-2"/>
    <n v="5.81"/>
    <n v="8.49"/>
    <n v="233"/>
    <x v="1"/>
    <s v="Michele Bullard"/>
    <s v="Regular Air"/>
    <x v="0"/>
    <x v="0"/>
    <s v="Binders and Binder Accessories"/>
    <s v="Small Box"/>
    <x v="90"/>
    <n v="0.39"/>
    <n v="-4.1366751700680267"/>
    <s v="United States"/>
    <x v="0"/>
    <x v="12"/>
    <s v="Orland Park"/>
    <n v="60462"/>
    <x v="50"/>
    <x v="1"/>
    <s v="2015"/>
    <d v="2015-02-22T00:00:00"/>
    <n v="-243.23649999999998"/>
    <n v="10"/>
    <n v="58.8"/>
    <n v="90237"/>
    <x v="0"/>
    <x v="1"/>
  </r>
  <r>
    <n v="25501"/>
    <s v="Medium"/>
    <n v="0.04"/>
    <n v="9.65"/>
    <n v="6.22"/>
    <n v="233"/>
    <x v="1"/>
    <s v="Michele Bullard"/>
    <s v="Regular Air"/>
    <x v="0"/>
    <x v="2"/>
    <s v="Office Furnishings"/>
    <s v="Small Box"/>
    <x v="413"/>
    <n v="0.55000000000000004"/>
    <n v="-0.44509006391632772"/>
    <s v="United States"/>
    <x v="0"/>
    <x v="12"/>
    <s v="Orland Park"/>
    <n v="60462"/>
    <x v="50"/>
    <x v="1"/>
    <s v="2015"/>
    <d v="2015-02-21T00:00:00"/>
    <n v="-53.62"/>
    <n v="12"/>
    <n v="120.47"/>
    <n v="90237"/>
    <x v="0"/>
    <x v="1"/>
  </r>
  <r>
    <n v="22763"/>
    <s v="Not Specified"/>
    <n v="0.04"/>
    <n v="11.5"/>
    <n v="7.19"/>
    <n v="1485"/>
    <x v="1"/>
    <s v="Wayne Sutherland"/>
    <s v="Regular Air"/>
    <x v="1"/>
    <x v="0"/>
    <s v="Binders and Binder Accessories"/>
    <s v="Small Box"/>
    <x v="414"/>
    <n v="0.4"/>
    <n v="-0.14801267346809455"/>
    <s v="United States"/>
    <x v="0"/>
    <x v="12"/>
    <s v="Downers Grove"/>
    <n v="60516"/>
    <x v="50"/>
    <x v="1"/>
    <s v="2015"/>
    <d v="2015-02-23T00:00:00"/>
    <n v="-23.357880000000002"/>
    <n v="14"/>
    <n v="157.81"/>
    <n v="91236"/>
    <x v="0"/>
    <x v="1"/>
  </r>
  <r>
    <n v="22764"/>
    <s v="Not Specified"/>
    <n v="0.02"/>
    <n v="15.7"/>
    <n v="11.25"/>
    <n v="1485"/>
    <x v="1"/>
    <s v="Wayne Sutherland"/>
    <s v="Regular Air"/>
    <x v="1"/>
    <x v="0"/>
    <s v="Storage &amp; Organization"/>
    <s v="Small Box"/>
    <x v="415"/>
    <n v="0.6"/>
    <n v="-0.9383539094650204"/>
    <s v="United States"/>
    <x v="0"/>
    <x v="12"/>
    <s v="Downers Grove"/>
    <n v="60516"/>
    <x v="50"/>
    <x v="1"/>
    <s v="2015"/>
    <d v="2015-02-21T00:00:00"/>
    <n v="-18.241599999999998"/>
    <n v="1"/>
    <n v="19.440000000000001"/>
    <n v="91236"/>
    <x v="0"/>
    <x v="1"/>
  </r>
  <r>
    <n v="22765"/>
    <s v="Not Specified"/>
    <n v="0.05"/>
    <n v="225.02"/>
    <n v="28.66"/>
    <n v="1485"/>
    <x v="1"/>
    <s v="Wayne Sutherland"/>
    <s v="Delivery Truck"/>
    <x v="1"/>
    <x v="0"/>
    <s v="Storage &amp; Organization"/>
    <s v="Jumbo Drum"/>
    <x v="416"/>
    <n v="0.72"/>
    <n v="0.30817865561841251"/>
    <s v="United States"/>
    <x v="0"/>
    <x v="12"/>
    <s v="Downers Grove"/>
    <n v="60516"/>
    <x v="50"/>
    <x v="1"/>
    <s v="2015"/>
    <d v="2015-02-22T00:00:00"/>
    <n v="1428.9104"/>
    <n v="21"/>
    <n v="4636.63"/>
    <n v="91236"/>
    <x v="0"/>
    <x v="1"/>
  </r>
  <r>
    <n v="7718"/>
    <s v="High"/>
    <n v="0.03"/>
    <n v="4.0599999999999996"/>
    <n v="6.89"/>
    <n v="2882"/>
    <x v="1"/>
    <s v="Andrew Gonzalez"/>
    <s v="Regular Air"/>
    <x v="2"/>
    <x v="0"/>
    <s v="Appliances"/>
    <s v="Small Box"/>
    <x v="417"/>
    <n v="0.6"/>
    <n v="-1.5402845706423167"/>
    <s v="United States"/>
    <x v="2"/>
    <x v="13"/>
    <s v="Charlotte"/>
    <n v="28206"/>
    <x v="50"/>
    <x v="1"/>
    <s v="2015"/>
    <d v="2015-02-22T00:00:00"/>
    <n v="-246.27609999999999"/>
    <n v="37"/>
    <n v="159.88999999999999"/>
    <n v="55300"/>
    <x v="0"/>
    <x v="1"/>
  </r>
  <r>
    <n v="7719"/>
    <s v="High"/>
    <n v="0.01"/>
    <n v="3.75"/>
    <n v="0.5"/>
    <n v="2882"/>
    <x v="1"/>
    <s v="Andrew Gonzalez"/>
    <s v="Regular Air"/>
    <x v="2"/>
    <x v="0"/>
    <s v="Labels"/>
    <s v="Small Box"/>
    <x v="418"/>
    <n v="0.37"/>
    <n v="0.30582114361702128"/>
    <s v="United States"/>
    <x v="2"/>
    <x v="13"/>
    <s v="Charlotte"/>
    <n v="28206"/>
    <x v="50"/>
    <x v="1"/>
    <s v="2015"/>
    <d v="2015-02-21T00:00:00"/>
    <n v="55.194599999999994"/>
    <n v="48"/>
    <n v="180.48"/>
    <n v="55300"/>
    <x v="0"/>
    <x v="1"/>
  </r>
  <r>
    <n v="7720"/>
    <s v="High"/>
    <n v="0.02"/>
    <n v="10.68"/>
    <n v="13.04"/>
    <n v="2882"/>
    <x v="1"/>
    <s v="Andrew Gonzalez"/>
    <s v="Regular Air"/>
    <x v="2"/>
    <x v="2"/>
    <s v="Office Furnishings"/>
    <s v="Large Box"/>
    <x v="419"/>
    <n v="0.6"/>
    <n v="-0.87678754850490759"/>
    <s v="United States"/>
    <x v="2"/>
    <x v="13"/>
    <s v="Charlotte"/>
    <n v="28206"/>
    <x v="50"/>
    <x v="1"/>
    <s v="2015"/>
    <d v="2015-02-22T00:00:00"/>
    <n v="-307.29650000000004"/>
    <n v="31"/>
    <n v="350.48"/>
    <n v="55300"/>
    <x v="0"/>
    <x v="1"/>
  </r>
  <r>
    <n v="25718"/>
    <s v="High"/>
    <n v="0.03"/>
    <n v="4.0599999999999996"/>
    <n v="6.89"/>
    <n v="2886"/>
    <x v="1"/>
    <s v="Gretchen McKinney"/>
    <s v="Regular Air"/>
    <x v="2"/>
    <x v="0"/>
    <s v="Appliances"/>
    <s v="Small Box"/>
    <x v="417"/>
    <n v="0.6"/>
    <n v="-4.761378246335819"/>
    <s v="United States"/>
    <x v="3"/>
    <x v="28"/>
    <s v="Parma"/>
    <n v="44134"/>
    <x v="50"/>
    <x v="1"/>
    <s v="2015"/>
    <d v="2015-02-22T00:00:00"/>
    <n v="-185.17"/>
    <n v="9"/>
    <n v="38.89"/>
    <n v="87630"/>
    <x v="0"/>
    <x v="1"/>
  </r>
  <r>
    <n v="25719"/>
    <s v="High"/>
    <n v="0.01"/>
    <n v="3.75"/>
    <n v="0.5"/>
    <n v="2886"/>
    <x v="1"/>
    <s v="Gretchen McKinney"/>
    <s v="Regular Air"/>
    <x v="2"/>
    <x v="0"/>
    <s v="Labels"/>
    <s v="Small Box"/>
    <x v="418"/>
    <n v="0.37"/>
    <n v="0.69"/>
    <s v="United States"/>
    <x v="3"/>
    <x v="28"/>
    <s v="Parma"/>
    <n v="44134"/>
    <x v="50"/>
    <x v="1"/>
    <s v="2015"/>
    <d v="2015-02-21T00:00:00"/>
    <n v="31.132799999999996"/>
    <n v="12"/>
    <n v="45.12"/>
    <n v="87630"/>
    <x v="0"/>
    <x v="1"/>
  </r>
  <r>
    <n v="25720"/>
    <s v="High"/>
    <n v="0.02"/>
    <n v="10.68"/>
    <n v="13.04"/>
    <n v="2886"/>
    <x v="1"/>
    <s v="Gretchen McKinney"/>
    <s v="Regular Air"/>
    <x v="2"/>
    <x v="2"/>
    <s v="Office Furnishings"/>
    <s v="Large Box"/>
    <x v="419"/>
    <n v="0.6"/>
    <n v="-2.5544499723604202"/>
    <s v="United States"/>
    <x v="3"/>
    <x v="28"/>
    <s v="Parma"/>
    <n v="44134"/>
    <x v="50"/>
    <x v="1"/>
    <s v="2015"/>
    <d v="2015-02-22T00:00:00"/>
    <n v="-231.05"/>
    <n v="8"/>
    <n v="90.45"/>
    <n v="87630"/>
    <x v="0"/>
    <x v="1"/>
  </r>
  <r>
    <n v="26141"/>
    <s v="High"/>
    <n v="0.05"/>
    <n v="19.23"/>
    <n v="6.15"/>
    <n v="3284"/>
    <x v="0"/>
    <s v="Michael Shaffer"/>
    <s v="Express Air"/>
    <x v="3"/>
    <x v="2"/>
    <s v="Office Furnishings"/>
    <s v="Small Pack"/>
    <x v="420"/>
    <n v="0.44"/>
    <n v="-17.809968275171148"/>
    <s v="United States"/>
    <x v="2"/>
    <x v="9"/>
    <s v="Kissimmee"/>
    <n v="34741"/>
    <x v="50"/>
    <x v="1"/>
    <s v="2015"/>
    <d v="2015-02-22T00:00:00"/>
    <n v="-2133.2780000000002"/>
    <n v="6"/>
    <n v="119.78"/>
    <n v="90751"/>
    <x v="0"/>
    <x v="1"/>
  </r>
  <r>
    <n v="5361"/>
    <s v="Critical"/>
    <n v="0.02"/>
    <n v="49.99"/>
    <n v="19.989999999999998"/>
    <n v="181"/>
    <x v="1"/>
    <s v="Wesley Waller"/>
    <s v="Regular Air"/>
    <x v="0"/>
    <x v="1"/>
    <s v="Computer Peripherals"/>
    <s v="Small Box"/>
    <x v="421"/>
    <n v="0.41"/>
    <n v="-8.526186225479869E-2"/>
    <s v="United States"/>
    <x v="1"/>
    <x v="7"/>
    <s v="San Francisco"/>
    <n v="94122"/>
    <x v="51"/>
    <x v="1"/>
    <s v="2015"/>
    <d v="2015-02-21T00:00:00"/>
    <n v="-76.89"/>
    <n v="18"/>
    <n v="901.81"/>
    <n v="38087"/>
    <x v="0"/>
    <x v="1"/>
  </r>
  <r>
    <n v="23361"/>
    <s v="Critical"/>
    <n v="0.02"/>
    <n v="49.99"/>
    <n v="19.989999999999998"/>
    <n v="184"/>
    <x v="0"/>
    <s v="Phillip Holmes"/>
    <s v="Regular Air"/>
    <x v="0"/>
    <x v="1"/>
    <s v="Computer Peripherals"/>
    <s v="Small Box"/>
    <x v="421"/>
    <n v="0.41"/>
    <n v="-0.30694610778443115"/>
    <s v="United States"/>
    <x v="3"/>
    <x v="35"/>
    <s v="Arlington"/>
    <n v="2474"/>
    <x v="51"/>
    <x v="1"/>
    <s v="2015"/>
    <d v="2015-02-21T00:00:00"/>
    <n v="-76.89"/>
    <n v="5"/>
    <n v="250.5"/>
    <n v="88360"/>
    <x v="0"/>
    <x v="1"/>
  </r>
  <r>
    <n v="349"/>
    <s v="Not Specified"/>
    <n v="7.0000000000000007E-2"/>
    <n v="2036.48"/>
    <n v="14.7"/>
    <n v="553"/>
    <x v="1"/>
    <s v="Kristine Connolly"/>
    <s v="Delivery Truck"/>
    <x v="3"/>
    <x v="1"/>
    <s v="Office Machines"/>
    <s v="Jumbo Drum"/>
    <x v="1"/>
    <n v="0.55000000000000004"/>
    <n v="9.4625077242590519E-2"/>
    <s v="United States"/>
    <x v="1"/>
    <x v="7"/>
    <s v="Los Angeles"/>
    <n v="90008"/>
    <x v="51"/>
    <x v="1"/>
    <s v="2015"/>
    <d v="2015-02-21T00:00:00"/>
    <n v="4073.25"/>
    <n v="25"/>
    <n v="43046.2"/>
    <n v="2433"/>
    <x v="0"/>
    <x v="1"/>
  </r>
  <r>
    <n v="18349"/>
    <s v="Not Specified"/>
    <n v="7.0000000000000007E-2"/>
    <n v="2036.48"/>
    <n v="14.7"/>
    <n v="555"/>
    <x v="1"/>
    <s v="Walter Young"/>
    <s v="Delivery Truck"/>
    <x v="3"/>
    <x v="1"/>
    <s v="Office Machines"/>
    <s v="Jumbo Drum"/>
    <x v="1"/>
    <n v="0.55000000000000004"/>
    <n v="0.58352119669850899"/>
    <s v="United States"/>
    <x v="1"/>
    <x v="16"/>
    <s v="Pleasant Grove"/>
    <n v="84062"/>
    <x v="51"/>
    <x v="1"/>
    <s v="2015"/>
    <d v="2015-02-21T00:00:00"/>
    <n v="6028.41"/>
    <n v="6"/>
    <n v="10331.09"/>
    <n v="86190"/>
    <x v="0"/>
    <x v="1"/>
  </r>
  <r>
    <n v="19262"/>
    <s v="High"/>
    <n v="0.04"/>
    <n v="4.37"/>
    <n v="5.15"/>
    <n v="875"/>
    <x v="1"/>
    <s v="Erika Fink"/>
    <s v="Regular Air"/>
    <x v="0"/>
    <x v="0"/>
    <s v="Appliances"/>
    <s v="Small Box"/>
    <x v="422"/>
    <n v="0.59"/>
    <n v="-0.94769818043008003"/>
    <s v="United States"/>
    <x v="1"/>
    <x v="16"/>
    <s v="Salt Lake City"/>
    <n v="84106"/>
    <x v="51"/>
    <x v="1"/>
    <s v="2015"/>
    <d v="2015-02-22T00:00:00"/>
    <n v="-74.479599999999991"/>
    <n v="18"/>
    <n v="78.59"/>
    <n v="89059"/>
    <x v="0"/>
    <x v="1"/>
  </r>
  <r>
    <n v="19263"/>
    <s v="High"/>
    <n v="0.09"/>
    <n v="155.99"/>
    <n v="8.99"/>
    <n v="875"/>
    <x v="1"/>
    <s v="Erika Fink"/>
    <s v="Regular Air"/>
    <x v="0"/>
    <x v="1"/>
    <s v="Telephones and Communication"/>
    <s v="Small Box"/>
    <x v="423"/>
    <n v="0.57999999999999996"/>
    <n v="-0.46714119611353627"/>
    <s v="United States"/>
    <x v="1"/>
    <x v="16"/>
    <s v="Salt Lake City"/>
    <n v="84106"/>
    <x v="51"/>
    <x v="1"/>
    <s v="2015"/>
    <d v="2015-02-23T00:00:00"/>
    <n v="-232.22056000000003"/>
    <n v="4"/>
    <n v="497.11"/>
    <n v="89059"/>
    <x v="0"/>
    <x v="1"/>
  </r>
  <r>
    <n v="24113"/>
    <s v="Critical"/>
    <n v="0"/>
    <n v="100.89"/>
    <n v="42"/>
    <n v="2225"/>
    <x v="0"/>
    <s v="Sean McKenna"/>
    <s v="Delivery Truck"/>
    <x v="0"/>
    <x v="2"/>
    <s v="Chairs &amp; Chairmats"/>
    <s v="Jumbo Drum"/>
    <x v="424"/>
    <n v="0.61"/>
    <n v="0.93284663362580922"/>
    <s v="United States"/>
    <x v="1"/>
    <x v="42"/>
    <s v="Hobbs"/>
    <n v="88240"/>
    <x v="51"/>
    <x v="1"/>
    <s v="2015"/>
    <d v="2015-02-22T00:00:00"/>
    <n v="1500.12"/>
    <n v="15"/>
    <n v="1608.11"/>
    <n v="89970"/>
    <x v="0"/>
    <x v="1"/>
  </r>
  <r>
    <n v="26057"/>
    <s v="Low"/>
    <n v="0.1"/>
    <n v="4.91"/>
    <n v="0.5"/>
    <n v="2472"/>
    <x v="0"/>
    <s v="Ricky Sanders"/>
    <s v="Express Air"/>
    <x v="1"/>
    <x v="0"/>
    <s v="Labels"/>
    <s v="Small Box"/>
    <x v="310"/>
    <n v="0.36"/>
    <n v="0.69"/>
    <s v="United States"/>
    <x v="0"/>
    <x v="12"/>
    <s v="Joliet"/>
    <n v="60432"/>
    <x v="51"/>
    <x v="1"/>
    <s v="2015"/>
    <d v="2015-02-21T00:00:00"/>
    <n v="35.279699999999998"/>
    <n v="10"/>
    <n v="51.13"/>
    <n v="86514"/>
    <x v="0"/>
    <x v="1"/>
  </r>
  <r>
    <n v="23509"/>
    <s v="High"/>
    <n v="0.08"/>
    <n v="34.99"/>
    <n v="7.73"/>
    <n v="32"/>
    <x v="1"/>
    <s v="Matthew Berman"/>
    <s v="Regular Air"/>
    <x v="3"/>
    <x v="0"/>
    <s v="Pens &amp; Art Supplies"/>
    <s v="Small Box"/>
    <x v="425"/>
    <n v="0.59"/>
    <n v="0.34070358858434585"/>
    <s v="United States"/>
    <x v="1"/>
    <x v="14"/>
    <s v="Grants Pass"/>
    <n v="97526"/>
    <x v="52"/>
    <x v="1"/>
    <s v="2015"/>
    <d v="2015-02-23T00:00:00"/>
    <n v="144.69"/>
    <n v="13"/>
    <n v="424.68"/>
    <n v="89199"/>
    <x v="0"/>
    <x v="1"/>
  </r>
  <r>
    <n v="18885"/>
    <s v="Not Specified"/>
    <n v="0"/>
    <n v="442.14"/>
    <n v="14.7"/>
    <n v="236"/>
    <x v="0"/>
    <s v="Shawn McIntyre"/>
    <s v="Delivery Truck"/>
    <x v="3"/>
    <x v="1"/>
    <s v="Office Machines"/>
    <s v="Jumbo Drum"/>
    <x v="426"/>
    <n v="0.56000000000000005"/>
    <n v="0.69"/>
    <s v="United States"/>
    <x v="1"/>
    <x v="1"/>
    <s v="Louisville"/>
    <n v="80027"/>
    <x v="52"/>
    <x v="1"/>
    <s v="2015"/>
    <d v="2015-02-22T00:00:00"/>
    <n v="3294.8258999999994"/>
    <n v="10"/>
    <n v="4775.1099999999997"/>
    <n v="86621"/>
    <x v="0"/>
    <x v="1"/>
  </r>
  <r>
    <n v="24236"/>
    <s v="Not Specified"/>
    <n v="0.01"/>
    <n v="5.18"/>
    <n v="2.04"/>
    <n v="829"/>
    <x v="0"/>
    <s v="Monica Law Thompson"/>
    <s v="Regular Air"/>
    <x v="3"/>
    <x v="0"/>
    <s v="Paper"/>
    <s v="Wrap Bag"/>
    <x v="263"/>
    <n v="0.36"/>
    <n v="-0.62030920590302174"/>
    <s v="United States"/>
    <x v="2"/>
    <x v="4"/>
    <s v="Texarkana"/>
    <n v="71854"/>
    <x v="52"/>
    <x v="1"/>
    <s v="2015"/>
    <d v="2015-02-24T00:00:00"/>
    <n v="-17.654"/>
    <n v="5"/>
    <n v="28.46"/>
    <n v="90271"/>
    <x v="0"/>
    <x v="1"/>
  </r>
  <r>
    <n v="26066"/>
    <s v="High"/>
    <n v="0.04"/>
    <n v="55.48"/>
    <n v="6.79"/>
    <n v="1728"/>
    <x v="0"/>
    <s v="Carrie Lewis"/>
    <s v="Regular Air"/>
    <x v="3"/>
    <x v="0"/>
    <s v="Paper"/>
    <s v="Small Box"/>
    <x v="427"/>
    <n v="0.37"/>
    <n v="0.69"/>
    <s v="United States"/>
    <x v="3"/>
    <x v="28"/>
    <s v="Kettering"/>
    <n v="45429"/>
    <x v="52"/>
    <x v="1"/>
    <s v="2015"/>
    <d v="2015-02-24T00:00:00"/>
    <n v="376.88490000000002"/>
    <n v="10"/>
    <n v="546.21"/>
    <n v="87195"/>
    <x v="0"/>
    <x v="1"/>
  </r>
  <r>
    <n v="25417"/>
    <s v="Medium"/>
    <n v="0"/>
    <n v="47.9"/>
    <n v="5.86"/>
    <n v="1991"/>
    <x v="0"/>
    <s v="Paula Hubbard"/>
    <s v="Regular Air"/>
    <x v="1"/>
    <x v="0"/>
    <s v="Paper"/>
    <s v="Small Box"/>
    <x v="428"/>
    <n v="0.37"/>
    <n v="0.69"/>
    <s v="United States"/>
    <x v="1"/>
    <x v="16"/>
    <s v="Kearns"/>
    <n v="84118"/>
    <x v="52"/>
    <x v="1"/>
    <s v="2015"/>
    <d v="2015-02-24T00:00:00"/>
    <n v="638.38109999999995"/>
    <n v="18"/>
    <n v="925.19"/>
    <n v="90002"/>
    <x v="0"/>
    <x v="1"/>
  </r>
  <r>
    <n v="25662"/>
    <s v="Not Specified"/>
    <n v="0.05"/>
    <n v="4.9800000000000004"/>
    <n v="4.62"/>
    <n v="2653"/>
    <x v="1"/>
    <s v="Leo Kane"/>
    <s v="Regular Air"/>
    <x v="2"/>
    <x v="1"/>
    <s v="Computer Peripherals"/>
    <s v="Small Pack"/>
    <x v="395"/>
    <n v="0.64"/>
    <n v="-2.8656759906759905"/>
    <s v="United States"/>
    <x v="0"/>
    <x v="38"/>
    <s v="Derby"/>
    <n v="67037"/>
    <x v="52"/>
    <x v="1"/>
    <s v="2015"/>
    <d v="2015-02-23T00:00:00"/>
    <n v="-98.35"/>
    <n v="7"/>
    <n v="34.32"/>
    <n v="89360"/>
    <x v="0"/>
    <x v="1"/>
  </r>
  <r>
    <n v="25663"/>
    <s v="Not Specified"/>
    <n v="0.02"/>
    <n v="34.229999999999997"/>
    <n v="5.0199999999999996"/>
    <n v="2653"/>
    <x v="1"/>
    <s v="Leo Kane"/>
    <s v="Regular Air"/>
    <x v="2"/>
    <x v="2"/>
    <s v="Office Furnishings"/>
    <s v="Small Box"/>
    <x v="429"/>
    <n v="0.55000000000000004"/>
    <n v="0.69"/>
    <s v="United States"/>
    <x v="0"/>
    <x v="38"/>
    <s v="Derby"/>
    <n v="67037"/>
    <x v="52"/>
    <x v="1"/>
    <s v="2015"/>
    <d v="2015-02-24T00:00:00"/>
    <n v="270.79049999999995"/>
    <n v="11"/>
    <n v="392.45"/>
    <n v="89360"/>
    <x v="0"/>
    <x v="1"/>
  </r>
  <r>
    <n v="21390"/>
    <s v="Not Specified"/>
    <n v="0.08"/>
    <n v="9.68"/>
    <n v="2.0299999999999998"/>
    <n v="2968"/>
    <x v="1"/>
    <s v="Miriam Bowman"/>
    <s v="Regular Air"/>
    <x v="0"/>
    <x v="0"/>
    <s v="Paper"/>
    <s v="Wrap Bag"/>
    <x v="430"/>
    <n v="0.37"/>
    <n v="-49.016636197440583"/>
    <s v="United States"/>
    <x v="2"/>
    <x v="9"/>
    <s v="Hollywood"/>
    <n v="33021"/>
    <x v="52"/>
    <x v="1"/>
    <s v="2015"/>
    <d v="2015-02-24T00:00:00"/>
    <n v="-536.24199999999996"/>
    <n v="1"/>
    <n v="10.94"/>
    <n v="86085"/>
    <x v="0"/>
    <x v="1"/>
  </r>
  <r>
    <n v="21391"/>
    <s v="Not Specified"/>
    <n v="0.04"/>
    <n v="150.97999999999999"/>
    <n v="16.010000000000002"/>
    <n v="2968"/>
    <x v="1"/>
    <s v="Miriam Bowman"/>
    <s v="Delivery Truck"/>
    <x v="0"/>
    <x v="2"/>
    <s v="Tables"/>
    <s v="Jumbo Box"/>
    <x v="431"/>
    <n v="0.7"/>
    <n v="-0.17208564631245046"/>
    <s v="United States"/>
    <x v="2"/>
    <x v="9"/>
    <s v="Hollywood"/>
    <n v="33021"/>
    <x v="52"/>
    <x v="1"/>
    <s v="2015"/>
    <d v="2015-02-23T00:00:00"/>
    <n v="-125.86000000000001"/>
    <n v="5"/>
    <n v="731.38"/>
    <n v="86085"/>
    <x v="0"/>
    <x v="1"/>
  </r>
  <r>
    <n v="23898"/>
    <s v="Critical"/>
    <n v="0.03"/>
    <n v="150.88999999999999"/>
    <n v="60.2"/>
    <n v="3136"/>
    <x v="0"/>
    <s v="Lee Hancock"/>
    <s v="Delivery Truck"/>
    <x v="2"/>
    <x v="2"/>
    <s v="Chairs &amp; Chairmats"/>
    <s v="Jumbo Drum"/>
    <x v="432"/>
    <n v="0.77"/>
    <n v="-0.18850565762799529"/>
    <s v="United States"/>
    <x v="3"/>
    <x v="30"/>
    <s v="Sanford"/>
    <n v="4073"/>
    <x v="52"/>
    <x v="1"/>
    <s v="2015"/>
    <d v="2015-02-22T00:00:00"/>
    <n v="-677.87199999999996"/>
    <n v="23"/>
    <n v="3596.03"/>
    <n v="86791"/>
    <x v="0"/>
    <x v="1"/>
  </r>
  <r>
    <n v="18849"/>
    <s v="Medium"/>
    <n v="0.02"/>
    <n v="146.05000000000001"/>
    <n v="80.2"/>
    <n v="247"/>
    <x v="1"/>
    <s v="Marshall Brandt Briggs"/>
    <s v="Delivery Truck"/>
    <x v="3"/>
    <x v="2"/>
    <s v="Tables"/>
    <s v="Jumbo Box"/>
    <x v="309"/>
    <n v="0.71"/>
    <n v="-0.12669746710238014"/>
    <s v="United States"/>
    <x v="2"/>
    <x v="34"/>
    <s v="Maryville"/>
    <n v="37804"/>
    <x v="53"/>
    <x v="1"/>
    <s v="2015"/>
    <d v="2015-02-23T00:00:00"/>
    <n v="-101.19200000000001"/>
    <n v="5"/>
    <n v="798.69"/>
    <n v="89139"/>
    <x v="0"/>
    <x v="1"/>
  </r>
  <r>
    <n v="18850"/>
    <s v="Medium"/>
    <n v="0.06"/>
    <n v="65.989999999999995"/>
    <n v="5.92"/>
    <n v="247"/>
    <x v="1"/>
    <s v="Marshall Brandt Briggs"/>
    <s v="Regular Air"/>
    <x v="3"/>
    <x v="1"/>
    <s v="Telephones and Communication"/>
    <s v="Small Box"/>
    <x v="58"/>
    <n v="0.55000000000000004"/>
    <n v="-4.2064864728384105E-3"/>
    <s v="United States"/>
    <x v="2"/>
    <x v="34"/>
    <s v="Maryville"/>
    <n v="37804"/>
    <x v="53"/>
    <x v="1"/>
    <s v="2015"/>
    <d v="2015-02-24T00:00:00"/>
    <n v="-3.3320000000000336"/>
    <n v="14"/>
    <n v="792.11"/>
    <n v="89139"/>
    <x v="0"/>
    <x v="1"/>
  </r>
  <r>
    <n v="21958"/>
    <s v="High"/>
    <n v="0.01"/>
    <n v="20.98"/>
    <n v="53.03"/>
    <n v="508"/>
    <x v="1"/>
    <s v="Cameron Owens"/>
    <s v="Delivery Truck"/>
    <x v="3"/>
    <x v="0"/>
    <s v="Storage &amp; Organization"/>
    <s v="Jumbo Drum"/>
    <x v="353"/>
    <n v="0.78"/>
    <n v="-2.2933479674796748"/>
    <s v="United States"/>
    <x v="2"/>
    <x v="33"/>
    <s v="Covington"/>
    <n v="41011"/>
    <x v="53"/>
    <x v="1"/>
    <s v="2015"/>
    <d v="2015-02-23T00:00:00"/>
    <n v="-282.08179999999999"/>
    <n v="5"/>
    <n v="123"/>
    <n v="87356"/>
    <x v="0"/>
    <x v="1"/>
  </r>
  <r>
    <n v="19506"/>
    <s v="Critical"/>
    <n v="0.04"/>
    <n v="1.74"/>
    <n v="4.08"/>
    <n v="2697"/>
    <x v="1"/>
    <s v="Ricky W Clements"/>
    <s v="Regular Air"/>
    <x v="3"/>
    <x v="2"/>
    <s v="Office Furnishings"/>
    <s v="Small Pack"/>
    <x v="247"/>
    <n v="0.53"/>
    <n v="0.31815680880330122"/>
    <s v="United States"/>
    <x v="2"/>
    <x v="18"/>
    <s v="Vestavia Hills"/>
    <n v="35216"/>
    <x v="53"/>
    <x v="1"/>
    <s v="2015"/>
    <d v="2015-02-25T00:00:00"/>
    <n v="9.2519999999999989"/>
    <n v="16"/>
    <n v="29.08"/>
    <n v="87678"/>
    <x v="0"/>
    <x v="1"/>
  </r>
  <r>
    <n v="19507"/>
    <s v="Critical"/>
    <n v="0.01"/>
    <n v="119.99"/>
    <n v="56.14"/>
    <n v="2697"/>
    <x v="1"/>
    <s v="Ricky W Clements"/>
    <s v="Delivery Truck"/>
    <x v="3"/>
    <x v="1"/>
    <s v="Office Machines"/>
    <s v="Jumbo Box"/>
    <x v="181"/>
    <n v="0.39"/>
    <n v="-0.46585304155948265"/>
    <s v="United States"/>
    <x v="2"/>
    <x v="18"/>
    <s v="Vestavia Hills"/>
    <n v="35216"/>
    <x v="53"/>
    <x v="1"/>
    <s v="2015"/>
    <d v="2015-02-24T00:00:00"/>
    <n v="-1197.0419999999999"/>
    <n v="21"/>
    <n v="2569.5700000000002"/>
    <n v="87678"/>
    <x v="0"/>
    <x v="1"/>
  </r>
  <r>
    <n v="23136"/>
    <s v="Critical"/>
    <n v="0.01"/>
    <n v="13.79"/>
    <n v="8.7799999999999994"/>
    <n v="2865"/>
    <x v="1"/>
    <s v="Roberta Mitchell"/>
    <s v="Regular Air"/>
    <x v="3"/>
    <x v="2"/>
    <s v="Office Furnishings"/>
    <s v="Small Box"/>
    <x v="433"/>
    <n v="0.43"/>
    <n v="-0.64872971065631624"/>
    <s v="United States"/>
    <x v="0"/>
    <x v="19"/>
    <s v="Paris"/>
    <n v="75460"/>
    <x v="53"/>
    <x v="1"/>
    <s v="2015"/>
    <d v="2015-02-25T00:00:00"/>
    <n v="-36.770000000000003"/>
    <n v="4"/>
    <n v="56.68"/>
    <n v="90871"/>
    <x v="0"/>
    <x v="1"/>
  </r>
  <r>
    <n v="23137"/>
    <s v="Critical"/>
    <n v="0.04"/>
    <n v="33.29"/>
    <n v="8.74"/>
    <n v="2865"/>
    <x v="1"/>
    <s v="Roberta Mitchell"/>
    <s v="Regular Air"/>
    <x v="3"/>
    <x v="0"/>
    <s v="Storage &amp; Organization"/>
    <s v="Small Box"/>
    <x v="434"/>
    <n v="0.61"/>
    <n v="0.31839467330065124"/>
    <s v="United States"/>
    <x v="0"/>
    <x v="19"/>
    <s v="Paris"/>
    <n v="75460"/>
    <x v="53"/>
    <x v="1"/>
    <s v="2015"/>
    <d v="2015-02-24T00:00:00"/>
    <n v="87.03"/>
    <n v="8"/>
    <n v="273.33999999999997"/>
    <n v="90871"/>
    <x v="0"/>
    <x v="1"/>
  </r>
  <r>
    <n v="21514"/>
    <s v="High"/>
    <n v="0.1"/>
    <n v="209.37"/>
    <n v="69"/>
    <n v="2892"/>
    <x v="0"/>
    <s v="Benjamin Porter"/>
    <s v="Regular Air"/>
    <x v="2"/>
    <x v="2"/>
    <s v="Tables"/>
    <s v="Large Box"/>
    <x v="396"/>
    <n v="0.79"/>
    <n v="-7.7922621028459593E-2"/>
    <s v="United States"/>
    <x v="0"/>
    <x v="26"/>
    <s v="Livonia"/>
    <n v="48154"/>
    <x v="53"/>
    <x v="1"/>
    <s v="2015"/>
    <d v="2015-02-25T00:00:00"/>
    <n v="-165.59492040000003"/>
    <n v="11"/>
    <n v="2125.12"/>
    <n v="90011"/>
    <x v="0"/>
    <x v="1"/>
  </r>
  <r>
    <n v="21515"/>
    <s v="High"/>
    <n v="7.0000000000000007E-2"/>
    <n v="4.9800000000000004"/>
    <n v="4.7"/>
    <n v="2893"/>
    <x v="0"/>
    <s v="Kathryn Tate"/>
    <s v="Regular Air"/>
    <x v="2"/>
    <x v="0"/>
    <s v="Paper"/>
    <s v="Small Box"/>
    <x v="435"/>
    <n v="0.38"/>
    <n v="-0.48133185349611546"/>
    <s v="United States"/>
    <x v="0"/>
    <x v="26"/>
    <s v="Madison Heights"/>
    <n v="48071"/>
    <x v="53"/>
    <x v="1"/>
    <s v="2015"/>
    <d v="2015-02-24T00:00:00"/>
    <n v="-21.684000000000001"/>
    <n v="9"/>
    <n v="45.05"/>
    <n v="90011"/>
    <x v="0"/>
    <x v="1"/>
  </r>
  <r>
    <n v="20685"/>
    <s v="Not Specified"/>
    <n v="0.05"/>
    <n v="124.49"/>
    <n v="51.94"/>
    <n v="961"/>
    <x v="0"/>
    <s v="Benjamin Chan"/>
    <s v="Delivery Truck"/>
    <x v="1"/>
    <x v="2"/>
    <s v="Tables"/>
    <s v="Jumbo Box"/>
    <x v="369"/>
    <n v="0.63"/>
    <n v="-0.36766233766233769"/>
    <s v="United States"/>
    <x v="1"/>
    <x v="7"/>
    <s v="Redwood City"/>
    <n v="94061"/>
    <x v="54"/>
    <x v="1"/>
    <s v="2015"/>
    <d v="2015-02-24T00:00:00"/>
    <n v="-44.163600000000002"/>
    <n v="1"/>
    <n v="120.12"/>
    <n v="89402"/>
    <x v="0"/>
    <x v="1"/>
  </r>
  <r>
    <n v="22052"/>
    <s v="Medium"/>
    <n v="0.02"/>
    <n v="4.0599999999999996"/>
    <n v="6.89"/>
    <n v="1127"/>
    <x v="1"/>
    <s v="Ray Grady"/>
    <s v="Regular Air"/>
    <x v="2"/>
    <x v="0"/>
    <s v="Appliances"/>
    <s v="Small Box"/>
    <x v="417"/>
    <n v="0.6"/>
    <n v="-1.4030115252207751"/>
    <s v="United States"/>
    <x v="0"/>
    <x v="19"/>
    <s v="Eagle Pass"/>
    <n v="78852"/>
    <x v="54"/>
    <x v="1"/>
    <s v="2015"/>
    <d v="2015-02-26T00:00:00"/>
    <n v="-93.735199999999992"/>
    <n v="16"/>
    <n v="66.81"/>
    <n v="87221"/>
    <x v="0"/>
    <x v="1"/>
  </r>
  <r>
    <n v="20603"/>
    <s v="Critical"/>
    <n v="0.03"/>
    <n v="48.58"/>
    <n v="3.99"/>
    <n v="1649"/>
    <x v="0"/>
    <s v="Roy Hardison"/>
    <s v="Express Air"/>
    <x v="3"/>
    <x v="0"/>
    <s v="Appliances"/>
    <s v="Small Box"/>
    <x v="436"/>
    <n v="0.56000000000000005"/>
    <n v="0.69"/>
    <s v="United States"/>
    <x v="3"/>
    <x v="8"/>
    <s v="Woodmere"/>
    <n v="11598"/>
    <x v="54"/>
    <x v="1"/>
    <s v="2015"/>
    <d v="2015-02-26T00:00:00"/>
    <n v="100.13279999999999"/>
    <n v="3"/>
    <n v="145.12"/>
    <n v="91041"/>
    <x v="0"/>
    <x v="1"/>
  </r>
  <r>
    <n v="23260"/>
    <s v="Critical"/>
    <n v="0"/>
    <n v="300.98"/>
    <n v="164.73"/>
    <n v="1894"/>
    <x v="1"/>
    <s v="Maureen Herbert Hood"/>
    <s v="Delivery Truck"/>
    <x v="1"/>
    <x v="2"/>
    <s v="Chairs &amp; Chairmats"/>
    <s v="Jumbo Drum"/>
    <x v="437"/>
    <n v="0.56000000000000005"/>
    <n v="0.69"/>
    <s v="United States"/>
    <x v="0"/>
    <x v="31"/>
    <s v="Appleton"/>
    <n v="54915"/>
    <x v="54"/>
    <x v="1"/>
    <s v="2015"/>
    <d v="2015-02-25T00:00:00"/>
    <n v="2653.2914999999998"/>
    <n v="12"/>
    <n v="3845.35"/>
    <n v="91261"/>
    <x v="0"/>
    <x v="1"/>
  </r>
  <r>
    <n v="23261"/>
    <s v="Critical"/>
    <n v="0.09"/>
    <n v="2.94"/>
    <n v="0.96"/>
    <n v="1894"/>
    <x v="1"/>
    <s v="Maureen Herbert Hood"/>
    <s v="Regular Air"/>
    <x v="1"/>
    <x v="0"/>
    <s v="Pens &amp; Art Supplies"/>
    <s v="Wrap Bag"/>
    <x v="265"/>
    <n v="0.57999999999999996"/>
    <n v="-0.48806366047745359"/>
    <s v="United States"/>
    <x v="0"/>
    <x v="31"/>
    <s v="Appleton"/>
    <n v="54915"/>
    <x v="54"/>
    <x v="1"/>
    <s v="2015"/>
    <d v="2015-02-26T00:00:00"/>
    <n v="-1.84"/>
    <n v="1"/>
    <n v="3.77"/>
    <n v="91261"/>
    <x v="0"/>
    <x v="1"/>
  </r>
  <r>
    <n v="24971"/>
    <s v="High"/>
    <n v="0"/>
    <n v="195.99"/>
    <n v="8.99"/>
    <n v="1919"/>
    <x v="0"/>
    <s v="Nathan Jenkins"/>
    <s v="Regular Air"/>
    <x v="1"/>
    <x v="1"/>
    <s v="Telephones and Communication"/>
    <s v="Small Box"/>
    <x v="438"/>
    <n v="0.6"/>
    <n v="0.13011450511365566"/>
    <s v="United States"/>
    <x v="2"/>
    <x v="4"/>
    <s v="Pine Bluff"/>
    <n v="71603"/>
    <x v="54"/>
    <x v="1"/>
    <s v="2015"/>
    <d v="2015-02-25T00:00:00"/>
    <n v="114.88199999999999"/>
    <n v="5"/>
    <n v="882.93"/>
    <n v="85896"/>
    <x v="0"/>
    <x v="1"/>
  </r>
  <r>
    <n v="22369"/>
    <s v="Not Specified"/>
    <n v="0.03"/>
    <n v="7.64"/>
    <n v="5.83"/>
    <n v="2398"/>
    <x v="0"/>
    <s v="Julian F Wolfe"/>
    <s v="Regular Air"/>
    <x v="3"/>
    <x v="0"/>
    <s v="Paper"/>
    <s v="Wrap Bag"/>
    <x v="47"/>
    <n v="0.36"/>
    <n v="-0.15579599421845963"/>
    <s v="United States"/>
    <x v="0"/>
    <x v="12"/>
    <s v="Hanover Park"/>
    <n v="60103"/>
    <x v="54"/>
    <x v="1"/>
    <s v="2015"/>
    <d v="2015-02-26T00:00:00"/>
    <n v="-15.090400000000001"/>
    <n v="12"/>
    <n v="96.86"/>
    <n v="86373"/>
    <x v="0"/>
    <x v="1"/>
  </r>
  <r>
    <n v="19525"/>
    <s v="Critical"/>
    <n v="0.01"/>
    <n v="138.13999999999999"/>
    <n v="35"/>
    <n v="2660"/>
    <x v="0"/>
    <s v="Jeffrey Page"/>
    <s v="Regular Air"/>
    <x v="0"/>
    <x v="0"/>
    <s v="Storage &amp; Organization"/>
    <s v="Large Box"/>
    <x v="439"/>
    <m/>
    <n v="-0.53671769360466093"/>
    <s v="United States"/>
    <x v="3"/>
    <x v="30"/>
    <s v="Gorham"/>
    <n v="4038"/>
    <x v="54"/>
    <x v="1"/>
    <s v="2015"/>
    <d v="2015-02-26T00:00:00"/>
    <n v="-321.51"/>
    <n v="4"/>
    <n v="599.03"/>
    <n v="86486"/>
    <x v="0"/>
    <x v="1"/>
  </r>
  <r>
    <n v="20604"/>
    <s v="Low"/>
    <n v="0.1"/>
    <n v="50.98"/>
    <n v="22.24"/>
    <n v="851"/>
    <x v="1"/>
    <s v="Helen H Heller"/>
    <s v="Regular Air"/>
    <x v="3"/>
    <x v="2"/>
    <s v="Office Furnishings"/>
    <s v="Large Box"/>
    <x v="440"/>
    <n v="0.55000000000000004"/>
    <n v="0.32638126600804979"/>
    <s v="United States"/>
    <x v="1"/>
    <x v="7"/>
    <s v="Hacienda Heights"/>
    <n v="91745"/>
    <x v="55"/>
    <x v="1"/>
    <s v="2015"/>
    <d v="2015-02-27T00:00:00"/>
    <n v="98.12"/>
    <n v="6"/>
    <n v="300.63"/>
    <n v="88568"/>
    <x v="0"/>
    <x v="1"/>
  </r>
  <r>
    <n v="24774"/>
    <s v="Not Specified"/>
    <n v="0.04"/>
    <n v="29.18"/>
    <n v="8.5500000000000007"/>
    <n v="868"/>
    <x v="1"/>
    <s v="Sharon Ellis"/>
    <s v="Express Air"/>
    <x v="3"/>
    <x v="2"/>
    <s v="Office Furnishings"/>
    <s v="Small Box"/>
    <x v="441"/>
    <n v="0.42"/>
    <n v="0.69"/>
    <s v="United States"/>
    <x v="0"/>
    <x v="11"/>
    <s v="Shoreview"/>
    <n v="55126"/>
    <x v="55"/>
    <x v="1"/>
    <s v="2015"/>
    <d v="2015-02-27T00:00:00"/>
    <n v="201.7353"/>
    <n v="10"/>
    <n v="292.37"/>
    <n v="91194"/>
    <x v="0"/>
    <x v="1"/>
  </r>
  <r>
    <n v="24775"/>
    <s v="Not Specified"/>
    <n v="0"/>
    <n v="80.98"/>
    <n v="35"/>
    <n v="868"/>
    <x v="1"/>
    <s v="Sharon Ellis"/>
    <s v="Regular Air"/>
    <x v="3"/>
    <x v="0"/>
    <s v="Storage &amp; Organization"/>
    <s v="Large Box"/>
    <x v="223"/>
    <n v="0.83"/>
    <n v="-1.0029145125148289"/>
    <s v="United States"/>
    <x v="0"/>
    <x v="11"/>
    <s v="Shoreview"/>
    <n v="55126"/>
    <x v="55"/>
    <x v="1"/>
    <s v="2015"/>
    <d v="2015-02-27T00:00:00"/>
    <n v="-684.78"/>
    <n v="8"/>
    <n v="682.79"/>
    <n v="91194"/>
    <x v="0"/>
    <x v="1"/>
  </r>
  <r>
    <n v="4131"/>
    <s v="High"/>
    <n v="0.05"/>
    <n v="52.4"/>
    <n v="16.11"/>
    <n v="1193"/>
    <x v="1"/>
    <s v="Louis Parrish"/>
    <s v="Regular Air"/>
    <x v="2"/>
    <x v="0"/>
    <s v="Binders and Binder Accessories"/>
    <s v="Small Box"/>
    <x v="442"/>
    <n v="0.39"/>
    <n v="0.13003612318753113"/>
    <s v="United States"/>
    <x v="3"/>
    <x v="32"/>
    <s v="Washington"/>
    <n v="20016"/>
    <x v="55"/>
    <x v="1"/>
    <s v="2015"/>
    <d v="2015-02-27T00:00:00"/>
    <n v="592.52650000000006"/>
    <n v="85"/>
    <n v="4556.63"/>
    <n v="29350"/>
    <x v="0"/>
    <x v="1"/>
  </r>
  <r>
    <n v="4133"/>
    <s v="High"/>
    <n v="0.05"/>
    <n v="36.549999999999997"/>
    <n v="13.89"/>
    <n v="1193"/>
    <x v="1"/>
    <s v="Louis Parrish"/>
    <s v="Express Air"/>
    <x v="2"/>
    <x v="0"/>
    <s v="Pens &amp; Art Supplies"/>
    <s v="Wrap Bag"/>
    <x v="443"/>
    <n v="0.41"/>
    <n v="7.8952455563808033E-2"/>
    <s v="United States"/>
    <x v="3"/>
    <x v="32"/>
    <s v="Washington"/>
    <n v="20016"/>
    <x v="55"/>
    <x v="1"/>
    <s v="2015"/>
    <d v="2015-02-26T00:00:00"/>
    <n v="232.8"/>
    <n v="83"/>
    <n v="2948.61"/>
    <n v="29350"/>
    <x v="0"/>
    <x v="1"/>
  </r>
  <r>
    <n v="22132"/>
    <s v="High"/>
    <n v="0.1"/>
    <n v="15.14"/>
    <n v="4.53"/>
    <n v="1199"/>
    <x v="0"/>
    <s v="Edward Lamm"/>
    <s v="Regular Air"/>
    <x v="2"/>
    <x v="0"/>
    <s v="Storage &amp; Organization"/>
    <s v="Small Box"/>
    <x v="444"/>
    <n v="0.81"/>
    <n v="-0.33121724092058002"/>
    <s v="United States"/>
    <x v="3"/>
    <x v="47"/>
    <s v="Nashua"/>
    <n v="3060"/>
    <x v="55"/>
    <x v="1"/>
    <s v="2015"/>
    <d v="2015-02-28T00:00:00"/>
    <n v="-24.897600000000001"/>
    <n v="5"/>
    <n v="75.17"/>
    <n v="87585"/>
    <x v="0"/>
    <x v="1"/>
  </r>
  <r>
    <n v="22131"/>
    <s v="High"/>
    <n v="0.05"/>
    <n v="52.4"/>
    <n v="16.11"/>
    <n v="1200"/>
    <x v="0"/>
    <s v="Beth English"/>
    <s v="Regular Air"/>
    <x v="2"/>
    <x v="0"/>
    <s v="Binders and Binder Accessories"/>
    <s v="Small Box"/>
    <x v="442"/>
    <n v="0.39"/>
    <n v="0.69"/>
    <s v="United States"/>
    <x v="3"/>
    <x v="36"/>
    <s v="Elmwood Park"/>
    <n v="7407"/>
    <x v="55"/>
    <x v="1"/>
    <s v="2015"/>
    <d v="2015-02-27T00:00:00"/>
    <n v="776.7743999999999"/>
    <n v="21"/>
    <n v="1125.76"/>
    <n v="87585"/>
    <x v="0"/>
    <x v="1"/>
  </r>
  <r>
    <n v="22133"/>
    <s v="High"/>
    <n v="0.05"/>
    <n v="36.549999999999997"/>
    <n v="13.89"/>
    <n v="1202"/>
    <x v="0"/>
    <s v="Faye Wolf"/>
    <s v="Express Air"/>
    <x v="2"/>
    <x v="0"/>
    <s v="Pens &amp; Art Supplies"/>
    <s v="Wrap Bag"/>
    <x v="443"/>
    <n v="0.41"/>
    <n v="0.46183665536238488"/>
    <s v="United States"/>
    <x v="3"/>
    <x v="36"/>
    <s v="South Orange"/>
    <n v="7079"/>
    <x v="55"/>
    <x v="1"/>
    <s v="2015"/>
    <d v="2015-02-26T00:00:00"/>
    <n v="344.54399999999998"/>
    <n v="21"/>
    <n v="746.03"/>
    <n v="87585"/>
    <x v="0"/>
    <x v="1"/>
  </r>
  <r>
    <n v="24890"/>
    <s v="High"/>
    <n v="0.06"/>
    <n v="8.33"/>
    <n v="1.99"/>
    <n v="2361"/>
    <x v="0"/>
    <s v="Vincent Daniel"/>
    <s v="Regular Air"/>
    <x v="3"/>
    <x v="1"/>
    <s v="Computer Peripherals"/>
    <s v="Small Pack"/>
    <x v="375"/>
    <n v="0.52"/>
    <n v="-40.614840989399298"/>
    <s v="United States"/>
    <x v="2"/>
    <x v="9"/>
    <s v="Fruit Cove"/>
    <n v="32259"/>
    <x v="55"/>
    <x v="1"/>
    <s v="2015"/>
    <d v="2015-02-26T00:00:00"/>
    <n v="-344.82000000000005"/>
    <n v="1"/>
    <n v="8.49"/>
    <n v="88266"/>
    <x v="0"/>
    <x v="1"/>
  </r>
  <r>
    <n v="20435"/>
    <s v="Medium"/>
    <n v="7.0000000000000007E-2"/>
    <n v="2.61"/>
    <n v="0.5"/>
    <n v="2980"/>
    <x v="1"/>
    <s v="Joanna Kenney"/>
    <s v="Regular Air"/>
    <x v="3"/>
    <x v="0"/>
    <s v="Labels"/>
    <s v="Small Box"/>
    <x v="445"/>
    <n v="0.39"/>
    <n v="0.69"/>
    <s v="United States"/>
    <x v="3"/>
    <x v="28"/>
    <s v="Sandusky"/>
    <n v="44870"/>
    <x v="55"/>
    <x v="1"/>
    <s v="2015"/>
    <d v="2015-02-27T00:00:00"/>
    <n v="10.798499999999999"/>
    <n v="6"/>
    <n v="15.65"/>
    <n v="86547"/>
    <x v="0"/>
    <x v="1"/>
  </r>
  <r>
    <n v="21992"/>
    <s v="High"/>
    <n v="0.08"/>
    <n v="415.88"/>
    <n v="11.37"/>
    <n v="573"/>
    <x v="1"/>
    <s v="Vanessa Winstead"/>
    <s v="Regular Air"/>
    <x v="3"/>
    <x v="0"/>
    <s v="Storage &amp; Organization"/>
    <s v="Small Box"/>
    <x v="446"/>
    <n v="0.56999999999999995"/>
    <n v="-0.66347215030697537"/>
    <s v="United States"/>
    <x v="0"/>
    <x v="12"/>
    <s v="Pekin"/>
    <n v="61554"/>
    <x v="56"/>
    <x v="1"/>
    <s v="2015"/>
    <d v="2015-02-27T00:00:00"/>
    <n v="-269.08440000000002"/>
    <n v="1"/>
    <n v="405.57"/>
    <n v="86556"/>
    <x v="0"/>
    <x v="1"/>
  </r>
  <r>
    <n v="22248"/>
    <s v="Medium"/>
    <n v="0.1"/>
    <n v="6.88"/>
    <n v="2"/>
    <n v="621"/>
    <x v="0"/>
    <s v="Heather Stern"/>
    <s v="Regular Air"/>
    <x v="1"/>
    <x v="0"/>
    <s v="Paper"/>
    <s v="Wrap Bag"/>
    <x v="273"/>
    <n v="0.39"/>
    <n v="0.58550540368722193"/>
    <s v="United States"/>
    <x v="3"/>
    <x v="22"/>
    <s v="Newington"/>
    <n v="6111"/>
    <x v="56"/>
    <x v="1"/>
    <s v="2015"/>
    <d v="2015-02-27T00:00:00"/>
    <n v="18.420000000000002"/>
    <n v="5"/>
    <n v="31.46"/>
    <n v="91432"/>
    <x v="1"/>
    <x v="1"/>
  </r>
  <r>
    <n v="22247"/>
    <s v="Medium"/>
    <n v="0.06"/>
    <n v="195.99"/>
    <n v="8.99"/>
    <n v="622"/>
    <x v="0"/>
    <s v="Hazel Khan"/>
    <s v="Regular Air"/>
    <x v="1"/>
    <x v="1"/>
    <s v="Telephones and Communication"/>
    <s v="Small Box"/>
    <x v="438"/>
    <n v="0.6"/>
    <n v="0.36826243189984931"/>
    <s v="United States"/>
    <x v="3"/>
    <x v="30"/>
    <s v="Auburn"/>
    <n v="4210"/>
    <x v="56"/>
    <x v="1"/>
    <s v="2015"/>
    <d v="2015-02-28T00:00:00"/>
    <n v="349.47"/>
    <n v="6"/>
    <n v="948.97"/>
    <n v="91432"/>
    <x v="0"/>
    <x v="1"/>
  </r>
  <r>
    <n v="19947"/>
    <s v="Low"/>
    <n v="0.04"/>
    <n v="6.48"/>
    <n v="5.16"/>
    <n v="865"/>
    <x v="1"/>
    <s v="Dana Burgess"/>
    <s v="Express Air"/>
    <x v="3"/>
    <x v="0"/>
    <s v="Paper"/>
    <s v="Small Box"/>
    <x v="447"/>
    <n v="0.37"/>
    <n v="-0.1282774513192764"/>
    <s v="United States"/>
    <x v="0"/>
    <x v="0"/>
    <s v="East Chicago"/>
    <n v="46312"/>
    <x v="56"/>
    <x v="1"/>
    <s v="2015"/>
    <d v="2015-03-02T00:00:00"/>
    <n v="-11.1332"/>
    <n v="12"/>
    <n v="86.79"/>
    <n v="90675"/>
    <x v="0"/>
    <x v="1"/>
  </r>
  <r>
    <n v="22288"/>
    <s v="Critical"/>
    <n v="0.09"/>
    <n v="35.99"/>
    <n v="5.99"/>
    <n v="907"/>
    <x v="1"/>
    <s v="Rachel Casey"/>
    <s v="Regular Air"/>
    <x v="1"/>
    <x v="1"/>
    <s v="Telephones and Communication"/>
    <s v="Wrap Bag"/>
    <x v="448"/>
    <n v="0.38"/>
    <n v="0.75406662269129299"/>
    <s v="United States"/>
    <x v="2"/>
    <x v="33"/>
    <s v="Henderson"/>
    <n v="42420"/>
    <x v="56"/>
    <x v="1"/>
    <s v="2015"/>
    <d v="2015-02-27T00:00:00"/>
    <n v="114.3165"/>
    <n v="5"/>
    <n v="151.6"/>
    <n v="86459"/>
    <x v="0"/>
    <x v="1"/>
  </r>
  <r>
    <n v="26109"/>
    <s v="Critical"/>
    <n v="0.08"/>
    <n v="55.48"/>
    <n v="6.79"/>
    <n v="1639"/>
    <x v="0"/>
    <s v="Marvin Rollins"/>
    <s v="Regular Air"/>
    <x v="1"/>
    <x v="0"/>
    <s v="Paper"/>
    <s v="Small Box"/>
    <x v="427"/>
    <n v="0.37"/>
    <n v="0.69000000000000006"/>
    <s v="United States"/>
    <x v="3"/>
    <x v="22"/>
    <s v="Stamford"/>
    <n v="6901"/>
    <x v="56"/>
    <x v="1"/>
    <s v="2015"/>
    <d v="2015-02-28T00:00:00"/>
    <n v="147.75659999999999"/>
    <n v="4"/>
    <n v="214.14"/>
    <n v="89705"/>
    <x v="0"/>
    <x v="1"/>
  </r>
  <r>
    <n v="24187"/>
    <s v="High"/>
    <n v="0.1"/>
    <n v="3.6"/>
    <n v="2.2000000000000002"/>
    <n v="1665"/>
    <x v="0"/>
    <s v="Elsie Pridgen"/>
    <s v="Regular Air"/>
    <x v="2"/>
    <x v="0"/>
    <s v="Paper"/>
    <s v="Wrap Bag"/>
    <x v="449"/>
    <n v="0.39"/>
    <n v="-1.187948350071736"/>
    <s v="United States"/>
    <x v="1"/>
    <x v="7"/>
    <s v="Laguna Hills"/>
    <n v="92653"/>
    <x v="56"/>
    <x v="1"/>
    <s v="2015"/>
    <d v="2015-02-27T00:00:00"/>
    <n v="-8.2799999999999994"/>
    <n v="2"/>
    <n v="6.97"/>
    <n v="90678"/>
    <x v="0"/>
    <x v="1"/>
  </r>
  <r>
    <n v="21066"/>
    <s v="Critical"/>
    <n v="7.0000000000000007E-2"/>
    <n v="226.67"/>
    <n v="28.16"/>
    <n v="2114"/>
    <x v="1"/>
    <s v="Paige Mason"/>
    <s v="Delivery Truck"/>
    <x v="3"/>
    <x v="2"/>
    <s v="Chairs &amp; Chairmats"/>
    <s v="Jumbo Drum"/>
    <x v="450"/>
    <n v="0.59"/>
    <n v="0.20761599499667746"/>
    <s v="United States"/>
    <x v="2"/>
    <x v="25"/>
    <s v="Norfolk"/>
    <n v="23518"/>
    <x v="56"/>
    <x v="1"/>
    <s v="2015"/>
    <d v="2015-02-27T00:00:00"/>
    <n v="53.114399999999996"/>
    <n v="1"/>
    <n v="255.83"/>
    <n v="88405"/>
    <x v="0"/>
    <x v="1"/>
  </r>
  <r>
    <n v="21067"/>
    <s v="Critical"/>
    <n v="0.08"/>
    <n v="20.98"/>
    <n v="53.03"/>
    <n v="2114"/>
    <x v="1"/>
    <s v="Paige Mason"/>
    <s v="Delivery Truck"/>
    <x v="3"/>
    <x v="0"/>
    <s v="Storage &amp; Organization"/>
    <s v="Jumbo Drum"/>
    <x v="353"/>
    <n v="0.78"/>
    <n v="2.0755971318676101E-2"/>
    <s v="United States"/>
    <x v="2"/>
    <x v="25"/>
    <s v="Norfolk"/>
    <n v="23518"/>
    <x v="56"/>
    <x v="1"/>
    <s v="2015"/>
    <d v="2015-02-28T00:00:00"/>
    <n v="8.7420000000000009"/>
    <n v="20"/>
    <n v="421.18"/>
    <n v="88405"/>
    <x v="0"/>
    <x v="1"/>
  </r>
  <r>
    <n v="18169"/>
    <s v="Critical"/>
    <n v="0.02"/>
    <n v="5.34"/>
    <n v="2.99"/>
    <n v="2979"/>
    <x v="1"/>
    <s v="Lloyd Dolan"/>
    <s v="Regular Air"/>
    <x v="3"/>
    <x v="0"/>
    <s v="Binders and Binder Accessories"/>
    <s v="Small Box"/>
    <x v="451"/>
    <n v="0.38"/>
    <n v="0.15247624532104812"/>
    <s v="United States"/>
    <x v="0"/>
    <x v="39"/>
    <s v="Dickinson"/>
    <n v="58601"/>
    <x v="56"/>
    <x v="1"/>
    <s v="2015"/>
    <d v="2015-02-28T00:00:00"/>
    <n v="5.2955000000000005"/>
    <n v="6"/>
    <n v="34.729999999999997"/>
    <n v="86545"/>
    <x v="0"/>
    <x v="1"/>
  </r>
  <r>
    <n v="18170"/>
    <s v="Critical"/>
    <n v="0.03"/>
    <n v="40.98"/>
    <n v="7.47"/>
    <n v="2979"/>
    <x v="1"/>
    <s v="Lloyd Dolan"/>
    <s v="Regular Air"/>
    <x v="3"/>
    <x v="0"/>
    <s v="Binders and Binder Accessories"/>
    <s v="Small Box"/>
    <x v="452"/>
    <n v="0.37"/>
    <n v="0.69"/>
    <s v="United States"/>
    <x v="0"/>
    <x v="39"/>
    <s v="Dickinson"/>
    <n v="58601"/>
    <x v="56"/>
    <x v="1"/>
    <s v="2015"/>
    <d v="2015-02-27T00:00:00"/>
    <n v="170.79569999999998"/>
    <n v="6"/>
    <n v="247.53"/>
    <n v="86545"/>
    <x v="0"/>
    <x v="1"/>
  </r>
  <r>
    <n v="20516"/>
    <s v="Medium"/>
    <n v="7.0000000000000007E-2"/>
    <n v="8.33"/>
    <n v="1.99"/>
    <n v="3063"/>
    <x v="1"/>
    <s v="Ann Steele"/>
    <s v="Regular Air"/>
    <x v="2"/>
    <x v="1"/>
    <s v="Computer Peripherals"/>
    <s v="Small Pack"/>
    <x v="375"/>
    <n v="0.52"/>
    <n v="0.23766905330151153"/>
    <s v="United States"/>
    <x v="1"/>
    <x v="6"/>
    <s v="Kirkland"/>
    <n v="98034"/>
    <x v="56"/>
    <x v="1"/>
    <s v="2015"/>
    <d v="2015-02-28T00:00:00"/>
    <n v="11.95"/>
    <n v="6"/>
    <n v="50.28"/>
    <n v="88447"/>
    <x v="0"/>
    <x v="1"/>
  </r>
  <r>
    <n v="20517"/>
    <s v="Medium"/>
    <n v="0.03"/>
    <n v="499.99"/>
    <n v="24.49"/>
    <n v="3063"/>
    <x v="1"/>
    <s v="Ann Steele"/>
    <s v="Regular Air"/>
    <x v="2"/>
    <x v="1"/>
    <s v="Copiers and Fax"/>
    <s v="Large Box"/>
    <x v="453"/>
    <n v="0.36"/>
    <n v="0.69"/>
    <s v="United States"/>
    <x v="1"/>
    <x v="6"/>
    <s v="Kirkland"/>
    <n v="98034"/>
    <x v="56"/>
    <x v="1"/>
    <s v="2015"/>
    <d v="2015-02-27T00:00:00"/>
    <n v="1773.6104999999998"/>
    <n v="5"/>
    <n v="2570.4499999999998"/>
    <n v="88447"/>
    <x v="0"/>
    <x v="1"/>
  </r>
  <r>
    <n v="23629"/>
    <s v="Low"/>
    <n v="0.06"/>
    <n v="130.97999999999999"/>
    <n v="54.74"/>
    <n v="751"/>
    <x v="0"/>
    <s v="David Wrenn"/>
    <s v="Delivery Truck"/>
    <x v="3"/>
    <x v="2"/>
    <s v="Bookcases"/>
    <s v="Jumbo Box"/>
    <x v="454"/>
    <n v="0.69"/>
    <n v="3.5856573705179286E-2"/>
    <s v="United States"/>
    <x v="2"/>
    <x v="33"/>
    <s v="Georgetown"/>
    <n v="40324"/>
    <x v="57"/>
    <x v="1"/>
    <s v="2015"/>
    <d v="2015-03-06T00:00:00"/>
    <n v="14.76"/>
    <n v="3"/>
    <n v="411.64"/>
    <n v="91201"/>
    <x v="0"/>
    <x v="1"/>
  </r>
  <r>
    <n v="20167"/>
    <s v="High"/>
    <n v="0.02"/>
    <n v="40.99"/>
    <n v="17.48"/>
    <n v="1005"/>
    <x v="1"/>
    <s v="Lloyd Dickson"/>
    <s v="Regular Air"/>
    <x v="0"/>
    <x v="0"/>
    <s v="Paper"/>
    <s v="Small Box"/>
    <x v="455"/>
    <n v="0.36"/>
    <n v="0.57983523247372248"/>
    <s v="United States"/>
    <x v="0"/>
    <x v="12"/>
    <s v="Buffalo Grove"/>
    <n v="60089"/>
    <x v="57"/>
    <x v="1"/>
    <s v="2015"/>
    <d v="2015-02-28T00:00:00"/>
    <n v="551.09280000000001"/>
    <n v="23"/>
    <n v="950.43"/>
    <n v="90044"/>
    <x v="0"/>
    <x v="1"/>
  </r>
  <r>
    <n v="6711"/>
    <s v="High"/>
    <n v="0"/>
    <n v="6.68"/>
    <n v="5.66"/>
    <n v="1044"/>
    <x v="1"/>
    <s v="Erin Ballard"/>
    <s v="Regular Air"/>
    <x v="1"/>
    <x v="0"/>
    <s v="Paper"/>
    <s v="Small Box"/>
    <x v="339"/>
    <n v="0.37"/>
    <n v="-0.12461937155814706"/>
    <s v="United States"/>
    <x v="1"/>
    <x v="7"/>
    <s v="Los Angeles"/>
    <n v="90004"/>
    <x v="57"/>
    <x v="1"/>
    <s v="2015"/>
    <d v="2015-02-28T00:00:00"/>
    <n v="-76.94"/>
    <n v="90"/>
    <n v="617.4"/>
    <n v="47813"/>
    <x v="0"/>
    <x v="1"/>
  </r>
  <r>
    <n v="24711"/>
    <s v="High"/>
    <n v="0"/>
    <n v="6.68"/>
    <n v="5.66"/>
    <n v="1047"/>
    <x v="0"/>
    <s v="Gayle Pearson"/>
    <s v="Regular Air"/>
    <x v="1"/>
    <x v="0"/>
    <s v="Paper"/>
    <s v="Small Box"/>
    <x v="339"/>
    <n v="0.37"/>
    <n v="-0.25357332995309928"/>
    <s v="United States"/>
    <x v="3"/>
    <x v="35"/>
    <s v="Boston"/>
    <n v="2109"/>
    <x v="57"/>
    <x v="1"/>
    <s v="2015"/>
    <d v="2015-02-28T00:00:00"/>
    <n v="-40.008800000000001"/>
    <n v="23"/>
    <n v="157.78"/>
    <n v="89389"/>
    <x v="0"/>
    <x v="1"/>
  </r>
  <r>
    <n v="19477"/>
    <s v="Low"/>
    <n v="0.04"/>
    <n v="8.5"/>
    <n v="1.99"/>
    <n v="1754"/>
    <x v="1"/>
    <s v="Nelson Hong"/>
    <s v="Regular Air"/>
    <x v="2"/>
    <x v="1"/>
    <s v="Computer Peripherals"/>
    <s v="Small Pack"/>
    <x v="456"/>
    <n v="0.49"/>
    <n v="0.36497596356582612"/>
    <s v="United States"/>
    <x v="1"/>
    <x v="7"/>
    <s v="Torrance"/>
    <n v="90503"/>
    <x v="57"/>
    <x v="1"/>
    <s v="2015"/>
    <d v="2015-02-28T00:00:00"/>
    <n v="43.275199999999998"/>
    <n v="14"/>
    <n v="118.57"/>
    <n v="90178"/>
    <x v="0"/>
    <x v="1"/>
  </r>
  <r>
    <n v="19478"/>
    <s v="Low"/>
    <n v="0.1"/>
    <n v="15.99"/>
    <n v="9.4"/>
    <n v="1754"/>
    <x v="1"/>
    <s v="Nelson Hong"/>
    <s v="Regular Air"/>
    <x v="2"/>
    <x v="1"/>
    <s v="Office Machines"/>
    <s v="Small Box"/>
    <x v="194"/>
    <n v="0.49"/>
    <n v="-0.4557017742544357"/>
    <s v="United States"/>
    <x v="1"/>
    <x v="7"/>
    <s v="Torrance"/>
    <n v="90503"/>
    <x v="57"/>
    <x v="1"/>
    <s v="2015"/>
    <d v="2015-02-27T00:00:00"/>
    <n v="-36.214620000000004"/>
    <n v="5"/>
    <n v="79.47"/>
    <n v="90178"/>
    <x v="0"/>
    <x v="1"/>
  </r>
  <r>
    <n v="19479"/>
    <s v="Low"/>
    <n v="0.09"/>
    <n v="95.99"/>
    <n v="8.99"/>
    <n v="1754"/>
    <x v="1"/>
    <s v="Nelson Hong"/>
    <s v="Regular Air"/>
    <x v="2"/>
    <x v="1"/>
    <s v="Telephones and Communication"/>
    <s v="Small Box"/>
    <x v="457"/>
    <n v="0.56999999999999995"/>
    <n v="1.1211835225098842E-2"/>
    <s v="United States"/>
    <x v="1"/>
    <x v="7"/>
    <s v="Torrance"/>
    <n v="90503"/>
    <x v="57"/>
    <x v="1"/>
    <s v="2015"/>
    <d v="2015-03-03T00:00:00"/>
    <n v="7.032960000000001"/>
    <n v="8"/>
    <n v="627.28"/>
    <n v="90178"/>
    <x v="0"/>
    <x v="1"/>
  </r>
  <r>
    <n v="18962"/>
    <s v="Critical"/>
    <n v="0.03"/>
    <n v="11.99"/>
    <n v="5.99"/>
    <n v="1916"/>
    <x v="1"/>
    <s v="Marcia Feldman"/>
    <s v="Regular Air"/>
    <x v="1"/>
    <x v="1"/>
    <s v="Office Machines"/>
    <s v="Medium Box"/>
    <x v="458"/>
    <n v="0.36"/>
    <n v="-2.5803846153846157"/>
    <s v="United States"/>
    <x v="2"/>
    <x v="4"/>
    <s v="Little Rock"/>
    <n v="72209"/>
    <x v="57"/>
    <x v="1"/>
    <s v="2015"/>
    <d v="2015-02-28T00:00:00"/>
    <n v="-216.02980000000002"/>
    <n v="7"/>
    <n v="83.72"/>
    <n v="85893"/>
    <x v="0"/>
    <x v="1"/>
  </r>
  <r>
    <n v="22580"/>
    <s v="Medium"/>
    <n v="0.04"/>
    <n v="2.08"/>
    <n v="1.49"/>
    <n v="2466"/>
    <x v="1"/>
    <s v="Gilbert Godfrey"/>
    <s v="Regular Air"/>
    <x v="3"/>
    <x v="0"/>
    <s v="Binders and Binder Accessories"/>
    <s v="Small Box"/>
    <x v="459"/>
    <n v="0.36"/>
    <n v="-0.25183209207853757"/>
    <s v="United States"/>
    <x v="0"/>
    <x v="26"/>
    <s v="Sault Sainte Marie"/>
    <n v="49783"/>
    <x v="57"/>
    <x v="1"/>
    <s v="2015"/>
    <d v="2015-02-28T00:00:00"/>
    <n v="-3.71956"/>
    <n v="7"/>
    <n v="14.77"/>
    <n v="88136"/>
    <x v="0"/>
    <x v="1"/>
  </r>
  <r>
    <n v="22582"/>
    <s v="Medium"/>
    <n v="0.02"/>
    <n v="53.98"/>
    <n v="5.5"/>
    <n v="2466"/>
    <x v="1"/>
    <s v="Gilbert Godfrey"/>
    <s v="Express Air"/>
    <x v="3"/>
    <x v="1"/>
    <s v="Computer Peripherals"/>
    <s v="Small Box"/>
    <x v="460"/>
    <n v="0.62"/>
    <n v="0.23263751055141108"/>
    <s v="United States"/>
    <x v="0"/>
    <x v="26"/>
    <s v="Sault Sainte Marie"/>
    <n v="49783"/>
    <x v="57"/>
    <x v="1"/>
    <s v="2015"/>
    <d v="2015-02-28T00:00:00"/>
    <n v="101.97200000000001"/>
    <n v="8"/>
    <n v="438.33"/>
    <n v="88136"/>
    <x v="0"/>
    <x v="1"/>
  </r>
  <r>
    <n v="22583"/>
    <s v="Medium"/>
    <n v="0.05"/>
    <n v="4.9800000000000004"/>
    <n v="5.0199999999999996"/>
    <n v="2466"/>
    <x v="1"/>
    <s v="Gilbert Godfrey"/>
    <s v="Regular Air"/>
    <x v="3"/>
    <x v="0"/>
    <s v="Paper"/>
    <s v="Small Box"/>
    <x v="461"/>
    <n v="0.38"/>
    <n v="-0.43649435843610596"/>
    <s v="United States"/>
    <x v="0"/>
    <x v="26"/>
    <s v="Sault Sainte Marie"/>
    <n v="49783"/>
    <x v="57"/>
    <x v="1"/>
    <s v="2015"/>
    <d v="2015-02-27T00:00:00"/>
    <n v="-16.634799999999998"/>
    <n v="7"/>
    <n v="38.11"/>
    <n v="88136"/>
    <x v="0"/>
    <x v="1"/>
  </r>
  <r>
    <n v="20789"/>
    <s v="Not Specified"/>
    <n v="0"/>
    <n v="8.5"/>
    <n v="1.99"/>
    <n v="719"/>
    <x v="1"/>
    <s v="Stephen Lam"/>
    <s v="Regular Air"/>
    <x v="3"/>
    <x v="1"/>
    <s v="Computer Peripherals"/>
    <s v="Small Pack"/>
    <x v="456"/>
    <n v="0.49"/>
    <n v="0.58679427402862994"/>
    <s v="United States"/>
    <x v="1"/>
    <x v="27"/>
    <s v="Pahrump"/>
    <n v="89041"/>
    <x v="58"/>
    <x v="1"/>
    <s v="2015"/>
    <d v="2015-03-02T00:00:00"/>
    <n v="71.735600000000005"/>
    <n v="14"/>
    <n v="122.25"/>
    <n v="89344"/>
    <x v="0"/>
    <x v="1"/>
  </r>
  <r>
    <n v="20790"/>
    <s v="Not Specified"/>
    <n v="0.03"/>
    <n v="95.43"/>
    <n v="19.989999999999998"/>
    <n v="719"/>
    <x v="1"/>
    <s v="Stephen Lam"/>
    <s v="Regular Air"/>
    <x v="3"/>
    <x v="0"/>
    <s v="Storage &amp; Organization"/>
    <s v="Small Box"/>
    <x v="462"/>
    <n v="0.79"/>
    <n v="-0.38488427386093454"/>
    <s v="United States"/>
    <x v="1"/>
    <x v="27"/>
    <s v="Pahrump"/>
    <n v="89041"/>
    <x v="58"/>
    <x v="1"/>
    <s v="2015"/>
    <d v="2015-03-02T00:00:00"/>
    <n v="-79.320800000000006"/>
    <n v="2"/>
    <n v="206.09"/>
    <n v="89344"/>
    <x v="0"/>
    <x v="1"/>
  </r>
  <r>
    <n v="20536"/>
    <s v="Low"/>
    <n v="0.03"/>
    <n v="284.98"/>
    <n v="69.55"/>
    <n v="972"/>
    <x v="1"/>
    <s v="Gregory Holden"/>
    <s v="Delivery Truck"/>
    <x v="3"/>
    <x v="2"/>
    <s v="Chairs &amp; Chairmats"/>
    <s v="Jumbo Drum"/>
    <x v="463"/>
    <n v="0.6"/>
    <n v="-0.18822693661403339"/>
    <s v="United States"/>
    <x v="1"/>
    <x v="7"/>
    <s v="Riverside"/>
    <n v="92503"/>
    <x v="58"/>
    <x v="1"/>
    <s v="2015"/>
    <d v="2015-03-05T00:00:00"/>
    <n v="-116.584"/>
    <n v="2"/>
    <n v="619.38"/>
    <n v="87259"/>
    <x v="0"/>
    <x v="1"/>
  </r>
  <r>
    <n v="20537"/>
    <s v="Low"/>
    <n v="0"/>
    <n v="12.99"/>
    <n v="14.37"/>
    <n v="972"/>
    <x v="1"/>
    <s v="Gregory Holden"/>
    <s v="Regular Air"/>
    <x v="3"/>
    <x v="2"/>
    <s v="Office Furnishings"/>
    <s v="Large Box"/>
    <x v="116"/>
    <n v="0.73"/>
    <n v="0.69"/>
    <s v="United States"/>
    <x v="1"/>
    <x v="7"/>
    <s v="Riverside"/>
    <n v="92503"/>
    <x v="58"/>
    <x v="1"/>
    <s v="2015"/>
    <d v="2015-02-28T00:00:00"/>
    <n v="12.896100000000001"/>
    <n v="1"/>
    <n v="18.690000000000001"/>
    <n v="87259"/>
    <x v="0"/>
    <x v="1"/>
  </r>
  <r>
    <n v="22745"/>
    <s v="Not Specified"/>
    <n v="0.05"/>
    <n v="9.65"/>
    <n v="6.22"/>
    <n v="1482"/>
    <x v="1"/>
    <s v="Michael Tanner"/>
    <s v="Regular Air"/>
    <x v="3"/>
    <x v="2"/>
    <s v="Office Furnishings"/>
    <s v="Small Box"/>
    <x v="413"/>
    <n v="0.55000000000000004"/>
    <n v="-9.6756971058543681E-2"/>
    <s v="United States"/>
    <x v="0"/>
    <x v="26"/>
    <s v="Bay City"/>
    <n v="48708"/>
    <x v="58"/>
    <x v="1"/>
    <s v="2015"/>
    <d v="2015-02-28T00:00:00"/>
    <n v="-14.6432"/>
    <n v="15"/>
    <n v="151.34"/>
    <n v="91363"/>
    <x v="0"/>
    <x v="1"/>
  </r>
  <r>
    <n v="22712"/>
    <s v="Low"/>
    <n v="0.09"/>
    <n v="14.2"/>
    <n v="5.3"/>
    <n v="2220"/>
    <x v="0"/>
    <s v="Jennifer Stanton"/>
    <s v="Regular Air"/>
    <x v="2"/>
    <x v="2"/>
    <s v="Office Furnishings"/>
    <s v="Wrap Bag"/>
    <x v="79"/>
    <n v="0.46"/>
    <n v="-5.8956063907044305"/>
    <s v="United States"/>
    <x v="2"/>
    <x v="9"/>
    <s v="Winter Garden"/>
    <n v="34787"/>
    <x v="58"/>
    <x v="1"/>
    <s v="2015"/>
    <d v="2015-03-01T00:00:00"/>
    <n v="-324.73"/>
    <n v="4"/>
    <n v="55.08"/>
    <n v="91036"/>
    <x v="0"/>
    <x v="1"/>
  </r>
  <r>
    <n v="20976"/>
    <s v="Medium"/>
    <n v="0.01"/>
    <n v="6.48"/>
    <n v="6.57"/>
    <n v="2587"/>
    <x v="1"/>
    <s v="Eugene H Walsh"/>
    <s v="Express Air"/>
    <x v="1"/>
    <x v="0"/>
    <s v="Paper"/>
    <s v="Small Box"/>
    <x v="464"/>
    <n v="0.37"/>
    <n v="-0.36395525307048426"/>
    <s v="United States"/>
    <x v="0"/>
    <x v="31"/>
    <s v="Manitowoc"/>
    <n v="54220"/>
    <x v="58"/>
    <x v="1"/>
    <s v="2015"/>
    <d v="2015-02-28T00:00:00"/>
    <n v="-46.5244"/>
    <n v="18"/>
    <n v="127.83"/>
    <n v="91166"/>
    <x v="0"/>
    <x v="1"/>
  </r>
  <r>
    <n v="23238"/>
    <s v="Medium"/>
    <n v="0.05"/>
    <n v="20.99"/>
    <n v="4.8099999999999996"/>
    <n v="2861"/>
    <x v="0"/>
    <s v="Dwight Robinson"/>
    <s v="Regular Air"/>
    <x v="3"/>
    <x v="1"/>
    <s v="Telephones and Communication"/>
    <s v="Medium Box"/>
    <x v="465"/>
    <n v="0.57999999999999996"/>
    <n v="2.4578849721706864E-2"/>
    <s v="United States"/>
    <x v="0"/>
    <x v="38"/>
    <s v="Hays"/>
    <n v="67601"/>
    <x v="58"/>
    <x v="1"/>
    <s v="2015"/>
    <d v="2015-02-28T00:00:00"/>
    <n v="4.9017600000000003"/>
    <n v="11"/>
    <n v="199.43"/>
    <n v="88280"/>
    <x v="0"/>
    <x v="1"/>
  </r>
  <r>
    <n v="20827"/>
    <s v="Not Specified"/>
    <n v="0.05"/>
    <n v="34.979999999999997"/>
    <n v="7.53"/>
    <n v="2908"/>
    <x v="1"/>
    <s v="Robyn Lyon"/>
    <s v="Express Air"/>
    <x v="1"/>
    <x v="1"/>
    <s v="Computer Peripherals"/>
    <s v="Small Box"/>
    <x v="466"/>
    <n v="0.76"/>
    <n v="-5.6216699938046399E-2"/>
    <s v="United States"/>
    <x v="3"/>
    <x v="28"/>
    <s v="Garfield Heights"/>
    <n v="44125"/>
    <x v="58"/>
    <x v="1"/>
    <s v="2015"/>
    <d v="2015-03-03T00:00:00"/>
    <n v="-32.666400000000003"/>
    <n v="16"/>
    <n v="581.08000000000004"/>
    <n v="88157"/>
    <x v="0"/>
    <x v="1"/>
  </r>
  <r>
    <n v="20828"/>
    <s v="Not Specified"/>
    <n v="0"/>
    <n v="3.14"/>
    <n v="1.92"/>
    <n v="2908"/>
    <x v="1"/>
    <s v="Robyn Lyon"/>
    <s v="Regular Air"/>
    <x v="1"/>
    <x v="0"/>
    <s v="Scissors, Rulers and Trimmers"/>
    <s v="Wrap Bag"/>
    <x v="467"/>
    <n v="0.84"/>
    <n v="-0.47712313839447879"/>
    <s v="United States"/>
    <x v="3"/>
    <x v="28"/>
    <s v="Garfield Heights"/>
    <n v="44125"/>
    <x v="58"/>
    <x v="1"/>
    <s v="2015"/>
    <d v="2015-03-02T00:00:00"/>
    <n v="-13.135200000000001"/>
    <n v="8"/>
    <n v="27.53"/>
    <n v="88157"/>
    <x v="0"/>
    <x v="1"/>
  </r>
  <r>
    <n v="18166"/>
    <s v="Medium"/>
    <n v="0"/>
    <n v="6.37"/>
    <n v="5.19"/>
    <n v="2923"/>
    <x v="0"/>
    <s v="Lynne Griffith"/>
    <s v="Regular Air"/>
    <x v="2"/>
    <x v="0"/>
    <s v="Binders and Binder Accessories"/>
    <s v="Small Box"/>
    <x v="293"/>
    <n v="0.38"/>
    <n v="-0.27217243107769423"/>
    <s v="United States"/>
    <x v="3"/>
    <x v="5"/>
    <s v="Hagerstown"/>
    <n v="21740"/>
    <x v="58"/>
    <x v="1"/>
    <s v="2015"/>
    <d v="2015-03-02T00:00:00"/>
    <n v="-27.1492"/>
    <n v="15"/>
    <n v="99.75"/>
    <n v="86592"/>
    <x v="0"/>
    <x v="1"/>
  </r>
  <r>
    <n v="21313"/>
    <s v="Not Specified"/>
    <n v="0.1"/>
    <n v="11.55"/>
    <n v="2.36"/>
    <n v="2931"/>
    <x v="0"/>
    <s v="Faye Hanna"/>
    <s v="Regular Air"/>
    <x v="0"/>
    <x v="0"/>
    <s v="Pens &amp; Art Supplies"/>
    <s v="Wrap Bag"/>
    <x v="110"/>
    <n v="0.55000000000000004"/>
    <n v="0.51386315091699197"/>
    <s v="United States"/>
    <x v="1"/>
    <x v="7"/>
    <s v="El Dorado Hills"/>
    <n v="95630"/>
    <x v="58"/>
    <x v="1"/>
    <s v="2015"/>
    <d v="2015-02-28T00:00:00"/>
    <n v="69.767200000000003"/>
    <n v="12"/>
    <n v="135.77000000000001"/>
    <n v="87619"/>
    <x v="0"/>
    <x v="1"/>
  </r>
  <r>
    <n v="2063"/>
    <s v="Low"/>
    <n v="0.06"/>
    <n v="19.23"/>
    <n v="6.15"/>
    <n v="3075"/>
    <x v="0"/>
    <s v="Gordon Brandt"/>
    <s v="Regular Air"/>
    <x v="3"/>
    <x v="2"/>
    <s v="Office Furnishings"/>
    <s v="Small Pack"/>
    <x v="420"/>
    <n v="0.44"/>
    <n v="-0.3"/>
    <s v="United States"/>
    <x v="1"/>
    <x v="7"/>
    <s v="Los Angeles"/>
    <n v="90061"/>
    <x v="58"/>
    <x v="1"/>
    <s v="2015"/>
    <d v="2015-02-28T00:00:00"/>
    <n v="-25.38"/>
    <n v="4"/>
    <n v="84.6"/>
    <n v="14756"/>
    <x v="0"/>
    <x v="1"/>
  </r>
  <r>
    <n v="18930"/>
    <s v="Low"/>
    <n v="0.06"/>
    <n v="2.89"/>
    <n v="0.5"/>
    <n v="3098"/>
    <x v="1"/>
    <s v="Lorraine Boykin"/>
    <s v="Regular Air"/>
    <x v="2"/>
    <x v="0"/>
    <s v="Labels"/>
    <s v="Small Box"/>
    <x v="231"/>
    <n v="0.38"/>
    <n v="0.69"/>
    <s v="United States"/>
    <x v="3"/>
    <x v="8"/>
    <s v="Shirley"/>
    <n v="11967"/>
    <x v="58"/>
    <x v="1"/>
    <s v="2015"/>
    <d v="2015-02-28T00:00:00"/>
    <n v="9.611699999999999"/>
    <n v="5"/>
    <n v="13.93"/>
    <n v="89316"/>
    <x v="0"/>
    <x v="1"/>
  </r>
  <r>
    <n v="24723"/>
    <s v="Medium"/>
    <n v="0.04"/>
    <n v="17.239999999999998"/>
    <n v="3.26"/>
    <n v="3151"/>
    <x v="1"/>
    <s v="Glenda Hunter"/>
    <s v="Regular Air"/>
    <x v="1"/>
    <x v="0"/>
    <s v="Scissors, Rulers and Trimmers"/>
    <s v="Small Pack"/>
    <x v="468"/>
    <n v="0.56000000000000005"/>
    <n v="0.39908026755852843"/>
    <s v="United States"/>
    <x v="1"/>
    <x v="7"/>
    <s v="Twentynine Palms"/>
    <n v="92277"/>
    <x v="58"/>
    <x v="1"/>
    <s v="2015"/>
    <d v="2015-02-28T00:00:00"/>
    <n v="47.73"/>
    <n v="7"/>
    <n v="119.6"/>
    <n v="88546"/>
    <x v="0"/>
    <x v="1"/>
  </r>
  <r>
    <n v="23906"/>
    <s v="Low"/>
    <n v="0.1"/>
    <n v="120.98"/>
    <n v="9.07"/>
    <n v="3355"/>
    <x v="1"/>
    <s v="Glenda Simon"/>
    <s v="Regular Air"/>
    <x v="3"/>
    <x v="0"/>
    <s v="Binders and Binder Accessories"/>
    <s v="Small Box"/>
    <x v="469"/>
    <n v="0.35"/>
    <n v="0.69"/>
    <s v="United States"/>
    <x v="1"/>
    <x v="7"/>
    <s v="Camarillo"/>
    <n v="93010"/>
    <x v="58"/>
    <x v="1"/>
    <s v="2015"/>
    <d v="2015-03-09T00:00:00"/>
    <n v="379.3965"/>
    <n v="5"/>
    <n v="549.85"/>
    <n v="88587"/>
    <x v="0"/>
    <x v="1"/>
  </r>
  <r>
    <n v="23907"/>
    <s v="Low"/>
    <n v="0.08"/>
    <n v="8.32"/>
    <n v="2.38"/>
    <n v="3355"/>
    <x v="1"/>
    <s v="Glenda Simon"/>
    <s v="Express Air"/>
    <x v="3"/>
    <x v="1"/>
    <s v="Computer Peripherals"/>
    <s v="Small Pack"/>
    <x v="470"/>
    <n v="0.74"/>
    <n v="-0.85384772402531117"/>
    <s v="United States"/>
    <x v="1"/>
    <x v="7"/>
    <s v="Camarillo"/>
    <n v="93010"/>
    <x v="58"/>
    <x v="1"/>
    <s v="2015"/>
    <d v="2015-03-04T00:00:00"/>
    <n v="-41.83"/>
    <n v="6"/>
    <n v="48.99"/>
    <n v="88587"/>
    <x v="0"/>
    <x v="1"/>
  </r>
  <r>
    <n v="23908"/>
    <s v="Low"/>
    <n v="0.1"/>
    <n v="125.99"/>
    <n v="4.2"/>
    <n v="3355"/>
    <x v="1"/>
    <s v="Glenda Simon"/>
    <s v="Regular Air"/>
    <x v="3"/>
    <x v="1"/>
    <s v="Telephones and Communication"/>
    <s v="Small Box"/>
    <x v="471"/>
    <n v="0.59"/>
    <n v="0.54650876111649205"/>
    <s v="United States"/>
    <x v="1"/>
    <x v="7"/>
    <s v="Camarillo"/>
    <n v="93010"/>
    <x v="58"/>
    <x v="1"/>
    <s v="2015"/>
    <d v="2015-02-28T00:00:00"/>
    <n v="372.40199999999999"/>
    <n v="7"/>
    <n v="681.42"/>
    <n v="88587"/>
    <x v="0"/>
    <x v="1"/>
  </r>
  <r>
    <n v="24459"/>
    <s v="Critical"/>
    <n v="0.09"/>
    <n v="90.98"/>
    <n v="56.2"/>
    <n v="946"/>
    <x v="0"/>
    <s v="Denise Parks"/>
    <s v="Express Air"/>
    <x v="1"/>
    <x v="2"/>
    <s v="Office Furnishings"/>
    <s v="Medium Box"/>
    <x v="251"/>
    <n v="0.74"/>
    <n v="-0.8809945916833104"/>
    <s v="United States"/>
    <x v="3"/>
    <x v="30"/>
    <s v="Auburn"/>
    <n v="4210"/>
    <x v="59"/>
    <x v="2"/>
    <s v="2015"/>
    <d v="2015-03-02T00:00:00"/>
    <n v="-1570.32"/>
    <n v="20"/>
    <n v="1782.44"/>
    <n v="86566"/>
    <x v="0"/>
    <x v="2"/>
  </r>
  <r>
    <n v="21184"/>
    <s v="Critical"/>
    <n v="0.09"/>
    <n v="28.48"/>
    <n v="1.99"/>
    <n v="1014"/>
    <x v="1"/>
    <s v="Theresa Winters"/>
    <s v="Regular Air"/>
    <x v="1"/>
    <x v="1"/>
    <s v="Computer Peripherals"/>
    <s v="Small Pack"/>
    <x v="51"/>
    <n v="0.4"/>
    <n v="-0.1070737341574577"/>
    <s v="United States"/>
    <x v="2"/>
    <x v="4"/>
    <s v="Bryant"/>
    <n v="72022"/>
    <x v="59"/>
    <x v="2"/>
    <s v="2015"/>
    <d v="2015-03-02T00:00:00"/>
    <n v="-17.149999999999999"/>
    <n v="6"/>
    <n v="160.16999999999999"/>
    <n v="88387"/>
    <x v="0"/>
    <x v="2"/>
  </r>
  <r>
    <n v="21185"/>
    <s v="Critical"/>
    <n v="0"/>
    <n v="2.08"/>
    <n v="5.33"/>
    <n v="1014"/>
    <x v="1"/>
    <s v="Theresa Winters"/>
    <s v="Regular Air"/>
    <x v="1"/>
    <x v="2"/>
    <s v="Office Furnishings"/>
    <s v="Small Box"/>
    <x v="138"/>
    <n v="0.43"/>
    <n v="-3.954484605087015"/>
    <s v="United States"/>
    <x v="2"/>
    <x v="4"/>
    <s v="Bryant"/>
    <n v="72022"/>
    <x v="59"/>
    <x v="2"/>
    <s v="2015"/>
    <d v="2015-03-03T00:00:00"/>
    <n v="-29.540000000000003"/>
    <n v="3"/>
    <n v="7.47"/>
    <n v="88387"/>
    <x v="0"/>
    <x v="2"/>
  </r>
  <r>
    <n v="21186"/>
    <s v="Critical"/>
    <n v="0.06"/>
    <n v="45.99"/>
    <n v="4.99"/>
    <n v="1014"/>
    <x v="1"/>
    <s v="Theresa Winters"/>
    <s v="Express Air"/>
    <x v="1"/>
    <x v="1"/>
    <s v="Telephones and Communication"/>
    <s v="Small Box"/>
    <x v="472"/>
    <n v="0.56000000000000005"/>
    <n v="-0.88936112834065961"/>
    <s v="United States"/>
    <x v="2"/>
    <x v="4"/>
    <s v="Bryant"/>
    <n v="72022"/>
    <x v="59"/>
    <x v="2"/>
    <s v="2015"/>
    <d v="2015-03-02T00:00:00"/>
    <n v="-329.78399999999999"/>
    <n v="10"/>
    <n v="370.81"/>
    <n v="88387"/>
    <x v="0"/>
    <x v="2"/>
  </r>
  <r>
    <n v="20628"/>
    <s v="Critical"/>
    <n v="7.0000000000000007E-2"/>
    <n v="40.98"/>
    <n v="7.47"/>
    <n v="1279"/>
    <x v="1"/>
    <s v="Josephine Rao"/>
    <s v="Regular Air"/>
    <x v="3"/>
    <x v="0"/>
    <s v="Binders and Binder Accessories"/>
    <s v="Small Box"/>
    <x v="452"/>
    <n v="0.37"/>
    <n v="0.67034798534798534"/>
    <s v="United States"/>
    <x v="0"/>
    <x v="0"/>
    <s v="Hammond"/>
    <n v="46324"/>
    <x v="59"/>
    <x v="2"/>
    <s v="2015"/>
    <d v="2015-03-02T00:00:00"/>
    <n v="54.901500000000006"/>
    <n v="2"/>
    <n v="81.900000000000006"/>
    <n v="90114"/>
    <x v="0"/>
    <x v="2"/>
  </r>
  <r>
    <n v="2628"/>
    <s v="Critical"/>
    <n v="7.0000000000000007E-2"/>
    <n v="40.98"/>
    <n v="7.47"/>
    <n v="1280"/>
    <x v="0"/>
    <s v="Harold Albright"/>
    <s v="Regular Air"/>
    <x v="3"/>
    <x v="0"/>
    <s v="Binders and Binder Accessories"/>
    <s v="Small Box"/>
    <x v="452"/>
    <n v="0.37"/>
    <n v="0.16758188089496659"/>
    <s v="United States"/>
    <x v="1"/>
    <x v="6"/>
    <s v="Seattle"/>
    <n v="98119"/>
    <x v="59"/>
    <x v="2"/>
    <s v="2015"/>
    <d v="2015-03-02T00:00:00"/>
    <n v="54.901500000000006"/>
    <n v="8"/>
    <n v="327.61"/>
    <n v="19042"/>
    <x v="0"/>
    <x v="2"/>
  </r>
  <r>
    <n v="19130"/>
    <s v="High"/>
    <n v="0.02"/>
    <n v="11.34"/>
    <n v="11.25"/>
    <n v="1561"/>
    <x v="1"/>
    <s v="Edwin Coley"/>
    <s v="Regular Air"/>
    <x v="3"/>
    <x v="0"/>
    <s v="Paper"/>
    <s v="Small Box"/>
    <x v="473"/>
    <n v="0.36"/>
    <n v="-1.4677068557919621"/>
    <s v="United States"/>
    <x v="0"/>
    <x v="19"/>
    <s v="Mansfield"/>
    <n v="76063"/>
    <x v="59"/>
    <x v="2"/>
    <s v="2015"/>
    <d v="2015-03-02T00:00:00"/>
    <n v="-155.21"/>
    <n v="9"/>
    <n v="105.75"/>
    <n v="88093"/>
    <x v="0"/>
    <x v="2"/>
  </r>
  <r>
    <n v="25608"/>
    <s v="High"/>
    <n v="0.06"/>
    <n v="19.98"/>
    <n v="10.49"/>
    <n v="1764"/>
    <x v="1"/>
    <s v="Michele Bradshaw"/>
    <s v="Regular Air"/>
    <x v="2"/>
    <x v="2"/>
    <s v="Office Furnishings"/>
    <s v="Small Box"/>
    <x v="474"/>
    <n v="0.49"/>
    <n v="4.9741433684821512"/>
    <s v="United States"/>
    <x v="2"/>
    <x v="9"/>
    <s v="Dunedin"/>
    <n v="34698"/>
    <x v="59"/>
    <x v="2"/>
    <s v="2015"/>
    <d v="2015-03-03T00:00:00"/>
    <n v="514.17719999999997"/>
    <n v="5"/>
    <n v="103.37"/>
    <n v="89776"/>
    <x v="0"/>
    <x v="2"/>
  </r>
  <r>
    <n v="25609"/>
    <s v="High"/>
    <n v="0.08"/>
    <n v="1.76"/>
    <n v="4.8600000000000003"/>
    <n v="1764"/>
    <x v="1"/>
    <s v="Michele Bradshaw"/>
    <s v="Regular Air"/>
    <x v="2"/>
    <x v="2"/>
    <s v="Office Furnishings"/>
    <s v="Small Box"/>
    <x v="189"/>
    <n v="0.41"/>
    <n v="5.8591745400298354"/>
    <s v="United States"/>
    <x v="2"/>
    <x v="9"/>
    <s v="Dunedin"/>
    <n v="34698"/>
    <x v="59"/>
    <x v="2"/>
    <s v="2015"/>
    <d v="2015-03-02T00:00:00"/>
    <n v="235.65599999999998"/>
    <n v="23"/>
    <n v="40.22"/>
    <n v="89776"/>
    <x v="0"/>
    <x v="2"/>
  </r>
  <r>
    <n v="18284"/>
    <s v="Not Specified"/>
    <n v="0.09"/>
    <n v="5.78"/>
    <n v="5.67"/>
    <n v="1882"/>
    <x v="0"/>
    <s v="Anita Kent"/>
    <s v="Regular Air"/>
    <x v="1"/>
    <x v="0"/>
    <s v="Paper"/>
    <s v="Small Box"/>
    <x v="178"/>
    <n v="0.36"/>
    <n v="-0.70132158590308369"/>
    <s v="United States"/>
    <x v="3"/>
    <x v="36"/>
    <s v="Linden"/>
    <n v="7036"/>
    <x v="59"/>
    <x v="2"/>
    <s v="2015"/>
    <d v="2015-03-03T00:00:00"/>
    <n v="-7.96"/>
    <n v="1"/>
    <n v="11.35"/>
    <n v="87378"/>
    <x v="0"/>
    <x v="2"/>
  </r>
  <r>
    <n v="18283"/>
    <s v="Not Specified"/>
    <n v="0.05"/>
    <n v="535.64"/>
    <n v="14.7"/>
    <n v="1885"/>
    <x v="0"/>
    <s v="Jacob Hirsch"/>
    <s v="Delivery Truck"/>
    <x v="1"/>
    <x v="1"/>
    <s v="Office Machines"/>
    <s v="Jumbo Drum"/>
    <x v="475"/>
    <n v="0.59"/>
    <n v="0.62702764223015739"/>
    <s v="United States"/>
    <x v="3"/>
    <x v="40"/>
    <s v="Barrington"/>
    <n v="2806"/>
    <x v="59"/>
    <x v="2"/>
    <s v="2015"/>
    <d v="2015-03-03T00:00:00"/>
    <n v="4407.4399999999996"/>
    <n v="15"/>
    <n v="7029.1"/>
    <n v="87378"/>
    <x v="0"/>
    <x v="2"/>
  </r>
  <r>
    <n v="19967"/>
    <s v="High"/>
    <n v="0.08"/>
    <n v="22.23"/>
    <n v="3.63"/>
    <n v="1917"/>
    <x v="1"/>
    <s v="Tracy Buckley"/>
    <s v="Regular Air"/>
    <x v="1"/>
    <x v="2"/>
    <s v="Office Furnishings"/>
    <s v="Small Pack"/>
    <x v="476"/>
    <n v="0.52"/>
    <n v="-0.14077877620881471"/>
    <s v="United States"/>
    <x v="2"/>
    <x v="4"/>
    <s v="North Little Rock"/>
    <n v="72113"/>
    <x v="59"/>
    <x v="2"/>
    <s v="2015"/>
    <d v="2015-03-03T00:00:00"/>
    <n v="-29.61"/>
    <n v="10"/>
    <n v="210.33"/>
    <n v="85897"/>
    <x v="0"/>
    <x v="2"/>
  </r>
  <r>
    <n v="19566"/>
    <s v="Low"/>
    <n v="0.09"/>
    <n v="90.97"/>
    <n v="14"/>
    <n v="2437"/>
    <x v="0"/>
    <s v="Judith Shepherd"/>
    <s v="Delivery Truck"/>
    <x v="1"/>
    <x v="1"/>
    <s v="Office Machines"/>
    <s v="Jumbo Drum"/>
    <x v="356"/>
    <n v="0.36"/>
    <n v="0.13573076923076943"/>
    <s v="United States"/>
    <x v="0"/>
    <x v="31"/>
    <s v="Muskego"/>
    <n v="53150"/>
    <x v="59"/>
    <x v="2"/>
    <s v="2015"/>
    <d v="2015-03-03T00:00:00"/>
    <n v="35.290000000000049"/>
    <n v="3"/>
    <n v="260"/>
    <n v="90301"/>
    <x v="0"/>
    <x v="2"/>
  </r>
  <r>
    <n v="21198"/>
    <s v="Medium"/>
    <n v="0.06"/>
    <n v="3499.99"/>
    <n v="24.49"/>
    <n v="2454"/>
    <x v="0"/>
    <s v="Donna Braun"/>
    <s v="Express Air"/>
    <x v="3"/>
    <x v="1"/>
    <s v="Copiers and Fax"/>
    <s v="Large Box"/>
    <x v="158"/>
    <n v="0.37"/>
    <n v="-1.9275099428777448E-2"/>
    <s v="United States"/>
    <x v="2"/>
    <x v="18"/>
    <s v="Hoover"/>
    <n v="35244"/>
    <x v="59"/>
    <x v="2"/>
    <s v="2015"/>
    <d v="2015-03-04T00:00:00"/>
    <n v="-68.432000000000002"/>
    <n v="1"/>
    <n v="3550.28"/>
    <n v="89219"/>
    <x v="0"/>
    <x v="2"/>
  </r>
  <r>
    <n v="21863"/>
    <s v="Critical"/>
    <n v="0.1"/>
    <n v="6.74"/>
    <n v="1.72"/>
    <n v="2718"/>
    <x v="0"/>
    <s v="Caroline Stone"/>
    <s v="Regular Air"/>
    <x v="2"/>
    <x v="0"/>
    <s v="Paper"/>
    <s v="Wrap Bag"/>
    <x v="477"/>
    <n v="0.35"/>
    <n v="0.66629316491799939"/>
    <s v="United States"/>
    <x v="0"/>
    <x v="12"/>
    <s v="Lansing"/>
    <n v="60438"/>
    <x v="59"/>
    <x v="2"/>
    <s v="2015"/>
    <d v="2015-03-03T00:00:00"/>
    <n v="65.41"/>
    <n v="15"/>
    <n v="98.17"/>
    <n v="89394"/>
    <x v="0"/>
    <x v="2"/>
  </r>
  <r>
    <n v="21017"/>
    <s v="Not Specified"/>
    <n v="0"/>
    <n v="3.69"/>
    <n v="0.5"/>
    <n v="64"/>
    <x v="1"/>
    <s v="Lynn Morrow"/>
    <s v="Regular Air"/>
    <x v="0"/>
    <x v="0"/>
    <s v="Labels"/>
    <s v="Small Box"/>
    <x v="478"/>
    <n v="0.38"/>
    <n v="-9.3822749999999999"/>
    <s v="United States"/>
    <x v="2"/>
    <x v="25"/>
    <s v="Salem"/>
    <n v="24153"/>
    <x v="60"/>
    <x v="2"/>
    <s v="2015"/>
    <d v="2015-03-04T00:00:00"/>
    <n v="-37.5291"/>
    <n v="1"/>
    <n v="4"/>
    <n v="87406"/>
    <x v="0"/>
    <x v="2"/>
  </r>
  <r>
    <n v="21019"/>
    <s v="Not Specified"/>
    <n v="0.02"/>
    <n v="175.99"/>
    <n v="4.99"/>
    <n v="64"/>
    <x v="1"/>
    <s v="Lynn Morrow"/>
    <s v="Express Air"/>
    <x v="0"/>
    <x v="1"/>
    <s v="Telephones and Communication"/>
    <s v="Small Box"/>
    <x v="404"/>
    <n v="0.59"/>
    <n v="0.17207527975584944"/>
    <s v="United States"/>
    <x v="2"/>
    <x v="25"/>
    <s v="Salem"/>
    <n v="24153"/>
    <x v="60"/>
    <x v="2"/>
    <s v="2015"/>
    <d v="2015-03-02T00:00:00"/>
    <n v="101.49"/>
    <n v="4"/>
    <n v="589.79999999999995"/>
    <n v="87406"/>
    <x v="0"/>
    <x v="2"/>
  </r>
  <r>
    <n v="25599"/>
    <s v="Not Specified"/>
    <n v="0"/>
    <n v="8.33"/>
    <n v="1.99"/>
    <n v="2877"/>
    <x v="0"/>
    <s v="Shannon Aldridge"/>
    <s v="Express Air"/>
    <x v="2"/>
    <x v="1"/>
    <s v="Computer Peripherals"/>
    <s v="Small Pack"/>
    <x v="375"/>
    <n v="0.52"/>
    <n v="0.69"/>
    <s v="United States"/>
    <x v="3"/>
    <x v="28"/>
    <s v="North Olmsted"/>
    <n v="44070"/>
    <x v="60"/>
    <x v="2"/>
    <s v="2015"/>
    <d v="2015-03-04T00:00:00"/>
    <n v="74.181899999999999"/>
    <n v="12"/>
    <n v="107.51"/>
    <n v="91492"/>
    <x v="0"/>
    <x v="2"/>
  </r>
  <r>
    <n v="7599"/>
    <s v="Not Specified"/>
    <n v="0"/>
    <n v="8.33"/>
    <n v="1.99"/>
    <n v="2878"/>
    <x v="0"/>
    <s v="Susan Carroll Berman"/>
    <s v="Express Air"/>
    <x v="2"/>
    <x v="1"/>
    <s v="Computer Peripherals"/>
    <s v="Small Pack"/>
    <x v="375"/>
    <n v="0.52"/>
    <n v="0.19547354421962573"/>
    <s v="United States"/>
    <x v="1"/>
    <x v="6"/>
    <s v="Seattle"/>
    <n v="98107"/>
    <x v="60"/>
    <x v="2"/>
    <s v="2015"/>
    <d v="2015-03-04T00:00:00"/>
    <n v="82.31"/>
    <n v="47"/>
    <n v="421.08"/>
    <n v="54369"/>
    <x v="0"/>
    <x v="2"/>
  </r>
  <r>
    <n v="25239"/>
    <s v="Not Specified"/>
    <n v="0.06"/>
    <n v="355.98"/>
    <n v="58.92"/>
    <n v="3067"/>
    <x v="0"/>
    <s v="Carole Miller"/>
    <s v="Delivery Truck"/>
    <x v="2"/>
    <x v="2"/>
    <s v="Chairs &amp; Chairmats"/>
    <s v="Jumbo Drum"/>
    <x v="213"/>
    <n v="0.64"/>
    <n v="0.32656191015477543"/>
    <s v="United States"/>
    <x v="3"/>
    <x v="28"/>
    <s v="Austintown"/>
    <n v="44515"/>
    <x v="60"/>
    <x v="2"/>
    <s v="2015"/>
    <d v="2015-03-03T00:00:00"/>
    <n v="1660.92"/>
    <n v="14"/>
    <n v="5086.08"/>
    <n v="91376"/>
    <x v="0"/>
    <x v="2"/>
  </r>
  <r>
    <n v="24464"/>
    <s v="High"/>
    <n v="0.08"/>
    <n v="170.98"/>
    <n v="35.89"/>
    <n v="3187"/>
    <x v="0"/>
    <s v="Sidney Gilliam"/>
    <s v="Delivery Truck"/>
    <x v="0"/>
    <x v="2"/>
    <s v="Bookcases"/>
    <s v="Jumbo Box"/>
    <x v="479"/>
    <n v="0.66"/>
    <n v="-0.60062161620212551"/>
    <s v="United States"/>
    <x v="2"/>
    <x v="9"/>
    <s v="Riverview"/>
    <n v="33569"/>
    <x v="60"/>
    <x v="2"/>
    <s v="2015"/>
    <d v="2015-03-04T00:00:00"/>
    <n v="-119.812"/>
    <n v="1"/>
    <n v="199.48"/>
    <n v="89025"/>
    <x v="0"/>
    <x v="2"/>
  </r>
  <r>
    <n v="25351"/>
    <s v="Not Specified"/>
    <n v="0.05"/>
    <n v="10.98"/>
    <n v="4.8"/>
    <n v="428"/>
    <x v="1"/>
    <s v="Ernest Barber"/>
    <s v="Regular Air"/>
    <x v="3"/>
    <x v="0"/>
    <s v="Envelopes"/>
    <s v="Small Box"/>
    <x v="480"/>
    <n v="0.36"/>
    <n v="0.37275307473982972"/>
    <s v="United States"/>
    <x v="1"/>
    <x v="27"/>
    <s v="Carson City"/>
    <n v="89701"/>
    <x v="61"/>
    <x v="2"/>
    <s v="2015"/>
    <d v="2015-03-05T00:00:00"/>
    <n v="90.62"/>
    <n v="22"/>
    <n v="243.11"/>
    <n v="88480"/>
    <x v="0"/>
    <x v="2"/>
  </r>
  <r>
    <n v="19751"/>
    <s v="Low"/>
    <n v="0.08"/>
    <n v="2.08"/>
    <n v="5.33"/>
    <n v="1686"/>
    <x v="0"/>
    <s v="Lynn O'Donnell"/>
    <s v="Regular Air"/>
    <x v="3"/>
    <x v="2"/>
    <s v="Office Furnishings"/>
    <s v="Small Box"/>
    <x v="138"/>
    <n v="0.43"/>
    <n v="-6.5587188612099636"/>
    <s v="United States"/>
    <x v="0"/>
    <x v="12"/>
    <s v="Elgin"/>
    <n v="60123"/>
    <x v="61"/>
    <x v="2"/>
    <s v="2015"/>
    <d v="2015-03-10T00:00:00"/>
    <n v="-129.01"/>
    <n v="9"/>
    <n v="19.670000000000002"/>
    <n v="86973"/>
    <x v="0"/>
    <x v="2"/>
  </r>
  <r>
    <n v="19611"/>
    <s v="Medium"/>
    <n v="0.06"/>
    <n v="175.99"/>
    <n v="8.99"/>
    <n v="91"/>
    <x v="1"/>
    <s v="Wallace Werner"/>
    <s v="Regular Air"/>
    <x v="3"/>
    <x v="1"/>
    <s v="Telephones and Communication"/>
    <s v="Small Box"/>
    <x v="378"/>
    <n v="0.56999999999999995"/>
    <n v="0.60398063938778601"/>
    <s v="United States"/>
    <x v="1"/>
    <x v="7"/>
    <s v="Vallejo"/>
    <n v="94591"/>
    <x v="62"/>
    <x v="2"/>
    <s v="2015"/>
    <d v="2015-03-06T00:00:00"/>
    <n v="2031.5070000000001"/>
    <n v="23"/>
    <n v="3363.53"/>
    <n v="87177"/>
    <x v="0"/>
    <x v="2"/>
  </r>
  <r>
    <n v="21966"/>
    <s v="Critical"/>
    <n v="0.02"/>
    <n v="280.98"/>
    <n v="57"/>
    <n v="568"/>
    <x v="1"/>
    <s v="Peter McConnell"/>
    <s v="Delivery Truck"/>
    <x v="2"/>
    <x v="2"/>
    <s v="Chairs &amp; Chairmats"/>
    <s v="Jumbo Drum"/>
    <x v="276"/>
    <n v="0.78"/>
    <n v="1.0115651079965269"/>
    <s v="United States"/>
    <x v="2"/>
    <x v="2"/>
    <s v="Columbus"/>
    <n v="39701"/>
    <x v="62"/>
    <x v="2"/>
    <s v="2015"/>
    <d v="2015-03-05T00:00:00"/>
    <n v="1141.7939999999999"/>
    <n v="4"/>
    <n v="1128.74"/>
    <n v="88879"/>
    <x v="0"/>
    <x v="2"/>
  </r>
  <r>
    <n v="21609"/>
    <s v="Medium"/>
    <n v="0.01"/>
    <n v="3.95"/>
    <n v="5.13"/>
    <n v="679"/>
    <x v="1"/>
    <s v="Katie Dougherty"/>
    <s v="Regular Air"/>
    <x v="3"/>
    <x v="0"/>
    <s v="Appliances"/>
    <s v="Small Box"/>
    <x v="481"/>
    <n v="0.59"/>
    <n v="-1.9713155291790307"/>
    <s v="United States"/>
    <x v="1"/>
    <x v="6"/>
    <s v="Spanaway"/>
    <n v="98387"/>
    <x v="62"/>
    <x v="2"/>
    <s v="2015"/>
    <d v="2015-03-05T00:00:00"/>
    <n v="-19.93"/>
    <n v="2"/>
    <n v="10.11"/>
    <n v="88890"/>
    <x v="0"/>
    <x v="2"/>
  </r>
  <r>
    <n v="21610"/>
    <s v="Medium"/>
    <n v="0.02"/>
    <n v="367.99"/>
    <n v="19.989999999999998"/>
    <n v="679"/>
    <x v="1"/>
    <s v="Katie Dougherty"/>
    <s v="Regular Air"/>
    <x v="3"/>
    <x v="0"/>
    <s v="Binders and Binder Accessories"/>
    <s v="Small Box"/>
    <x v="482"/>
    <n v="0.4"/>
    <n v="0.69"/>
    <s v="United States"/>
    <x v="1"/>
    <x v="6"/>
    <s v="Spanaway"/>
    <n v="98387"/>
    <x v="62"/>
    <x v="2"/>
    <s v="2015"/>
    <d v="2015-03-05T00:00:00"/>
    <n v="4568.6072999999997"/>
    <n v="17"/>
    <n v="6621.17"/>
    <n v="88890"/>
    <x v="0"/>
    <x v="2"/>
  </r>
  <r>
    <n v="21612"/>
    <s v="Medium"/>
    <n v="0.04"/>
    <n v="95.99"/>
    <n v="4.9000000000000004"/>
    <n v="680"/>
    <x v="0"/>
    <s v="Laurence Poe"/>
    <s v="Regular Air"/>
    <x v="3"/>
    <x v="1"/>
    <s v="Telephones and Communication"/>
    <s v="Small Box"/>
    <x v="241"/>
    <n v="0.56000000000000005"/>
    <n v="-1.0175151706202223"/>
    <s v="United States"/>
    <x v="1"/>
    <x v="6"/>
    <s v="Spokane"/>
    <n v="99207"/>
    <x v="62"/>
    <x v="2"/>
    <s v="2015"/>
    <d v="2015-03-06T00:00:00"/>
    <n v="-258.22500000000002"/>
    <n v="3"/>
    <n v="253.78"/>
    <n v="88890"/>
    <x v="0"/>
    <x v="2"/>
  </r>
  <r>
    <n v="19380"/>
    <s v="Low"/>
    <n v="0.06"/>
    <n v="10.14"/>
    <n v="2.27"/>
    <n v="1005"/>
    <x v="1"/>
    <s v="Lloyd Dickson"/>
    <s v="Regular Air"/>
    <x v="0"/>
    <x v="0"/>
    <s v="Paper"/>
    <s v="Wrap Bag"/>
    <x v="24"/>
    <n v="0.36"/>
    <n v="-0.31855500821018062"/>
    <s v="United States"/>
    <x v="0"/>
    <x v="12"/>
    <s v="Buffalo Grove"/>
    <n v="60089"/>
    <x v="62"/>
    <x v="2"/>
    <s v="2015"/>
    <d v="2015-03-04T00:00:00"/>
    <n v="-3.88"/>
    <n v="1"/>
    <n v="12.18"/>
    <n v="90043"/>
    <x v="1"/>
    <x v="2"/>
  </r>
  <r>
    <n v="20798"/>
    <s v="Low"/>
    <n v="0.1"/>
    <n v="205.99"/>
    <n v="8.99"/>
    <n v="2358"/>
    <x v="1"/>
    <s v="Danielle Baird"/>
    <s v="Regular Air"/>
    <x v="3"/>
    <x v="1"/>
    <s v="Telephones and Communication"/>
    <s v="Small Box"/>
    <x v="211"/>
    <n v="0.56000000000000005"/>
    <n v="0.45283716345265235"/>
    <s v="United States"/>
    <x v="2"/>
    <x v="9"/>
    <s v="Fort Lauderdale"/>
    <n v="33311"/>
    <x v="62"/>
    <x v="2"/>
    <s v="2015"/>
    <d v="2015-03-08T00:00:00"/>
    <n v="147"/>
    <n v="2"/>
    <n v="324.62"/>
    <n v="88267"/>
    <x v="0"/>
    <x v="2"/>
  </r>
  <r>
    <n v="21719"/>
    <s v="Critical"/>
    <n v="0.08"/>
    <n v="5.4"/>
    <n v="7.78"/>
    <n v="3133"/>
    <x v="1"/>
    <s v="Kristine Singleton"/>
    <s v="Regular Air"/>
    <x v="3"/>
    <x v="0"/>
    <s v="Binders and Binder Accessories"/>
    <s v="Small Box"/>
    <x v="483"/>
    <n v="0.37"/>
    <n v="-1.7383826429980274"/>
    <s v="United States"/>
    <x v="0"/>
    <x v="12"/>
    <s v="Naperville"/>
    <n v="60540"/>
    <x v="62"/>
    <x v="2"/>
    <s v="2015"/>
    <d v="2015-03-04T00:00:00"/>
    <n v="-44.067999999999998"/>
    <n v="4"/>
    <n v="25.35"/>
    <n v="86792"/>
    <x v="0"/>
    <x v="2"/>
  </r>
  <r>
    <n v="21720"/>
    <s v="Critical"/>
    <n v="0.09"/>
    <n v="8.4600000000000009"/>
    <n v="8.99"/>
    <n v="3133"/>
    <x v="1"/>
    <s v="Kristine Singleton"/>
    <s v="Express Air"/>
    <x v="3"/>
    <x v="1"/>
    <s v="Computer Peripherals"/>
    <s v="Small Pack"/>
    <x v="484"/>
    <n v="0.79"/>
    <n v="-2.2320675105485233"/>
    <s v="United States"/>
    <x v="0"/>
    <x v="12"/>
    <s v="Naperville"/>
    <n v="60540"/>
    <x v="62"/>
    <x v="2"/>
    <s v="2015"/>
    <d v="2015-03-07T00:00:00"/>
    <n v="-100.51"/>
    <n v="5"/>
    <n v="45.03"/>
    <n v="86792"/>
    <x v="0"/>
    <x v="2"/>
  </r>
  <r>
    <n v="21721"/>
    <s v="Critical"/>
    <n v="0.21"/>
    <n v="14.98"/>
    <n v="8.99"/>
    <n v="3133"/>
    <x v="1"/>
    <s v="Kristine Singleton"/>
    <s v="Regular Air"/>
    <x v="3"/>
    <x v="2"/>
    <s v="Office Furnishings"/>
    <s v="Small Pack"/>
    <x v="485"/>
    <n v="0.39"/>
    <n v="-0.1153571196464548"/>
    <s v="United States"/>
    <x v="0"/>
    <x v="12"/>
    <s v="Naperville"/>
    <n v="60540"/>
    <x v="62"/>
    <x v="2"/>
    <s v="2015"/>
    <d v="2015-03-05T00:00:00"/>
    <n v="-17.75"/>
    <n v="10"/>
    <n v="153.87"/>
    <n v="86792"/>
    <x v="0"/>
    <x v="2"/>
  </r>
  <r>
    <n v="21722"/>
    <s v="Critical"/>
    <n v="0.04"/>
    <n v="155.99"/>
    <n v="8.08"/>
    <n v="3133"/>
    <x v="1"/>
    <s v="Kristine Singleton"/>
    <s v="Regular Air"/>
    <x v="3"/>
    <x v="1"/>
    <s v="Telephones and Communication"/>
    <s v="Small Box"/>
    <x v="486"/>
    <n v="0.6"/>
    <n v="0.49099498987619322"/>
    <s v="United States"/>
    <x v="0"/>
    <x v="12"/>
    <s v="Naperville"/>
    <n v="60540"/>
    <x v="62"/>
    <x v="2"/>
    <s v="2015"/>
    <d v="2015-03-05T00:00:00"/>
    <n v="1374.9480000000001"/>
    <n v="22"/>
    <n v="2800.33"/>
    <n v="86792"/>
    <x v="0"/>
    <x v="2"/>
  </r>
  <r>
    <n v="25449"/>
    <s v="Medium"/>
    <n v="0.02"/>
    <n v="34.979999999999997"/>
    <n v="7.53"/>
    <n v="392"/>
    <x v="1"/>
    <s v="Erica R Fuller"/>
    <s v="Regular Air"/>
    <x v="3"/>
    <x v="1"/>
    <s v="Computer Peripherals"/>
    <s v="Small Box"/>
    <x v="466"/>
    <n v="0.76"/>
    <n v="-4.2970936490850384"/>
    <s v="United States"/>
    <x v="0"/>
    <x v="10"/>
    <s v="Clayton"/>
    <n v="63105"/>
    <x v="63"/>
    <x v="2"/>
    <s v="2015"/>
    <d v="2015-03-07T00:00:00"/>
    <n v="-159.68"/>
    <n v="1"/>
    <n v="37.159999999999997"/>
    <n v="86383"/>
    <x v="0"/>
    <x v="2"/>
  </r>
  <r>
    <n v="25450"/>
    <s v="Medium"/>
    <n v="0.01"/>
    <n v="19.989999999999998"/>
    <n v="11.17"/>
    <n v="392"/>
    <x v="1"/>
    <s v="Erica R Fuller"/>
    <s v="Regular Air"/>
    <x v="3"/>
    <x v="2"/>
    <s v="Office Furnishings"/>
    <s v="Large Box"/>
    <x v="148"/>
    <n v="0.6"/>
    <n v="0.63940435280641472"/>
    <s v="United States"/>
    <x v="0"/>
    <x v="10"/>
    <s v="Clayton"/>
    <n v="63105"/>
    <x v="63"/>
    <x v="2"/>
    <s v="2015"/>
    <d v="2015-03-08T00:00:00"/>
    <n v="27.91"/>
    <n v="2"/>
    <n v="43.65"/>
    <n v="86383"/>
    <x v="0"/>
    <x v="2"/>
  </r>
  <r>
    <n v="18808"/>
    <s v="Low"/>
    <n v="0.08"/>
    <n v="296.18"/>
    <n v="54.12"/>
    <n v="670"/>
    <x v="0"/>
    <s v="Lewis Baldwin"/>
    <s v="Delivery Truck"/>
    <x v="1"/>
    <x v="2"/>
    <s v="Tables"/>
    <s v="Jumbo Box"/>
    <x v="351"/>
    <n v="0.76"/>
    <n v="-0.13094187339576585"/>
    <s v="United States"/>
    <x v="2"/>
    <x v="25"/>
    <s v="Montclair"/>
    <n v="22025"/>
    <x v="63"/>
    <x v="2"/>
    <s v="2015"/>
    <d v="2015-03-12T00:00:00"/>
    <n v="-187.22199999999998"/>
    <n v="5"/>
    <n v="1429.81"/>
    <n v="88474"/>
    <x v="0"/>
    <x v="2"/>
  </r>
  <r>
    <n v="20880"/>
    <s v="Not Specified"/>
    <n v="0.08"/>
    <n v="10.91"/>
    <n v="2.99"/>
    <n v="1014"/>
    <x v="1"/>
    <s v="Theresa Winters"/>
    <s v="Regular Air"/>
    <x v="1"/>
    <x v="0"/>
    <s v="Binders and Binder Accessories"/>
    <s v="Small Box"/>
    <x v="487"/>
    <n v="0.38"/>
    <n v="-1.7501458454871242E-2"/>
    <s v="United States"/>
    <x v="2"/>
    <x v="4"/>
    <s v="Bryant"/>
    <n v="72022"/>
    <x v="63"/>
    <x v="2"/>
    <s v="2015"/>
    <d v="2015-03-06T00:00:00"/>
    <n v="-2.1"/>
    <n v="11"/>
    <n v="119.99"/>
    <n v="88388"/>
    <x v="0"/>
    <x v="2"/>
  </r>
  <r>
    <n v="25005"/>
    <s v="Not Specified"/>
    <n v="0"/>
    <n v="442.14"/>
    <n v="14.7"/>
    <n v="1279"/>
    <x v="1"/>
    <s v="Josephine Rao"/>
    <s v="Delivery Truck"/>
    <x v="3"/>
    <x v="1"/>
    <s v="Office Machines"/>
    <s v="Jumbo Drum"/>
    <x v="426"/>
    <n v="0.56000000000000005"/>
    <n v="0.21401503836404448"/>
    <s v="United States"/>
    <x v="0"/>
    <x v="0"/>
    <s v="Hammond"/>
    <n v="46324"/>
    <x v="63"/>
    <x v="2"/>
    <s v="2015"/>
    <d v="2015-03-05T00:00:00"/>
    <n v="501.51"/>
    <n v="5"/>
    <n v="2343.34"/>
    <n v="90115"/>
    <x v="0"/>
    <x v="2"/>
  </r>
  <r>
    <n v="19810"/>
    <s v="Not Specified"/>
    <n v="0.05"/>
    <n v="9.7799999999999994"/>
    <n v="1.39"/>
    <n v="1432"/>
    <x v="1"/>
    <s v="Kerry Green"/>
    <s v="Regular Air"/>
    <x v="3"/>
    <x v="0"/>
    <s v="Envelopes"/>
    <s v="Small Box"/>
    <x v="488"/>
    <n v="0.39"/>
    <n v="0.69"/>
    <s v="United States"/>
    <x v="0"/>
    <x v="0"/>
    <s v="Indianapolis"/>
    <n v="46203"/>
    <x v="63"/>
    <x v="2"/>
    <s v="2015"/>
    <d v="2015-03-06T00:00:00"/>
    <n v="74.278499999999994"/>
    <n v="11"/>
    <n v="107.65"/>
    <n v="86826"/>
    <x v="0"/>
    <x v="2"/>
  </r>
  <r>
    <n v="19811"/>
    <s v="Not Specified"/>
    <n v="0.02"/>
    <n v="3.28"/>
    <n v="3.97"/>
    <n v="1433"/>
    <x v="1"/>
    <s v="Frances Jackson"/>
    <s v="Express Air"/>
    <x v="3"/>
    <x v="0"/>
    <s v="Pens &amp; Art Supplies"/>
    <s v="Wrap Bag"/>
    <x v="101"/>
    <n v="0.56000000000000005"/>
    <n v="-2.6381709741550696"/>
    <s v="United States"/>
    <x v="0"/>
    <x v="0"/>
    <s v="Jeffersonville"/>
    <n v="47130"/>
    <x v="63"/>
    <x v="2"/>
    <s v="2015"/>
    <d v="2015-03-06T00:00:00"/>
    <n v="-66.349999999999994"/>
    <n v="7"/>
    <n v="25.15"/>
    <n v="86826"/>
    <x v="0"/>
    <x v="2"/>
  </r>
  <r>
    <n v="25251"/>
    <s v="Not Specified"/>
    <n v="0.03"/>
    <n v="5.78"/>
    <n v="5.37"/>
    <n v="2006"/>
    <x v="0"/>
    <s v="Cynthia Khan"/>
    <s v="Regular Air"/>
    <x v="1"/>
    <x v="0"/>
    <s v="Paper"/>
    <s v="Small Box"/>
    <x v="489"/>
    <n v="0.36"/>
    <n v="-0.71809113579687145"/>
    <s v="United States"/>
    <x v="1"/>
    <x v="1"/>
    <s v="Durango"/>
    <n v="81301"/>
    <x v="63"/>
    <x v="2"/>
    <s v="2015"/>
    <d v="2015-03-06T00:00:00"/>
    <n v="-63.35"/>
    <n v="15"/>
    <n v="88.22"/>
    <n v="88798"/>
    <x v="0"/>
    <x v="2"/>
  </r>
  <r>
    <n v="22827"/>
    <s v="High"/>
    <n v="0.05"/>
    <n v="3.28"/>
    <n v="3.97"/>
    <n v="2376"/>
    <x v="1"/>
    <s v="Debra Batchelor"/>
    <s v="Regular Air"/>
    <x v="3"/>
    <x v="0"/>
    <s v="Pens &amp; Art Supplies"/>
    <s v="Wrap Bag"/>
    <x v="62"/>
    <n v="0.56000000000000005"/>
    <n v="-1.635503344754446"/>
    <s v="United States"/>
    <x v="1"/>
    <x v="37"/>
    <s v="Moscow"/>
    <n v="83843"/>
    <x v="63"/>
    <x v="2"/>
    <s v="2015"/>
    <d v="2015-03-06T00:00:00"/>
    <n v="-100.24"/>
    <n v="18"/>
    <n v="61.29"/>
    <n v="91321"/>
    <x v="0"/>
    <x v="2"/>
  </r>
  <r>
    <n v="22828"/>
    <s v="High"/>
    <n v="0.03"/>
    <n v="6.98"/>
    <n v="9.69"/>
    <n v="2376"/>
    <x v="1"/>
    <s v="Debra Batchelor"/>
    <s v="Regular Air"/>
    <x v="3"/>
    <x v="0"/>
    <s v="Storage &amp; Organization"/>
    <s v="Small Box"/>
    <x v="490"/>
    <n v="0.83"/>
    <n v="-2.4060467246907926"/>
    <s v="United States"/>
    <x v="1"/>
    <x v="37"/>
    <s v="Moscow"/>
    <n v="83843"/>
    <x v="63"/>
    <x v="2"/>
    <s v="2015"/>
    <d v="2015-03-07T00:00:00"/>
    <n v="-262.62"/>
    <n v="15"/>
    <n v="109.15"/>
    <n v="91321"/>
    <x v="0"/>
    <x v="2"/>
  </r>
  <r>
    <n v="18354"/>
    <s v="Critical"/>
    <n v="0.05"/>
    <n v="107.53"/>
    <n v="5.81"/>
    <n v="2696"/>
    <x v="0"/>
    <s v="Sally Dunn"/>
    <s v="Regular Air"/>
    <x v="1"/>
    <x v="2"/>
    <s v="Office Furnishings"/>
    <s v="Medium Box"/>
    <x v="491"/>
    <n v="0.65"/>
    <n v="-0.14588853357697582"/>
    <s v="United States"/>
    <x v="2"/>
    <x v="18"/>
    <s v="Tuscaloosa"/>
    <n v="35401"/>
    <x v="63"/>
    <x v="2"/>
    <s v="2015"/>
    <d v="2015-03-06T00:00:00"/>
    <n v="-89.418000000000006"/>
    <n v="6"/>
    <n v="612.91999999999996"/>
    <n v="87676"/>
    <x v="0"/>
    <x v="2"/>
  </r>
  <r>
    <n v="19575"/>
    <s v="Low"/>
    <n v="0.04"/>
    <n v="4.55"/>
    <n v="1.49"/>
    <n v="2944"/>
    <x v="0"/>
    <s v="Elsie Lane"/>
    <s v="Regular Air"/>
    <x v="3"/>
    <x v="0"/>
    <s v="Binders and Binder Accessories"/>
    <s v="Small Box"/>
    <x v="492"/>
    <n v="0.35"/>
    <n v="0.47343933054393306"/>
    <s v="United States"/>
    <x v="0"/>
    <x v="26"/>
    <s v="Midland"/>
    <n v="48640"/>
    <x v="63"/>
    <x v="2"/>
    <s v="2015"/>
    <d v="2015-03-07T00:00:00"/>
    <n v="28.288"/>
    <n v="13"/>
    <n v="59.75"/>
    <n v="90309"/>
    <x v="0"/>
    <x v="2"/>
  </r>
  <r>
    <n v="25282"/>
    <s v="Medium"/>
    <n v="0.03"/>
    <n v="85.99"/>
    <n v="0.99"/>
    <n v="3003"/>
    <x v="0"/>
    <s v="Roy Rouse"/>
    <s v="Regular Air"/>
    <x v="1"/>
    <x v="1"/>
    <s v="Telephones and Communication"/>
    <s v="Wrap Bag"/>
    <x v="376"/>
    <n v="0.55000000000000004"/>
    <n v="0.69"/>
    <s v="United States"/>
    <x v="1"/>
    <x v="37"/>
    <s v="Coeur D Alene"/>
    <n v="83814"/>
    <x v="63"/>
    <x v="2"/>
    <s v="2015"/>
    <d v="2015-03-06T00:00:00"/>
    <n v="1037.1044999999999"/>
    <n v="20"/>
    <n v="1503.05"/>
    <n v="91586"/>
    <x v="0"/>
    <x v="2"/>
  </r>
  <r>
    <n v="23188"/>
    <s v="High"/>
    <n v="0.06"/>
    <n v="276.2"/>
    <n v="24.49"/>
    <n v="3048"/>
    <x v="0"/>
    <s v="Tracy G Starr"/>
    <s v="Express Air"/>
    <x v="3"/>
    <x v="2"/>
    <s v="Chairs &amp; Chairmats"/>
    <s v="Large Box"/>
    <x v="493"/>
    <m/>
    <n v="0.44717608482471199"/>
    <s v="United States"/>
    <x v="1"/>
    <x v="7"/>
    <s v="Berkeley"/>
    <n v="94704"/>
    <x v="63"/>
    <x v="2"/>
    <s v="2015"/>
    <d v="2015-03-07T00:00:00"/>
    <n v="1167.3800000000001"/>
    <n v="10"/>
    <n v="2610.56"/>
    <n v="89789"/>
    <x v="0"/>
    <x v="2"/>
  </r>
  <r>
    <n v="19325"/>
    <s v="Low"/>
    <n v="0.06"/>
    <n v="4.18"/>
    <n v="2.99"/>
    <n v="688"/>
    <x v="1"/>
    <s v="Ashley Reese"/>
    <s v="Regular Air"/>
    <x v="0"/>
    <x v="0"/>
    <s v="Binders and Binder Accessories"/>
    <s v="Small Box"/>
    <x v="494"/>
    <n v="0.37"/>
    <n v="-0.59601686972821"/>
    <s v="United States"/>
    <x v="0"/>
    <x v="10"/>
    <s v="Saint Louis"/>
    <n v="63116"/>
    <x v="64"/>
    <x v="2"/>
    <s v="2015"/>
    <d v="2015-03-08T00:00:00"/>
    <n v="-12.719000000000001"/>
    <n v="5"/>
    <n v="21.34"/>
    <n v="88504"/>
    <x v="0"/>
    <x v="2"/>
  </r>
  <r>
    <n v="24851"/>
    <s v="Low"/>
    <n v="0.09"/>
    <n v="6.48"/>
    <n v="6.86"/>
    <n v="797"/>
    <x v="1"/>
    <s v="Eileen Riddle"/>
    <s v="Regular Air"/>
    <x v="3"/>
    <x v="0"/>
    <s v="Paper"/>
    <s v="Small Box"/>
    <x v="495"/>
    <n v="0.37"/>
    <n v="-1.223073899371069"/>
    <s v="United States"/>
    <x v="1"/>
    <x v="16"/>
    <s v="Roy"/>
    <n v="84067"/>
    <x v="64"/>
    <x v="2"/>
    <s v="2015"/>
    <d v="2015-03-08T00:00:00"/>
    <n v="-62.23"/>
    <n v="8"/>
    <n v="50.88"/>
    <n v="86870"/>
    <x v="0"/>
    <x v="2"/>
  </r>
  <r>
    <n v="24763"/>
    <s v="Critical"/>
    <n v="0.06"/>
    <n v="6.48"/>
    <n v="8.8800000000000008"/>
    <n v="868"/>
    <x v="1"/>
    <s v="Sharon Ellis"/>
    <s v="Regular Air"/>
    <x v="3"/>
    <x v="0"/>
    <s v="Paper"/>
    <s v="Small Box"/>
    <x v="496"/>
    <n v="0.37"/>
    <n v="-1.8881291245925103"/>
    <s v="United States"/>
    <x v="0"/>
    <x v="11"/>
    <s v="Shoreview"/>
    <n v="55126"/>
    <x v="64"/>
    <x v="2"/>
    <s v="2015"/>
    <d v="2015-03-07T00:00:00"/>
    <n v="-237.47"/>
    <n v="20"/>
    <n v="125.77"/>
    <n v="91195"/>
    <x v="0"/>
    <x v="2"/>
  </r>
  <r>
    <n v="24764"/>
    <s v="Critical"/>
    <n v="0.09"/>
    <n v="349.45"/>
    <n v="60"/>
    <n v="868"/>
    <x v="1"/>
    <s v="Sharon Ellis"/>
    <s v="Delivery Truck"/>
    <x v="3"/>
    <x v="2"/>
    <s v="Tables"/>
    <s v="Jumbo Drum"/>
    <x v="497"/>
    <m/>
    <n v="-0.75173922806444526"/>
    <s v="United States"/>
    <x v="0"/>
    <x v="11"/>
    <s v="Shoreview"/>
    <n v="55126"/>
    <x v="64"/>
    <x v="2"/>
    <s v="2015"/>
    <d v="2015-03-07T00:00:00"/>
    <n v="-2946.0509999999999"/>
    <n v="12"/>
    <n v="3918.98"/>
    <n v="91195"/>
    <x v="0"/>
    <x v="2"/>
  </r>
  <r>
    <n v="23479"/>
    <s v="Not Specified"/>
    <n v="0.03"/>
    <n v="31.74"/>
    <n v="12.62"/>
    <n v="945"/>
    <x v="0"/>
    <s v="Stephanie Sun Perry"/>
    <s v="Regular Air"/>
    <x v="1"/>
    <x v="0"/>
    <s v="Binders and Binder Accessories"/>
    <s v="Small Box"/>
    <x v="498"/>
    <n v="0.37"/>
    <n v="-4.3576494427558198E-2"/>
    <s v="United States"/>
    <x v="1"/>
    <x v="7"/>
    <s v="Saratoga"/>
    <n v="95070"/>
    <x v="64"/>
    <x v="2"/>
    <s v="2015"/>
    <d v="2015-03-06T00:00:00"/>
    <n v="-4.3009999999999939"/>
    <n v="3"/>
    <n v="98.7"/>
    <n v="86567"/>
    <x v="0"/>
    <x v="2"/>
  </r>
  <r>
    <n v="24894"/>
    <s v="Medium"/>
    <n v="7.0000000000000007E-2"/>
    <n v="60.98"/>
    <n v="49"/>
    <n v="1771"/>
    <x v="0"/>
    <s v="Jeff Spivey"/>
    <s v="Regular Air"/>
    <x v="1"/>
    <x v="0"/>
    <s v="Appliances"/>
    <s v="Large Box"/>
    <x v="499"/>
    <n v="0.59"/>
    <n v="-1.9696467318428943"/>
    <s v="United States"/>
    <x v="0"/>
    <x v="12"/>
    <s v="Freeport"/>
    <n v="61032"/>
    <x v="64"/>
    <x v="2"/>
    <s v="2015"/>
    <d v="2015-03-07T00:00:00"/>
    <n v="-807.89"/>
    <n v="7"/>
    <n v="410.17"/>
    <n v="89106"/>
    <x v="0"/>
    <x v="2"/>
  </r>
  <r>
    <n v="21422"/>
    <s v="Low"/>
    <n v="0.08"/>
    <n v="230.98"/>
    <n v="23.78"/>
    <n v="2729"/>
    <x v="0"/>
    <s v="Penny O Caldwell"/>
    <s v="Delivery Truck"/>
    <x v="2"/>
    <x v="2"/>
    <s v="Tables"/>
    <s v="Jumbo Box"/>
    <x v="500"/>
    <n v="0.6"/>
    <n v="0.54248486159169551"/>
    <s v="United States"/>
    <x v="1"/>
    <x v="6"/>
    <s v="Bellingham"/>
    <n v="98226"/>
    <x v="64"/>
    <x v="2"/>
    <s v="2015"/>
    <d v="2015-03-10T00:00:00"/>
    <n v="501.69"/>
    <n v="4"/>
    <n v="924.8"/>
    <n v="88114"/>
    <x v="0"/>
    <x v="2"/>
  </r>
  <r>
    <n v="23627"/>
    <s v="Critical"/>
    <n v="0.05"/>
    <n v="9.99"/>
    <n v="4.78"/>
    <n v="3008"/>
    <x v="1"/>
    <s v="Penny Rich"/>
    <s v="Regular Air"/>
    <x v="1"/>
    <x v="0"/>
    <s v="Paper"/>
    <s v="Small Box"/>
    <x v="501"/>
    <n v="0.4"/>
    <n v="0.20307813345134482"/>
    <s v="United States"/>
    <x v="0"/>
    <x v="11"/>
    <s v="Minnetonka Mills"/>
    <n v="55343"/>
    <x v="64"/>
    <x v="2"/>
    <s v="2015"/>
    <d v="2015-03-07T00:00:00"/>
    <n v="41.3"/>
    <n v="20"/>
    <n v="203.37"/>
    <n v="89414"/>
    <x v="0"/>
    <x v="2"/>
  </r>
  <r>
    <n v="18259"/>
    <s v="Not Specified"/>
    <n v="0.06"/>
    <n v="113.98"/>
    <n v="30"/>
    <n v="3327"/>
    <x v="1"/>
    <s v="Bob Gibson"/>
    <s v="Delivery Truck"/>
    <x v="0"/>
    <x v="2"/>
    <s v="Chairs &amp; Chairmats"/>
    <s v="Jumbo Drum"/>
    <x v="502"/>
    <n v="0.69"/>
    <n v="-0.35744370191497726"/>
    <s v="United States"/>
    <x v="0"/>
    <x v="26"/>
    <s v="Port Huron"/>
    <n v="48060"/>
    <x v="64"/>
    <x v="2"/>
    <s v="2015"/>
    <d v="2015-03-08T00:00:00"/>
    <n v="-127.3"/>
    <n v="3"/>
    <n v="356.14"/>
    <n v="87272"/>
    <x v="0"/>
    <x v="2"/>
  </r>
  <r>
    <n v="18260"/>
    <s v="Not Specified"/>
    <n v="0.05"/>
    <n v="6.48"/>
    <n v="6.86"/>
    <n v="3327"/>
    <x v="1"/>
    <s v="Bob Gibson"/>
    <s v="Regular Air"/>
    <x v="0"/>
    <x v="0"/>
    <s v="Paper"/>
    <s v="Small Box"/>
    <x v="495"/>
    <n v="0.37"/>
    <n v="-1.9486706056129988"/>
    <s v="United States"/>
    <x v="0"/>
    <x v="26"/>
    <s v="Port Huron"/>
    <n v="48060"/>
    <x v="64"/>
    <x v="2"/>
    <s v="2015"/>
    <d v="2015-03-08T00:00:00"/>
    <n v="-52.77"/>
    <n v="4"/>
    <n v="27.08"/>
    <n v="87272"/>
    <x v="0"/>
    <x v="2"/>
  </r>
  <r>
    <n v="19383"/>
    <s v="Not Specified"/>
    <n v="7.0000000000000007E-2"/>
    <n v="6.08"/>
    <n v="0.91"/>
    <n v="850"/>
    <x v="0"/>
    <s v="Jesse Hutchinson"/>
    <s v="Regular Air"/>
    <x v="3"/>
    <x v="0"/>
    <s v="Pens &amp; Art Supplies"/>
    <s v="Wrap Bag"/>
    <x v="503"/>
    <n v="0.51"/>
    <n v="0.46639656816015251"/>
    <s v="United States"/>
    <x v="1"/>
    <x v="7"/>
    <s v="Goleta"/>
    <n v="93117"/>
    <x v="65"/>
    <x v="2"/>
    <s v="2015"/>
    <d v="2015-03-08T00:00:00"/>
    <n v="19.57"/>
    <n v="7"/>
    <n v="41.96"/>
    <n v="88569"/>
    <x v="0"/>
    <x v="2"/>
  </r>
  <r>
    <n v="19384"/>
    <s v="Not Specified"/>
    <n v="0.08"/>
    <n v="19.899999999999999"/>
    <n v="5.29"/>
    <n v="851"/>
    <x v="1"/>
    <s v="Helen H Heller"/>
    <s v="Regular Air"/>
    <x v="3"/>
    <x v="0"/>
    <s v="Appliances"/>
    <s v="Medium Box"/>
    <x v="504"/>
    <n v="0.4"/>
    <n v="0.44543791067121347"/>
    <s v="United States"/>
    <x v="1"/>
    <x v="7"/>
    <s v="Hacienda Heights"/>
    <n v="91745"/>
    <x v="65"/>
    <x v="2"/>
    <s v="2015"/>
    <d v="2015-03-09T00:00:00"/>
    <n v="107.11"/>
    <n v="13"/>
    <n v="240.46"/>
    <n v="88569"/>
    <x v="0"/>
    <x v="2"/>
  </r>
  <r>
    <n v="19385"/>
    <s v="Not Specified"/>
    <n v="0.02"/>
    <n v="3.36"/>
    <n v="6.27"/>
    <n v="851"/>
    <x v="1"/>
    <s v="Helen H Heller"/>
    <s v="Regular Air"/>
    <x v="3"/>
    <x v="0"/>
    <s v="Binders and Binder Accessories"/>
    <s v="Small Box"/>
    <x v="41"/>
    <n v="0.4"/>
    <n v="-2.9178455723542118"/>
    <s v="United States"/>
    <x v="1"/>
    <x v="7"/>
    <s v="Hacienda Heights"/>
    <n v="91745"/>
    <x v="65"/>
    <x v="2"/>
    <s v="2015"/>
    <d v="2015-03-09T00:00:00"/>
    <n v="-216.154"/>
    <n v="21"/>
    <n v="74.08"/>
    <n v="88569"/>
    <x v="0"/>
    <x v="2"/>
  </r>
  <r>
    <n v="24926"/>
    <s v="Critical"/>
    <n v="0.09"/>
    <n v="517.48"/>
    <n v="16.63"/>
    <n v="1020"/>
    <x v="1"/>
    <s v="Julie Porter"/>
    <s v="Delivery Truck"/>
    <x v="0"/>
    <x v="1"/>
    <s v="Office Machines"/>
    <s v="Jumbo Box"/>
    <x v="505"/>
    <n v="0.59"/>
    <n v="0.38621556652254796"/>
    <s v="United States"/>
    <x v="0"/>
    <x v="38"/>
    <s v="Pittsburg"/>
    <n v="66762"/>
    <x v="65"/>
    <x v="2"/>
    <s v="2015"/>
    <d v="2015-03-07T00:00:00"/>
    <n v="909.36"/>
    <n v="5"/>
    <n v="2354.54"/>
    <n v="88632"/>
    <x v="0"/>
    <x v="2"/>
  </r>
  <r>
    <n v="18736"/>
    <s v="Low"/>
    <n v="0.09"/>
    <n v="5.34"/>
    <n v="2.99"/>
    <n v="693"/>
    <x v="1"/>
    <s v="Richard McClure"/>
    <s v="Express Air"/>
    <x v="0"/>
    <x v="0"/>
    <s v="Binders and Binder Accessories"/>
    <s v="Small Box"/>
    <x v="451"/>
    <n v="0.38"/>
    <n v="9.974763406940064E-2"/>
    <s v="United States"/>
    <x v="1"/>
    <x v="1"/>
    <s v="Thornton"/>
    <n v="80229"/>
    <x v="66"/>
    <x v="2"/>
    <s v="2015"/>
    <d v="2015-03-15T00:00:00"/>
    <n v="9.4860000000000007"/>
    <n v="17"/>
    <n v="95.1"/>
    <n v="87812"/>
    <x v="0"/>
    <x v="2"/>
  </r>
  <r>
    <n v="18737"/>
    <s v="Low"/>
    <n v="7.0000000000000007E-2"/>
    <n v="140.97999999999999"/>
    <n v="53.48"/>
    <n v="693"/>
    <x v="1"/>
    <s v="Richard McClure"/>
    <s v="Delivery Truck"/>
    <x v="0"/>
    <x v="2"/>
    <s v="Bookcases"/>
    <s v="Jumbo Box"/>
    <x v="506"/>
    <n v="0.65"/>
    <n v="-0.35883441761711621"/>
    <s v="United States"/>
    <x v="1"/>
    <x v="1"/>
    <s v="Thornton"/>
    <n v="80229"/>
    <x v="66"/>
    <x v="2"/>
    <s v="2015"/>
    <d v="2015-03-15T00:00:00"/>
    <n v="-263.64999999999998"/>
    <n v="5"/>
    <n v="734.74"/>
    <n v="87812"/>
    <x v="0"/>
    <x v="2"/>
  </r>
  <r>
    <n v="18738"/>
    <s v="Low"/>
    <n v="0.06"/>
    <n v="205.99"/>
    <n v="5.26"/>
    <n v="693"/>
    <x v="1"/>
    <s v="Richard McClure"/>
    <s v="Regular Air"/>
    <x v="0"/>
    <x v="1"/>
    <s v="Telephones and Communication"/>
    <s v="Small Box"/>
    <x v="507"/>
    <n v="0.56000000000000005"/>
    <n v="0.47277878982616967"/>
    <s v="United States"/>
    <x v="1"/>
    <x v="1"/>
    <s v="Thornton"/>
    <n v="80229"/>
    <x v="66"/>
    <x v="2"/>
    <s v="2015"/>
    <d v="2015-03-15T00:00:00"/>
    <n v="890.18100000000004"/>
    <n v="11"/>
    <n v="1882.87"/>
    <n v="87812"/>
    <x v="0"/>
    <x v="2"/>
  </r>
  <r>
    <n v="19884"/>
    <s v="Low"/>
    <n v="0.01"/>
    <n v="300.98"/>
    <n v="64.73"/>
    <n v="1718"/>
    <x v="0"/>
    <s v="Kathy Shah"/>
    <s v="Delivery Truck"/>
    <x v="2"/>
    <x v="2"/>
    <s v="Chairs &amp; Chairmats"/>
    <s v="Jumbo Drum"/>
    <x v="437"/>
    <n v="0.56000000000000005"/>
    <n v="-5.0171433264212535E-2"/>
    <s v="United States"/>
    <x v="2"/>
    <x v="13"/>
    <s v="Garner"/>
    <n v="27529"/>
    <x v="66"/>
    <x v="2"/>
    <s v="2015"/>
    <d v="2015-03-15T00:00:00"/>
    <n v="-48.873999999999995"/>
    <n v="3"/>
    <n v="974.14"/>
    <n v="90621"/>
    <x v="0"/>
    <x v="2"/>
  </r>
  <r>
    <n v="23271"/>
    <s v="Critical"/>
    <n v="0.02"/>
    <n v="161.55000000000001"/>
    <n v="19.989999999999998"/>
    <n v="2750"/>
    <x v="0"/>
    <s v="Allen Nash"/>
    <s v="Regular Air"/>
    <x v="0"/>
    <x v="0"/>
    <s v="Storage &amp; Organization"/>
    <s v="Small Box"/>
    <x v="15"/>
    <n v="0.66"/>
    <n v="1.0105047064369459"/>
    <s v="United States"/>
    <x v="2"/>
    <x v="25"/>
    <s v="Waynesboro"/>
    <n v="22980"/>
    <x v="66"/>
    <x v="2"/>
    <s v="2015"/>
    <d v="2015-03-08T00:00:00"/>
    <n v="664.51800000000003"/>
    <n v="4"/>
    <n v="657.61"/>
    <n v="91424"/>
    <x v="0"/>
    <x v="2"/>
  </r>
  <r>
    <n v="23342"/>
    <s v="Critical"/>
    <n v="0.02"/>
    <n v="11.55"/>
    <n v="2.36"/>
    <n v="2770"/>
    <x v="0"/>
    <s v="Joel Burnette"/>
    <s v="Regular Air"/>
    <x v="3"/>
    <x v="0"/>
    <s v="Pens &amp; Art Supplies"/>
    <s v="Wrap Bag"/>
    <x v="110"/>
    <n v="0.55000000000000004"/>
    <n v="8.0823794897511423"/>
    <s v="United States"/>
    <x v="2"/>
    <x v="3"/>
    <s v="Dunwoody"/>
    <n v="30338"/>
    <x v="66"/>
    <x v="2"/>
    <s v="2015"/>
    <d v="2015-03-10T00:00:00"/>
    <n v="1289.3819999999998"/>
    <n v="14"/>
    <n v="159.53"/>
    <n v="88975"/>
    <x v="0"/>
    <x v="2"/>
  </r>
  <r>
    <n v="19191"/>
    <s v="High"/>
    <n v="7.0000000000000007E-2"/>
    <n v="51.98"/>
    <n v="10.17"/>
    <n v="2837"/>
    <x v="1"/>
    <s v="Leslie Hawley"/>
    <s v="Regular Air"/>
    <x v="1"/>
    <x v="1"/>
    <s v="Office Machines"/>
    <s v="Medium Box"/>
    <x v="508"/>
    <n v="0.37"/>
    <n v="0.69"/>
    <s v="United States"/>
    <x v="0"/>
    <x v="21"/>
    <s v="Tulsa"/>
    <n v="74133"/>
    <x v="66"/>
    <x v="2"/>
    <s v="2015"/>
    <d v="2015-03-10T00:00:00"/>
    <n v="439.78529999999995"/>
    <n v="13"/>
    <n v="637.37"/>
    <n v="89801"/>
    <x v="0"/>
    <x v="2"/>
  </r>
  <r>
    <n v="19192"/>
    <s v="High"/>
    <n v="0.1"/>
    <n v="80.97"/>
    <n v="33.6"/>
    <n v="2837"/>
    <x v="1"/>
    <s v="Leslie Hawley"/>
    <s v="Delivery Truck"/>
    <x v="1"/>
    <x v="1"/>
    <s v="Office Machines"/>
    <s v="Jumbo Drum"/>
    <x v="298"/>
    <n v="0.37"/>
    <n v="-0.6437685217091661"/>
    <s v="United States"/>
    <x v="0"/>
    <x v="21"/>
    <s v="Tulsa"/>
    <n v="74133"/>
    <x v="66"/>
    <x v="2"/>
    <s v="2015"/>
    <d v="2015-03-11T00:00:00"/>
    <n v="-149.4573"/>
    <n v="3"/>
    <n v="232.16"/>
    <n v="89801"/>
    <x v="0"/>
    <x v="2"/>
  </r>
  <r>
    <n v="26176"/>
    <s v="High"/>
    <n v="0.04"/>
    <n v="19.23"/>
    <n v="6.15"/>
    <n v="1075"/>
    <x v="0"/>
    <s v="Theodore Tyson"/>
    <s v="Regular Air"/>
    <x v="1"/>
    <x v="2"/>
    <s v="Office Furnishings"/>
    <s v="Small Pack"/>
    <x v="420"/>
    <n v="0.44"/>
    <n v="0.68999999999999984"/>
    <s v="United States"/>
    <x v="0"/>
    <x v="12"/>
    <s v="Romeoville"/>
    <n v="60441"/>
    <x v="67"/>
    <x v="2"/>
    <s v="2015"/>
    <d v="2015-03-10T00:00:00"/>
    <n v="152.43479999999997"/>
    <n v="11"/>
    <n v="220.92"/>
    <n v="86422"/>
    <x v="0"/>
    <x v="2"/>
  </r>
  <r>
    <n v="26361"/>
    <s v="Low"/>
    <n v="0.01"/>
    <n v="7.64"/>
    <n v="1.39"/>
    <n v="2258"/>
    <x v="1"/>
    <s v="Nicole Pope"/>
    <s v="Express Air"/>
    <x v="3"/>
    <x v="0"/>
    <s v="Envelopes"/>
    <s v="Small Box"/>
    <x v="509"/>
    <n v="0.36"/>
    <n v="-22.876408787010501"/>
    <s v="United States"/>
    <x v="2"/>
    <x v="13"/>
    <s v="Rocky Mount"/>
    <n v="27801"/>
    <x v="67"/>
    <x v="2"/>
    <s v="2015"/>
    <d v="2015-03-13T00:00:00"/>
    <n v="-1676.6119999999999"/>
    <n v="9"/>
    <n v="73.290000000000006"/>
    <n v="87962"/>
    <x v="0"/>
    <x v="2"/>
  </r>
  <r>
    <n v="26362"/>
    <s v="Low"/>
    <n v="7.0000000000000007E-2"/>
    <n v="400.97"/>
    <n v="48.26"/>
    <n v="2258"/>
    <x v="1"/>
    <s v="Nicole Pope"/>
    <s v="Delivery Truck"/>
    <x v="3"/>
    <x v="1"/>
    <s v="Office Machines"/>
    <s v="Jumbo Box"/>
    <x v="510"/>
    <n v="0.36"/>
    <n v="1.5239082571285775E-2"/>
    <s v="United States"/>
    <x v="2"/>
    <x v="13"/>
    <s v="Rocky Mount"/>
    <n v="27801"/>
    <x v="67"/>
    <x v="2"/>
    <s v="2015"/>
    <d v="2015-03-13T00:00:00"/>
    <n v="45.127799999999993"/>
    <n v="8"/>
    <n v="2961.32"/>
    <n v="87962"/>
    <x v="0"/>
    <x v="2"/>
  </r>
  <r>
    <n v="18551"/>
    <s v="Not Specified"/>
    <n v="0"/>
    <n v="115.99"/>
    <n v="2.5"/>
    <n v="52"/>
    <x v="0"/>
    <s v="Lorraine Kelly"/>
    <s v="Regular Air"/>
    <x v="3"/>
    <x v="1"/>
    <s v="Telephones and Communication"/>
    <s v="Small Box"/>
    <x v="511"/>
    <n v="0.56999999999999995"/>
    <n v="0.25941885685123756"/>
    <s v="United States"/>
    <x v="1"/>
    <x v="6"/>
    <s v="Puyallup"/>
    <n v="98373"/>
    <x v="68"/>
    <x v="2"/>
    <s v="2015"/>
    <d v="2015-03-10T00:00:00"/>
    <n v="162.666"/>
    <n v="6"/>
    <n v="627.04"/>
    <n v="88426"/>
    <x v="0"/>
    <x v="2"/>
  </r>
  <r>
    <n v="18552"/>
    <s v="Not Specified"/>
    <n v="0.02"/>
    <n v="5.98"/>
    <n v="5.79"/>
    <n v="53"/>
    <x v="1"/>
    <s v="Sidney Russell Austin"/>
    <s v="Regular Air"/>
    <x v="3"/>
    <x v="0"/>
    <s v="Paper"/>
    <s v="Small Box"/>
    <x v="139"/>
    <n v="0.36"/>
    <n v="-0.61248752155368003"/>
    <s v="United States"/>
    <x v="1"/>
    <x v="6"/>
    <s v="Redmond"/>
    <n v="98052"/>
    <x v="68"/>
    <x v="2"/>
    <s v="2015"/>
    <d v="2015-03-11T00:00:00"/>
    <n v="-67.489999999999995"/>
    <n v="17"/>
    <n v="110.19"/>
    <n v="88426"/>
    <x v="0"/>
    <x v="2"/>
  </r>
  <r>
    <n v="19902"/>
    <s v="Medium"/>
    <n v="0.01"/>
    <n v="99.99"/>
    <n v="19.989999999999998"/>
    <n v="2545"/>
    <x v="0"/>
    <s v="Rick Ellis"/>
    <s v="Express Air"/>
    <x v="1"/>
    <x v="1"/>
    <s v="Office Machines"/>
    <s v="Small Box"/>
    <x v="512"/>
    <n v="0.52"/>
    <n v="0.44351167602719482"/>
    <s v="United States"/>
    <x v="2"/>
    <x v="25"/>
    <s v="Springfield"/>
    <n v="22153"/>
    <x v="68"/>
    <x v="2"/>
    <s v="2015"/>
    <d v="2015-03-12T00:00:00"/>
    <n v="90.024000000000001"/>
    <n v="2"/>
    <n v="202.98"/>
    <n v="87915"/>
    <x v="0"/>
    <x v="2"/>
  </r>
  <r>
    <n v="23213"/>
    <s v="Low"/>
    <n v="0.09"/>
    <n v="6783.02"/>
    <n v="24.49"/>
    <n v="2855"/>
    <x v="1"/>
    <s v="Vicki Womble"/>
    <s v="Regular Air"/>
    <x v="2"/>
    <x v="1"/>
    <s v="Office Machines"/>
    <s v="Large Box"/>
    <x v="84"/>
    <n v="0.39"/>
    <n v="-2.245981829733164"/>
    <s v="United States"/>
    <x v="1"/>
    <x v="6"/>
    <s v="Des Moines"/>
    <n v="98198"/>
    <x v="68"/>
    <x v="2"/>
    <s v="2015"/>
    <d v="2015-03-14T00:00:00"/>
    <n v="-14140.7016"/>
    <n v="1"/>
    <n v="6296"/>
    <n v="87317"/>
    <x v="0"/>
    <x v="2"/>
  </r>
  <r>
    <n v="22846"/>
    <s v="Medium"/>
    <n v="0.1"/>
    <n v="4.9800000000000004"/>
    <n v="7.54"/>
    <n v="3194"/>
    <x v="1"/>
    <s v="Angela Rose"/>
    <s v="Regular Air"/>
    <x v="2"/>
    <x v="0"/>
    <s v="Paper"/>
    <s v="Small Box"/>
    <x v="513"/>
    <n v="0.38"/>
    <n v="1.0282390510948904"/>
    <s v="United States"/>
    <x v="2"/>
    <x v="9"/>
    <s v="Spring Hill"/>
    <n v="34609"/>
    <x v="68"/>
    <x v="2"/>
    <s v="2015"/>
    <d v="2015-03-11T00:00:00"/>
    <n v="45.077999999999996"/>
    <n v="9"/>
    <n v="43.84"/>
    <n v="89805"/>
    <x v="0"/>
    <x v="2"/>
  </r>
  <r>
    <n v="22847"/>
    <s v="Medium"/>
    <n v="0"/>
    <n v="22.84"/>
    <n v="8.18"/>
    <n v="3194"/>
    <x v="1"/>
    <s v="Angela Rose"/>
    <s v="Regular Air"/>
    <x v="2"/>
    <x v="0"/>
    <s v="Paper"/>
    <s v="Small Box"/>
    <x v="188"/>
    <n v="0.39"/>
    <n v="-0.7787216029349513"/>
    <s v="United States"/>
    <x v="2"/>
    <x v="9"/>
    <s v="Spring Hill"/>
    <n v="34609"/>
    <x v="68"/>
    <x v="2"/>
    <s v="2015"/>
    <d v="2015-03-12T00:00:00"/>
    <n v="-110.376"/>
    <n v="6"/>
    <n v="141.74"/>
    <n v="89805"/>
    <x v="0"/>
    <x v="2"/>
  </r>
  <r>
    <n v="19679"/>
    <s v="Critical"/>
    <n v="0.06"/>
    <n v="2.61"/>
    <n v="0.5"/>
    <n v="753"/>
    <x v="1"/>
    <s v="Elisabeth Massey"/>
    <s v="Express Air"/>
    <x v="3"/>
    <x v="0"/>
    <s v="Labels"/>
    <s v="Small Box"/>
    <x v="514"/>
    <n v="0.39"/>
    <n v="0.61682774303581578"/>
    <s v="United States"/>
    <x v="1"/>
    <x v="41"/>
    <s v="Prescott"/>
    <n v="86301"/>
    <x v="69"/>
    <x v="2"/>
    <s v="2015"/>
    <d v="2015-03-11T00:00:00"/>
    <n v="10.85"/>
    <n v="1"/>
    <n v="17.59"/>
    <n v="90438"/>
    <x v="0"/>
    <x v="2"/>
  </r>
  <r>
    <n v="19680"/>
    <s v="Critical"/>
    <n v="0.01"/>
    <n v="6.35"/>
    <n v="1.02"/>
    <n v="753"/>
    <x v="1"/>
    <s v="Elisabeth Massey"/>
    <s v="Regular Air"/>
    <x v="3"/>
    <x v="0"/>
    <s v="Paper"/>
    <s v="Wrap Bag"/>
    <x v="163"/>
    <n v="0.39"/>
    <n v="0.69"/>
    <s v="United States"/>
    <x v="1"/>
    <x v="41"/>
    <s v="Prescott"/>
    <n v="86301"/>
    <x v="69"/>
    <x v="2"/>
    <s v="2015"/>
    <d v="2015-03-13T00:00:00"/>
    <n v="97.662599999999983"/>
    <n v="22"/>
    <n v="141.54"/>
    <n v="90438"/>
    <x v="0"/>
    <x v="2"/>
  </r>
  <r>
    <n v="18347"/>
    <s v="Not Specified"/>
    <n v="0.06"/>
    <n v="8.6"/>
    <n v="6.19"/>
    <n v="796"/>
    <x v="1"/>
    <s v="Amanda Conner"/>
    <s v="Regular Air"/>
    <x v="3"/>
    <x v="0"/>
    <s v="Binders and Binder Accessories"/>
    <s v="Small Box"/>
    <x v="159"/>
    <n v="0.38"/>
    <n v="-0.58079345088161205"/>
    <s v="United States"/>
    <x v="0"/>
    <x v="17"/>
    <s v="Papillion"/>
    <n v="68046"/>
    <x v="69"/>
    <x v="2"/>
    <s v="2015"/>
    <d v="2015-03-12T00:00:00"/>
    <n v="-46.115000000000002"/>
    <n v="9"/>
    <n v="79.400000000000006"/>
    <n v="86867"/>
    <x v="0"/>
    <x v="2"/>
  </r>
  <r>
    <n v="21806"/>
    <s v="High"/>
    <n v="0.06"/>
    <n v="99.99"/>
    <n v="19.989999999999998"/>
    <n v="1484"/>
    <x v="1"/>
    <s v="Alison Stewart"/>
    <s v="Regular Air"/>
    <x v="1"/>
    <x v="1"/>
    <s v="Computer Peripherals"/>
    <s v="Small Box"/>
    <x v="515"/>
    <n v="0.52"/>
    <n v="-0.43949834619625139"/>
    <s v="United States"/>
    <x v="0"/>
    <x v="12"/>
    <s v="Des Plaines"/>
    <n v="60016"/>
    <x v="69"/>
    <x v="2"/>
    <s v="2015"/>
    <d v="2015-03-14T00:00:00"/>
    <n v="-127.56"/>
    <n v="3"/>
    <n v="290.24"/>
    <n v="91235"/>
    <x v="0"/>
    <x v="2"/>
  </r>
  <r>
    <n v="21807"/>
    <s v="High"/>
    <n v="0"/>
    <n v="193.17"/>
    <n v="19.989999999999998"/>
    <n v="1484"/>
    <x v="1"/>
    <s v="Alison Stewart"/>
    <s v="Regular Air"/>
    <x v="1"/>
    <x v="0"/>
    <s v="Storage &amp; Organization"/>
    <s v="Small Box"/>
    <x v="516"/>
    <n v="0.71"/>
    <n v="0.2904879555281038"/>
    <s v="United States"/>
    <x v="0"/>
    <x v="12"/>
    <s v="Des Plaines"/>
    <n v="60016"/>
    <x v="69"/>
    <x v="2"/>
    <s v="2015"/>
    <d v="2015-03-12T00:00:00"/>
    <n v="282.18"/>
    <n v="5"/>
    <n v="971.4"/>
    <n v="91235"/>
    <x v="0"/>
    <x v="2"/>
  </r>
  <r>
    <n v="21808"/>
    <s v="High"/>
    <n v="0.08"/>
    <n v="20.99"/>
    <n v="3.3"/>
    <n v="1484"/>
    <x v="1"/>
    <s v="Alison Stewart"/>
    <s v="Express Air"/>
    <x v="1"/>
    <x v="1"/>
    <s v="Telephones and Communication"/>
    <s v="Small Pack"/>
    <x v="517"/>
    <n v="0.81"/>
    <n v="-0.49784507260606686"/>
    <s v="United States"/>
    <x v="0"/>
    <x v="12"/>
    <s v="Des Plaines"/>
    <n v="60016"/>
    <x v="69"/>
    <x v="2"/>
    <s v="2015"/>
    <d v="2015-03-11T00:00:00"/>
    <n v="-96.337999999999994"/>
    <n v="11"/>
    <n v="193.51"/>
    <n v="91235"/>
    <x v="0"/>
    <x v="2"/>
  </r>
  <r>
    <n v="19472"/>
    <s v="Critical"/>
    <n v="0.06"/>
    <n v="8.3699999999999992"/>
    <n v="10.16"/>
    <n v="1494"/>
    <x v="1"/>
    <s v="Kate Lehman"/>
    <s v="Regular Air"/>
    <x v="3"/>
    <x v="2"/>
    <s v="Office Furnishings"/>
    <s v="Large Box"/>
    <x v="518"/>
    <n v="0.59"/>
    <n v="-1.6217330626744484"/>
    <s v="United States"/>
    <x v="3"/>
    <x v="5"/>
    <s v="Dundalk"/>
    <n v="21222"/>
    <x v="69"/>
    <x v="2"/>
    <s v="2015"/>
    <d v="2015-03-13T00:00:00"/>
    <n v="-255.65"/>
    <n v="18"/>
    <n v="157.63999999999999"/>
    <n v="85880"/>
    <x v="0"/>
    <x v="2"/>
  </r>
  <r>
    <n v="19473"/>
    <s v="Critical"/>
    <n v="0.09"/>
    <n v="6.48"/>
    <n v="9.17"/>
    <n v="1494"/>
    <x v="1"/>
    <s v="Kate Lehman"/>
    <s v="Express Air"/>
    <x v="3"/>
    <x v="0"/>
    <s v="Paper"/>
    <s v="Small Box"/>
    <x v="107"/>
    <n v="0.37"/>
    <n v="-1.8154648956356738"/>
    <s v="United States"/>
    <x v="3"/>
    <x v="5"/>
    <s v="Dundalk"/>
    <n v="21222"/>
    <x v="69"/>
    <x v="2"/>
    <s v="2015"/>
    <d v="2015-03-13T00:00:00"/>
    <n v="-76.540000000000006"/>
    <n v="6"/>
    <n v="42.16"/>
    <n v="85880"/>
    <x v="0"/>
    <x v="2"/>
  </r>
  <r>
    <n v="24286"/>
    <s v="Critical"/>
    <n v="0.09"/>
    <n v="6.28"/>
    <n v="5.29"/>
    <n v="1497"/>
    <x v="1"/>
    <s v="Gloria Jacobs"/>
    <s v="Regular Air"/>
    <x v="3"/>
    <x v="2"/>
    <s v="Office Furnishings"/>
    <s v="Small Box"/>
    <x v="519"/>
    <n v="0.43"/>
    <n v="-0.71661931818181812"/>
    <s v="United States"/>
    <x v="3"/>
    <x v="8"/>
    <s v="Elmira"/>
    <n v="14901"/>
    <x v="69"/>
    <x v="2"/>
    <s v="2015"/>
    <d v="2015-03-12T00:00:00"/>
    <n v="-10.09"/>
    <n v="2"/>
    <n v="14.08"/>
    <n v="85880"/>
    <x v="0"/>
    <x v="2"/>
  </r>
  <r>
    <n v="24287"/>
    <s v="Critical"/>
    <n v="0.03"/>
    <n v="15.14"/>
    <n v="4.53"/>
    <n v="1497"/>
    <x v="1"/>
    <s v="Gloria Jacobs"/>
    <s v="Regular Air"/>
    <x v="3"/>
    <x v="0"/>
    <s v="Storage &amp; Organization"/>
    <s v="Small Box"/>
    <x v="444"/>
    <n v="0.81"/>
    <n v="-0.36174190784092236"/>
    <s v="United States"/>
    <x v="3"/>
    <x v="8"/>
    <s v="Elmira"/>
    <n v="14901"/>
    <x v="69"/>
    <x v="2"/>
    <s v="2015"/>
    <d v="2015-03-13T00:00:00"/>
    <n v="-92.87"/>
    <n v="17"/>
    <n v="256.73"/>
    <n v="85880"/>
    <x v="0"/>
    <x v="2"/>
  </r>
  <r>
    <n v="25962"/>
    <s v="Critical"/>
    <n v="0"/>
    <n v="2.6"/>
    <n v="2.4"/>
    <n v="2616"/>
    <x v="0"/>
    <s v="Laurence Hull"/>
    <s v="Regular Air"/>
    <x v="3"/>
    <x v="0"/>
    <s v="Pens &amp; Art Supplies"/>
    <s v="Wrap Bag"/>
    <x v="103"/>
    <n v="0.57999999999999996"/>
    <n v="-1.0102793296089385"/>
    <s v="United States"/>
    <x v="0"/>
    <x v="26"/>
    <s v="Portage"/>
    <n v="49002"/>
    <x v="69"/>
    <x v="2"/>
    <s v="2015"/>
    <d v="2015-03-13T00:00:00"/>
    <n v="-45.21"/>
    <n v="16"/>
    <n v="44.75"/>
    <n v="91495"/>
    <x v="0"/>
    <x v="2"/>
  </r>
  <r>
    <n v="24329"/>
    <s v="Medium"/>
    <n v="0.02"/>
    <n v="5.98"/>
    <n v="1.49"/>
    <n v="3151"/>
    <x v="1"/>
    <s v="Glenda Hunter"/>
    <s v="Regular Air"/>
    <x v="3"/>
    <x v="0"/>
    <s v="Binders and Binder Accessories"/>
    <s v="Small Box"/>
    <x v="520"/>
    <n v="0.39"/>
    <n v="0.47622704507512525"/>
    <s v="United States"/>
    <x v="1"/>
    <x v="7"/>
    <s v="Twentynine Palms"/>
    <n v="92277"/>
    <x v="69"/>
    <x v="2"/>
    <s v="2015"/>
    <d v="2015-03-12T00:00:00"/>
    <n v="28.526000000000003"/>
    <n v="10"/>
    <n v="59.9"/>
    <n v="88547"/>
    <x v="0"/>
    <x v="2"/>
  </r>
  <r>
    <n v="19842"/>
    <s v="High"/>
    <n v="0.01"/>
    <n v="10.9"/>
    <n v="7.46"/>
    <n v="3397"/>
    <x v="1"/>
    <s v="Andrea Shaw"/>
    <s v="Regular Air"/>
    <x v="0"/>
    <x v="0"/>
    <s v="Storage &amp; Organization"/>
    <s v="Small Box"/>
    <x v="521"/>
    <n v="0.59"/>
    <n v="-0.56321450967150644"/>
    <s v="United States"/>
    <x v="0"/>
    <x v="12"/>
    <s v="Danville"/>
    <n v="61832"/>
    <x v="69"/>
    <x v="2"/>
    <s v="2015"/>
    <d v="2015-03-12T00:00:00"/>
    <n v="-116.76"/>
    <n v="18"/>
    <n v="207.31"/>
    <n v="87536"/>
    <x v="0"/>
    <x v="2"/>
  </r>
  <r>
    <n v="19843"/>
    <s v="High"/>
    <n v="0.1"/>
    <n v="7.99"/>
    <n v="5.03"/>
    <n v="3397"/>
    <x v="1"/>
    <s v="Andrea Shaw"/>
    <s v="Regular Air"/>
    <x v="0"/>
    <x v="1"/>
    <s v="Telephones and Communication"/>
    <s v="Medium Box"/>
    <x v="136"/>
    <n v="0.6"/>
    <n v="-1.1245947456679708"/>
    <s v="United States"/>
    <x v="0"/>
    <x v="12"/>
    <s v="Danville"/>
    <n v="61832"/>
    <x v="69"/>
    <x v="2"/>
    <s v="2015"/>
    <d v="2015-03-12T00:00:00"/>
    <n v="-160.952"/>
    <n v="22"/>
    <n v="143.12"/>
    <n v="87536"/>
    <x v="0"/>
    <x v="2"/>
  </r>
  <r>
    <n v="19355"/>
    <s v="Low"/>
    <n v="0.06"/>
    <n v="205.99"/>
    <n v="8.99"/>
    <n v="32"/>
    <x v="1"/>
    <s v="Matthew Berman"/>
    <s v="Regular Air"/>
    <x v="3"/>
    <x v="1"/>
    <s v="Telephones and Communication"/>
    <s v="Small Box"/>
    <x v="211"/>
    <n v="0.56000000000000005"/>
    <n v="0.92964196199200655"/>
    <s v="United States"/>
    <x v="1"/>
    <x v="14"/>
    <s v="Grants Pass"/>
    <n v="97526"/>
    <x v="70"/>
    <x v="2"/>
    <s v="2015"/>
    <d v="2015-03-19T00:00:00"/>
    <n v="3568.096"/>
    <n v="22"/>
    <n v="3838.14"/>
    <n v="89203"/>
    <x v="0"/>
    <x v="2"/>
  </r>
  <r>
    <n v="23365"/>
    <s v="Not Specified"/>
    <n v="0.01"/>
    <n v="45.98"/>
    <n v="4.8"/>
    <n v="146"/>
    <x v="1"/>
    <s v="Yvonne Fox"/>
    <s v="Regular Air"/>
    <x v="0"/>
    <x v="2"/>
    <s v="Office Furnishings"/>
    <s v="Wrap Bag"/>
    <x v="522"/>
    <n v="0.68"/>
    <n v="0.69"/>
    <s v="United States"/>
    <x v="0"/>
    <x v="19"/>
    <s v="Watauga"/>
    <n v="76148"/>
    <x v="70"/>
    <x v="2"/>
    <s v="2015"/>
    <d v="2015-03-13T00:00:00"/>
    <n v="133.5771"/>
    <n v="4"/>
    <n v="193.59"/>
    <n v="91088"/>
    <x v="0"/>
    <x v="2"/>
  </r>
  <r>
    <n v="24981"/>
    <s v="Not Specified"/>
    <n v="0"/>
    <n v="5.98"/>
    <n v="1.49"/>
    <n v="903"/>
    <x v="0"/>
    <s v="Francis Spivey"/>
    <s v="Regular Air"/>
    <x v="2"/>
    <x v="0"/>
    <s v="Binders and Binder Accessories"/>
    <s v="Small Box"/>
    <x v="520"/>
    <n v="0.39"/>
    <n v="0.69"/>
    <s v="United States"/>
    <x v="3"/>
    <x v="35"/>
    <s v="Wilmington"/>
    <n v="1887"/>
    <x v="70"/>
    <x v="2"/>
    <s v="2015"/>
    <d v="2015-03-14T00:00:00"/>
    <n v="80.674799999999991"/>
    <n v="18"/>
    <n v="116.92"/>
    <n v="90806"/>
    <x v="0"/>
    <x v="2"/>
  </r>
  <r>
    <n v="22662"/>
    <s v="High"/>
    <n v="0.1"/>
    <n v="73.98"/>
    <n v="4"/>
    <n v="1027"/>
    <x v="1"/>
    <s v="Brian Bennett"/>
    <s v="Regular Air"/>
    <x v="0"/>
    <x v="1"/>
    <s v="Computer Peripherals"/>
    <s v="Small Box"/>
    <x v="81"/>
    <n v="0.79"/>
    <n v="-0.66201077095873051"/>
    <s v="United States"/>
    <x v="3"/>
    <x v="8"/>
    <s v="Cheektowaga"/>
    <n v="14225"/>
    <x v="70"/>
    <x v="2"/>
    <s v="2015"/>
    <d v="2015-03-13T00:00:00"/>
    <n v="-229.87"/>
    <n v="5"/>
    <n v="347.23"/>
    <n v="89004"/>
    <x v="0"/>
    <x v="2"/>
  </r>
  <r>
    <n v="22663"/>
    <s v="High"/>
    <n v="0.05"/>
    <n v="51.98"/>
    <n v="10.17"/>
    <n v="1027"/>
    <x v="1"/>
    <s v="Brian Bennett"/>
    <s v="Regular Air"/>
    <x v="0"/>
    <x v="1"/>
    <s v="Office Machines"/>
    <s v="Medium Box"/>
    <x v="508"/>
    <n v="0.37"/>
    <n v="0.69"/>
    <s v="United States"/>
    <x v="3"/>
    <x v="8"/>
    <s v="Cheektowaga"/>
    <n v="14225"/>
    <x v="70"/>
    <x v="2"/>
    <s v="2015"/>
    <d v="2015-03-13T00:00:00"/>
    <n v="329.9787"/>
    <n v="9"/>
    <n v="478.23"/>
    <n v="89004"/>
    <x v="0"/>
    <x v="2"/>
  </r>
  <r>
    <n v="23815"/>
    <s v="Critical"/>
    <n v="0.06"/>
    <n v="80.98"/>
    <n v="35"/>
    <n v="1254"/>
    <x v="1"/>
    <s v="Anne Bland"/>
    <s v="Regular Air"/>
    <x v="1"/>
    <x v="0"/>
    <s v="Storage &amp; Organization"/>
    <s v="Large Box"/>
    <x v="48"/>
    <n v="0.81"/>
    <n v="-1.2661033624631057"/>
    <s v="United States"/>
    <x v="0"/>
    <x v="19"/>
    <s v="Channelview"/>
    <n v="77530"/>
    <x v="70"/>
    <x v="2"/>
    <s v="2015"/>
    <d v="2015-03-13T00:00:00"/>
    <n v="-218.77"/>
    <n v="2"/>
    <n v="172.79"/>
    <n v="89983"/>
    <x v="0"/>
    <x v="2"/>
  </r>
  <r>
    <n v="19733"/>
    <s v="Not Specified"/>
    <n v="0"/>
    <n v="73.98"/>
    <n v="14.52"/>
    <n v="2037"/>
    <x v="0"/>
    <s v="Lynda Herman"/>
    <s v="Regular Air"/>
    <x v="0"/>
    <x v="1"/>
    <s v="Computer Peripherals"/>
    <s v="Small Box"/>
    <x v="81"/>
    <n v="0.65"/>
    <n v="-0.28984985770828564"/>
    <s v="United States"/>
    <x v="1"/>
    <x v="24"/>
    <s v="Bozeman"/>
    <n v="59715"/>
    <x v="70"/>
    <x v="2"/>
    <s v="2015"/>
    <d v="2015-03-14T00:00:00"/>
    <n v="-88.61"/>
    <n v="4"/>
    <n v="305.70999999999998"/>
    <n v="89333"/>
    <x v="0"/>
    <x v="2"/>
  </r>
  <r>
    <n v="23765"/>
    <s v="Low"/>
    <n v="0.01"/>
    <n v="85.99"/>
    <n v="0.99"/>
    <n v="2593"/>
    <x v="1"/>
    <s v="Anne Schultz"/>
    <s v="Regular Air"/>
    <x v="3"/>
    <x v="1"/>
    <s v="Telephones and Communication"/>
    <s v="Wrap Bag"/>
    <x v="523"/>
    <n v="0.85"/>
    <n v="2.1326537593213382"/>
    <s v="United States"/>
    <x v="2"/>
    <x v="3"/>
    <s v="Athens"/>
    <n v="30605"/>
    <x v="70"/>
    <x v="2"/>
    <s v="2015"/>
    <d v="2015-03-17T00:00:00"/>
    <n v="311.72999999999996"/>
    <n v="2"/>
    <n v="146.16999999999999"/>
    <n v="87773"/>
    <x v="0"/>
    <x v="2"/>
  </r>
  <r>
    <n v="19987"/>
    <s v="Low"/>
    <n v="0.01"/>
    <n v="35.99"/>
    <n v="5.99"/>
    <n v="2741"/>
    <x v="0"/>
    <s v="Megan York"/>
    <s v="Regular Air"/>
    <x v="0"/>
    <x v="1"/>
    <s v="Telephones and Communication"/>
    <s v="Wrap Bag"/>
    <x v="448"/>
    <n v="0.38"/>
    <n v="0.69"/>
    <s v="United States"/>
    <x v="1"/>
    <x v="37"/>
    <s v="Caldwell"/>
    <n v="83605"/>
    <x v="70"/>
    <x v="2"/>
    <s v="2015"/>
    <d v="2015-03-19T00:00:00"/>
    <n v="218.23319999999995"/>
    <n v="10"/>
    <n v="316.27999999999997"/>
    <n v="89481"/>
    <x v="0"/>
    <x v="2"/>
  </r>
  <r>
    <n v="21587"/>
    <s v="Not Specified"/>
    <n v="0.01"/>
    <n v="47.98"/>
    <n v="3.61"/>
    <n v="2787"/>
    <x v="0"/>
    <s v="Rodney Kearney"/>
    <s v="Express Air"/>
    <x v="2"/>
    <x v="1"/>
    <s v="Computer Peripherals"/>
    <s v="Small Pack"/>
    <x v="405"/>
    <n v="0.71"/>
    <n v="-0.11278745113965176"/>
    <s v="United States"/>
    <x v="2"/>
    <x v="15"/>
    <s v="Metairie"/>
    <n v="70003"/>
    <x v="70"/>
    <x v="2"/>
    <s v="2015"/>
    <d v="2015-03-13T00:00:00"/>
    <n v="-44.436"/>
    <n v="8"/>
    <n v="393.98"/>
    <n v="91316"/>
    <x v="0"/>
    <x v="2"/>
  </r>
  <r>
    <n v="18198"/>
    <s v="Critical"/>
    <n v="0"/>
    <n v="22.84"/>
    <n v="16.920000000000002"/>
    <n v="2896"/>
    <x v="1"/>
    <s v="Anna Ellis"/>
    <s v="Regular Air"/>
    <x v="1"/>
    <x v="0"/>
    <s v="Paper"/>
    <s v="Small Box"/>
    <x v="524"/>
    <n v="0.39"/>
    <n v="-0.22597269440397172"/>
    <s v="United States"/>
    <x v="0"/>
    <x v="11"/>
    <s v="Mankato"/>
    <n v="56001"/>
    <x v="70"/>
    <x v="2"/>
    <s v="2015"/>
    <d v="2015-03-14T00:00:00"/>
    <n v="-83.75"/>
    <n v="15"/>
    <n v="370.62"/>
    <n v="86927"/>
    <x v="0"/>
    <x v="2"/>
  </r>
  <r>
    <n v="23719"/>
    <s v="Critical"/>
    <n v="0.05"/>
    <n v="4.13"/>
    <n v="5.04"/>
    <n v="573"/>
    <x v="1"/>
    <s v="Vanessa Winstead"/>
    <s v="Regular Air"/>
    <x v="1"/>
    <x v="0"/>
    <s v="Binders and Binder Accessories"/>
    <s v="Small Box"/>
    <x v="328"/>
    <n v="0.38"/>
    <n v="-2.0814212328767123"/>
    <s v="United States"/>
    <x v="0"/>
    <x v="12"/>
    <s v="Pekin"/>
    <n v="61554"/>
    <x v="71"/>
    <x v="2"/>
    <s v="2015"/>
    <d v="2015-03-14T00:00:00"/>
    <n v="-12.1555"/>
    <n v="1"/>
    <n v="5.84"/>
    <n v="86555"/>
    <x v="0"/>
    <x v="2"/>
  </r>
  <r>
    <n v="21274"/>
    <s v="Medium"/>
    <n v="0.06"/>
    <n v="6.48"/>
    <n v="7.37"/>
    <n v="600"/>
    <x v="0"/>
    <s v="Vickie Morse"/>
    <s v="Regular Air"/>
    <x v="3"/>
    <x v="0"/>
    <s v="Paper"/>
    <s v="Small Box"/>
    <x v="525"/>
    <n v="0.37"/>
    <n v="-2.3291139240506329"/>
    <s v="United States"/>
    <x v="3"/>
    <x v="5"/>
    <s v="Reisterstown"/>
    <n v="21136"/>
    <x v="71"/>
    <x v="2"/>
    <s v="2015"/>
    <d v="2015-03-14T00:00:00"/>
    <n v="-75.44"/>
    <n v="5"/>
    <n v="32.39"/>
    <n v="87579"/>
    <x v="0"/>
    <x v="2"/>
  </r>
  <r>
    <n v="21959"/>
    <s v="Critical"/>
    <n v="7.0000000000000007E-2"/>
    <n v="125.99"/>
    <n v="2.5"/>
    <n v="1035"/>
    <x v="0"/>
    <s v="Kent Burton"/>
    <s v="Regular Air"/>
    <x v="1"/>
    <x v="1"/>
    <s v="Telephones and Communication"/>
    <s v="Small Box"/>
    <x v="306"/>
    <n v="0.6"/>
    <n v="-6.00860920568645"/>
    <s v="United States"/>
    <x v="3"/>
    <x v="28"/>
    <s v="Delaware"/>
    <n v="43015"/>
    <x v="71"/>
    <x v="2"/>
    <s v="2015"/>
    <d v="2015-03-13T00:00:00"/>
    <n v="-604.40600000000006"/>
    <n v="1"/>
    <n v="100.59"/>
    <n v="90710"/>
    <x v="0"/>
    <x v="2"/>
  </r>
  <r>
    <n v="21960"/>
    <s v="Critical"/>
    <n v="0.03"/>
    <n v="99.99"/>
    <n v="19.989999999999998"/>
    <n v="1036"/>
    <x v="0"/>
    <s v="Jessica Huffman"/>
    <s v="Regular Air"/>
    <x v="1"/>
    <x v="1"/>
    <s v="Computer Peripherals"/>
    <s v="Small Box"/>
    <x v="515"/>
    <n v="0.52"/>
    <n v="0.49075838096193058"/>
    <s v="United States"/>
    <x v="3"/>
    <x v="28"/>
    <s v="Dublin"/>
    <n v="43017"/>
    <x v="71"/>
    <x v="2"/>
    <s v="2015"/>
    <d v="2015-03-14T00:00:00"/>
    <n v="293.66000000000003"/>
    <n v="6"/>
    <n v="598.38"/>
    <n v="90710"/>
    <x v="0"/>
    <x v="2"/>
  </r>
  <r>
    <n v="19460"/>
    <s v="Medium"/>
    <n v="0.02"/>
    <n v="17.7"/>
    <n v="9.4700000000000006"/>
    <n v="2285"/>
    <x v="0"/>
    <s v="Arnold Floyd Blair"/>
    <s v="Express Air"/>
    <x v="3"/>
    <x v="0"/>
    <s v="Storage &amp; Organization"/>
    <s v="Small Box"/>
    <x v="340"/>
    <n v="0.59"/>
    <n v="-0.22696743192738919"/>
    <s v="United States"/>
    <x v="2"/>
    <x v="23"/>
    <s v="Rock Hill"/>
    <n v="29730"/>
    <x v="71"/>
    <x v="2"/>
    <s v="2015"/>
    <d v="2015-03-15T00:00:00"/>
    <n v="-85.021999999999991"/>
    <n v="21"/>
    <n v="374.6"/>
    <n v="90148"/>
    <x v="0"/>
    <x v="2"/>
  </r>
  <r>
    <n v="18684"/>
    <s v="Critical"/>
    <n v="0.04"/>
    <n v="65.989999999999995"/>
    <n v="8.99"/>
    <n v="2468"/>
    <x v="1"/>
    <s v="Rhonda Stein"/>
    <s v="Regular Air"/>
    <x v="3"/>
    <x v="1"/>
    <s v="Telephones and Communication"/>
    <s v="Small Box"/>
    <x v="526"/>
    <n v="0.55000000000000004"/>
    <n v="-0.4623997681383441"/>
    <s v="United States"/>
    <x v="2"/>
    <x v="13"/>
    <s v="Salisbury"/>
    <n v="28144"/>
    <x v="71"/>
    <x v="2"/>
    <s v="2015"/>
    <d v="2015-03-14T00:00:00"/>
    <n v="-335.041"/>
    <n v="13"/>
    <n v="724.57"/>
    <n v="88137"/>
    <x v="0"/>
    <x v="2"/>
  </r>
  <r>
    <n v="24568"/>
    <s v="Medium"/>
    <n v="0.05"/>
    <n v="6.48"/>
    <n v="7.91"/>
    <n v="2484"/>
    <x v="1"/>
    <s v="Rhonda Bryant"/>
    <s v="Regular Air"/>
    <x v="3"/>
    <x v="0"/>
    <s v="Paper"/>
    <s v="Small Box"/>
    <x v="527"/>
    <n v="0.37"/>
    <n v="2.9286480589144466"/>
    <s v="United States"/>
    <x v="2"/>
    <x v="9"/>
    <s v="Winter Haven"/>
    <n v="33881"/>
    <x v="71"/>
    <x v="2"/>
    <s v="2015"/>
    <d v="2015-03-14T00:00:00"/>
    <n v="322.12199999999996"/>
    <n v="16"/>
    <n v="109.99"/>
    <n v="88998"/>
    <x v="0"/>
    <x v="2"/>
  </r>
  <r>
    <n v="24569"/>
    <s v="Medium"/>
    <n v="0.03"/>
    <n v="111.03"/>
    <n v="8.64"/>
    <n v="2484"/>
    <x v="1"/>
    <s v="Rhonda Bryant"/>
    <s v="Regular Air"/>
    <x v="3"/>
    <x v="0"/>
    <s v="Storage &amp; Organization"/>
    <s v="Small Box"/>
    <x v="528"/>
    <n v="0.78"/>
    <n v="0.40721237168377544"/>
    <s v="United States"/>
    <x v="2"/>
    <x v="9"/>
    <s v="Winter Haven"/>
    <n v="33881"/>
    <x v="71"/>
    <x v="2"/>
    <s v="2015"/>
    <d v="2015-03-14T00:00:00"/>
    <n v="366.53999999999996"/>
    <n v="8"/>
    <n v="900.12"/>
    <n v="88998"/>
    <x v="0"/>
    <x v="2"/>
  </r>
  <r>
    <n v="22201"/>
    <s v="Critical"/>
    <n v="0.08"/>
    <n v="178.47"/>
    <n v="19.989999999999998"/>
    <n v="3036"/>
    <x v="1"/>
    <s v="Edith Reynolds"/>
    <s v="Regular Air"/>
    <x v="1"/>
    <x v="0"/>
    <s v="Storage &amp; Organization"/>
    <s v="Small Box"/>
    <x v="326"/>
    <n v="0.55000000000000004"/>
    <n v="0.59632141945970674"/>
    <s v="United States"/>
    <x v="0"/>
    <x v="39"/>
    <s v="Mandan"/>
    <n v="58554"/>
    <x v="71"/>
    <x v="2"/>
    <s v="2015"/>
    <d v="2015-03-16T00:00:00"/>
    <n v="2267.2199999999998"/>
    <n v="22"/>
    <n v="3802.01"/>
    <n v="89130"/>
    <x v="0"/>
    <x v="2"/>
  </r>
  <r>
    <n v="3392"/>
    <s v="Not Specified"/>
    <n v="0.02"/>
    <n v="200.98"/>
    <n v="55.96"/>
    <n v="373"/>
    <x v="1"/>
    <s v="Jeanne Werner"/>
    <s v="Delivery Truck"/>
    <x v="0"/>
    <x v="2"/>
    <s v="Bookcases"/>
    <s v="Jumbo Box"/>
    <x v="529"/>
    <n v="0.75"/>
    <n v="-1.7152710805484507E-2"/>
    <s v="United States"/>
    <x v="0"/>
    <x v="26"/>
    <s v="Detroit"/>
    <n v="48234"/>
    <x v="72"/>
    <x v="2"/>
    <s v="2015"/>
    <d v="2015-03-16T00:00:00"/>
    <n v="-163.63"/>
    <n v="45"/>
    <n v="9539.6"/>
    <n v="24193"/>
    <x v="0"/>
    <x v="2"/>
  </r>
  <r>
    <n v="3393"/>
    <s v="Not Specified"/>
    <n v="0.02"/>
    <n v="4.28"/>
    <n v="5.17"/>
    <n v="373"/>
    <x v="1"/>
    <s v="Jeanne Werner"/>
    <s v="Regular Air"/>
    <x v="0"/>
    <x v="0"/>
    <s v="Paper"/>
    <s v="Small Box"/>
    <x v="406"/>
    <n v="0.4"/>
    <n v="-0.58137629710540684"/>
    <s v="United States"/>
    <x v="0"/>
    <x v="26"/>
    <s v="Detroit"/>
    <n v="48234"/>
    <x v="72"/>
    <x v="2"/>
    <s v="2015"/>
    <d v="2015-03-15T00:00:00"/>
    <n v="-63.87"/>
    <n v="24"/>
    <n v="109.86"/>
    <n v="24193"/>
    <x v="0"/>
    <x v="2"/>
  </r>
  <r>
    <n v="3394"/>
    <s v="Not Specified"/>
    <n v="0.04"/>
    <n v="85.99"/>
    <n v="0.99"/>
    <n v="373"/>
    <x v="1"/>
    <s v="Jeanne Werner"/>
    <s v="Regular Air"/>
    <x v="0"/>
    <x v="1"/>
    <s v="Telephones and Communication"/>
    <s v="Wrap Bag"/>
    <x v="523"/>
    <n v="0.85"/>
    <n v="-0.12279969996705246"/>
    <s v="United States"/>
    <x v="0"/>
    <x v="26"/>
    <s v="Detroit"/>
    <n v="48234"/>
    <x v="72"/>
    <x v="2"/>
    <s v="2015"/>
    <d v="2015-03-16T00:00:00"/>
    <n v="-175.17500000000001"/>
    <n v="19"/>
    <n v="1426.51"/>
    <n v="24193"/>
    <x v="0"/>
    <x v="2"/>
  </r>
  <r>
    <n v="21392"/>
    <s v="Not Specified"/>
    <n v="0.02"/>
    <n v="200.98"/>
    <n v="55.96"/>
    <n v="375"/>
    <x v="1"/>
    <s v="Sandra Sharma"/>
    <s v="Delivery Truck"/>
    <x v="0"/>
    <x v="2"/>
    <s v="Bookcases"/>
    <s v="Jumbo Box"/>
    <x v="529"/>
    <n v="0.75"/>
    <n v="-9.6465457352373579E-2"/>
    <s v="United States"/>
    <x v="2"/>
    <x v="34"/>
    <s v="Morristown"/>
    <n v="37814"/>
    <x v="72"/>
    <x v="2"/>
    <s v="2015"/>
    <d v="2015-03-16T00:00:00"/>
    <n v="-224.94779999999997"/>
    <n v="11"/>
    <n v="2331.9"/>
    <n v="90917"/>
    <x v="0"/>
    <x v="2"/>
  </r>
  <r>
    <n v="21393"/>
    <s v="Not Specified"/>
    <n v="0.02"/>
    <n v="4.28"/>
    <n v="5.17"/>
    <n v="375"/>
    <x v="1"/>
    <s v="Sandra Sharma"/>
    <s v="Regular Air"/>
    <x v="0"/>
    <x v="0"/>
    <s v="Paper"/>
    <s v="Small Box"/>
    <x v="406"/>
    <n v="0.4"/>
    <n v="7.1641791044776113"/>
    <s v="United States"/>
    <x v="2"/>
    <x v="34"/>
    <s v="Morristown"/>
    <n v="37814"/>
    <x v="72"/>
    <x v="2"/>
    <s v="2015"/>
    <d v="2015-03-15T00:00:00"/>
    <n v="196.79999999999998"/>
    <n v="6"/>
    <n v="27.47"/>
    <n v="90917"/>
    <x v="0"/>
    <x v="2"/>
  </r>
  <r>
    <n v="4015"/>
    <s v="Critical"/>
    <n v="0.09"/>
    <n v="154.13"/>
    <n v="69"/>
    <n v="604"/>
    <x v="1"/>
    <s v="Lindsay P Ashley"/>
    <s v="Express Air"/>
    <x v="3"/>
    <x v="2"/>
    <s v="Tables"/>
    <s v="Large Box"/>
    <x v="299"/>
    <n v="0.68"/>
    <n v="-0.31054137710644614"/>
    <s v="United States"/>
    <x v="1"/>
    <x v="7"/>
    <s v="Los Angeles"/>
    <n v="90045"/>
    <x v="72"/>
    <x v="2"/>
    <s v="2015"/>
    <d v="2015-03-15T00:00:00"/>
    <n v="-1763.7477000000003"/>
    <n v="38"/>
    <n v="5679.59"/>
    <n v="28647"/>
    <x v="0"/>
    <x v="2"/>
  </r>
  <r>
    <n v="22015"/>
    <s v="Critical"/>
    <n v="0.09"/>
    <n v="154.13"/>
    <n v="69"/>
    <n v="605"/>
    <x v="0"/>
    <s v="Alison Peters Wooten"/>
    <s v="Express Air"/>
    <x v="3"/>
    <x v="2"/>
    <s v="Tables"/>
    <s v="Large Box"/>
    <x v="299"/>
    <n v="0.68"/>
    <n v="-1.1800564019188697"/>
    <s v="United States"/>
    <x v="3"/>
    <x v="8"/>
    <s v="West Islip"/>
    <n v="11795"/>
    <x v="72"/>
    <x v="2"/>
    <s v="2015"/>
    <d v="2015-03-15T00:00:00"/>
    <n v="-1763.7477000000003"/>
    <n v="10"/>
    <n v="1494.63"/>
    <n v="91144"/>
    <x v="0"/>
    <x v="2"/>
  </r>
  <r>
    <n v="19004"/>
    <s v="High"/>
    <n v="0.1"/>
    <n v="400.98"/>
    <n v="76.37"/>
    <n v="994"/>
    <x v="0"/>
    <s v="Neal Weber"/>
    <s v="Delivery Truck"/>
    <x v="0"/>
    <x v="2"/>
    <s v="Tables"/>
    <s v="Jumbo Box"/>
    <x v="322"/>
    <n v="0.6"/>
    <n v="-1.1956622280898739"/>
    <s v="United States"/>
    <x v="3"/>
    <x v="30"/>
    <s v="Sanford"/>
    <n v="4073"/>
    <x v="72"/>
    <x v="2"/>
    <s v="2015"/>
    <d v="2015-03-15T00:00:00"/>
    <n v="-969.0483660000001"/>
    <n v="2"/>
    <n v="810.47"/>
    <n v="89433"/>
    <x v="0"/>
    <x v="2"/>
  </r>
  <r>
    <n v="19003"/>
    <s v="High"/>
    <n v="0.08"/>
    <n v="45.19"/>
    <n v="1.99"/>
    <n v="999"/>
    <x v="0"/>
    <s v="Rita Barton"/>
    <s v="Regular Air"/>
    <x v="0"/>
    <x v="1"/>
    <s v="Computer Peripherals"/>
    <s v="Small Pack"/>
    <x v="4"/>
    <n v="0.55000000000000004"/>
    <n v="-0.56461248231410155"/>
    <s v="United States"/>
    <x v="3"/>
    <x v="36"/>
    <s v="Ridgewood"/>
    <n v="7450"/>
    <x v="72"/>
    <x v="2"/>
    <s v="2015"/>
    <d v="2015-03-15T00:00:00"/>
    <n v="-71.83"/>
    <n v="3"/>
    <n v="127.22"/>
    <n v="89433"/>
    <x v="1"/>
    <x v="2"/>
  </r>
  <r>
    <n v="19002"/>
    <s v="High"/>
    <n v="0.03"/>
    <n v="33.979999999999997"/>
    <n v="19.989999999999998"/>
    <n v="1000"/>
    <x v="0"/>
    <s v="Lynn Bell"/>
    <s v="Regular Air"/>
    <x v="0"/>
    <x v="2"/>
    <s v="Office Furnishings"/>
    <s v="Small Box"/>
    <x v="530"/>
    <n v="0.55000000000000004"/>
    <n v="-1.7112200536490822E-3"/>
    <s v="United States"/>
    <x v="3"/>
    <x v="43"/>
    <s v="Bennington"/>
    <n v="5201"/>
    <x v="72"/>
    <x v="2"/>
    <s v="2015"/>
    <d v="2015-03-15T00:00:00"/>
    <n v="-0.74000000000000909"/>
    <n v="12"/>
    <n v="432.44"/>
    <n v="89433"/>
    <x v="1"/>
    <x v="2"/>
  </r>
  <r>
    <n v="5358"/>
    <s v="Not Specified"/>
    <n v="0.08"/>
    <n v="4.9800000000000004"/>
    <n v="4.7"/>
    <n v="1682"/>
    <x v="1"/>
    <s v="Julie Edwards"/>
    <s v="Regular Air"/>
    <x v="2"/>
    <x v="0"/>
    <s v="Paper"/>
    <s v="Small Box"/>
    <x v="435"/>
    <n v="0.38"/>
    <n v="-0.24935835029648643"/>
    <s v="United States"/>
    <x v="0"/>
    <x v="12"/>
    <s v="Chicago"/>
    <n v="60611"/>
    <x v="72"/>
    <x v="2"/>
    <s v="2015"/>
    <d v="2015-03-15T00:00:00"/>
    <n v="-56.35"/>
    <n v="47"/>
    <n v="225.98"/>
    <n v="38080"/>
    <x v="0"/>
    <x v="2"/>
  </r>
  <r>
    <n v="23358"/>
    <s v="Not Specified"/>
    <n v="0.08"/>
    <n v="4.9800000000000004"/>
    <n v="4.7"/>
    <n v="1683"/>
    <x v="1"/>
    <s v="Wesley Corbett"/>
    <s v="Regular Air"/>
    <x v="2"/>
    <x v="0"/>
    <s v="Paper"/>
    <s v="Small Box"/>
    <x v="435"/>
    <n v="0.38"/>
    <n v="-0.97660311958405543"/>
    <s v="United States"/>
    <x v="0"/>
    <x v="19"/>
    <s v="Conroe"/>
    <n v="77301"/>
    <x v="72"/>
    <x v="2"/>
    <s v="2015"/>
    <d v="2015-03-15T00:00:00"/>
    <n v="-56.35"/>
    <n v="12"/>
    <n v="57.7"/>
    <n v="90613"/>
    <x v="0"/>
    <x v="2"/>
  </r>
  <r>
    <n v="19052"/>
    <s v="Medium"/>
    <n v="7.0000000000000007E-2"/>
    <n v="200.98"/>
    <n v="23.76"/>
    <n v="2345"/>
    <x v="1"/>
    <s v="Colleen Marsh"/>
    <s v="Delivery Truck"/>
    <x v="3"/>
    <x v="2"/>
    <s v="Chairs &amp; Chairmats"/>
    <s v="Jumbo Drum"/>
    <x v="531"/>
    <n v="0.57999999999999996"/>
    <n v="-7.3329641729885375E-2"/>
    <s v="United States"/>
    <x v="2"/>
    <x v="33"/>
    <s v="Paducah"/>
    <n v="42003"/>
    <x v="72"/>
    <x v="2"/>
    <s v="2015"/>
    <d v="2015-03-15T00:00:00"/>
    <n v="-132.42600000000002"/>
    <n v="9"/>
    <n v="1805.9"/>
    <n v="89504"/>
    <x v="0"/>
    <x v="2"/>
  </r>
  <r>
    <n v="19053"/>
    <s v="Medium"/>
    <n v="0.02"/>
    <n v="179.29"/>
    <n v="29.21"/>
    <n v="2345"/>
    <x v="1"/>
    <s v="Colleen Marsh"/>
    <s v="Delivery Truck"/>
    <x v="3"/>
    <x v="2"/>
    <s v="Tables"/>
    <s v="Jumbo Box"/>
    <x v="167"/>
    <n v="0.76"/>
    <n v="-1.3205613178767539"/>
    <s v="United States"/>
    <x v="2"/>
    <x v="33"/>
    <s v="Paducah"/>
    <n v="42003"/>
    <x v="72"/>
    <x v="2"/>
    <s v="2015"/>
    <d v="2015-03-14T00:00:00"/>
    <n v="-411.23599999999999"/>
    <n v="2"/>
    <n v="311.41000000000003"/>
    <n v="89504"/>
    <x v="0"/>
    <x v="2"/>
  </r>
  <r>
    <n v="19001"/>
    <s v="Medium"/>
    <n v="0"/>
    <n v="65.989999999999995"/>
    <n v="3.99"/>
    <n v="2417"/>
    <x v="0"/>
    <s v="Ken H Frazier"/>
    <s v="Regular Air"/>
    <x v="2"/>
    <x v="1"/>
    <s v="Telephones and Communication"/>
    <s v="Small Box"/>
    <x v="532"/>
    <n v="0.59"/>
    <n v="-7.9101417096584595E-2"/>
    <s v="United States"/>
    <x v="2"/>
    <x v="25"/>
    <s v="Oakton"/>
    <n v="22124"/>
    <x v="72"/>
    <x v="2"/>
    <s v="2015"/>
    <d v="2015-03-15T00:00:00"/>
    <n v="-60.563999999999993"/>
    <n v="13"/>
    <n v="765.65"/>
    <n v="86754"/>
    <x v="0"/>
    <x v="2"/>
  </r>
  <r>
    <n v="24493"/>
    <s v="Not Specified"/>
    <n v="0.1"/>
    <n v="62.18"/>
    <n v="10.84"/>
    <n v="3177"/>
    <x v="1"/>
    <s v="Laurie Petty"/>
    <s v="Regular Air"/>
    <x v="2"/>
    <x v="2"/>
    <s v="Office Furnishings"/>
    <s v="Medium Box"/>
    <x v="399"/>
    <n v="0.63"/>
    <n v="-5.7990108880505119E-2"/>
    <s v="United States"/>
    <x v="2"/>
    <x v="9"/>
    <s v="Jupiter"/>
    <n v="33458"/>
    <x v="72"/>
    <x v="2"/>
    <s v="2015"/>
    <d v="2015-03-16T00:00:00"/>
    <n v="-29.666000000000004"/>
    <n v="9"/>
    <n v="511.57"/>
    <n v="90818"/>
    <x v="0"/>
    <x v="2"/>
  </r>
  <r>
    <n v="21620"/>
    <s v="Medium"/>
    <n v="0.01"/>
    <n v="45.99"/>
    <n v="4.99"/>
    <n v="3279"/>
    <x v="1"/>
    <s v="Ricky Allred"/>
    <s v="Regular Air"/>
    <x v="1"/>
    <x v="1"/>
    <s v="Telephones and Communication"/>
    <s v="Small Box"/>
    <x v="472"/>
    <n v="0.56000000000000005"/>
    <n v="0.19185238437574886"/>
    <s v="United States"/>
    <x v="2"/>
    <x v="23"/>
    <s v="Columbia"/>
    <n v="29203"/>
    <x v="72"/>
    <x v="2"/>
    <s v="2015"/>
    <d v="2015-03-16T00:00:00"/>
    <n v="24.018000000000001"/>
    <n v="3"/>
    <n v="125.19"/>
    <n v="90767"/>
    <x v="0"/>
    <x v="2"/>
  </r>
  <r>
    <n v="18281"/>
    <s v="High"/>
    <n v="0.04"/>
    <n v="296.18"/>
    <n v="54.12"/>
    <n v="83"/>
    <x v="0"/>
    <s v="Edgar Stone"/>
    <s v="Delivery Truck"/>
    <x v="3"/>
    <x v="2"/>
    <s v="Tables"/>
    <s v="Jumbo Box"/>
    <x v="351"/>
    <n v="0.76"/>
    <n v="-0.39287674118635058"/>
    <s v="United States"/>
    <x v="3"/>
    <x v="28"/>
    <s v="Canton"/>
    <n v="44708"/>
    <x v="73"/>
    <x v="2"/>
    <s v="2015"/>
    <d v="2015-03-15T00:00:00"/>
    <n v="-715.7782060000003"/>
    <n v="6"/>
    <n v="1821.89"/>
    <n v="87365"/>
    <x v="0"/>
    <x v="2"/>
  </r>
  <r>
    <n v="22996"/>
    <s v="Critical"/>
    <n v="0.09"/>
    <n v="13.79"/>
    <n v="8.7799999999999994"/>
    <n v="594"/>
    <x v="1"/>
    <s v="Charlie Moore"/>
    <s v="Regular Air"/>
    <x v="2"/>
    <x v="2"/>
    <s v="Office Furnishings"/>
    <s v="Small Box"/>
    <x v="433"/>
    <n v="0.43"/>
    <n v="-1.2683486238532109"/>
    <s v="United States"/>
    <x v="0"/>
    <x v="0"/>
    <s v="Anderson"/>
    <n v="46016"/>
    <x v="73"/>
    <x v="2"/>
    <s v="2015"/>
    <d v="2015-03-17T00:00:00"/>
    <n v="-22.12"/>
    <n v="1"/>
    <n v="17.440000000000001"/>
    <n v="86309"/>
    <x v="0"/>
    <x v="2"/>
  </r>
  <r>
    <n v="19601"/>
    <s v="Medium"/>
    <n v="0.09"/>
    <n v="125.99"/>
    <n v="8.99"/>
    <n v="724"/>
    <x v="0"/>
    <s v="Beverly Cooke Brooks"/>
    <s v="Regular Air"/>
    <x v="2"/>
    <x v="1"/>
    <s v="Telephones and Communication"/>
    <s v="Small Box"/>
    <x v="533"/>
    <n v="0.55000000000000004"/>
    <n v="-6.0308228730822879"/>
    <s v="United States"/>
    <x v="3"/>
    <x v="22"/>
    <s v="Stratford"/>
    <n v="6614"/>
    <x v="73"/>
    <x v="2"/>
    <s v="2015"/>
    <d v="2015-03-16T00:00:00"/>
    <n v="-605.37400000000002"/>
    <n v="1"/>
    <n v="100.38"/>
    <n v="90359"/>
    <x v="0"/>
    <x v="2"/>
  </r>
  <r>
    <n v="19600"/>
    <s v="Medium"/>
    <n v="0.1"/>
    <n v="17.98"/>
    <n v="4"/>
    <n v="727"/>
    <x v="0"/>
    <s v="Lindsay Link"/>
    <s v="Regular Air"/>
    <x v="2"/>
    <x v="1"/>
    <s v="Computer Peripherals"/>
    <s v="Small Box"/>
    <x v="534"/>
    <n v="0.79"/>
    <n v="-1.5010554885404102"/>
    <s v="United States"/>
    <x v="3"/>
    <x v="30"/>
    <s v="Lewiston"/>
    <n v="4240"/>
    <x v="73"/>
    <x v="2"/>
    <s v="2015"/>
    <d v="2015-03-16T00:00:00"/>
    <n v="-99.55"/>
    <n v="4"/>
    <n v="66.319999999999993"/>
    <n v="90359"/>
    <x v="0"/>
    <x v="2"/>
  </r>
  <r>
    <n v="25507"/>
    <s v="Not Specified"/>
    <n v="0.03"/>
    <n v="14.2"/>
    <n v="5.3"/>
    <n v="871"/>
    <x v="1"/>
    <s v="Sandy Ellington"/>
    <s v="Regular Air"/>
    <x v="1"/>
    <x v="2"/>
    <s v="Office Furnishings"/>
    <s v="Wrap Bag"/>
    <x v="79"/>
    <n v="0.46"/>
    <n v="0.69"/>
    <s v="United States"/>
    <x v="1"/>
    <x v="27"/>
    <s v="Reno"/>
    <n v="89502"/>
    <x v="73"/>
    <x v="2"/>
    <s v="2015"/>
    <d v="2015-03-17T00:00:00"/>
    <n v="21.555599999999998"/>
    <n v="2"/>
    <n v="31.24"/>
    <n v="90577"/>
    <x v="0"/>
    <x v="2"/>
  </r>
  <r>
    <n v="20612"/>
    <s v="High"/>
    <n v="0.03"/>
    <n v="7.3"/>
    <n v="7.72"/>
    <n v="1123"/>
    <x v="1"/>
    <s v="Peggy Lanier"/>
    <s v="Regular Air"/>
    <x v="0"/>
    <x v="0"/>
    <s v="Binders and Binder Accessories"/>
    <s v="Small Box"/>
    <x v="535"/>
    <n v="0.38"/>
    <n v="-1.2262522922497829"/>
    <s v="United States"/>
    <x v="1"/>
    <x v="7"/>
    <s v="Roseville"/>
    <n v="95661"/>
    <x v="73"/>
    <x v="2"/>
    <s v="2015"/>
    <d v="2015-03-18T00:00:00"/>
    <n v="-127.05200000000001"/>
    <n v="14"/>
    <n v="103.61"/>
    <n v="87015"/>
    <x v="0"/>
    <x v="2"/>
  </r>
  <r>
    <n v="24265"/>
    <s v="Not Specified"/>
    <n v="0.06"/>
    <n v="3.29"/>
    <n v="1.35"/>
    <n v="1646"/>
    <x v="0"/>
    <s v="Eugene Brewer Knox"/>
    <s v="Regular Air"/>
    <x v="0"/>
    <x v="0"/>
    <s v="Rubber Bands"/>
    <s v="Wrap Bag"/>
    <x v="536"/>
    <n v="0.4"/>
    <n v="0.23714206283013622"/>
    <s v="United States"/>
    <x v="3"/>
    <x v="8"/>
    <s v="Bethpage"/>
    <n v="11714"/>
    <x v="73"/>
    <x v="2"/>
    <s v="2015"/>
    <d v="2015-03-17T00:00:00"/>
    <n v="8.5299999999999994"/>
    <n v="11"/>
    <n v="35.97"/>
    <n v="90932"/>
    <x v="0"/>
    <x v="2"/>
  </r>
  <r>
    <n v="24526"/>
    <s v="Medium"/>
    <n v="0"/>
    <n v="29.34"/>
    <n v="7.87"/>
    <n v="2356"/>
    <x v="0"/>
    <s v="Emma Bloom"/>
    <s v="Regular Air"/>
    <x v="2"/>
    <x v="2"/>
    <s v="Office Furnishings"/>
    <s v="Small Box"/>
    <x v="537"/>
    <n v="0.54"/>
    <n v="0.57657320685837399"/>
    <s v="United States"/>
    <x v="1"/>
    <x v="45"/>
    <s v="Rock Springs"/>
    <n v="82901"/>
    <x v="73"/>
    <x v="2"/>
    <s v="2015"/>
    <d v="2015-03-17T00:00:00"/>
    <n v="385.37"/>
    <n v="22"/>
    <n v="668.38"/>
    <n v="91305"/>
    <x v="0"/>
    <x v="2"/>
  </r>
  <r>
    <n v="21988"/>
    <s v="Medium"/>
    <n v="0.01"/>
    <n v="1.76"/>
    <n v="0.7"/>
    <n v="2372"/>
    <x v="0"/>
    <s v="Marvin Parrott"/>
    <s v="Regular Air"/>
    <x v="3"/>
    <x v="0"/>
    <s v="Pens &amp; Art Supplies"/>
    <s v="Wrap Bag"/>
    <x v="538"/>
    <n v="0.56000000000000005"/>
    <n v="-0.21666666666666667"/>
    <s v="United States"/>
    <x v="0"/>
    <x v="11"/>
    <s v="Duluth"/>
    <n v="55803"/>
    <x v="73"/>
    <x v="2"/>
    <s v="2015"/>
    <d v="2015-03-16T00:00:00"/>
    <n v="-1.56"/>
    <n v="4"/>
    <n v="7.2"/>
    <n v="90714"/>
    <x v="0"/>
    <x v="2"/>
  </r>
  <r>
    <n v="21761"/>
    <s v="High"/>
    <n v="0.08"/>
    <n v="30.93"/>
    <n v="3.92"/>
    <n v="2426"/>
    <x v="1"/>
    <s v="Dorothy Holt"/>
    <s v="Regular Air"/>
    <x v="0"/>
    <x v="2"/>
    <s v="Office Furnishings"/>
    <s v="Small Pack"/>
    <x v="539"/>
    <n v="0.44"/>
    <n v="0.69"/>
    <s v="United States"/>
    <x v="0"/>
    <x v="19"/>
    <s v="Irving"/>
    <n v="75061"/>
    <x v="73"/>
    <x v="2"/>
    <s v="2015"/>
    <d v="2015-03-16T00:00:00"/>
    <n v="63.059099999999994"/>
    <n v="3"/>
    <n v="91.39"/>
    <n v="90859"/>
    <x v="0"/>
    <x v="2"/>
  </r>
  <r>
    <n v="25582"/>
    <s v="Low"/>
    <n v="7.0000000000000007E-2"/>
    <n v="154.13"/>
    <n v="69"/>
    <n v="145"/>
    <x v="1"/>
    <s v="Rhonda Ivey"/>
    <s v="Express Air"/>
    <x v="1"/>
    <x v="2"/>
    <s v="Tables"/>
    <s v="Large Box"/>
    <x v="299"/>
    <n v="0.68"/>
    <n v="-1.3992639213438565"/>
    <s v="United States"/>
    <x v="3"/>
    <x v="29"/>
    <s v="West Mifflin"/>
    <n v="15122"/>
    <x v="74"/>
    <x v="2"/>
    <s v="2015"/>
    <d v="2015-03-16T00:00:00"/>
    <n v="-634.73410000000013"/>
    <n v="3"/>
    <n v="453.62"/>
    <n v="91089"/>
    <x v="0"/>
    <x v="2"/>
  </r>
  <r>
    <n v="26093"/>
    <s v="High"/>
    <n v="0.05"/>
    <n v="4.24"/>
    <n v="5.41"/>
    <n v="853"/>
    <x v="0"/>
    <s v="Leah Davenport"/>
    <s v="Regular Air"/>
    <x v="0"/>
    <x v="0"/>
    <s v="Binders and Binder Accessories"/>
    <s v="Small Box"/>
    <x v="540"/>
    <n v="0.35"/>
    <n v="-1.7552036199095022"/>
    <s v="United States"/>
    <x v="1"/>
    <x v="7"/>
    <s v="Hesperia"/>
    <n v="92345"/>
    <x v="74"/>
    <x v="2"/>
    <s v="2015"/>
    <d v="2015-03-18T00:00:00"/>
    <n v="-89.216999999999999"/>
    <n v="12"/>
    <n v="50.83"/>
    <n v="88570"/>
    <x v="0"/>
    <x v="2"/>
  </r>
  <r>
    <n v="20445"/>
    <s v="Low"/>
    <n v="0.04"/>
    <n v="22.84"/>
    <n v="16.87"/>
    <n v="1068"/>
    <x v="0"/>
    <s v="Erik Barr"/>
    <s v="Regular Air"/>
    <x v="1"/>
    <x v="0"/>
    <s v="Paper"/>
    <s v="Small Box"/>
    <x v="541"/>
    <n v="0.39"/>
    <n v="-0.33966480446927377"/>
    <s v="United States"/>
    <x v="0"/>
    <x v="12"/>
    <s v="Calumet City"/>
    <n v="60409"/>
    <x v="74"/>
    <x v="2"/>
    <s v="2015"/>
    <d v="2015-03-16T00:00:00"/>
    <n v="-97.28"/>
    <n v="12"/>
    <n v="286.39999999999998"/>
    <n v="87109"/>
    <x v="0"/>
    <x v="2"/>
  </r>
  <r>
    <n v="20920"/>
    <s v="Not Specified"/>
    <n v="0"/>
    <n v="387.99"/>
    <n v="19.989999999999998"/>
    <n v="1241"/>
    <x v="1"/>
    <s v="Bradley Schroeder"/>
    <s v="Regular Air"/>
    <x v="3"/>
    <x v="0"/>
    <s v="Binders and Binder Accessories"/>
    <s v="Small Box"/>
    <x v="542"/>
    <n v="0.38"/>
    <n v="-7.557603289399961E-3"/>
    <s v="United States"/>
    <x v="2"/>
    <x v="18"/>
    <s v="Auburn"/>
    <n v="36830"/>
    <x v="74"/>
    <x v="2"/>
    <s v="2015"/>
    <d v="2015-03-17T00:00:00"/>
    <n v="-70.14"/>
    <n v="23"/>
    <n v="9280.7199999999993"/>
    <n v="90880"/>
    <x v="0"/>
    <x v="2"/>
  </r>
  <r>
    <n v="19287"/>
    <s v="Not Specified"/>
    <n v="7.0000000000000007E-2"/>
    <n v="7.59"/>
    <n v="4"/>
    <n v="1711"/>
    <x v="0"/>
    <s v="Sharon Long"/>
    <s v="Regular Air"/>
    <x v="3"/>
    <x v="2"/>
    <s v="Office Furnishings"/>
    <s v="Wrap Bag"/>
    <x v="543"/>
    <n v="0.42"/>
    <n v="-7.4309608540925263"/>
    <s v="United States"/>
    <x v="2"/>
    <x v="3"/>
    <s v="Marietta"/>
    <n v="30062"/>
    <x v="74"/>
    <x v="2"/>
    <s v="2015"/>
    <d v="2015-03-18T00:00:00"/>
    <n v="-167.048"/>
    <n v="3"/>
    <n v="22.48"/>
    <n v="87747"/>
    <x v="0"/>
    <x v="2"/>
  </r>
  <r>
    <n v="21834"/>
    <s v="Low"/>
    <n v="0.05"/>
    <n v="55.5"/>
    <n v="52.2"/>
    <n v="2157"/>
    <x v="1"/>
    <s v="Tom Hoyle Honeycutt"/>
    <s v="Regular Air"/>
    <x v="1"/>
    <x v="2"/>
    <s v="Office Furnishings"/>
    <s v="Medium Box"/>
    <x v="544"/>
    <n v="0.72"/>
    <n v="-0.46693189427659826"/>
    <s v="United States"/>
    <x v="0"/>
    <x v="26"/>
    <s v="Warren"/>
    <n v="48093"/>
    <x v="74"/>
    <x v="2"/>
    <s v="2015"/>
    <d v="2015-03-16T00:00:00"/>
    <n v="-118.54"/>
    <n v="4"/>
    <n v="253.87"/>
    <n v="90385"/>
    <x v="0"/>
    <x v="2"/>
  </r>
  <r>
    <n v="21835"/>
    <s v="Low"/>
    <n v="0.05"/>
    <n v="442.14"/>
    <n v="14.7"/>
    <n v="2157"/>
    <x v="1"/>
    <s v="Tom Hoyle Honeycutt"/>
    <s v="Delivery Truck"/>
    <x v="1"/>
    <x v="1"/>
    <s v="Office Machines"/>
    <s v="Jumbo Drum"/>
    <x v="426"/>
    <n v="0.56000000000000005"/>
    <n v="0.50395377232393379"/>
    <s v="United States"/>
    <x v="0"/>
    <x v="26"/>
    <s v="Warren"/>
    <n v="48093"/>
    <x v="74"/>
    <x v="2"/>
    <s v="2015"/>
    <d v="2015-03-25T00:00:00"/>
    <n v="2963.48"/>
    <n v="14"/>
    <n v="5880.46"/>
    <n v="90385"/>
    <x v="0"/>
    <x v="2"/>
  </r>
  <r>
    <n v="19438"/>
    <s v="High"/>
    <n v="0.08"/>
    <n v="15.73"/>
    <n v="7.42"/>
    <n v="2272"/>
    <x v="0"/>
    <s v="Brett Ingram"/>
    <s v="Express Air"/>
    <x v="3"/>
    <x v="0"/>
    <s v="Scissors, Rulers and Trimmers"/>
    <s v="Small Pack"/>
    <x v="315"/>
    <n v="0.56000000000000005"/>
    <n v="-0.48155737704918034"/>
    <s v="United States"/>
    <x v="0"/>
    <x v="19"/>
    <s v="Harker Heights"/>
    <n v="76543"/>
    <x v="74"/>
    <x v="2"/>
    <s v="2015"/>
    <d v="2015-03-18T00:00:00"/>
    <n v="-37.6"/>
    <n v="5"/>
    <n v="78.08"/>
    <n v="90110"/>
    <x v="0"/>
    <x v="2"/>
  </r>
  <r>
    <n v="26048"/>
    <s v="High"/>
    <n v="0.08"/>
    <n v="68.81"/>
    <n v="60"/>
    <n v="2323"/>
    <x v="1"/>
    <s v="Emma Buckley"/>
    <s v="Delivery Truck"/>
    <x v="0"/>
    <x v="0"/>
    <s v="Appliances"/>
    <s v="Jumbo Drum"/>
    <x v="545"/>
    <n v="0.41"/>
    <n v="-1.6291659267152072"/>
    <s v="United States"/>
    <x v="1"/>
    <x v="7"/>
    <s v="Coachella"/>
    <n v="92236"/>
    <x v="74"/>
    <x v="2"/>
    <s v="2015"/>
    <d v="2015-03-17T00:00:00"/>
    <n v="-550.42999999999995"/>
    <n v="5"/>
    <n v="337.86"/>
    <n v="88721"/>
    <x v="0"/>
    <x v="2"/>
  </r>
  <r>
    <n v="26049"/>
    <s v="High"/>
    <n v="0.04"/>
    <n v="21.38"/>
    <n v="8.99"/>
    <n v="2323"/>
    <x v="1"/>
    <s v="Emma Buckley"/>
    <s v="Regular Air"/>
    <x v="0"/>
    <x v="0"/>
    <s v="Pens &amp; Art Supplies"/>
    <s v="Small Pack"/>
    <x v="546"/>
    <n v="0.59"/>
    <n v="-0.61892886830542693"/>
    <s v="United States"/>
    <x v="1"/>
    <x v="7"/>
    <s v="Coachella"/>
    <n v="92236"/>
    <x v="74"/>
    <x v="2"/>
    <s v="2015"/>
    <d v="2015-03-18T00:00:00"/>
    <n v="-52.12"/>
    <n v="4"/>
    <n v="84.21"/>
    <n v="88721"/>
    <x v="0"/>
    <x v="2"/>
  </r>
  <r>
    <n v="23481"/>
    <s v="Medium"/>
    <n v="0.08"/>
    <n v="7.77"/>
    <n v="9.23"/>
    <n v="339"/>
    <x v="1"/>
    <s v="Bobby Clements"/>
    <s v="Regular Air"/>
    <x v="3"/>
    <x v="0"/>
    <s v="Appliances"/>
    <s v="Small Box"/>
    <x v="142"/>
    <n v="0.57999999999999996"/>
    <n v="-2.0756823821339951"/>
    <s v="United States"/>
    <x v="3"/>
    <x v="28"/>
    <s v="Columbus"/>
    <n v="43229"/>
    <x v="75"/>
    <x v="2"/>
    <s v="2015"/>
    <d v="2015-03-18T00:00:00"/>
    <n v="-83.65"/>
    <n v="5"/>
    <n v="40.299999999999997"/>
    <n v="90583"/>
    <x v="0"/>
    <x v="2"/>
  </r>
  <r>
    <n v="23482"/>
    <s v="Medium"/>
    <n v="7.0000000000000007E-2"/>
    <n v="7.59"/>
    <n v="4"/>
    <n v="339"/>
    <x v="1"/>
    <s v="Bobby Clements"/>
    <s v="Regular Air"/>
    <x v="3"/>
    <x v="2"/>
    <s v="Office Furnishings"/>
    <s v="Wrap Bag"/>
    <x v="543"/>
    <n v="0.42"/>
    <n v="0.21800143010368253"/>
    <s v="United States"/>
    <x v="3"/>
    <x v="28"/>
    <s v="Columbus"/>
    <n v="43229"/>
    <x v="75"/>
    <x v="2"/>
    <s v="2015"/>
    <d v="2015-03-19T00:00:00"/>
    <n v="24.39"/>
    <n v="15"/>
    <n v="111.88"/>
    <n v="90583"/>
    <x v="0"/>
    <x v="2"/>
  </r>
  <r>
    <n v="19333"/>
    <s v="Not Specified"/>
    <n v="0.1"/>
    <n v="5.98"/>
    <n v="5.35"/>
    <n v="1364"/>
    <x v="0"/>
    <s v="Chris Ford"/>
    <s v="Regular Air"/>
    <x v="1"/>
    <x v="0"/>
    <s v="Paper"/>
    <s v="Small Box"/>
    <x v="252"/>
    <n v="0.4"/>
    <n v="-1.5741192884548307"/>
    <s v="United States"/>
    <x v="3"/>
    <x v="5"/>
    <s v="Camp Springs"/>
    <n v="20746"/>
    <x v="75"/>
    <x v="2"/>
    <s v="2015"/>
    <d v="2015-03-17T00:00:00"/>
    <n v="-90.26"/>
    <n v="10"/>
    <n v="57.34"/>
    <n v="89994"/>
    <x v="0"/>
    <x v="2"/>
  </r>
  <r>
    <n v="18901"/>
    <s v="Medium"/>
    <n v="0.01"/>
    <n v="8.1199999999999992"/>
    <n v="2.83"/>
    <n v="1808"/>
    <x v="0"/>
    <s v="Joyce Knox"/>
    <s v="Express Air"/>
    <x v="1"/>
    <x v="1"/>
    <s v="Computer Peripherals"/>
    <s v="Small Pack"/>
    <x v="547"/>
    <n v="0.77"/>
    <n v="-0.45983754512635377"/>
    <s v="United States"/>
    <x v="3"/>
    <x v="44"/>
    <s v="Parkersburg"/>
    <n v="26101"/>
    <x v="75"/>
    <x v="2"/>
    <s v="2015"/>
    <d v="2015-03-18T00:00:00"/>
    <n v="-40.76"/>
    <n v="10"/>
    <n v="88.64"/>
    <n v="89251"/>
    <x v="0"/>
    <x v="2"/>
  </r>
  <r>
    <n v="22145"/>
    <s v="Critical"/>
    <n v="0.04"/>
    <n v="120.97"/>
    <n v="7.11"/>
    <n v="2030"/>
    <x v="1"/>
    <s v="Lindsay O'Connell"/>
    <s v="Regular Air"/>
    <x v="3"/>
    <x v="1"/>
    <s v="Office Machines"/>
    <s v="Medium Box"/>
    <x v="548"/>
    <n v="0.36"/>
    <n v="0.69"/>
    <s v="United States"/>
    <x v="0"/>
    <x v="19"/>
    <s v="Greenville"/>
    <n v="75401"/>
    <x v="75"/>
    <x v="2"/>
    <s v="2015"/>
    <d v="2015-03-17T00:00:00"/>
    <n v="1320.5495999999998"/>
    <n v="16"/>
    <n v="1913.84"/>
    <n v="91059"/>
    <x v="0"/>
    <x v="2"/>
  </r>
  <r>
    <n v="22146"/>
    <s v="Critical"/>
    <n v="0"/>
    <n v="195.99"/>
    <n v="4.2"/>
    <n v="2030"/>
    <x v="1"/>
    <s v="Lindsay O'Connell"/>
    <s v="Regular Air"/>
    <x v="3"/>
    <x v="1"/>
    <s v="Telephones and Communication"/>
    <s v="Small Box"/>
    <x v="549"/>
    <n v="0.6"/>
    <n v="0.58894217196856014"/>
    <s v="United States"/>
    <x v="0"/>
    <x v="19"/>
    <s v="Greenville"/>
    <n v="75401"/>
    <x v="75"/>
    <x v="2"/>
    <s v="2015"/>
    <d v="2015-03-19T00:00:00"/>
    <n v="1585.5030000000002"/>
    <n v="16"/>
    <n v="2692.12"/>
    <n v="91059"/>
    <x v="0"/>
    <x v="2"/>
  </r>
  <r>
    <n v="22438"/>
    <s v="Low"/>
    <n v="0.1"/>
    <n v="10.98"/>
    <n v="3.99"/>
    <n v="2647"/>
    <x v="1"/>
    <s v="Teresa Bishop"/>
    <s v="Regular Air"/>
    <x v="3"/>
    <x v="0"/>
    <s v="Appliances"/>
    <s v="Small Box"/>
    <x v="550"/>
    <n v="0.57999999999999996"/>
    <n v="-0.40279639915724957"/>
    <s v="United States"/>
    <x v="1"/>
    <x v="7"/>
    <s v="Bakersfield"/>
    <n v="93309"/>
    <x v="75"/>
    <x v="2"/>
    <s v="2015"/>
    <d v="2015-03-24T00:00:00"/>
    <n v="-21.03"/>
    <n v="5"/>
    <n v="52.21"/>
    <n v="91386"/>
    <x v="0"/>
    <x v="2"/>
  </r>
  <r>
    <n v="22439"/>
    <s v="Low"/>
    <n v="0.01"/>
    <n v="39.979999999999997"/>
    <n v="9.1999999999999993"/>
    <n v="2647"/>
    <x v="1"/>
    <s v="Teresa Bishop"/>
    <s v="Regular Air"/>
    <x v="3"/>
    <x v="2"/>
    <s v="Office Furnishings"/>
    <s v="Wrap Bag"/>
    <x v="551"/>
    <n v="0.65"/>
    <n v="0.69"/>
    <s v="United States"/>
    <x v="1"/>
    <x v="7"/>
    <s v="Bakersfield"/>
    <n v="93309"/>
    <x v="75"/>
    <x v="2"/>
    <s v="2015"/>
    <d v="2015-03-19T00:00:00"/>
    <n v="117.52079999999998"/>
    <n v="4"/>
    <n v="170.32"/>
    <n v="91386"/>
    <x v="0"/>
    <x v="2"/>
  </r>
  <r>
    <n v="23836"/>
    <s v="Not Specified"/>
    <n v="0.03"/>
    <n v="5.4"/>
    <n v="7.78"/>
    <n v="3001"/>
    <x v="0"/>
    <s v="Anthony Foley"/>
    <s v="Regular Air"/>
    <x v="2"/>
    <x v="0"/>
    <s v="Binders and Binder Accessories"/>
    <s v="Small Box"/>
    <x v="483"/>
    <n v="0.37"/>
    <n v="-2.0153049970306269"/>
    <s v="United States"/>
    <x v="0"/>
    <x v="26"/>
    <s v="Port Huron"/>
    <n v="48060"/>
    <x v="75"/>
    <x v="2"/>
    <s v="2015"/>
    <d v="2015-03-19T00:00:00"/>
    <n v="-237.54400000000001"/>
    <n v="21"/>
    <n v="117.87"/>
    <n v="87043"/>
    <x v="0"/>
    <x v="2"/>
  </r>
  <r>
    <n v="20668"/>
    <s v="Not Specified"/>
    <n v="0.05"/>
    <n v="2.88"/>
    <n v="0.5"/>
    <n v="485"/>
    <x v="0"/>
    <s v="Edward Leonard"/>
    <s v="Regular Air"/>
    <x v="3"/>
    <x v="0"/>
    <s v="Labels"/>
    <s v="Small Box"/>
    <x v="552"/>
    <n v="0.36"/>
    <n v="0.69"/>
    <s v="United States"/>
    <x v="1"/>
    <x v="7"/>
    <s v="Fresno"/>
    <n v="93727"/>
    <x v="76"/>
    <x v="2"/>
    <s v="2015"/>
    <d v="2015-03-20T00:00:00"/>
    <n v="6.0512999999999995"/>
    <n v="3"/>
    <n v="8.77"/>
    <n v="91062"/>
    <x v="0"/>
    <x v="2"/>
  </r>
  <r>
    <n v="20531"/>
    <s v="Medium"/>
    <n v="0"/>
    <n v="43.98"/>
    <n v="8.99"/>
    <n v="1015"/>
    <x v="0"/>
    <s v="Beverly Cameron"/>
    <s v="Regular Air"/>
    <x v="1"/>
    <x v="0"/>
    <s v="Pens &amp; Art Supplies"/>
    <s v="Small Pack"/>
    <x v="269"/>
    <n v="0.57999999999999996"/>
    <n v="1.2747302904564315"/>
    <s v="United States"/>
    <x v="2"/>
    <x v="13"/>
    <s v="Apex"/>
    <n v="27502"/>
    <x v="76"/>
    <x v="2"/>
    <s v="2015"/>
    <d v="2015-03-18T00:00:00"/>
    <n v="829.46699999999998"/>
    <n v="14"/>
    <n v="650.70000000000005"/>
    <n v="88390"/>
    <x v="0"/>
    <x v="2"/>
  </r>
  <r>
    <n v="19358"/>
    <s v="High"/>
    <n v="0.08"/>
    <n v="355.98"/>
    <n v="58.92"/>
    <n v="1197"/>
    <x v="0"/>
    <s v="Grace McNeill Hunt"/>
    <s v="Delivery Truck"/>
    <x v="0"/>
    <x v="2"/>
    <s v="Chairs &amp; Chairmats"/>
    <s v="Jumbo Drum"/>
    <x v="213"/>
    <n v="0.64"/>
    <n v="7.6857595452055602E-2"/>
    <s v="United States"/>
    <x v="3"/>
    <x v="35"/>
    <s v="Sudbury"/>
    <n v="1776"/>
    <x v="76"/>
    <x v="2"/>
    <s v="2015"/>
    <d v="2015-03-20T00:00:00"/>
    <n v="103.83"/>
    <n v="4"/>
    <n v="1350.94"/>
    <n v="87583"/>
    <x v="0"/>
    <x v="2"/>
  </r>
  <r>
    <n v="23237"/>
    <s v="High"/>
    <n v="0.01"/>
    <n v="26.17"/>
    <n v="1.39"/>
    <n v="1894"/>
    <x v="1"/>
    <s v="Maureen Herbert Hood"/>
    <s v="Regular Air"/>
    <x v="2"/>
    <x v="0"/>
    <s v="Envelopes"/>
    <s v="Small Box"/>
    <x v="553"/>
    <n v="0.38"/>
    <n v="0.69"/>
    <s v="United States"/>
    <x v="0"/>
    <x v="31"/>
    <s v="Appleton"/>
    <n v="54915"/>
    <x v="76"/>
    <x v="2"/>
    <s v="2015"/>
    <d v="2015-03-19T00:00:00"/>
    <n v="237.04259999999999"/>
    <n v="13"/>
    <n v="343.54"/>
    <n v="91263"/>
    <x v="0"/>
    <x v="2"/>
  </r>
  <r>
    <n v="22488"/>
    <s v="Medium"/>
    <n v="0.01"/>
    <n v="78.650000000000006"/>
    <n v="13.99"/>
    <n v="1967"/>
    <x v="0"/>
    <s v="Carolyn Hoffman"/>
    <s v="Express Air"/>
    <x v="0"/>
    <x v="0"/>
    <s v="Appliances"/>
    <s v="Medium Box"/>
    <x v="554"/>
    <n v="0.52"/>
    <n v="0.69"/>
    <s v="United States"/>
    <x v="0"/>
    <x v="20"/>
    <s v="Clinton"/>
    <n v="52732"/>
    <x v="76"/>
    <x v="2"/>
    <s v="2015"/>
    <d v="2015-03-19T00:00:00"/>
    <n v="442.36589999999995"/>
    <n v="8"/>
    <n v="641.11"/>
    <n v="89456"/>
    <x v="0"/>
    <x v="2"/>
  </r>
  <r>
    <n v="20654"/>
    <s v="Medium"/>
    <n v="0.03"/>
    <n v="55.98"/>
    <n v="4.8600000000000003"/>
    <n v="2030"/>
    <x v="1"/>
    <s v="Lindsay O'Connell"/>
    <s v="Regular Air"/>
    <x v="3"/>
    <x v="0"/>
    <s v="Paper"/>
    <s v="Small Box"/>
    <x v="555"/>
    <n v="0.36"/>
    <n v="0.69"/>
    <s v="United States"/>
    <x v="0"/>
    <x v="19"/>
    <s v="Greenville"/>
    <n v="75401"/>
    <x v="76"/>
    <x v="2"/>
    <s v="2015"/>
    <d v="2015-03-20T00:00:00"/>
    <n v="526.04219999999998"/>
    <n v="13"/>
    <n v="762.38"/>
    <n v="91060"/>
    <x v="0"/>
    <x v="2"/>
  </r>
  <r>
    <n v="24091"/>
    <s v="Critical"/>
    <n v="0.1"/>
    <n v="5.98"/>
    <n v="5.14"/>
    <n v="2127"/>
    <x v="0"/>
    <s v="Joyce Kern"/>
    <s v="Regular Air"/>
    <x v="1"/>
    <x v="0"/>
    <s v="Paper"/>
    <s v="Small Box"/>
    <x v="556"/>
    <n v="0.36"/>
    <n v="-1.4589101620029454"/>
    <s v="United States"/>
    <x v="0"/>
    <x v="26"/>
    <s v="Sterling Heights"/>
    <n v="48310"/>
    <x v="76"/>
    <x v="2"/>
    <s v="2015"/>
    <d v="2015-03-20T00:00:00"/>
    <n v="-49.53"/>
    <n v="6"/>
    <n v="33.950000000000003"/>
    <n v="88418"/>
    <x v="0"/>
    <x v="2"/>
  </r>
  <r>
    <n v="21323"/>
    <s v="Medium"/>
    <n v="0.01"/>
    <n v="220.98"/>
    <n v="64.66"/>
    <n v="2745"/>
    <x v="0"/>
    <s v="Arnold Gay"/>
    <s v="Delivery Truck"/>
    <x v="3"/>
    <x v="2"/>
    <s v="Bookcases"/>
    <s v="Jumbo Box"/>
    <x v="557"/>
    <n v="0.62"/>
    <n v="0.40486050272279228"/>
    <s v="United States"/>
    <x v="1"/>
    <x v="41"/>
    <s v="Chandler"/>
    <n v="85224"/>
    <x v="76"/>
    <x v="2"/>
    <s v="2015"/>
    <d v="2015-03-19T00:00:00"/>
    <n v="1049.03"/>
    <n v="11"/>
    <n v="2591.09"/>
    <n v="86184"/>
    <x v="0"/>
    <x v="2"/>
  </r>
  <r>
    <n v="3323"/>
    <s v="Medium"/>
    <n v="0.01"/>
    <n v="220.98"/>
    <n v="64.66"/>
    <n v="2747"/>
    <x v="1"/>
    <s v="Brian Grady"/>
    <s v="Delivery Truck"/>
    <x v="3"/>
    <x v="2"/>
    <s v="Bookcases"/>
    <s v="Jumbo Box"/>
    <x v="557"/>
    <n v="0.62"/>
    <n v="0.10121512568069807"/>
    <s v="United States"/>
    <x v="3"/>
    <x v="8"/>
    <s v="New York City"/>
    <n v="10115"/>
    <x v="76"/>
    <x v="2"/>
    <s v="2015"/>
    <d v="2015-03-19T00:00:00"/>
    <n v="1049.03"/>
    <n v="44"/>
    <n v="10364.36"/>
    <n v="23751"/>
    <x v="0"/>
    <x v="2"/>
  </r>
  <r>
    <n v="20127"/>
    <s v="Critical"/>
    <n v="0.01"/>
    <n v="20.99"/>
    <n v="4.8099999999999996"/>
    <n v="3191"/>
    <x v="1"/>
    <s v="Jenny Hawkins"/>
    <s v="Regular Air"/>
    <x v="3"/>
    <x v="1"/>
    <s v="Telephones and Communication"/>
    <s v="Medium Box"/>
    <x v="465"/>
    <n v="0.57999999999999996"/>
    <n v="-9.7089862488007661E-2"/>
    <s v="United States"/>
    <x v="0"/>
    <x v="31"/>
    <s v="Stevens Point"/>
    <n v="54481"/>
    <x v="76"/>
    <x v="2"/>
    <s v="2015"/>
    <d v="2015-03-18T00:00:00"/>
    <n v="-9.1079999999999988"/>
    <n v="5"/>
    <n v="93.81"/>
    <n v="86447"/>
    <x v="0"/>
    <x v="2"/>
  </r>
  <r>
    <n v="21281"/>
    <s v="Critical"/>
    <n v="0.06"/>
    <n v="5.34"/>
    <n v="5.63"/>
    <n v="383"/>
    <x v="1"/>
    <s v="Renee Alston"/>
    <s v="Regular Air"/>
    <x v="3"/>
    <x v="0"/>
    <s v="Binders and Binder Accessories"/>
    <s v="Small Box"/>
    <x v="558"/>
    <n v="0.39"/>
    <n v="-2.1428978007761965"/>
    <s v="United States"/>
    <x v="3"/>
    <x v="29"/>
    <s v="Drexel Hill"/>
    <n v="19026"/>
    <x v="77"/>
    <x v="2"/>
    <s v="2015"/>
    <d v="2015-03-19T00:00:00"/>
    <n v="-82.822999999999993"/>
    <n v="7"/>
    <n v="38.65"/>
    <n v="88928"/>
    <x v="0"/>
    <x v="2"/>
  </r>
  <r>
    <n v="21282"/>
    <s v="Critical"/>
    <n v="7.0000000000000007E-2"/>
    <n v="65.989999999999995"/>
    <n v="5.26"/>
    <n v="383"/>
    <x v="1"/>
    <s v="Renee Alston"/>
    <s v="Express Air"/>
    <x v="3"/>
    <x v="1"/>
    <s v="Telephones and Communication"/>
    <s v="Small Box"/>
    <x v="559"/>
    <n v="0.56000000000000005"/>
    <n v="0.3826680484579924"/>
    <s v="United States"/>
    <x v="3"/>
    <x v="29"/>
    <s v="Drexel Hill"/>
    <n v="19026"/>
    <x v="77"/>
    <x v="2"/>
    <s v="2015"/>
    <d v="2015-03-21T00:00:00"/>
    <n v="107.08200000000001"/>
    <n v="5"/>
    <n v="279.83"/>
    <n v="88928"/>
    <x v="0"/>
    <x v="2"/>
  </r>
  <r>
    <n v="18659"/>
    <s v="Critical"/>
    <n v="0.08"/>
    <n v="30.73"/>
    <n v="4"/>
    <n v="770"/>
    <x v="0"/>
    <s v="Geraldine Puckett"/>
    <s v="Regular Air"/>
    <x v="0"/>
    <x v="1"/>
    <s v="Computer Peripherals"/>
    <s v="Small Box"/>
    <x v="207"/>
    <n v="0.75"/>
    <n v="-0.10497752311741551"/>
    <s v="United States"/>
    <x v="1"/>
    <x v="14"/>
    <s v="Tualatin"/>
    <n v="97062"/>
    <x v="77"/>
    <x v="2"/>
    <s v="2015"/>
    <d v="2015-03-19T00:00:00"/>
    <n v="-45.07"/>
    <n v="14"/>
    <n v="429.33"/>
    <n v="88667"/>
    <x v="0"/>
    <x v="2"/>
  </r>
  <r>
    <n v="18660"/>
    <s v="Critical"/>
    <n v="0.05"/>
    <n v="14.56"/>
    <n v="3.5"/>
    <n v="771"/>
    <x v="1"/>
    <s v="Deborah Paul"/>
    <s v="Regular Air"/>
    <x v="0"/>
    <x v="0"/>
    <s v="Appliances"/>
    <s v="Small Box"/>
    <x v="89"/>
    <n v="0.57999999999999996"/>
    <n v="-0.1909986565158979"/>
    <s v="United States"/>
    <x v="1"/>
    <x v="14"/>
    <s v="West Linn"/>
    <n v="97068"/>
    <x v="77"/>
    <x v="2"/>
    <s v="2015"/>
    <d v="2015-03-21T00:00:00"/>
    <n v="-8.5299999999999994"/>
    <n v="3"/>
    <n v="44.66"/>
    <n v="88667"/>
    <x v="0"/>
    <x v="2"/>
  </r>
  <r>
    <n v="18661"/>
    <s v="Critical"/>
    <n v="0"/>
    <n v="299.99"/>
    <n v="11.64"/>
    <n v="771"/>
    <x v="1"/>
    <s v="Deborah Paul"/>
    <s v="Regular Air"/>
    <x v="0"/>
    <x v="1"/>
    <s v="Copiers and Fax"/>
    <s v="Large Box"/>
    <x v="560"/>
    <n v="0.5"/>
    <n v="0.17651779375906662"/>
    <s v="United States"/>
    <x v="1"/>
    <x v="14"/>
    <s v="West Linn"/>
    <n v="97068"/>
    <x v="77"/>
    <x v="2"/>
    <s v="2015"/>
    <d v="2015-03-21T00:00:00"/>
    <n v="285.95"/>
    <n v="5"/>
    <n v="1619.95"/>
    <n v="88667"/>
    <x v="0"/>
    <x v="2"/>
  </r>
  <r>
    <n v="19141"/>
    <s v="Not Specified"/>
    <n v="0.06"/>
    <n v="6.48"/>
    <n v="5.14"/>
    <n v="1852"/>
    <x v="0"/>
    <s v="Joy Kaplan McNeill"/>
    <s v="Express Air"/>
    <x v="1"/>
    <x v="0"/>
    <s v="Paper"/>
    <s v="Small Box"/>
    <x v="561"/>
    <n v="0.37"/>
    <n v="-0.41630084869768802"/>
    <s v="United States"/>
    <x v="1"/>
    <x v="7"/>
    <s v="Carlsbad"/>
    <n v="92008"/>
    <x v="77"/>
    <x v="2"/>
    <s v="2015"/>
    <d v="2015-03-21T00:00:00"/>
    <n v="-28.45"/>
    <n v="10"/>
    <n v="68.34"/>
    <n v="86847"/>
    <x v="0"/>
    <x v="2"/>
  </r>
  <r>
    <n v="19142"/>
    <s v="Not Specified"/>
    <n v="0.02"/>
    <n v="30.73"/>
    <n v="4"/>
    <n v="1854"/>
    <x v="0"/>
    <s v="Erika Morgan"/>
    <s v="Regular Air"/>
    <x v="1"/>
    <x v="1"/>
    <s v="Computer Peripherals"/>
    <s v="Small Box"/>
    <x v="207"/>
    <n v="0.75"/>
    <n v="0.13936655049595956"/>
    <s v="United States"/>
    <x v="3"/>
    <x v="22"/>
    <s v="Seymour"/>
    <n v="6478"/>
    <x v="77"/>
    <x v="2"/>
    <s v="2015"/>
    <d v="2015-03-22T00:00:00"/>
    <n v="72.78"/>
    <n v="16"/>
    <n v="522.22"/>
    <n v="86847"/>
    <x v="0"/>
    <x v="2"/>
  </r>
  <r>
    <n v="24899"/>
    <s v="High"/>
    <n v="0.1"/>
    <n v="24.92"/>
    <n v="12.98"/>
    <n v="2502"/>
    <x v="1"/>
    <s v="Toni Owens Poe"/>
    <s v="Regular Air"/>
    <x v="1"/>
    <x v="0"/>
    <s v="Binders and Binder Accessories"/>
    <s v="Small Box"/>
    <x v="562"/>
    <n v="0.39"/>
    <n v="-0.64693589381530647"/>
    <s v="United States"/>
    <x v="0"/>
    <x v="0"/>
    <s v="Munster"/>
    <n v="46321"/>
    <x v="77"/>
    <x v="2"/>
    <s v="2015"/>
    <d v="2015-03-19T00:00:00"/>
    <n v="-45.816000000000003"/>
    <n v="3"/>
    <n v="70.819999999999993"/>
    <n v="91310"/>
    <x v="0"/>
    <x v="2"/>
  </r>
  <r>
    <n v="24901"/>
    <s v="High"/>
    <n v="0"/>
    <n v="12.28"/>
    <n v="6.35"/>
    <n v="2502"/>
    <x v="1"/>
    <s v="Toni Owens Poe"/>
    <s v="Express Air"/>
    <x v="1"/>
    <x v="0"/>
    <s v="Paper"/>
    <s v="Small Box"/>
    <x v="563"/>
    <n v="0.38"/>
    <n v="0.33867757629367534"/>
    <s v="United States"/>
    <x v="0"/>
    <x v="0"/>
    <s v="Munster"/>
    <n v="46321"/>
    <x v="77"/>
    <x v="2"/>
    <s v="2015"/>
    <d v="2015-03-20T00:00:00"/>
    <n v="30.63"/>
    <n v="7"/>
    <n v="90.44"/>
    <n v="91310"/>
    <x v="0"/>
    <x v="2"/>
  </r>
  <r>
    <n v="26296"/>
    <s v="High"/>
    <n v="0.03"/>
    <n v="40.97"/>
    <n v="8.99"/>
    <n v="2621"/>
    <x v="0"/>
    <s v="Robyn Hayes"/>
    <s v="Express Air"/>
    <x v="3"/>
    <x v="0"/>
    <s v="Pens &amp; Art Supplies"/>
    <s v="Small Pack"/>
    <x v="564"/>
    <n v="0.59"/>
    <n v="-0.8544445516842003"/>
    <s v="United States"/>
    <x v="2"/>
    <x v="34"/>
    <s v="Brentwood"/>
    <n v="37027"/>
    <x v="77"/>
    <x v="2"/>
    <s v="2015"/>
    <d v="2015-03-20T00:00:00"/>
    <n v="-177.05799999999999"/>
    <n v="5"/>
    <n v="207.22"/>
    <n v="88016"/>
    <x v="0"/>
    <x v="2"/>
  </r>
  <r>
    <n v="21041"/>
    <s v="Not Specified"/>
    <n v="0.05"/>
    <n v="4.9800000000000004"/>
    <n v="0.49"/>
    <n v="2639"/>
    <x v="0"/>
    <s v="Marianne Connor"/>
    <s v="Regular Air"/>
    <x v="2"/>
    <x v="0"/>
    <s v="Labels"/>
    <s v="Small Box"/>
    <x v="355"/>
    <n v="0.39"/>
    <n v="0.27042253521126763"/>
    <s v="United States"/>
    <x v="1"/>
    <x v="42"/>
    <s v="Roswell"/>
    <n v="88201"/>
    <x v="77"/>
    <x v="2"/>
    <s v="2015"/>
    <d v="2015-03-19T00:00:00"/>
    <n v="3.84"/>
    <n v="3"/>
    <n v="14.2"/>
    <n v="90952"/>
    <x v="0"/>
    <x v="2"/>
  </r>
  <r>
    <n v="18416"/>
    <s v="High"/>
    <n v="0"/>
    <n v="21.98"/>
    <n v="2.87"/>
    <n v="2840"/>
    <x v="1"/>
    <s v="Bob Berg"/>
    <s v="Regular Air"/>
    <x v="3"/>
    <x v="0"/>
    <s v="Pens &amp; Art Supplies"/>
    <s v="Small Pack"/>
    <x v="565"/>
    <n v="0.55000000000000004"/>
    <n v="5.8595117073577195E-2"/>
    <s v="United States"/>
    <x v="2"/>
    <x v="9"/>
    <s v="North Miami"/>
    <n v="33161"/>
    <x v="77"/>
    <x v="2"/>
    <s v="2015"/>
    <d v="2015-03-20T00:00:00"/>
    <n v="21.095999999999997"/>
    <n v="16"/>
    <n v="360.03"/>
    <n v="87884"/>
    <x v="0"/>
    <x v="2"/>
  </r>
  <r>
    <n v="2314"/>
    <s v="High"/>
    <n v="7.0000000000000007E-2"/>
    <n v="28.99"/>
    <n v="8.59"/>
    <n v="2882"/>
    <x v="1"/>
    <s v="Andrew Gonzalez"/>
    <s v="Regular Air"/>
    <x v="2"/>
    <x v="1"/>
    <s v="Telephones and Communication"/>
    <s v="Medium Box"/>
    <x v="333"/>
    <n v="0.56000000000000005"/>
    <n v="-1.7147459436379166E-2"/>
    <s v="United States"/>
    <x v="2"/>
    <x v="13"/>
    <s v="Charlotte"/>
    <n v="28206"/>
    <x v="77"/>
    <x v="2"/>
    <s v="2015"/>
    <d v="2015-03-19T00:00:00"/>
    <n v="-16.063740000000003"/>
    <n v="39"/>
    <n v="936.8"/>
    <n v="16676"/>
    <x v="0"/>
    <x v="2"/>
  </r>
  <r>
    <n v="20314"/>
    <s v="High"/>
    <n v="7.0000000000000007E-2"/>
    <n v="28.99"/>
    <n v="8.59"/>
    <n v="2884"/>
    <x v="1"/>
    <s v="Stuart C Robinson"/>
    <s v="Regular Air"/>
    <x v="2"/>
    <x v="1"/>
    <s v="Telephones and Communication"/>
    <s v="Medium Box"/>
    <x v="333"/>
    <n v="0.56000000000000005"/>
    <n v="-5.0281004121393781E-2"/>
    <s v="United States"/>
    <x v="3"/>
    <x v="28"/>
    <s v="North Ridgeville"/>
    <n v="44039"/>
    <x v="77"/>
    <x v="2"/>
    <s v="2015"/>
    <d v="2015-03-19T00:00:00"/>
    <n v="-12.078000000000001"/>
    <n v="10"/>
    <n v="240.21"/>
    <n v="87631"/>
    <x v="0"/>
    <x v="2"/>
  </r>
  <r>
    <n v="25605"/>
    <s v="High"/>
    <n v="0.04"/>
    <n v="39.479999999999997"/>
    <n v="1.99"/>
    <n v="3222"/>
    <x v="1"/>
    <s v="Diane Lu"/>
    <s v="Express Air"/>
    <x v="3"/>
    <x v="1"/>
    <s v="Computer Peripherals"/>
    <s v="Small Pack"/>
    <x v="407"/>
    <n v="0.54"/>
    <n v="-4.6227312138728331"/>
    <s v="United States"/>
    <x v="2"/>
    <x v="9"/>
    <s v="Tallahassee"/>
    <n v="32303"/>
    <x v="77"/>
    <x v="2"/>
    <s v="2015"/>
    <d v="2015-03-19T00:00:00"/>
    <n v="-1535.4864000000002"/>
    <n v="8"/>
    <n v="332.16"/>
    <n v="90814"/>
    <x v="0"/>
    <x v="2"/>
  </r>
  <r>
    <n v="25606"/>
    <s v="High"/>
    <n v="0"/>
    <n v="8.1199999999999992"/>
    <n v="2.83"/>
    <n v="3222"/>
    <x v="1"/>
    <s v="Diane Lu"/>
    <s v="Regular Air"/>
    <x v="3"/>
    <x v="1"/>
    <s v="Computer Peripherals"/>
    <s v="Small Pack"/>
    <x v="547"/>
    <n v="0.77"/>
    <n v="-1.0792575531770763"/>
    <s v="United States"/>
    <x v="2"/>
    <x v="9"/>
    <s v="Tallahassee"/>
    <n v="32303"/>
    <x v="77"/>
    <x v="2"/>
    <s v="2015"/>
    <d v="2015-03-20T00:00:00"/>
    <n v="-159.32"/>
    <n v="17"/>
    <n v="147.62"/>
    <n v="90814"/>
    <x v="0"/>
    <x v="2"/>
  </r>
  <r>
    <n v="18853"/>
    <s v="Medium"/>
    <n v="0.04"/>
    <n v="1637.53"/>
    <n v="24.49"/>
    <n v="314"/>
    <x v="0"/>
    <s v="Ruby Gibbons"/>
    <s v="Regular Air"/>
    <x v="3"/>
    <x v="0"/>
    <s v="Scissors, Rulers and Trimmers"/>
    <s v="Medium Box"/>
    <x v="566"/>
    <n v="0.81"/>
    <n v="-0.54867880284632697"/>
    <s v="United States"/>
    <x v="0"/>
    <x v="12"/>
    <s v="Forest Park"/>
    <n v="60130"/>
    <x v="78"/>
    <x v="2"/>
    <s v="2015"/>
    <d v="2015-03-22T00:00:00"/>
    <n v="-1759.58"/>
    <n v="2"/>
    <n v="3206.94"/>
    <n v="89166"/>
    <x v="0"/>
    <x v="2"/>
  </r>
  <r>
    <n v="18852"/>
    <s v="Medium"/>
    <n v="0.01"/>
    <n v="19.98"/>
    <n v="4"/>
    <n v="315"/>
    <x v="0"/>
    <s v="Benjamin Kaufman"/>
    <s v="Regular Air"/>
    <x v="3"/>
    <x v="1"/>
    <s v="Computer Peripherals"/>
    <s v="Small Box"/>
    <x v="567"/>
    <n v="0.68"/>
    <n v="-1.6766480965645312"/>
    <s v="United States"/>
    <x v="3"/>
    <x v="35"/>
    <s v="Belchertown"/>
    <n v="1007"/>
    <x v="78"/>
    <x v="2"/>
    <s v="2015"/>
    <d v="2015-03-20T00:00:00"/>
    <n v="-72.23"/>
    <n v="2"/>
    <n v="43.08"/>
    <n v="89166"/>
    <x v="0"/>
    <x v="2"/>
  </r>
  <r>
    <n v="19539"/>
    <s v="Low"/>
    <n v="0.06"/>
    <n v="160.97999999999999"/>
    <n v="35.020000000000003"/>
    <n v="637"/>
    <x v="0"/>
    <s v="Christopher Bryant"/>
    <s v="Delivery Truck"/>
    <x v="2"/>
    <x v="2"/>
    <s v="Bookcases"/>
    <s v="Jumbo Box"/>
    <x v="568"/>
    <n v="0.72"/>
    <n v="-0.18642705822193004"/>
    <s v="United States"/>
    <x v="1"/>
    <x v="7"/>
    <s v="Santa Clara"/>
    <n v="95051"/>
    <x v="78"/>
    <x v="2"/>
    <s v="2015"/>
    <d v="2015-03-24T00:00:00"/>
    <n v="-229.68"/>
    <n v="8"/>
    <n v="1232.01"/>
    <n v="87953"/>
    <x v="0"/>
    <x v="2"/>
  </r>
  <r>
    <n v="1539"/>
    <s v="Low"/>
    <n v="0.06"/>
    <n v="160.97999999999999"/>
    <n v="35.020000000000003"/>
    <n v="640"/>
    <x v="1"/>
    <s v="Neal Wolfe"/>
    <s v="Delivery Truck"/>
    <x v="2"/>
    <x v="2"/>
    <s v="Bookcases"/>
    <s v="Jumbo Box"/>
    <x v="568"/>
    <n v="0.72"/>
    <n v="-4.9713747686713348E-2"/>
    <s v="United States"/>
    <x v="1"/>
    <x v="6"/>
    <s v="Seattle"/>
    <n v="98119"/>
    <x v="78"/>
    <x v="2"/>
    <s v="2015"/>
    <d v="2015-03-24T00:00:00"/>
    <n v="-229.68"/>
    <n v="30"/>
    <n v="4620.05"/>
    <n v="11077"/>
    <x v="0"/>
    <x v="2"/>
  </r>
  <r>
    <n v="24882"/>
    <s v="Medium"/>
    <n v="0.09"/>
    <n v="2.89"/>
    <n v="0.5"/>
    <n v="669"/>
    <x v="1"/>
    <s v="Amy Shea"/>
    <s v="Regular Air"/>
    <x v="1"/>
    <x v="0"/>
    <s v="Labels"/>
    <s v="Small Box"/>
    <x v="231"/>
    <n v="0.38"/>
    <n v="0.69"/>
    <s v="United States"/>
    <x v="0"/>
    <x v="20"/>
    <s v="Ottumwa"/>
    <n v="52501"/>
    <x v="78"/>
    <x v="2"/>
    <s v="2015"/>
    <d v="2015-03-22T00:00:00"/>
    <n v="40.482299999999995"/>
    <n v="22"/>
    <n v="58.67"/>
    <n v="88475"/>
    <x v="0"/>
    <x v="2"/>
  </r>
  <r>
    <n v="24883"/>
    <s v="Medium"/>
    <n v="0.02"/>
    <n v="48.91"/>
    <n v="5.81"/>
    <n v="669"/>
    <x v="1"/>
    <s v="Amy Shea"/>
    <s v="Regular Air"/>
    <x v="1"/>
    <x v="0"/>
    <s v="Paper"/>
    <s v="Small Box"/>
    <x v="569"/>
    <n v="0.38"/>
    <n v="0.32515337423312884"/>
    <s v="United States"/>
    <x v="0"/>
    <x v="20"/>
    <s v="Ottumwa"/>
    <n v="52501"/>
    <x v="78"/>
    <x v="2"/>
    <s v="2015"/>
    <d v="2015-03-21T00:00:00"/>
    <n v="32.86"/>
    <n v="2"/>
    <n v="101.06"/>
    <n v="88475"/>
    <x v="0"/>
    <x v="2"/>
  </r>
  <r>
    <n v="18150"/>
    <s v="Medium"/>
    <n v="7.0000000000000007E-2"/>
    <n v="13.73"/>
    <n v="6.85"/>
    <n v="1679"/>
    <x v="0"/>
    <s v="Jeanne Nguyen"/>
    <s v="Regular Air"/>
    <x v="2"/>
    <x v="2"/>
    <s v="Office Furnishings"/>
    <s v="Wrap Bag"/>
    <x v="570"/>
    <n v="0.54"/>
    <n v="-8.2128397917871604E-2"/>
    <s v="United States"/>
    <x v="3"/>
    <x v="28"/>
    <s v="Fairborn"/>
    <n v="45324"/>
    <x v="78"/>
    <x v="2"/>
    <s v="2015"/>
    <d v="2015-03-21T00:00:00"/>
    <n v="-22.72"/>
    <n v="21"/>
    <n v="276.64"/>
    <n v="86646"/>
    <x v="0"/>
    <x v="2"/>
  </r>
  <r>
    <n v="18361"/>
    <s v="Medium"/>
    <n v="0.06"/>
    <n v="2.61"/>
    <n v="0.5"/>
    <n v="2794"/>
    <x v="1"/>
    <s v="Connie Bunn"/>
    <s v="Regular Air"/>
    <x v="3"/>
    <x v="0"/>
    <s v="Labels"/>
    <s v="Small Box"/>
    <x v="514"/>
    <n v="0.39"/>
    <n v="0.69"/>
    <s v="United States"/>
    <x v="0"/>
    <x v="20"/>
    <s v="Marshalltown"/>
    <n v="50158"/>
    <x v="78"/>
    <x v="2"/>
    <s v="2015"/>
    <d v="2015-03-22T00:00:00"/>
    <n v="3.5948999999999995"/>
    <n v="2"/>
    <n v="5.21"/>
    <n v="87554"/>
    <x v="0"/>
    <x v="2"/>
  </r>
  <r>
    <n v="18087"/>
    <s v="Critical"/>
    <n v="0.04"/>
    <n v="3.08"/>
    <n v="0.99"/>
    <n v="3105"/>
    <x v="1"/>
    <s v="Lawrence Hester"/>
    <s v="Regular Air"/>
    <x v="1"/>
    <x v="0"/>
    <s v="Labels"/>
    <s v="Small Box"/>
    <x v="204"/>
    <n v="0.37"/>
    <n v="0.22996167305449092"/>
    <s v="United States"/>
    <x v="2"/>
    <x v="33"/>
    <s v="Murray"/>
    <n v="42071"/>
    <x v="78"/>
    <x v="2"/>
    <s v="2015"/>
    <d v="2015-03-21T00:00:00"/>
    <n v="13.799999999999999"/>
    <n v="19"/>
    <n v="60.01"/>
    <n v="86327"/>
    <x v="0"/>
    <x v="2"/>
  </r>
  <r>
    <n v="18088"/>
    <s v="Critical"/>
    <n v="0.02"/>
    <n v="6.48"/>
    <n v="5.9"/>
    <n v="3105"/>
    <x v="1"/>
    <s v="Lawrence Hester"/>
    <s v="Regular Air"/>
    <x v="1"/>
    <x v="0"/>
    <s v="Paper"/>
    <s v="Small Box"/>
    <x v="571"/>
    <n v="0.37"/>
    <n v="4.8274346010112101E-2"/>
    <s v="United States"/>
    <x v="2"/>
    <x v="33"/>
    <s v="Murray"/>
    <n v="42071"/>
    <x v="78"/>
    <x v="2"/>
    <s v="2015"/>
    <d v="2015-03-21T00:00:00"/>
    <n v="4.3919999999999995"/>
    <n v="13"/>
    <n v="90.98"/>
    <n v="86327"/>
    <x v="0"/>
    <x v="2"/>
  </r>
  <r>
    <n v="18089"/>
    <s v="Critical"/>
    <n v="0.04"/>
    <n v="125.99"/>
    <n v="4.2"/>
    <n v="3105"/>
    <x v="1"/>
    <s v="Lawrence Hester"/>
    <s v="Regular Air"/>
    <x v="1"/>
    <x v="1"/>
    <s v="Telephones and Communication"/>
    <s v="Small Box"/>
    <x v="471"/>
    <n v="0.59"/>
    <n v="-0.18592114582513575"/>
    <s v="United States"/>
    <x v="2"/>
    <x v="33"/>
    <s v="Murray"/>
    <n v="42071"/>
    <x v="78"/>
    <x v="2"/>
    <s v="2015"/>
    <d v="2015-03-22T00:00:00"/>
    <n v="-236.25"/>
    <n v="12"/>
    <n v="1270.7"/>
    <n v="86327"/>
    <x v="0"/>
    <x v="2"/>
  </r>
  <r>
    <n v="87"/>
    <s v="Critical"/>
    <n v="0.04"/>
    <n v="3.08"/>
    <n v="0.99"/>
    <n v="3106"/>
    <x v="1"/>
    <s v="Alexander O'Brien"/>
    <s v="Regular Air"/>
    <x v="1"/>
    <x v="0"/>
    <s v="Labels"/>
    <s v="Small Box"/>
    <x v="204"/>
    <n v="0.37"/>
    <n v="0.15206653438595011"/>
    <s v="United States"/>
    <x v="0"/>
    <x v="19"/>
    <s v="Houston"/>
    <n v="77041"/>
    <x v="78"/>
    <x v="2"/>
    <s v="2015"/>
    <d v="2015-03-21T00:00:00"/>
    <n v="36.020000000000003"/>
    <n v="75"/>
    <n v="236.87"/>
    <n v="548"/>
    <x v="0"/>
    <x v="2"/>
  </r>
  <r>
    <n v="88"/>
    <s v="Critical"/>
    <n v="0.02"/>
    <n v="6.48"/>
    <n v="5.9"/>
    <n v="3106"/>
    <x v="1"/>
    <s v="Alexander O'Brien"/>
    <s v="Regular Air"/>
    <x v="1"/>
    <x v="0"/>
    <s v="Paper"/>
    <s v="Small Box"/>
    <x v="571"/>
    <n v="0.37"/>
    <n v="-0.13652907713461485"/>
    <s v="United States"/>
    <x v="0"/>
    <x v="19"/>
    <s v="Houston"/>
    <n v="77041"/>
    <x v="78"/>
    <x v="2"/>
    <s v="2015"/>
    <d v="2015-03-21T00:00:00"/>
    <n v="-50.64"/>
    <n v="53"/>
    <n v="370.91"/>
    <n v="548"/>
    <x v="0"/>
    <x v="2"/>
  </r>
  <r>
    <n v="89"/>
    <s v="Critical"/>
    <n v="0.04"/>
    <n v="125.99"/>
    <n v="4.2"/>
    <n v="3106"/>
    <x v="1"/>
    <s v="Alexander O'Brien"/>
    <s v="Regular Air"/>
    <x v="1"/>
    <x v="1"/>
    <s v="Telephones and Communication"/>
    <s v="Small Box"/>
    <x v="471"/>
    <n v="0.59"/>
    <n v="0.1025712689776006"/>
    <s v="United States"/>
    <x v="0"/>
    <x v="19"/>
    <s v="Houston"/>
    <n v="77041"/>
    <x v="78"/>
    <x v="2"/>
    <s v="2015"/>
    <d v="2015-03-22T00:00:00"/>
    <n v="510.48900000000003"/>
    <n v="47"/>
    <n v="4976.92"/>
    <n v="548"/>
    <x v="0"/>
    <x v="2"/>
  </r>
  <r>
    <n v="23359"/>
    <s v="Not Specified"/>
    <n v="0.02"/>
    <n v="9.11"/>
    <n v="2.15"/>
    <n v="3360"/>
    <x v="0"/>
    <s v="Daniel Huff"/>
    <s v="Regular Air"/>
    <x v="1"/>
    <x v="0"/>
    <s v="Paper"/>
    <s v="Wrap Bag"/>
    <x v="18"/>
    <n v="0.4"/>
    <n v="0.67263427109974427"/>
    <s v="United States"/>
    <x v="0"/>
    <x v="31"/>
    <s v="West Allis"/>
    <n v="53214"/>
    <x v="78"/>
    <x v="2"/>
    <s v="2015"/>
    <d v="2015-03-22T00:00:00"/>
    <n v="18.41"/>
    <n v="3"/>
    <n v="27.37"/>
    <n v="91435"/>
    <x v="0"/>
    <x v="2"/>
  </r>
  <r>
    <n v="23360"/>
    <s v="Not Specified"/>
    <n v="0.06"/>
    <n v="12.64"/>
    <n v="4.9800000000000004"/>
    <n v="3361"/>
    <x v="1"/>
    <s v="Oscar Kenney"/>
    <s v="Regular Air"/>
    <x v="1"/>
    <x v="2"/>
    <s v="Office Furnishings"/>
    <s v="Small Pack"/>
    <x v="572"/>
    <n v="0.48"/>
    <n v="0.66860228198859006"/>
    <s v="United States"/>
    <x v="0"/>
    <x v="31"/>
    <s v="West Bend"/>
    <n v="53095"/>
    <x v="78"/>
    <x v="2"/>
    <s v="2015"/>
    <d v="2015-03-22T00:00:00"/>
    <n v="65.63"/>
    <n v="8"/>
    <n v="98.16"/>
    <n v="91435"/>
    <x v="0"/>
    <x v="2"/>
  </r>
  <r>
    <n v="18842"/>
    <s v="Medium"/>
    <n v="0.09"/>
    <n v="2.88"/>
    <n v="0.99"/>
    <n v="247"/>
    <x v="1"/>
    <s v="Marshall Brandt Briggs"/>
    <s v="Regular Air"/>
    <x v="3"/>
    <x v="0"/>
    <s v="Labels"/>
    <s v="Small Box"/>
    <x v="44"/>
    <n v="0.36"/>
    <n v="-5.0498433693003824"/>
    <s v="United States"/>
    <x v="2"/>
    <x v="34"/>
    <s v="Maryville"/>
    <n v="37804"/>
    <x v="79"/>
    <x v="2"/>
    <s v="2015"/>
    <d v="2015-03-23T00:00:00"/>
    <n v="-145.08199999999999"/>
    <n v="10"/>
    <n v="28.73"/>
    <n v="89140"/>
    <x v="0"/>
    <x v="2"/>
  </r>
  <r>
    <n v="19933"/>
    <s v="High"/>
    <n v="0.09"/>
    <n v="6.48"/>
    <n v="6.35"/>
    <n v="691"/>
    <x v="0"/>
    <s v="Alicia Curtis"/>
    <s v="Regular Air"/>
    <x v="1"/>
    <x v="0"/>
    <s v="Paper"/>
    <s v="Small Box"/>
    <x v="573"/>
    <n v="0.37"/>
    <n v="-1.7787592852840792"/>
    <s v="United States"/>
    <x v="1"/>
    <x v="6"/>
    <s v="Tacoma"/>
    <n v="98408"/>
    <x v="79"/>
    <x v="2"/>
    <s v="2015"/>
    <d v="2015-03-22T00:00:00"/>
    <n v="-88.6"/>
    <n v="8"/>
    <n v="49.81"/>
    <n v="89915"/>
    <x v="0"/>
    <x v="2"/>
  </r>
  <r>
    <n v="22190"/>
    <s v="Medium"/>
    <n v="0"/>
    <n v="6783.02"/>
    <n v="24.49"/>
    <n v="1185"/>
    <x v="1"/>
    <s v="Lee Xu"/>
    <s v="Regular Air"/>
    <x v="2"/>
    <x v="1"/>
    <s v="Office Machines"/>
    <s v="Large Box"/>
    <x v="84"/>
    <n v="0.39"/>
    <n v="1.9997518556091578E-4"/>
    <s v="United States"/>
    <x v="2"/>
    <x v="18"/>
    <s v="Madison"/>
    <n v="35756"/>
    <x v="79"/>
    <x v="2"/>
    <s v="2015"/>
    <d v="2015-03-22T00:00:00"/>
    <n v="4.1099999999999994"/>
    <n v="3"/>
    <n v="20552.55"/>
    <n v="85938"/>
    <x v="0"/>
    <x v="2"/>
  </r>
  <r>
    <n v="21710"/>
    <s v="High"/>
    <n v="0.03"/>
    <n v="420.98"/>
    <n v="19.989999999999998"/>
    <n v="1471"/>
    <x v="0"/>
    <s v="Danielle Daniel"/>
    <s v="Regular Air"/>
    <x v="1"/>
    <x v="0"/>
    <s v="Binders and Binder Accessories"/>
    <s v="Small Box"/>
    <x v="278"/>
    <n v="0.35"/>
    <n v="0.69"/>
    <s v="United States"/>
    <x v="3"/>
    <x v="28"/>
    <s v="Westerville"/>
    <n v="43081"/>
    <x v="79"/>
    <x v="2"/>
    <s v="2015"/>
    <d v="2015-03-22T00:00:00"/>
    <n v="3043.0310999999997"/>
    <n v="10"/>
    <n v="4410.1899999999996"/>
    <n v="87077"/>
    <x v="0"/>
    <x v="2"/>
  </r>
  <r>
    <n v="19859"/>
    <s v="Low"/>
    <n v="0.05"/>
    <n v="5.74"/>
    <n v="5.3"/>
    <n v="2601"/>
    <x v="0"/>
    <s v="Malcolm French"/>
    <s v="Regular Air"/>
    <x v="3"/>
    <x v="0"/>
    <s v="Scissors, Rulers and Trimmers"/>
    <s v="Small Pack"/>
    <x v="574"/>
    <n v="0.55000000000000004"/>
    <n v="-1.2077582103760114"/>
    <s v="United States"/>
    <x v="3"/>
    <x v="47"/>
    <s v="Merrimack"/>
    <n v="3054"/>
    <x v="79"/>
    <x v="2"/>
    <s v="2015"/>
    <d v="2015-03-26T00:00:00"/>
    <n v="-50.75"/>
    <n v="7"/>
    <n v="42.02"/>
    <n v="87382"/>
    <x v="0"/>
    <x v="2"/>
  </r>
  <r>
    <n v="23010"/>
    <s v="Not Specified"/>
    <n v="0.02"/>
    <n v="55.94"/>
    <n v="6.55"/>
    <n v="3258"/>
    <x v="0"/>
    <s v="Gretchen Best Wilkins"/>
    <s v="Regular Air"/>
    <x v="2"/>
    <x v="1"/>
    <s v="Computer Peripherals"/>
    <s v="Small Box"/>
    <x v="575"/>
    <n v="0.68"/>
    <n v="0.62121258966114279"/>
    <s v="United States"/>
    <x v="1"/>
    <x v="6"/>
    <s v="Lynnwood"/>
    <n v="98037"/>
    <x v="79"/>
    <x v="2"/>
    <s v="2015"/>
    <d v="2015-03-23T00:00:00"/>
    <n v="401.85"/>
    <n v="11"/>
    <n v="646.88"/>
    <n v="88824"/>
    <x v="0"/>
    <x v="2"/>
  </r>
  <r>
    <n v="19047"/>
    <s v="Low"/>
    <n v="0.02"/>
    <n v="13.48"/>
    <n v="4.51"/>
    <n v="3275"/>
    <x v="1"/>
    <s v="Tamara Dickinson"/>
    <s v="Regular Air"/>
    <x v="1"/>
    <x v="0"/>
    <s v="Storage &amp; Organization"/>
    <s v="Small Box"/>
    <x v="576"/>
    <n v="0.59"/>
    <n v="0.27155443675267465"/>
    <s v="United States"/>
    <x v="1"/>
    <x v="6"/>
    <s v="Mount Vernon"/>
    <n v="98273"/>
    <x v="79"/>
    <x v="2"/>
    <s v="2015"/>
    <d v="2015-03-23T00:00:00"/>
    <n v="34.520000000000003"/>
    <n v="9"/>
    <n v="127.12"/>
    <n v="86233"/>
    <x v="0"/>
    <x v="2"/>
  </r>
  <r>
    <n v="23841"/>
    <s v="High"/>
    <n v="0.09"/>
    <n v="4.91"/>
    <n v="0.5"/>
    <n v="87"/>
    <x v="1"/>
    <s v="Norman Shields"/>
    <s v="Regular Air"/>
    <x v="3"/>
    <x v="0"/>
    <s v="Labels"/>
    <s v="Small Box"/>
    <x v="310"/>
    <n v="0.36"/>
    <n v="0.69"/>
    <s v="United States"/>
    <x v="1"/>
    <x v="7"/>
    <s v="Vacaville"/>
    <n v="95687"/>
    <x v="80"/>
    <x v="2"/>
    <s v="2015"/>
    <d v="2015-03-23T00:00:00"/>
    <n v="28.855799999999999"/>
    <n v="9"/>
    <n v="41.82"/>
    <n v="90597"/>
    <x v="0"/>
    <x v="2"/>
  </r>
  <r>
    <n v="23842"/>
    <s v="High"/>
    <n v="0.01"/>
    <n v="296.18"/>
    <n v="54.12"/>
    <n v="87"/>
    <x v="1"/>
    <s v="Norman Shields"/>
    <s v="Delivery Truck"/>
    <x v="3"/>
    <x v="2"/>
    <s v="Tables"/>
    <s v="Jumbo Box"/>
    <x v="351"/>
    <n v="0.76"/>
    <n v="6.0325761896151228E-2"/>
    <s v="United States"/>
    <x v="1"/>
    <x v="7"/>
    <s v="Vacaville"/>
    <n v="95687"/>
    <x v="80"/>
    <x v="2"/>
    <s v="2015"/>
    <d v="2015-03-25T00:00:00"/>
    <n v="173.48"/>
    <n v="9"/>
    <n v="2875.72"/>
    <n v="90597"/>
    <x v="0"/>
    <x v="2"/>
  </r>
  <r>
    <n v="1128"/>
    <s v="Low"/>
    <n v="0.02"/>
    <n v="48.04"/>
    <n v="5.09"/>
    <n v="949"/>
    <x v="1"/>
    <s v="Ernest Oh"/>
    <s v="Regular Air"/>
    <x v="2"/>
    <x v="0"/>
    <s v="Paper"/>
    <s v="Small Box"/>
    <x v="135"/>
    <n v="0.37"/>
    <n v="0.42398901647528708"/>
    <s v="United States"/>
    <x v="1"/>
    <x v="7"/>
    <s v="Los Angeles"/>
    <n v="90049"/>
    <x v="80"/>
    <x v="2"/>
    <s v="2015"/>
    <d v="2015-03-26T00:00:00"/>
    <n v="373.67"/>
    <n v="18"/>
    <n v="881.32"/>
    <n v="8257"/>
    <x v="0"/>
    <x v="2"/>
  </r>
  <r>
    <n v="19127"/>
    <s v="Low"/>
    <n v="0.05"/>
    <n v="1500.97"/>
    <n v="29.7"/>
    <n v="950"/>
    <x v="1"/>
    <s v="Jane Shah"/>
    <s v="Delivery Truck"/>
    <x v="2"/>
    <x v="1"/>
    <s v="Office Machines"/>
    <s v="Jumbo Drum"/>
    <x v="577"/>
    <n v="0.56999999999999995"/>
    <n v="-1.7107195335354857"/>
    <s v="United States"/>
    <x v="0"/>
    <x v="11"/>
    <s v="Prior Lake"/>
    <n v="55372"/>
    <x v="80"/>
    <x v="2"/>
    <s v="2015"/>
    <d v="2015-03-22T00:00:00"/>
    <n v="-2561.3235"/>
    <n v="1"/>
    <n v="1497.22"/>
    <n v="89084"/>
    <x v="0"/>
    <x v="2"/>
  </r>
  <r>
    <n v="19128"/>
    <s v="Low"/>
    <n v="0.02"/>
    <n v="48.04"/>
    <n v="5.09"/>
    <n v="950"/>
    <x v="1"/>
    <s v="Jane Shah"/>
    <s v="Regular Air"/>
    <x v="2"/>
    <x v="0"/>
    <s v="Paper"/>
    <s v="Small Box"/>
    <x v="135"/>
    <n v="0.37"/>
    <n v="0.69"/>
    <s v="United States"/>
    <x v="0"/>
    <x v="11"/>
    <s v="Prior Lake"/>
    <n v="55372"/>
    <x v="80"/>
    <x v="2"/>
    <s v="2015"/>
    <d v="2015-03-26T00:00:00"/>
    <n v="168.91889999999998"/>
    <n v="5"/>
    <n v="244.81"/>
    <n v="89084"/>
    <x v="0"/>
    <x v="2"/>
  </r>
  <r>
    <n v="19129"/>
    <s v="Low"/>
    <n v="0.03"/>
    <n v="4.28"/>
    <n v="1.6"/>
    <n v="950"/>
    <x v="1"/>
    <s v="Jane Shah"/>
    <s v="Regular Air"/>
    <x v="2"/>
    <x v="0"/>
    <s v="Pens &amp; Art Supplies"/>
    <s v="Wrap Bag"/>
    <x v="578"/>
    <n v="0.57999999999999996"/>
    <n v="-1.3626373626373627"/>
    <s v="United States"/>
    <x v="0"/>
    <x v="11"/>
    <s v="Prior Lake"/>
    <n v="55372"/>
    <x v="80"/>
    <x v="2"/>
    <s v="2015"/>
    <d v="2015-03-29T00:00:00"/>
    <n v="-6.2"/>
    <n v="1"/>
    <n v="4.55"/>
    <n v="89084"/>
    <x v="0"/>
    <x v="2"/>
  </r>
  <r>
    <n v="25795"/>
    <s v="Not Specified"/>
    <n v="0.01"/>
    <n v="145.44999999999999"/>
    <n v="17.850000000000001"/>
    <n v="959"/>
    <x v="0"/>
    <s v="Sally House"/>
    <s v="Delivery Truck"/>
    <x v="3"/>
    <x v="1"/>
    <s v="Office Machines"/>
    <s v="Jumbo Drum"/>
    <x v="55"/>
    <n v="0.56000000000000005"/>
    <n v="0.69"/>
    <s v="United States"/>
    <x v="0"/>
    <x v="19"/>
    <s v="Burleson"/>
    <n v="76028"/>
    <x v="80"/>
    <x v="2"/>
    <s v="2015"/>
    <d v="2015-03-23T00:00:00"/>
    <n v="837.68069999999989"/>
    <n v="8"/>
    <n v="1214.03"/>
    <n v="91581"/>
    <x v="0"/>
    <x v="2"/>
  </r>
  <r>
    <n v="24862"/>
    <s v="Not Specified"/>
    <n v="0.03"/>
    <n v="12.28"/>
    <n v="6.35"/>
    <n v="1553"/>
    <x v="0"/>
    <s v="Tara Powers Underwood"/>
    <s v="Regular Air"/>
    <x v="0"/>
    <x v="0"/>
    <s v="Paper"/>
    <s v="Small Box"/>
    <x v="563"/>
    <n v="0.38"/>
    <n v="0.78459956586313251"/>
    <s v="United States"/>
    <x v="2"/>
    <x v="2"/>
    <s v="Greenville"/>
    <n v="38701"/>
    <x v="80"/>
    <x v="2"/>
    <s v="2015"/>
    <d v="2015-03-24T00:00:00"/>
    <n v="68.675999999999988"/>
    <n v="7"/>
    <n v="87.53"/>
    <n v="87484"/>
    <x v="0"/>
    <x v="2"/>
  </r>
  <r>
    <n v="23551"/>
    <s v="Medium"/>
    <n v="0.1"/>
    <n v="152.47999999999999"/>
    <n v="4"/>
    <n v="1938"/>
    <x v="0"/>
    <s v="Franklin Spencer"/>
    <s v="Express Air"/>
    <x v="3"/>
    <x v="1"/>
    <s v="Computer Peripherals"/>
    <s v="Small Box"/>
    <x v="579"/>
    <n v="0.79"/>
    <n v="-0.93356862604582846"/>
    <s v="United States"/>
    <x v="0"/>
    <x v="38"/>
    <s v="Emporia"/>
    <n v="66801"/>
    <x v="80"/>
    <x v="2"/>
    <s v="2015"/>
    <d v="2015-03-23T00:00:00"/>
    <n v="-521.09"/>
    <n v="4"/>
    <n v="558.16999999999996"/>
    <n v="88870"/>
    <x v="0"/>
    <x v="2"/>
  </r>
  <r>
    <n v="23550"/>
    <s v="Medium"/>
    <n v="0.08"/>
    <n v="6.84"/>
    <n v="8.3699999999999992"/>
    <n v="1940"/>
    <x v="1"/>
    <s v="Eileen McDonald"/>
    <s v="Regular Air"/>
    <x v="3"/>
    <x v="0"/>
    <s v="Scissors, Rulers and Trimmers"/>
    <s v="Small Pack"/>
    <x v="233"/>
    <n v="0.57999999999999996"/>
    <n v="-3.514898688915375"/>
    <s v="United States"/>
    <x v="1"/>
    <x v="16"/>
    <s v="Draper"/>
    <n v="84020"/>
    <x v="80"/>
    <x v="2"/>
    <s v="2015"/>
    <d v="2015-03-24T00:00:00"/>
    <n v="-29.49"/>
    <n v="1"/>
    <n v="8.39"/>
    <n v="88870"/>
    <x v="0"/>
    <x v="2"/>
  </r>
  <r>
    <n v="18989"/>
    <s v="High"/>
    <n v="7.0000000000000007E-2"/>
    <n v="39.479999999999997"/>
    <n v="1.99"/>
    <n v="2014"/>
    <x v="1"/>
    <s v="Cathy Simon"/>
    <s v="Regular Air"/>
    <x v="1"/>
    <x v="1"/>
    <s v="Computer Peripherals"/>
    <s v="Small Pack"/>
    <x v="407"/>
    <n v="0.54"/>
    <n v="0.58650095855093531"/>
    <s v="United States"/>
    <x v="0"/>
    <x v="20"/>
    <s v="Council Bluffs"/>
    <n v="51503"/>
    <x v="80"/>
    <x v="2"/>
    <s v="2015"/>
    <d v="2015-03-24T00:00:00"/>
    <n v="88.72"/>
    <n v="4"/>
    <n v="151.27000000000001"/>
    <n v="88367"/>
    <x v="0"/>
    <x v="2"/>
  </r>
  <r>
    <n v="18990"/>
    <s v="High"/>
    <n v="0"/>
    <n v="4.91"/>
    <n v="0.5"/>
    <n v="2014"/>
    <x v="1"/>
    <s v="Cathy Simon"/>
    <s v="Regular Air"/>
    <x v="1"/>
    <x v="0"/>
    <s v="Labels"/>
    <s v="Small Box"/>
    <x v="310"/>
    <n v="0.36"/>
    <n v="0.69"/>
    <s v="United States"/>
    <x v="0"/>
    <x v="20"/>
    <s v="Council Bluffs"/>
    <n v="51503"/>
    <x v="80"/>
    <x v="2"/>
    <s v="2015"/>
    <d v="2015-03-24T00:00:00"/>
    <n v="7.2518999999999991"/>
    <n v="2"/>
    <n v="10.51"/>
    <n v="88367"/>
    <x v="0"/>
    <x v="2"/>
  </r>
  <r>
    <n v="19840"/>
    <s v="Not Specified"/>
    <n v="0.03"/>
    <n v="160.97999999999999"/>
    <n v="30"/>
    <n v="2561"/>
    <x v="1"/>
    <s v="Laurie Moon"/>
    <s v="Delivery Truck"/>
    <x v="2"/>
    <x v="2"/>
    <s v="Chairs &amp; Chairmats"/>
    <s v="Jumbo Drum"/>
    <x v="287"/>
    <n v="0.62"/>
    <n v="0.69000000000000006"/>
    <s v="United States"/>
    <x v="3"/>
    <x v="8"/>
    <s v="Ossining"/>
    <n v="10562"/>
    <x v="80"/>
    <x v="2"/>
    <s v="2015"/>
    <d v="2015-03-25T00:00:00"/>
    <n v="1261.4718"/>
    <n v="11"/>
    <n v="1828.22"/>
    <n v="86465"/>
    <x v="0"/>
    <x v="2"/>
  </r>
  <r>
    <n v="26034"/>
    <s v="Medium"/>
    <n v="0.09"/>
    <n v="4.55"/>
    <n v="1.49"/>
    <n v="1368"/>
    <x v="0"/>
    <s v="Patsy Harmon"/>
    <s v="Regular Air"/>
    <x v="2"/>
    <x v="0"/>
    <s v="Binders and Binder Accessories"/>
    <s v="Small Box"/>
    <x v="492"/>
    <n v="0.35"/>
    <n v="0.66396856581532415"/>
    <s v="United States"/>
    <x v="0"/>
    <x v="19"/>
    <s v="Lufkin"/>
    <n v="75901"/>
    <x v="81"/>
    <x v="2"/>
    <s v="2015"/>
    <d v="2015-03-25T00:00:00"/>
    <n v="16.898"/>
    <n v="6"/>
    <n v="25.45"/>
    <n v="90514"/>
    <x v="0"/>
    <x v="2"/>
  </r>
  <r>
    <n v="26035"/>
    <s v="Medium"/>
    <n v="7.0000000000000007E-2"/>
    <n v="9.7799999999999994"/>
    <n v="5.76"/>
    <n v="1369"/>
    <x v="0"/>
    <s v="Joe D Dean"/>
    <s v="Express Air"/>
    <x v="2"/>
    <x v="0"/>
    <s v="Envelopes"/>
    <s v="Small Box"/>
    <x v="488"/>
    <n v="0.35"/>
    <n v="0.18190028901734104"/>
    <s v="United States"/>
    <x v="0"/>
    <x v="19"/>
    <s v="Mansfield"/>
    <n v="76063"/>
    <x v="81"/>
    <x v="2"/>
    <s v="2015"/>
    <d v="2015-03-25T00:00:00"/>
    <n v="20.14"/>
    <n v="11"/>
    <n v="110.72"/>
    <n v="90514"/>
    <x v="0"/>
    <x v="2"/>
  </r>
  <r>
    <n v="24887"/>
    <s v="Critical"/>
    <n v="0.06"/>
    <n v="40.99"/>
    <n v="17.48"/>
    <n v="1976"/>
    <x v="1"/>
    <s v="Sherri F Vogel"/>
    <s v="Regular Air"/>
    <x v="2"/>
    <x v="0"/>
    <s v="Paper"/>
    <s v="Small Box"/>
    <x v="455"/>
    <n v="0.36"/>
    <n v="0.36615505571887602"/>
    <s v="United States"/>
    <x v="0"/>
    <x v="26"/>
    <s v="East Lansing"/>
    <n v="48823"/>
    <x v="81"/>
    <x v="2"/>
    <s v="2015"/>
    <d v="2015-03-25T00:00:00"/>
    <n v="214.23"/>
    <n v="14"/>
    <n v="585.08000000000004"/>
    <n v="89041"/>
    <x v="0"/>
    <x v="2"/>
  </r>
  <r>
    <n v="24954"/>
    <s v="Not Specified"/>
    <n v="0.04"/>
    <n v="60.97"/>
    <n v="4.5"/>
    <n v="2395"/>
    <x v="0"/>
    <s v="Beverly Roberts"/>
    <s v="Regular Air"/>
    <x v="3"/>
    <x v="0"/>
    <s v="Appliances"/>
    <s v="Small Box"/>
    <x v="20"/>
    <n v="0.56000000000000005"/>
    <n v="8.7827404319315294E-2"/>
    <s v="United States"/>
    <x v="2"/>
    <x v="3"/>
    <s v="Savannah"/>
    <n v="31401"/>
    <x v="81"/>
    <x v="2"/>
    <s v="2015"/>
    <d v="2015-03-24T00:00:00"/>
    <n v="79.423200000000008"/>
    <n v="15"/>
    <n v="904.31"/>
    <n v="86952"/>
    <x v="0"/>
    <x v="2"/>
  </r>
  <r>
    <n v="4788"/>
    <s v="High"/>
    <n v="0.05"/>
    <n v="4.84"/>
    <n v="0.71"/>
    <n v="2618"/>
    <x v="1"/>
    <s v="Amy Hamrick Melvin"/>
    <s v="Express Air"/>
    <x v="3"/>
    <x v="0"/>
    <s v="Pens &amp; Art Supplies"/>
    <s v="Wrap Bag"/>
    <x v="0"/>
    <n v="0.52"/>
    <n v="0.28213560305638846"/>
    <s v="United States"/>
    <x v="3"/>
    <x v="8"/>
    <s v="New York City"/>
    <n v="10004"/>
    <x v="81"/>
    <x v="2"/>
    <s v="2015"/>
    <d v="2015-03-23T00:00:00"/>
    <n v="29.17"/>
    <n v="20"/>
    <n v="103.39"/>
    <n v="34017"/>
    <x v="0"/>
    <x v="2"/>
  </r>
  <r>
    <n v="4789"/>
    <s v="High"/>
    <n v="0.01"/>
    <n v="14.98"/>
    <n v="7.69"/>
    <n v="2618"/>
    <x v="1"/>
    <s v="Amy Hamrick Melvin"/>
    <s v="Regular Air"/>
    <x v="3"/>
    <x v="0"/>
    <s v="Storage &amp; Organization"/>
    <s v="Small Box"/>
    <x v="210"/>
    <n v="0.56999999999999995"/>
    <n v="-0.11247387399802476"/>
    <s v="United States"/>
    <x v="3"/>
    <x v="8"/>
    <s v="New York City"/>
    <n v="10004"/>
    <x v="81"/>
    <x v="2"/>
    <s v="2015"/>
    <d v="2015-03-25T00:00:00"/>
    <n v="-48.97"/>
    <n v="28"/>
    <n v="435.39"/>
    <n v="34017"/>
    <x v="0"/>
    <x v="2"/>
  </r>
  <r>
    <n v="7452"/>
    <s v="Critical"/>
    <n v="0.1"/>
    <n v="20.27"/>
    <n v="3.99"/>
    <n v="2618"/>
    <x v="1"/>
    <s v="Amy Hamrick Melvin"/>
    <s v="Regular Air"/>
    <x v="3"/>
    <x v="0"/>
    <s v="Appliances"/>
    <s v="Small Box"/>
    <x v="580"/>
    <n v="0.56999999999999995"/>
    <n v="7.9931908094948267E-2"/>
    <s v="United States"/>
    <x v="3"/>
    <x v="8"/>
    <s v="New York City"/>
    <n v="10004"/>
    <x v="81"/>
    <x v="2"/>
    <s v="2015"/>
    <d v="2015-03-24T00:00:00"/>
    <n v="84.05"/>
    <n v="53"/>
    <n v="1051.52"/>
    <n v="53153"/>
    <x v="0"/>
    <x v="2"/>
  </r>
  <r>
    <n v="22788"/>
    <s v="High"/>
    <n v="0.05"/>
    <n v="4.84"/>
    <n v="0.71"/>
    <n v="2619"/>
    <x v="1"/>
    <s v="Brandon E Shepherd"/>
    <s v="Express Air"/>
    <x v="3"/>
    <x v="0"/>
    <s v="Pens &amp; Art Supplies"/>
    <s v="Wrap Bag"/>
    <x v="0"/>
    <n v="0.52"/>
    <n v="0.69"/>
    <s v="United States"/>
    <x v="0"/>
    <x v="46"/>
    <s v="Sioux Falls"/>
    <n v="57103"/>
    <x v="81"/>
    <x v="2"/>
    <s v="2015"/>
    <d v="2015-03-23T00:00:00"/>
    <n v="17.836500000000001"/>
    <n v="5"/>
    <n v="25.85"/>
    <n v="88014"/>
    <x v="0"/>
    <x v="2"/>
  </r>
  <r>
    <n v="25452"/>
    <s v="Critical"/>
    <n v="0.1"/>
    <n v="20.27"/>
    <n v="3.99"/>
    <n v="2620"/>
    <x v="0"/>
    <s v="Phyllis Little"/>
    <s v="Regular Air"/>
    <x v="3"/>
    <x v="0"/>
    <s v="Appliances"/>
    <s v="Small Box"/>
    <x v="580"/>
    <n v="0.56999999999999995"/>
    <n v="1.4795983250620344"/>
    <s v="United States"/>
    <x v="2"/>
    <x v="34"/>
    <s v="Bartlett"/>
    <n v="38134"/>
    <x v="81"/>
    <x v="2"/>
    <s v="2015"/>
    <d v="2015-03-24T00:00:00"/>
    <n v="381.61799999999994"/>
    <n v="13"/>
    <n v="257.92"/>
    <n v="88017"/>
    <x v="0"/>
    <x v="2"/>
  </r>
  <r>
    <n v="25709"/>
    <s v="Low"/>
    <n v="0.06"/>
    <n v="20.99"/>
    <n v="0.99"/>
    <n v="2958"/>
    <x v="0"/>
    <s v="Ellen Sparks"/>
    <s v="Regular Air"/>
    <x v="3"/>
    <x v="1"/>
    <s v="Telephones and Communication"/>
    <s v="Wrap Bag"/>
    <x v="581"/>
    <n v="0.37"/>
    <n v="0.69"/>
    <s v="United States"/>
    <x v="0"/>
    <x v="31"/>
    <s v="Neenah"/>
    <n v="54956"/>
    <x v="81"/>
    <x v="2"/>
    <s v="2015"/>
    <d v="2015-03-28T00:00:00"/>
    <n v="224.96069999999997"/>
    <n v="18"/>
    <n v="326.02999999999997"/>
    <n v="90265"/>
    <x v="0"/>
    <x v="2"/>
  </r>
  <r>
    <n v="24161"/>
    <s v="Not Specified"/>
    <n v="0.05"/>
    <n v="11.97"/>
    <n v="5.81"/>
    <n v="3381"/>
    <x v="1"/>
    <s v="Christopher Norton Patterson"/>
    <s v="Regular Air"/>
    <x v="3"/>
    <x v="0"/>
    <s v="Pens &amp; Art Supplies"/>
    <s v="Small Pack"/>
    <x v="582"/>
    <n v="0.6"/>
    <n v="13.79135914658238"/>
    <s v="United States"/>
    <x v="2"/>
    <x v="3"/>
    <s v="Macon"/>
    <n v="31204"/>
    <x v="81"/>
    <x v="2"/>
    <s v="2015"/>
    <d v="2015-03-25T00:00:00"/>
    <n v="349.05930000000001"/>
    <n v="2"/>
    <n v="25.31"/>
    <n v="88836"/>
    <x v="0"/>
    <x v="2"/>
  </r>
  <r>
    <n v="22196"/>
    <s v="Critical"/>
    <n v="0.06"/>
    <n v="17.98"/>
    <n v="4"/>
    <n v="618"/>
    <x v="1"/>
    <s v="Robert Cowan"/>
    <s v="Regular Air"/>
    <x v="2"/>
    <x v="1"/>
    <s v="Computer Peripherals"/>
    <s v="Small Box"/>
    <x v="534"/>
    <n v="0.79"/>
    <n v="-1.1151869825863545"/>
    <s v="United States"/>
    <x v="1"/>
    <x v="1"/>
    <s v="Pueblo West"/>
    <n v="81007"/>
    <x v="82"/>
    <x v="2"/>
    <s v="2015"/>
    <d v="2015-03-25T00:00:00"/>
    <n v="-78.13"/>
    <n v="4"/>
    <n v="70.06"/>
    <n v="88197"/>
    <x v="0"/>
    <x v="2"/>
  </r>
  <r>
    <n v="8200"/>
    <s v="Medium"/>
    <n v="0.09"/>
    <n v="138.75"/>
    <n v="52.42"/>
    <n v="1060"/>
    <x v="1"/>
    <s v="Gene Gilliam"/>
    <s v="Delivery Truck"/>
    <x v="0"/>
    <x v="2"/>
    <s v="Tables"/>
    <s v="Jumbo Box"/>
    <x v="583"/>
    <n v="0.74"/>
    <n v="-0.17642754194375326"/>
    <s v="United States"/>
    <x v="2"/>
    <x v="3"/>
    <s v="Atlanta"/>
    <n v="30318"/>
    <x v="82"/>
    <x v="2"/>
    <s v="2015"/>
    <d v="2015-03-25T00:00:00"/>
    <n v="-445.97177625000006"/>
    <n v="23"/>
    <n v="2527.79"/>
    <n v="58628"/>
    <x v="0"/>
    <x v="2"/>
  </r>
  <r>
    <n v="26200"/>
    <s v="Medium"/>
    <n v="0.09"/>
    <n v="138.75"/>
    <n v="52.42"/>
    <n v="1062"/>
    <x v="1"/>
    <s v="Willie Robinson"/>
    <s v="Delivery Truck"/>
    <x v="0"/>
    <x v="2"/>
    <s v="Tables"/>
    <s v="Jumbo Box"/>
    <x v="583"/>
    <n v="0.74"/>
    <n v="-0.50850311637499634"/>
    <s v="United States"/>
    <x v="3"/>
    <x v="8"/>
    <s v="Coram"/>
    <n v="11727"/>
    <x v="82"/>
    <x v="2"/>
    <s v="2015"/>
    <d v="2015-03-25T00:00:00"/>
    <n v="-335.31712500000003"/>
    <n v="6"/>
    <n v="659.42"/>
    <n v="91354"/>
    <x v="0"/>
    <x v="2"/>
  </r>
  <r>
    <n v="23926"/>
    <s v="Medium"/>
    <n v="0.06"/>
    <n v="3.95"/>
    <n v="2"/>
    <n v="1254"/>
    <x v="1"/>
    <s v="Anne Bland"/>
    <s v="Regular Air"/>
    <x v="1"/>
    <x v="0"/>
    <s v="Rubber Bands"/>
    <s v="Wrap Bag"/>
    <x v="584"/>
    <n v="0.53"/>
    <n v="-0.49237029501525942"/>
    <s v="United States"/>
    <x v="0"/>
    <x v="19"/>
    <s v="Channelview"/>
    <n v="77530"/>
    <x v="82"/>
    <x v="2"/>
    <s v="2015"/>
    <d v="2015-03-25T00:00:00"/>
    <n v="-9.68"/>
    <n v="5"/>
    <n v="19.66"/>
    <n v="89984"/>
    <x v="0"/>
    <x v="2"/>
  </r>
  <r>
    <n v="25690"/>
    <s v="High"/>
    <n v="0"/>
    <n v="48.91"/>
    <n v="35"/>
    <n v="1689"/>
    <x v="0"/>
    <s v="Larry Church"/>
    <s v="Regular Air"/>
    <x v="3"/>
    <x v="0"/>
    <s v="Storage &amp; Organization"/>
    <s v="Large Box"/>
    <x v="585"/>
    <n v="0.83"/>
    <n v="-1.2206530818391967"/>
    <s v="United States"/>
    <x v="0"/>
    <x v="0"/>
    <s v="Highland"/>
    <n v="46322"/>
    <x v="82"/>
    <x v="2"/>
    <s v="2015"/>
    <d v="2015-03-25T00:00:00"/>
    <n v="-628.38"/>
    <n v="10"/>
    <n v="514.79"/>
    <n v="91077"/>
    <x v="0"/>
    <x v="2"/>
  </r>
  <r>
    <n v="18652"/>
    <s v="Medium"/>
    <n v="7.0000000000000007E-2"/>
    <n v="70.98"/>
    <n v="30"/>
    <n v="2256"/>
    <x v="1"/>
    <s v="Lloyd Levin"/>
    <s v="Delivery Truck"/>
    <x v="3"/>
    <x v="2"/>
    <s v="Chairs &amp; Chairmats"/>
    <s v="Jumbo Drum"/>
    <x v="586"/>
    <n v="0.73"/>
    <n v="-0.1623260792008562"/>
    <s v="United States"/>
    <x v="2"/>
    <x v="13"/>
    <s v="New Bern"/>
    <n v="28560"/>
    <x v="82"/>
    <x v="2"/>
    <s v="2015"/>
    <d v="2015-03-26T00:00:00"/>
    <n v="-222.95"/>
    <n v="20"/>
    <n v="1373.47"/>
    <n v="87964"/>
    <x v="0"/>
    <x v="2"/>
  </r>
  <r>
    <n v="23313"/>
    <s v="Low"/>
    <n v="0.08"/>
    <n v="9.48"/>
    <n v="7.29"/>
    <n v="2308"/>
    <x v="1"/>
    <s v="Laurence Cummings"/>
    <s v="Regular Air"/>
    <x v="0"/>
    <x v="2"/>
    <s v="Office Furnishings"/>
    <s v="Small Pack"/>
    <x v="152"/>
    <n v="0.45"/>
    <n v="-2.4925816023738872"/>
    <s v="United States"/>
    <x v="2"/>
    <x v="9"/>
    <s v="Lehigh Acres"/>
    <n v="33971"/>
    <x v="82"/>
    <x v="2"/>
    <s v="2015"/>
    <d v="2015-03-26T00:00:00"/>
    <n v="-50.4"/>
    <n v="2"/>
    <n v="20.22"/>
    <n v="90557"/>
    <x v="0"/>
    <x v="2"/>
  </r>
  <r>
    <n v="23314"/>
    <s v="Low"/>
    <n v="0.03"/>
    <n v="193.17"/>
    <n v="19.989999999999998"/>
    <n v="2308"/>
    <x v="1"/>
    <s v="Laurence Cummings"/>
    <s v="Regular Air"/>
    <x v="0"/>
    <x v="0"/>
    <s v="Storage &amp; Organization"/>
    <s v="Small Box"/>
    <x v="516"/>
    <n v="0.71"/>
    <n v="-0.22515219791216098"/>
    <s v="United States"/>
    <x v="2"/>
    <x v="9"/>
    <s v="Lehigh Acres"/>
    <n v="33971"/>
    <x v="82"/>
    <x v="2"/>
    <s v="2015"/>
    <d v="2015-03-28T00:00:00"/>
    <n v="-348.75400000000002"/>
    <n v="8"/>
    <n v="1548.97"/>
    <n v="90557"/>
    <x v="0"/>
    <x v="2"/>
  </r>
  <r>
    <n v="25456"/>
    <s v="Medium"/>
    <n v="0.06"/>
    <n v="28.53"/>
    <n v="1.49"/>
    <n v="2330"/>
    <x v="0"/>
    <s v="Kara Foster"/>
    <s v="Regular Air"/>
    <x v="1"/>
    <x v="0"/>
    <s v="Binders and Binder Accessories"/>
    <s v="Small Box"/>
    <x v="587"/>
    <n v="0.38"/>
    <n v="0.55662987545678277"/>
    <s v="United States"/>
    <x v="0"/>
    <x v="20"/>
    <s v="Marion"/>
    <n v="52302"/>
    <x v="82"/>
    <x v="2"/>
    <s v="2015"/>
    <d v="2015-03-27T00:00:00"/>
    <n v="74.638500000000008"/>
    <n v="5"/>
    <n v="134.09"/>
    <n v="90964"/>
    <x v="0"/>
    <x v="2"/>
  </r>
  <r>
    <n v="22562"/>
    <s v="Not Specified"/>
    <n v="0.1"/>
    <n v="14.28"/>
    <n v="2.99"/>
    <n v="2430"/>
    <x v="1"/>
    <s v="Kimberly Reilly"/>
    <s v="Regular Air"/>
    <x v="1"/>
    <x v="0"/>
    <s v="Binders and Binder Accessories"/>
    <s v="Small Box"/>
    <x v="209"/>
    <n v="0.39"/>
    <n v="0.69"/>
    <s v="United States"/>
    <x v="0"/>
    <x v="19"/>
    <s v="Killeen"/>
    <n v="76541"/>
    <x v="82"/>
    <x v="2"/>
    <s v="2015"/>
    <d v="2015-03-25T00:00:00"/>
    <n v="104.9145"/>
    <n v="11"/>
    <n v="152.05000000000001"/>
    <n v="91108"/>
    <x v="0"/>
    <x v="2"/>
  </r>
  <r>
    <n v="26039"/>
    <s v="Medium"/>
    <n v="0.02"/>
    <n v="15.42"/>
    <n v="5.41"/>
    <n v="3143"/>
    <x v="0"/>
    <s v="Neil Song"/>
    <s v="Regular Air"/>
    <x v="2"/>
    <x v="0"/>
    <s v="Storage &amp; Organization"/>
    <s v="Small Box"/>
    <x v="588"/>
    <n v="0.59"/>
    <n v="-0.48374704491725767"/>
    <s v="United States"/>
    <x v="0"/>
    <x v="19"/>
    <s v="Pflugerville"/>
    <n v="78660"/>
    <x v="82"/>
    <x v="2"/>
    <s v="2015"/>
    <d v="2015-03-25T00:00:00"/>
    <n v="-16.37"/>
    <n v="2"/>
    <n v="33.840000000000003"/>
    <n v="86368"/>
    <x v="0"/>
    <x v="2"/>
  </r>
  <r>
    <n v="23451"/>
    <s v="Critical"/>
    <n v="0.1"/>
    <n v="6.64"/>
    <n v="54.95"/>
    <n v="3309"/>
    <x v="0"/>
    <s v="Edwin Chung"/>
    <s v="Regular Air"/>
    <x v="0"/>
    <x v="2"/>
    <s v="Office Furnishings"/>
    <s v="Small Pack"/>
    <x v="77"/>
    <n v="0.37"/>
    <n v="-0.98775187672856579"/>
    <s v="United States"/>
    <x v="3"/>
    <x v="35"/>
    <s v="Natick"/>
    <n v="1760"/>
    <x v="82"/>
    <x v="2"/>
    <s v="2015"/>
    <d v="2015-03-26T00:00:00"/>
    <n v="-25"/>
    <n v="4"/>
    <n v="25.31"/>
    <n v="90460"/>
    <x v="0"/>
    <x v="2"/>
  </r>
  <r>
    <n v="23452"/>
    <s v="Critical"/>
    <n v="0.05"/>
    <n v="90.48"/>
    <n v="19.989999999999998"/>
    <n v="3310"/>
    <x v="0"/>
    <s v="Tiffany Grossman Hardin"/>
    <s v="Regular Air"/>
    <x v="0"/>
    <x v="0"/>
    <s v="Envelopes"/>
    <s v="Small Box"/>
    <x v="151"/>
    <n v="0.4"/>
    <n v="0.69"/>
    <s v="United States"/>
    <x v="3"/>
    <x v="35"/>
    <s v="Sandwich"/>
    <n v="2563"/>
    <x v="82"/>
    <x v="2"/>
    <s v="2015"/>
    <d v="2015-03-25T00:00:00"/>
    <n v="255.14819999999997"/>
    <n v="4"/>
    <n v="369.78"/>
    <n v="90460"/>
    <x v="0"/>
    <x v="2"/>
  </r>
  <r>
    <n v="21223"/>
    <s v="Not Specified"/>
    <n v="0.04"/>
    <n v="4.9800000000000004"/>
    <n v="4.62"/>
    <n v="290"/>
    <x v="0"/>
    <s v="Sara O'Connor"/>
    <s v="Regular Air"/>
    <x v="0"/>
    <x v="1"/>
    <s v="Computer Peripherals"/>
    <s v="Small Pack"/>
    <x v="395"/>
    <n v="0.64"/>
    <n v="-1.3181197581431636"/>
    <s v="United States"/>
    <x v="1"/>
    <x v="1"/>
    <s v="Loveland"/>
    <n v="80538"/>
    <x v="83"/>
    <x v="2"/>
    <s v="2015"/>
    <d v="2015-03-26T00:00:00"/>
    <n v="-135.16"/>
    <n v="20"/>
    <n v="102.54"/>
    <n v="90837"/>
    <x v="0"/>
    <x v="2"/>
  </r>
  <r>
    <n v="19400"/>
    <s v="Low"/>
    <n v="0.02"/>
    <n v="500.98"/>
    <n v="41.44"/>
    <n v="693"/>
    <x v="1"/>
    <s v="Richard McClure"/>
    <s v="Delivery Truck"/>
    <x v="0"/>
    <x v="2"/>
    <s v="Bookcases"/>
    <s v="Jumbo Box"/>
    <x v="589"/>
    <n v="0.66"/>
    <n v="0.69"/>
    <s v="United States"/>
    <x v="1"/>
    <x v="1"/>
    <s v="Thornton"/>
    <n v="80229"/>
    <x v="83"/>
    <x v="2"/>
    <s v="2015"/>
    <d v="2015-03-25T00:00:00"/>
    <n v="2568.4628999999995"/>
    <n v="7"/>
    <n v="3722.41"/>
    <n v="87811"/>
    <x v="0"/>
    <x v="2"/>
  </r>
  <r>
    <n v="18054"/>
    <s v="Critical"/>
    <n v="7.0000000000000007E-2"/>
    <n v="5.68"/>
    <n v="1.39"/>
    <n v="880"/>
    <x v="1"/>
    <s v="Ellen Beck"/>
    <s v="Regular Air"/>
    <x v="0"/>
    <x v="0"/>
    <s v="Envelopes"/>
    <s v="Small Box"/>
    <x v="186"/>
    <n v="0.38"/>
    <n v="0.69"/>
    <s v="United States"/>
    <x v="1"/>
    <x v="41"/>
    <s v="Scottsdale"/>
    <n v="85254"/>
    <x v="83"/>
    <x v="2"/>
    <s v="2015"/>
    <d v="2015-03-27T00:00:00"/>
    <n v="18.643799999999999"/>
    <n v="5"/>
    <n v="27.02"/>
    <n v="86153"/>
    <x v="0"/>
    <x v="2"/>
  </r>
  <r>
    <n v="18055"/>
    <s v="Critical"/>
    <n v="0.06"/>
    <n v="22.84"/>
    <n v="11.54"/>
    <n v="880"/>
    <x v="1"/>
    <s v="Ellen Beck"/>
    <s v="Regular Air"/>
    <x v="0"/>
    <x v="0"/>
    <s v="Paper"/>
    <s v="Small Box"/>
    <x v="590"/>
    <n v="0.39"/>
    <n v="-1.1290205999277194"/>
    <s v="United States"/>
    <x v="1"/>
    <x v="41"/>
    <s v="Scottsdale"/>
    <n v="85254"/>
    <x v="83"/>
    <x v="2"/>
    <s v="2015"/>
    <d v="2015-03-27T00:00:00"/>
    <n v="-31.24"/>
    <n v="1"/>
    <n v="27.67"/>
    <n v="86153"/>
    <x v="0"/>
    <x v="2"/>
  </r>
  <r>
    <n v="20233"/>
    <s v="Critical"/>
    <n v="0.06"/>
    <n v="200.97"/>
    <n v="15.59"/>
    <n v="1241"/>
    <x v="1"/>
    <s v="Bradley Schroeder"/>
    <s v="Delivery Truck"/>
    <x v="0"/>
    <x v="1"/>
    <s v="Office Machines"/>
    <s v="Jumbo Drum"/>
    <x v="303"/>
    <n v="0.36"/>
    <n v="0.39413269277818552"/>
    <s v="United States"/>
    <x v="2"/>
    <x v="18"/>
    <s v="Auburn"/>
    <n v="36830"/>
    <x v="83"/>
    <x v="2"/>
    <s v="2015"/>
    <d v="2015-03-25T00:00:00"/>
    <n v="531.61799999999994"/>
    <n v="7"/>
    <n v="1348.83"/>
    <n v="90881"/>
    <x v="0"/>
    <x v="2"/>
  </r>
  <r>
    <n v="18511"/>
    <s v="Low"/>
    <n v="0.09"/>
    <n v="60.98"/>
    <n v="49"/>
    <n v="1557"/>
    <x v="1"/>
    <s v="James Nicholson"/>
    <s v="Regular Air"/>
    <x v="2"/>
    <x v="0"/>
    <s v="Appliances"/>
    <s v="Large Box"/>
    <x v="499"/>
    <n v="0.59"/>
    <n v="-1.0854209772401719"/>
    <s v="United States"/>
    <x v="2"/>
    <x v="25"/>
    <s v="Annandale"/>
    <n v="22003"/>
    <x v="83"/>
    <x v="2"/>
    <s v="2015"/>
    <d v="2015-04-02T00:00:00"/>
    <n v="-954.75800000000004"/>
    <n v="15"/>
    <n v="879.62"/>
    <n v="87426"/>
    <x v="0"/>
    <x v="2"/>
  </r>
  <r>
    <n v="18512"/>
    <s v="Low"/>
    <n v="0.05"/>
    <n v="29.89"/>
    <n v="1.99"/>
    <n v="1557"/>
    <x v="1"/>
    <s v="James Nicholson"/>
    <s v="Regular Air"/>
    <x v="2"/>
    <x v="1"/>
    <s v="Computer Peripherals"/>
    <s v="Small Pack"/>
    <x v="133"/>
    <n v="0.5"/>
    <n v="0.60763974639386475"/>
    <s v="United States"/>
    <x v="2"/>
    <x v="25"/>
    <s v="Annandale"/>
    <n v="22003"/>
    <x v="83"/>
    <x v="2"/>
    <s v="2015"/>
    <d v="2015-03-27T00:00:00"/>
    <n v="219.4734"/>
    <n v="12"/>
    <n v="361.19"/>
    <n v="87426"/>
    <x v="0"/>
    <x v="2"/>
  </r>
  <r>
    <n v="21947"/>
    <s v="Critical"/>
    <n v="0.08"/>
    <n v="46.89"/>
    <n v="5.0999999999999996"/>
    <n v="1648"/>
    <x v="1"/>
    <s v="Nina Bowles"/>
    <s v="Regular Air"/>
    <x v="3"/>
    <x v="0"/>
    <s v="Appliances"/>
    <s v="Medium Box"/>
    <x v="591"/>
    <n v="0.46"/>
    <n v="0.69"/>
    <s v="United States"/>
    <x v="0"/>
    <x v="12"/>
    <s v="Woodstock"/>
    <n v="60098"/>
    <x v="83"/>
    <x v="2"/>
    <s v="2015"/>
    <d v="2015-03-27T00:00:00"/>
    <n v="507.63299999999998"/>
    <n v="17"/>
    <n v="735.7"/>
    <n v="91043"/>
    <x v="0"/>
    <x v="2"/>
  </r>
  <r>
    <n v="21948"/>
    <s v="Critical"/>
    <n v="0.05"/>
    <n v="12.98"/>
    <n v="3.14"/>
    <n v="1648"/>
    <x v="1"/>
    <s v="Nina Bowles"/>
    <s v="Regular Air"/>
    <x v="3"/>
    <x v="0"/>
    <s v="Scissors, Rulers and Trimmers"/>
    <s v="Small Pack"/>
    <x v="172"/>
    <n v="0.6"/>
    <n v="0.16946673168136883"/>
    <s v="United States"/>
    <x v="0"/>
    <x v="12"/>
    <s v="Woodstock"/>
    <n v="60098"/>
    <x v="83"/>
    <x v="2"/>
    <s v="2015"/>
    <d v="2015-03-25T00:00:00"/>
    <n v="38.229999999999997"/>
    <n v="18"/>
    <n v="225.59"/>
    <n v="91043"/>
    <x v="0"/>
    <x v="2"/>
  </r>
  <r>
    <n v="18275"/>
    <s v="Low"/>
    <n v="0.05"/>
    <n v="3.98"/>
    <n v="5.26"/>
    <n v="1699"/>
    <x v="1"/>
    <s v="Joseph Hurst"/>
    <s v="Regular Air"/>
    <x v="0"/>
    <x v="0"/>
    <s v="Binders and Binder Accessories"/>
    <s v="Small Box"/>
    <x v="592"/>
    <n v="0.38"/>
    <n v="-3.0850424757281552"/>
    <s v="United States"/>
    <x v="3"/>
    <x v="29"/>
    <s v="Levittown"/>
    <n v="19057"/>
    <x v="83"/>
    <x v="2"/>
    <s v="2015"/>
    <d v="2015-03-29T00:00:00"/>
    <n v="-152.52449999999999"/>
    <n v="12"/>
    <n v="49.44"/>
    <n v="87345"/>
    <x v="0"/>
    <x v="2"/>
  </r>
  <r>
    <n v="18276"/>
    <s v="Low"/>
    <n v="0.01"/>
    <n v="6.48"/>
    <n v="5.4"/>
    <n v="1699"/>
    <x v="1"/>
    <s v="Joseph Hurst"/>
    <s v="Regular Air"/>
    <x v="0"/>
    <x v="0"/>
    <s v="Paper"/>
    <s v="Small Box"/>
    <x v="593"/>
    <n v="0.37"/>
    <n v="-1.3191042687193844"/>
    <s v="United States"/>
    <x v="3"/>
    <x v="29"/>
    <s v="Levittown"/>
    <n v="19057"/>
    <x v="83"/>
    <x v="2"/>
    <s v="2015"/>
    <d v="2015-03-25T00:00:00"/>
    <n v="-18.850000000000001"/>
    <n v="2"/>
    <n v="14.29"/>
    <n v="87345"/>
    <x v="0"/>
    <x v="2"/>
  </r>
  <r>
    <n v="23430"/>
    <s v="Critical"/>
    <n v="0.01"/>
    <n v="10.64"/>
    <n v="5.16"/>
    <n v="1829"/>
    <x v="1"/>
    <s v="Suzanne Cochran"/>
    <s v="Express Air"/>
    <x v="3"/>
    <x v="2"/>
    <s v="Office Furnishings"/>
    <s v="Small Box"/>
    <x v="594"/>
    <n v="0.56999999999999995"/>
    <n v="-0.19976076555023922"/>
    <s v="United States"/>
    <x v="0"/>
    <x v="20"/>
    <s v="Cedar Rapids"/>
    <n v="52402"/>
    <x v="83"/>
    <x v="2"/>
    <s v="2015"/>
    <d v="2015-03-27T00:00:00"/>
    <n v="-11.69"/>
    <n v="5"/>
    <n v="58.52"/>
    <n v="86957"/>
    <x v="0"/>
    <x v="2"/>
  </r>
  <r>
    <n v="20234"/>
    <s v="Critical"/>
    <n v="0.17"/>
    <n v="14.89"/>
    <n v="13.56"/>
    <n v="2201"/>
    <x v="0"/>
    <s v="David Hoyle"/>
    <s v="Regular Air"/>
    <x v="0"/>
    <x v="2"/>
    <s v="Office Furnishings"/>
    <s v="Large Box"/>
    <x v="595"/>
    <n v="0.57999999999999996"/>
    <n v="-0.32653791130185983"/>
    <s v="United States"/>
    <x v="0"/>
    <x v="11"/>
    <s v="Bloomington"/>
    <n v="55420"/>
    <x v="83"/>
    <x v="2"/>
    <s v="2015"/>
    <d v="2015-03-27T00:00:00"/>
    <n v="-9.1300000000000008"/>
    <n v="1"/>
    <n v="27.96"/>
    <n v="86054"/>
    <x v="0"/>
    <x v="2"/>
  </r>
  <r>
    <n v="25183"/>
    <s v="Not Specified"/>
    <n v="0.01"/>
    <n v="18.97"/>
    <n v="9.0299999999999994"/>
    <n v="2287"/>
    <x v="1"/>
    <s v="Samuel Newman"/>
    <s v="Regular Air"/>
    <x v="3"/>
    <x v="0"/>
    <s v="Paper"/>
    <s v="Small Box"/>
    <x v="197"/>
    <n v="0.37"/>
    <n v="-7.3035161231554013E-2"/>
    <s v="United States"/>
    <x v="2"/>
    <x v="23"/>
    <s v="Summerville"/>
    <n v="29483"/>
    <x v="83"/>
    <x v="2"/>
    <s v="2015"/>
    <d v="2015-03-25T00:00:00"/>
    <n v="-12.026699999999998"/>
    <n v="8"/>
    <n v="164.67"/>
    <n v="90146"/>
    <x v="0"/>
    <x v="2"/>
  </r>
  <r>
    <n v="25184"/>
    <s v="Not Specified"/>
    <n v="0.03"/>
    <n v="12.28"/>
    <n v="4.8600000000000003"/>
    <n v="2287"/>
    <x v="1"/>
    <s v="Samuel Newman"/>
    <s v="Regular Air"/>
    <x v="3"/>
    <x v="0"/>
    <s v="Paper"/>
    <s v="Small Box"/>
    <x v="596"/>
    <n v="0.38"/>
    <n v="1.6841902667033271"/>
    <s v="United States"/>
    <x v="2"/>
    <x v="23"/>
    <s v="Summerville"/>
    <n v="29483"/>
    <x v="83"/>
    <x v="2"/>
    <s v="2015"/>
    <d v="2015-03-26T00:00:00"/>
    <n v="122.508"/>
    <n v="6"/>
    <n v="72.739999999999995"/>
    <n v="90146"/>
    <x v="0"/>
    <x v="2"/>
  </r>
  <r>
    <n v="25185"/>
    <s v="Not Specified"/>
    <n v="0.05"/>
    <n v="34.99"/>
    <n v="7.73"/>
    <n v="2287"/>
    <x v="1"/>
    <s v="Samuel Newman"/>
    <s v="Express Air"/>
    <x v="3"/>
    <x v="0"/>
    <s v="Pens &amp; Art Supplies"/>
    <s v="Small Box"/>
    <x v="425"/>
    <n v="0.59"/>
    <n v="-2.8720477611940295E-2"/>
    <s v="United States"/>
    <x v="2"/>
    <x v="23"/>
    <s v="Summerville"/>
    <n v="29483"/>
    <x v="83"/>
    <x v="2"/>
    <s v="2015"/>
    <d v="2015-03-27T00:00:00"/>
    <n v="-12.026699999999998"/>
    <n v="12"/>
    <n v="418.75"/>
    <n v="90146"/>
    <x v="0"/>
    <x v="2"/>
  </r>
  <r>
    <n v="20594"/>
    <s v="Not Specified"/>
    <n v="0.03"/>
    <n v="140.97999999999999"/>
    <n v="36.090000000000003"/>
    <n v="2833"/>
    <x v="1"/>
    <s v="Tim Connolly"/>
    <s v="Delivery Truck"/>
    <x v="0"/>
    <x v="2"/>
    <s v="Bookcases"/>
    <s v="Jumbo Box"/>
    <x v="597"/>
    <n v="0.77"/>
    <n v="-0.36382451010988653"/>
    <s v="United States"/>
    <x v="0"/>
    <x v="11"/>
    <s v="Inver Grove Heights"/>
    <n v="55076"/>
    <x v="83"/>
    <x v="2"/>
    <s v="2015"/>
    <d v="2015-03-27T00:00:00"/>
    <n v="-221.5"/>
    <n v="4"/>
    <n v="608.80999999999995"/>
    <n v="91030"/>
    <x v="0"/>
    <x v="2"/>
  </r>
  <r>
    <n v="20595"/>
    <s v="Not Specified"/>
    <n v="0.08"/>
    <n v="65.989999999999995"/>
    <n v="8.99"/>
    <n v="2833"/>
    <x v="1"/>
    <s v="Tim Connolly"/>
    <s v="Regular Air"/>
    <x v="0"/>
    <x v="1"/>
    <s v="Telephones and Communication"/>
    <s v="Small Box"/>
    <x v="598"/>
    <n v="0.56000000000000005"/>
    <n v="0.25519348016967386"/>
    <s v="United States"/>
    <x v="0"/>
    <x v="11"/>
    <s v="Inver Grove Heights"/>
    <n v="55076"/>
    <x v="83"/>
    <x v="2"/>
    <s v="2015"/>
    <d v="2015-03-26T00:00:00"/>
    <n v="206.352"/>
    <n v="15"/>
    <n v="808.61"/>
    <n v="91030"/>
    <x v="0"/>
    <x v="2"/>
  </r>
  <r>
    <n v="19805"/>
    <s v="Critical"/>
    <n v="7.0000000000000007E-2"/>
    <n v="35.99"/>
    <n v="5"/>
    <n v="3100"/>
    <x v="0"/>
    <s v="Gladys Holloway"/>
    <s v="Regular Air"/>
    <x v="2"/>
    <x v="1"/>
    <s v="Telephones and Communication"/>
    <s v="Wrap Bag"/>
    <x v="599"/>
    <n v="0.82"/>
    <n v="-9.4548785871964682"/>
    <s v="United States"/>
    <x v="2"/>
    <x v="9"/>
    <s v="Oakland Park"/>
    <n v="33334"/>
    <x v="83"/>
    <x v="2"/>
    <s v="2015"/>
    <d v="2015-03-27T00:00:00"/>
    <n v="-299.81420000000003"/>
    <n v="1"/>
    <n v="31.71"/>
    <n v="89988"/>
    <x v="0"/>
    <x v="2"/>
  </r>
  <r>
    <n v="20636"/>
    <s v="Critical"/>
    <n v="0.01"/>
    <n v="50.98"/>
    <n v="6.5"/>
    <n v="1767"/>
    <x v="0"/>
    <s v="Robert Rollins"/>
    <s v="Regular Air"/>
    <x v="1"/>
    <x v="1"/>
    <s v="Computer Peripherals"/>
    <s v="Small Box"/>
    <x v="600"/>
    <n v="0.73"/>
    <n v="6.5238426859216356E-3"/>
    <s v="United States"/>
    <x v="2"/>
    <x v="3"/>
    <s v="Newnan"/>
    <n v="30265"/>
    <x v="84"/>
    <x v="2"/>
    <s v="2015"/>
    <d v="2015-03-27T00:00:00"/>
    <n v="5.3396999999999997"/>
    <n v="16"/>
    <n v="818.49"/>
    <n v="89211"/>
    <x v="0"/>
    <x v="2"/>
  </r>
  <r>
    <n v="25228"/>
    <s v="Medium"/>
    <n v="0.09"/>
    <n v="20.89"/>
    <n v="11.52"/>
    <n v="2066"/>
    <x v="1"/>
    <s v="Claudia Webb"/>
    <s v="Regular Air"/>
    <x v="1"/>
    <x v="0"/>
    <s v="Storage &amp; Organization"/>
    <s v="Small Box"/>
    <x v="601"/>
    <n v="0.83"/>
    <n v="-0.91157679180887363"/>
    <s v="United States"/>
    <x v="2"/>
    <x v="13"/>
    <s v="Indian Trail"/>
    <n v="28079"/>
    <x v="84"/>
    <x v="2"/>
    <s v="2015"/>
    <d v="2015-03-27T00:00:00"/>
    <n v="-133.54599999999999"/>
    <n v="7"/>
    <n v="146.5"/>
    <n v="85833"/>
    <x v="0"/>
    <x v="2"/>
  </r>
  <r>
    <n v="18540"/>
    <s v="Critical"/>
    <n v="0.08"/>
    <n v="6.68"/>
    <n v="1.5"/>
    <n v="2114"/>
    <x v="1"/>
    <s v="Paige Mason"/>
    <s v="Regular Air"/>
    <x v="3"/>
    <x v="0"/>
    <s v="Pens &amp; Art Supplies"/>
    <s v="Wrap Bag"/>
    <x v="602"/>
    <n v="0.48"/>
    <n v="-9.1016938898971578"/>
    <s v="United States"/>
    <x v="2"/>
    <x v="25"/>
    <s v="Norfolk"/>
    <n v="23518"/>
    <x v="84"/>
    <x v="2"/>
    <s v="2015"/>
    <d v="2015-03-28T00:00:00"/>
    <n v="-601.80400000000009"/>
    <n v="10"/>
    <n v="66.12"/>
    <n v="88403"/>
    <x v="0"/>
    <x v="2"/>
  </r>
  <r>
    <n v="23852"/>
    <s v="High"/>
    <n v="0.03"/>
    <n v="124.49"/>
    <n v="51.94"/>
    <n v="2124"/>
    <x v="1"/>
    <s v="Paige Powers"/>
    <s v="Delivery Truck"/>
    <x v="3"/>
    <x v="2"/>
    <s v="Tables"/>
    <s v="Jumbo Box"/>
    <x v="369"/>
    <n v="0.63"/>
    <n v="6.5801574255776735E-3"/>
    <s v="United States"/>
    <x v="2"/>
    <x v="4"/>
    <s v="West Memphis"/>
    <n v="72301"/>
    <x v="84"/>
    <x v="2"/>
    <s v="2015"/>
    <d v="2015-03-27T00:00:00"/>
    <n v="18.173999999999999"/>
    <n v="21"/>
    <n v="2761.94"/>
    <n v="89666"/>
    <x v="0"/>
    <x v="2"/>
  </r>
  <r>
    <n v="22376"/>
    <s v="Not Specified"/>
    <n v="7.0000000000000007E-2"/>
    <n v="225.04"/>
    <n v="11.79"/>
    <n v="2419"/>
    <x v="1"/>
    <s v="Sandra Faulkner"/>
    <s v="Regular Air"/>
    <x v="2"/>
    <x v="0"/>
    <s v="Appliances"/>
    <s v="Medium Box"/>
    <x v="603"/>
    <n v="0.42"/>
    <n v="-0.14415608547537936"/>
    <s v="United States"/>
    <x v="2"/>
    <x v="25"/>
    <s v="Portsmouth"/>
    <n v="23701"/>
    <x v="84"/>
    <x v="2"/>
    <s v="2015"/>
    <d v="2015-03-26T00:00:00"/>
    <n v="-162.91800000000001"/>
    <n v="5"/>
    <n v="1130.1500000000001"/>
    <n v="86751"/>
    <x v="0"/>
    <x v="2"/>
  </r>
  <r>
    <n v="22377"/>
    <s v="Not Specified"/>
    <n v="0.03"/>
    <n v="7.84"/>
    <n v="4.71"/>
    <n v="2419"/>
    <x v="1"/>
    <s v="Sandra Faulkner"/>
    <s v="Regular Air"/>
    <x v="2"/>
    <x v="0"/>
    <s v="Binders and Binder Accessories"/>
    <s v="Small Box"/>
    <x v="217"/>
    <n v="0.35"/>
    <n v="15.812356078719882"/>
    <s v="United States"/>
    <x v="2"/>
    <x v="25"/>
    <s v="Portsmouth"/>
    <n v="23701"/>
    <x v="84"/>
    <x v="2"/>
    <s v="2015"/>
    <d v="2015-03-29T00:00:00"/>
    <n v="859.7177999999999"/>
    <n v="7"/>
    <n v="54.37"/>
    <n v="86751"/>
    <x v="0"/>
    <x v="2"/>
  </r>
  <r>
    <n v="24523"/>
    <s v="Not Specified"/>
    <n v="0.1"/>
    <n v="5.18"/>
    <n v="5.74"/>
    <n v="2773"/>
    <x v="0"/>
    <s v="Christina Zhu"/>
    <s v="Regular Air"/>
    <x v="3"/>
    <x v="0"/>
    <s v="Binders and Binder Accessories"/>
    <s v="Small Box"/>
    <x v="275"/>
    <n v="0.36"/>
    <n v="-2.646259124087591"/>
    <s v="United States"/>
    <x v="1"/>
    <x v="7"/>
    <s v="Dublin"/>
    <n v="94568"/>
    <x v="84"/>
    <x v="2"/>
    <s v="2015"/>
    <d v="2015-03-28T00:00:00"/>
    <n v="-29.003"/>
    <n v="2"/>
    <n v="10.96"/>
    <n v="91584"/>
    <x v="0"/>
    <x v="2"/>
  </r>
  <r>
    <n v="22378"/>
    <s v="Critical"/>
    <n v="0"/>
    <n v="19.98"/>
    <n v="5.97"/>
    <n v="3379"/>
    <x v="1"/>
    <s v="Annette McIntyre"/>
    <s v="Express Air"/>
    <x v="3"/>
    <x v="0"/>
    <s v="Paper"/>
    <s v="Small Box"/>
    <x v="604"/>
    <n v="0.38"/>
    <n v="-0.76168948488376764"/>
    <s v="United States"/>
    <x v="2"/>
    <x v="3"/>
    <s v="Kennesaw"/>
    <n v="30144"/>
    <x v="84"/>
    <x v="2"/>
    <s v="2015"/>
    <d v="2015-03-29T00:00:00"/>
    <n v="-189.714"/>
    <n v="12"/>
    <n v="249.07"/>
    <n v="88837"/>
    <x v="0"/>
    <x v="2"/>
  </r>
  <r>
    <n v="23612"/>
    <s v="High"/>
    <n v="0.01"/>
    <n v="17.98"/>
    <n v="8.51"/>
    <n v="32"/>
    <x v="1"/>
    <s v="Matthew Berman"/>
    <s v="Regular Air"/>
    <x v="3"/>
    <x v="1"/>
    <s v="Office Machines"/>
    <s v="Medium Box"/>
    <x v="605"/>
    <n v="0.4"/>
    <n v="-0.89317401045556377"/>
    <s v="United States"/>
    <x v="1"/>
    <x v="14"/>
    <s v="Grants Pass"/>
    <n v="97526"/>
    <x v="85"/>
    <x v="2"/>
    <s v="2015"/>
    <d v="2015-03-28T00:00:00"/>
    <n v="-35.878799999999998"/>
    <n v="2"/>
    <n v="40.17"/>
    <n v="89200"/>
    <x v="0"/>
    <x v="2"/>
  </r>
  <r>
    <n v="25121"/>
    <s v="High"/>
    <n v="0.03"/>
    <n v="28.53"/>
    <n v="1.49"/>
    <n v="234"/>
    <x v="1"/>
    <s v="Don Cameron"/>
    <s v="Regular Air"/>
    <x v="0"/>
    <x v="0"/>
    <s v="Binders and Binder Accessories"/>
    <s v="Small Box"/>
    <x v="587"/>
    <n v="0.38"/>
    <n v="0.69"/>
    <s v="United States"/>
    <x v="0"/>
    <x v="20"/>
    <s v="Newton"/>
    <n v="50208"/>
    <x v="85"/>
    <x v="2"/>
    <s v="2015"/>
    <d v="2015-03-29T00:00:00"/>
    <n v="136.33709999999999"/>
    <n v="7"/>
    <n v="197.59"/>
    <n v="90238"/>
    <x v="0"/>
    <x v="2"/>
  </r>
  <r>
    <n v="25122"/>
    <s v="High"/>
    <n v="0.01"/>
    <n v="15.28"/>
    <n v="1.99"/>
    <n v="234"/>
    <x v="1"/>
    <s v="Don Cameron"/>
    <s v="Regular Air"/>
    <x v="0"/>
    <x v="1"/>
    <s v="Computer Peripherals"/>
    <s v="Small Pack"/>
    <x v="155"/>
    <n v="0.42"/>
    <n v="-0.37711864406779666"/>
    <s v="United States"/>
    <x v="0"/>
    <x v="20"/>
    <s v="Newton"/>
    <n v="50208"/>
    <x v="85"/>
    <x v="2"/>
    <s v="2015"/>
    <d v="2015-03-29T00:00:00"/>
    <n v="-12.46"/>
    <n v="2"/>
    <n v="33.04"/>
    <n v="90238"/>
    <x v="0"/>
    <x v="2"/>
  </r>
  <r>
    <n v="22613"/>
    <s v="Medium"/>
    <n v="0.06"/>
    <n v="8.1199999999999992"/>
    <n v="2.83"/>
    <n v="696"/>
    <x v="1"/>
    <s v="Johnny Reid"/>
    <s v="Regular Air"/>
    <x v="3"/>
    <x v="1"/>
    <s v="Computer Peripherals"/>
    <s v="Small Pack"/>
    <x v="547"/>
    <n v="0.77"/>
    <n v="-1.0546218487394956"/>
    <s v="United States"/>
    <x v="0"/>
    <x v="0"/>
    <s v="Crown Point"/>
    <n v="46307"/>
    <x v="85"/>
    <x v="2"/>
    <s v="2015"/>
    <d v="2015-03-28T00:00:00"/>
    <n v="-82.83"/>
    <n v="10"/>
    <n v="78.540000000000006"/>
    <n v="89847"/>
    <x v="0"/>
    <x v="2"/>
  </r>
  <r>
    <n v="22614"/>
    <s v="Medium"/>
    <n v="0.05"/>
    <n v="51.65"/>
    <n v="18.45"/>
    <n v="696"/>
    <x v="1"/>
    <s v="Johnny Reid"/>
    <s v="Regular Air"/>
    <x v="3"/>
    <x v="2"/>
    <s v="Office Furnishings"/>
    <s v="Medium Box"/>
    <x v="606"/>
    <n v="0.65"/>
    <n v="4.1381589819864485E-2"/>
    <s v="United States"/>
    <x v="0"/>
    <x v="0"/>
    <s v="Crown Point"/>
    <n v="46307"/>
    <x v="85"/>
    <x v="2"/>
    <s v="2015"/>
    <d v="2015-03-28T00:00:00"/>
    <n v="25.04"/>
    <n v="12"/>
    <n v="605.1"/>
    <n v="89847"/>
    <x v="0"/>
    <x v="2"/>
  </r>
  <r>
    <n v="22616"/>
    <s v="Medium"/>
    <n v="0.1"/>
    <n v="175.99"/>
    <n v="8.99"/>
    <n v="697"/>
    <x v="1"/>
    <s v="Adam G Sawyer"/>
    <s v="Regular Air"/>
    <x v="3"/>
    <x v="1"/>
    <s v="Telephones and Communication"/>
    <s v="Small Box"/>
    <x v="378"/>
    <n v="0.56999999999999995"/>
    <n v="0.69"/>
    <s v="United States"/>
    <x v="0"/>
    <x v="0"/>
    <s v="East Chicago"/>
    <n v="46312"/>
    <x v="85"/>
    <x v="2"/>
    <s v="2015"/>
    <d v="2015-03-28T00:00:00"/>
    <n v="928.96079999999984"/>
    <n v="10"/>
    <n v="1346.32"/>
    <n v="89847"/>
    <x v="0"/>
    <x v="2"/>
  </r>
  <r>
    <n v="4613"/>
    <s v="Medium"/>
    <n v="0.06"/>
    <n v="8.1199999999999992"/>
    <n v="2.83"/>
    <n v="698"/>
    <x v="1"/>
    <s v="Nelson Hensley"/>
    <s v="Regular Air"/>
    <x v="3"/>
    <x v="1"/>
    <s v="Computer Peripherals"/>
    <s v="Small Pack"/>
    <x v="547"/>
    <n v="0.77"/>
    <n v="-0.25721206098810673"/>
    <s v="United States"/>
    <x v="1"/>
    <x v="6"/>
    <s v="Seattle"/>
    <n v="98105"/>
    <x v="85"/>
    <x v="2"/>
    <s v="2015"/>
    <d v="2015-03-28T00:00:00"/>
    <n v="-82.83"/>
    <n v="41"/>
    <n v="322.02999999999997"/>
    <n v="32869"/>
    <x v="0"/>
    <x v="2"/>
  </r>
  <r>
    <n v="4614"/>
    <s v="Medium"/>
    <n v="0.05"/>
    <n v="51.65"/>
    <n v="18.45"/>
    <n v="698"/>
    <x v="1"/>
    <s v="Nelson Hensley"/>
    <s v="Regular Air"/>
    <x v="3"/>
    <x v="2"/>
    <s v="Office Furnishings"/>
    <s v="Medium Box"/>
    <x v="606"/>
    <n v="0.65"/>
    <n v="1.0134205371452622E-2"/>
    <s v="United States"/>
    <x v="1"/>
    <x v="6"/>
    <s v="Seattle"/>
    <n v="98105"/>
    <x v="85"/>
    <x v="2"/>
    <s v="2015"/>
    <d v="2015-03-28T00:00:00"/>
    <n v="25.04"/>
    <n v="49"/>
    <n v="2470.84"/>
    <n v="32869"/>
    <x v="0"/>
    <x v="2"/>
  </r>
  <r>
    <n v="4616"/>
    <s v="Medium"/>
    <n v="0.1"/>
    <n v="175.99"/>
    <n v="8.99"/>
    <n v="698"/>
    <x v="1"/>
    <s v="Nelson Hensley"/>
    <s v="Regular Air"/>
    <x v="3"/>
    <x v="1"/>
    <s v="Telephones and Communication"/>
    <s v="Small Box"/>
    <x v="378"/>
    <n v="0.56999999999999995"/>
    <n v="0.17730856692301541"/>
    <s v="United States"/>
    <x v="1"/>
    <x v="6"/>
    <s v="Seattle"/>
    <n v="98105"/>
    <x v="85"/>
    <x v="2"/>
    <s v="2015"/>
    <d v="2015-03-28T00:00:00"/>
    <n v="930.98700000000008"/>
    <n v="39"/>
    <n v="5250.66"/>
    <n v="32869"/>
    <x v="0"/>
    <x v="2"/>
  </r>
  <r>
    <n v="21970"/>
    <s v="Low"/>
    <n v="0.1"/>
    <n v="15.98"/>
    <n v="4"/>
    <n v="920"/>
    <x v="1"/>
    <s v="Jessie Kelly"/>
    <s v="Regular Air"/>
    <x v="3"/>
    <x v="1"/>
    <s v="Computer Peripherals"/>
    <s v="Small Box"/>
    <x v="607"/>
    <n v="0.37"/>
    <n v="0.69"/>
    <s v="United States"/>
    <x v="1"/>
    <x v="7"/>
    <s v="Redlands"/>
    <n v="92374"/>
    <x v="85"/>
    <x v="2"/>
    <s v="2015"/>
    <d v="2015-04-01T00:00:00"/>
    <n v="92.722199999999987"/>
    <n v="9"/>
    <n v="134.38"/>
    <n v="90491"/>
    <x v="0"/>
    <x v="2"/>
  </r>
  <r>
    <n v="22685"/>
    <s v="Not Specified"/>
    <n v="0.01"/>
    <n v="150.88999999999999"/>
    <n v="60.2"/>
    <n v="1072"/>
    <x v="0"/>
    <s v="Marion Owens"/>
    <s v="Delivery Truck"/>
    <x v="3"/>
    <x v="2"/>
    <s v="Chairs &amp; Chairmats"/>
    <s v="Jumbo Drum"/>
    <x v="432"/>
    <n v="0.77"/>
    <n v="-1.0680632694866219"/>
    <s v="United States"/>
    <x v="3"/>
    <x v="29"/>
    <s v="Bethlehem"/>
    <n v="18018"/>
    <x v="85"/>
    <x v="2"/>
    <s v="2015"/>
    <d v="2015-03-30T00:00:00"/>
    <n v="-505.76"/>
    <n v="3"/>
    <n v="473.53"/>
    <n v="89631"/>
    <x v="0"/>
    <x v="2"/>
  </r>
  <r>
    <n v="7544"/>
    <s v="Not Specified"/>
    <n v="7.0000000000000007E-2"/>
    <n v="8.9499999999999993"/>
    <n v="2.0099999999999998"/>
    <n v="1481"/>
    <x v="0"/>
    <s v="Marvin MacDonald"/>
    <s v="Regular Air"/>
    <x v="3"/>
    <x v="0"/>
    <s v="Paper"/>
    <s v="Wrap Bag"/>
    <x v="608"/>
    <n v="0.39"/>
    <n v="0.29816349748090365"/>
    <s v="United States"/>
    <x v="1"/>
    <x v="7"/>
    <s v="Los Angeles"/>
    <n v="90049"/>
    <x v="85"/>
    <x v="2"/>
    <s v="2015"/>
    <d v="2015-03-28T00:00:00"/>
    <n v="91.73"/>
    <n v="36"/>
    <n v="307.64999999999998"/>
    <n v="53953"/>
    <x v="0"/>
    <x v="2"/>
  </r>
  <r>
    <n v="25544"/>
    <s v="Not Specified"/>
    <n v="7.0000000000000007E-2"/>
    <n v="8.9499999999999993"/>
    <n v="2.0099999999999998"/>
    <n v="1482"/>
    <x v="1"/>
    <s v="Michael Tanner"/>
    <s v="Regular Air"/>
    <x v="3"/>
    <x v="0"/>
    <s v="Paper"/>
    <s v="Wrap Bag"/>
    <x v="608"/>
    <n v="0.39"/>
    <n v="0.69"/>
    <s v="United States"/>
    <x v="0"/>
    <x v="26"/>
    <s v="Bay City"/>
    <n v="48708"/>
    <x v="85"/>
    <x v="2"/>
    <s v="2015"/>
    <d v="2015-03-28T00:00:00"/>
    <n v="53.067899999999995"/>
    <n v="9"/>
    <n v="76.91"/>
    <n v="91362"/>
    <x v="0"/>
    <x v="2"/>
  </r>
  <r>
    <n v="21145"/>
    <s v="Medium"/>
    <n v="0.08"/>
    <n v="213.45"/>
    <n v="14.7"/>
    <n v="1625"/>
    <x v="1"/>
    <s v="Molly Browning"/>
    <s v="Delivery Truck"/>
    <x v="1"/>
    <x v="1"/>
    <s v="Office Machines"/>
    <s v="Jumbo Drum"/>
    <x v="25"/>
    <n v="0.59"/>
    <n v="0.69"/>
    <s v="United States"/>
    <x v="3"/>
    <x v="8"/>
    <s v="Glen Cove"/>
    <n v="11542"/>
    <x v="85"/>
    <x v="2"/>
    <s v="2015"/>
    <d v="2015-03-29T00:00:00"/>
    <n v="1674.7541999999999"/>
    <n v="12"/>
    <n v="2427.1799999999998"/>
    <n v="90600"/>
    <x v="0"/>
    <x v="2"/>
  </r>
  <r>
    <n v="21146"/>
    <s v="Medium"/>
    <n v="0.1"/>
    <n v="55.98"/>
    <n v="13.88"/>
    <n v="1625"/>
    <x v="1"/>
    <s v="Molly Browning"/>
    <s v="Regular Air"/>
    <x v="1"/>
    <x v="0"/>
    <s v="Paper"/>
    <s v="Small Box"/>
    <x v="609"/>
    <n v="0.36"/>
    <n v="0.69"/>
    <s v="United States"/>
    <x v="3"/>
    <x v="8"/>
    <s v="Glen Cove"/>
    <n v="11542"/>
    <x v="85"/>
    <x v="2"/>
    <s v="2015"/>
    <d v="2015-03-29T00:00:00"/>
    <n v="300.04649999999998"/>
    <n v="8"/>
    <n v="434.85"/>
    <n v="90600"/>
    <x v="0"/>
    <x v="2"/>
  </r>
  <r>
    <n v="21147"/>
    <s v="Medium"/>
    <n v="0"/>
    <n v="16.059999999999999"/>
    <n v="8.34"/>
    <n v="1625"/>
    <x v="1"/>
    <s v="Molly Browning"/>
    <s v="Regular Air"/>
    <x v="1"/>
    <x v="0"/>
    <s v="Storage &amp; Organization"/>
    <s v="Small Box"/>
    <x v="610"/>
    <n v="0.59"/>
    <n v="-1.4660751565762005"/>
    <s v="United States"/>
    <x v="3"/>
    <x v="8"/>
    <s v="Glen Cove"/>
    <n v="11542"/>
    <x v="85"/>
    <x v="2"/>
    <s v="2015"/>
    <d v="2015-03-28T00:00:00"/>
    <n v="-28.09"/>
    <n v="1"/>
    <n v="19.16"/>
    <n v="90600"/>
    <x v="0"/>
    <x v="2"/>
  </r>
  <r>
    <n v="21000"/>
    <s v="Medium"/>
    <n v="0.08"/>
    <n v="18.7"/>
    <n v="8.99"/>
    <n v="1917"/>
    <x v="1"/>
    <s v="Tracy Buckley"/>
    <s v="Regular Air"/>
    <x v="1"/>
    <x v="2"/>
    <s v="Office Furnishings"/>
    <s v="Small Pack"/>
    <x v="611"/>
    <n v="0.47"/>
    <n v="0.12203282159872951"/>
    <s v="United States"/>
    <x v="2"/>
    <x v="4"/>
    <s v="North Little Rock"/>
    <n v="72113"/>
    <x v="85"/>
    <x v="2"/>
    <s v="2015"/>
    <d v="2015-03-28T00:00:00"/>
    <n v="16.136400000000002"/>
    <n v="7"/>
    <n v="132.22999999999999"/>
    <n v="85894"/>
    <x v="0"/>
    <x v="2"/>
  </r>
  <r>
    <n v="21632"/>
    <s v="Critical"/>
    <n v="0.1"/>
    <n v="9.85"/>
    <n v="4.82"/>
    <n v="2059"/>
    <x v="1"/>
    <s v="Nathan Newton"/>
    <s v="Regular Air"/>
    <x v="3"/>
    <x v="0"/>
    <s v="Pens &amp; Art Supplies"/>
    <s v="Wrap Bag"/>
    <x v="612"/>
    <n v="0.47"/>
    <n v="3.2625881124358194"/>
    <s v="United States"/>
    <x v="2"/>
    <x v="13"/>
    <s v="High Point"/>
    <n v="27260"/>
    <x v="85"/>
    <x v="2"/>
    <s v="2015"/>
    <d v="2015-03-28T00:00:00"/>
    <n v="374.904"/>
    <n v="12"/>
    <n v="114.91"/>
    <n v="88041"/>
    <x v="0"/>
    <x v="2"/>
  </r>
  <r>
    <n v="21633"/>
    <s v="Critical"/>
    <n v="0.04"/>
    <n v="125.99"/>
    <n v="7.69"/>
    <n v="2059"/>
    <x v="1"/>
    <s v="Nathan Newton"/>
    <s v="Regular Air"/>
    <x v="3"/>
    <x v="1"/>
    <s v="Telephones and Communication"/>
    <s v="Small Box"/>
    <x v="338"/>
    <n v="0.57999999999999996"/>
    <n v="-0.56589051063647655"/>
    <s v="United States"/>
    <x v="2"/>
    <x v="13"/>
    <s v="High Point"/>
    <n v="27260"/>
    <x v="85"/>
    <x v="2"/>
    <s v="2015"/>
    <d v="2015-03-28T00:00:00"/>
    <n v="-528.83600000000001"/>
    <n v="9"/>
    <n v="934.52"/>
    <n v="88041"/>
    <x v="0"/>
    <x v="2"/>
  </r>
  <r>
    <n v="19666"/>
    <s v="Not Specified"/>
    <n v="0.04"/>
    <n v="3.69"/>
    <n v="0.5"/>
    <n v="3354"/>
    <x v="1"/>
    <s v="Sara Faulkner"/>
    <s v="Regular Air"/>
    <x v="3"/>
    <x v="0"/>
    <s v="Labels"/>
    <s v="Small Box"/>
    <x v="613"/>
    <n v="0.38"/>
    <n v="0.69"/>
    <s v="United States"/>
    <x v="1"/>
    <x v="7"/>
    <s v="Calexico"/>
    <n v="92231"/>
    <x v="85"/>
    <x v="2"/>
    <s v="2015"/>
    <d v="2015-03-29T00:00:00"/>
    <n v="47.527199999999993"/>
    <n v="19"/>
    <n v="68.88"/>
    <n v="88590"/>
    <x v="0"/>
    <x v="2"/>
  </r>
  <r>
    <n v="19265"/>
    <s v="Low"/>
    <n v="0.04"/>
    <n v="50.98"/>
    <n v="6.5"/>
    <n v="800"/>
    <x v="1"/>
    <s v="Cheryl Guthrie"/>
    <s v="Regular Air"/>
    <x v="2"/>
    <x v="1"/>
    <s v="Computer Peripherals"/>
    <s v="Small Box"/>
    <x v="600"/>
    <n v="0.73"/>
    <n v="-2.3369995600527934E-2"/>
    <s v="United States"/>
    <x v="1"/>
    <x v="16"/>
    <s v="Roy"/>
    <n v="84067"/>
    <x v="86"/>
    <x v="2"/>
    <s v="2015"/>
    <d v="2015-04-03T00:00:00"/>
    <n v="-13.28"/>
    <n v="11"/>
    <n v="568.25"/>
    <n v="89910"/>
    <x v="0"/>
    <x v="2"/>
  </r>
  <r>
    <n v="19266"/>
    <s v="Low"/>
    <n v="0.02"/>
    <n v="6.48"/>
    <n v="5.14"/>
    <n v="800"/>
    <x v="1"/>
    <s v="Cheryl Guthrie"/>
    <s v="Regular Air"/>
    <x v="2"/>
    <x v="0"/>
    <s v="Paper"/>
    <s v="Small Box"/>
    <x v="561"/>
    <n v="0.37"/>
    <n v="-0.38433601768514131"/>
    <s v="United States"/>
    <x v="1"/>
    <x v="16"/>
    <s v="Roy"/>
    <n v="84067"/>
    <x v="86"/>
    <x v="2"/>
    <s v="2015"/>
    <d v="2015-03-30T00:00:00"/>
    <n v="-48.68"/>
    <n v="19"/>
    <n v="126.66"/>
    <n v="89910"/>
    <x v="0"/>
    <x v="2"/>
  </r>
  <r>
    <n v="18306"/>
    <s v="Medium"/>
    <n v="0.08"/>
    <n v="175.99"/>
    <n v="4.99"/>
    <n v="1738"/>
    <x v="1"/>
    <s v="Dean Solomon"/>
    <s v="Regular Air"/>
    <x v="3"/>
    <x v="1"/>
    <s v="Telephones and Communication"/>
    <s v="Small Box"/>
    <x v="404"/>
    <n v="0.59"/>
    <n v="-11.085510717601625"/>
    <s v="United States"/>
    <x v="2"/>
    <x v="13"/>
    <s v="Gastonia"/>
    <n v="28052"/>
    <x v="86"/>
    <x v="2"/>
    <s v="2015"/>
    <d v="2015-03-28T00:00:00"/>
    <n v="-16476.838"/>
    <n v="10"/>
    <n v="1486.34"/>
    <n v="85865"/>
    <x v="0"/>
    <x v="2"/>
  </r>
  <r>
    <n v="19294"/>
    <s v="High"/>
    <n v="0.04"/>
    <n v="10.4"/>
    <n v="5.4"/>
    <n v="2668"/>
    <x v="1"/>
    <s v="Carlos Hanson"/>
    <s v="Regular Air"/>
    <x v="3"/>
    <x v="2"/>
    <s v="Office Furnishings"/>
    <s v="Small Pack"/>
    <x v="614"/>
    <n v="0.51"/>
    <n v="0.22931008107694659"/>
    <s v="United States"/>
    <x v="0"/>
    <x v="46"/>
    <s v="Rapid City"/>
    <n v="57701"/>
    <x v="86"/>
    <x v="2"/>
    <s v="2015"/>
    <d v="2015-03-29T00:00:00"/>
    <n v="29.98"/>
    <n v="12"/>
    <n v="130.74"/>
    <n v="87830"/>
    <x v="0"/>
    <x v="2"/>
  </r>
  <r>
    <n v="19295"/>
    <s v="High"/>
    <n v="0.08"/>
    <n v="4.28"/>
    <n v="4.79"/>
    <n v="2668"/>
    <x v="1"/>
    <s v="Carlos Hanson"/>
    <s v="Regular Air"/>
    <x v="3"/>
    <x v="0"/>
    <s v="Paper"/>
    <s v="Small Box"/>
    <x v="615"/>
    <n v="0.4"/>
    <n v="-2.4303188289552837"/>
    <s v="United States"/>
    <x v="0"/>
    <x v="46"/>
    <s v="Rapid City"/>
    <n v="57701"/>
    <x v="86"/>
    <x v="2"/>
    <s v="2015"/>
    <d v="2015-03-30T00:00:00"/>
    <n v="-121.2"/>
    <n v="12"/>
    <n v="49.87"/>
    <n v="87830"/>
    <x v="0"/>
    <x v="2"/>
  </r>
  <r>
    <n v="18642"/>
    <s v="Medium"/>
    <n v="0.05"/>
    <n v="6.68"/>
    <n v="6.93"/>
    <n v="2880"/>
    <x v="1"/>
    <s v="Grace Black"/>
    <s v="Regular Air"/>
    <x v="0"/>
    <x v="0"/>
    <s v="Paper"/>
    <s v="Small Box"/>
    <x v="312"/>
    <n v="0.37"/>
    <n v="-3.0466321243523439E-2"/>
    <s v="United States"/>
    <x v="2"/>
    <x v="9"/>
    <s v="North Miami Beach"/>
    <n v="33160"/>
    <x v="86"/>
    <x v="2"/>
    <s v="2015"/>
    <d v="2015-03-29T00:00:00"/>
    <n v="-2.3520000000000096"/>
    <n v="11"/>
    <n v="77.2"/>
    <n v="88626"/>
    <x v="0"/>
    <x v="2"/>
  </r>
  <r>
    <n v="18041"/>
    <s v="High"/>
    <n v="0.06"/>
    <n v="363.25"/>
    <n v="19.989999999999998"/>
    <n v="2968"/>
    <x v="1"/>
    <s v="Miriam Bowman"/>
    <s v="Regular Air"/>
    <x v="0"/>
    <x v="0"/>
    <s v="Appliances"/>
    <s v="Small Box"/>
    <x v="38"/>
    <n v="0.56999999999999995"/>
    <n v="0.10486299185200219"/>
    <s v="United States"/>
    <x v="2"/>
    <x v="9"/>
    <s v="Hollywood"/>
    <n v="33021"/>
    <x v="86"/>
    <x v="2"/>
    <s v="2015"/>
    <d v="2015-03-30T00:00:00"/>
    <n v="36.164099999999998"/>
    <n v="1"/>
    <n v="344.87"/>
    <n v="86086"/>
    <x v="0"/>
    <x v="2"/>
  </r>
  <r>
    <n v="21767"/>
    <s v="High"/>
    <n v="0.01"/>
    <n v="65.989999999999995"/>
    <n v="8.99"/>
    <n v="152"/>
    <x v="1"/>
    <s v="Kent Kerr"/>
    <s v="Regular Air"/>
    <x v="2"/>
    <x v="1"/>
    <s v="Telephones and Communication"/>
    <s v="Small Box"/>
    <x v="616"/>
    <n v="0.6"/>
    <n v="0.33487321630222766"/>
    <s v="United States"/>
    <x v="2"/>
    <x v="34"/>
    <s v="Knoxville"/>
    <n v="37918"/>
    <x v="87"/>
    <x v="2"/>
    <s v="2015"/>
    <d v="2015-04-01T00:00:00"/>
    <n v="97.86"/>
    <n v="5"/>
    <n v="292.23"/>
    <n v="89524"/>
    <x v="0"/>
    <x v="2"/>
  </r>
  <r>
    <n v="24325"/>
    <s v="Medium"/>
    <n v="7.0000000000000007E-2"/>
    <n v="7.08"/>
    <n v="2.35"/>
    <n v="1028"/>
    <x v="1"/>
    <s v="Marguerite Rodgers"/>
    <s v="Express Air"/>
    <x v="0"/>
    <x v="0"/>
    <s v="Pens &amp; Art Supplies"/>
    <s v="Wrap Bag"/>
    <x v="617"/>
    <n v="0.47"/>
    <n v="0.32498401193775317"/>
    <s v="United States"/>
    <x v="3"/>
    <x v="8"/>
    <s v="Commack"/>
    <n v="11725"/>
    <x v="87"/>
    <x v="2"/>
    <s v="2015"/>
    <d v="2015-03-30T00:00:00"/>
    <n v="30.49"/>
    <n v="13"/>
    <n v="93.82"/>
    <n v="89006"/>
    <x v="0"/>
    <x v="2"/>
  </r>
  <r>
    <n v="6891"/>
    <s v="Not Specified"/>
    <n v="0.05"/>
    <n v="5.78"/>
    <n v="7.64"/>
    <n v="1129"/>
    <x v="1"/>
    <s v="Pam Patton"/>
    <s v="Express Air"/>
    <x v="3"/>
    <x v="0"/>
    <s v="Paper"/>
    <s v="Small Box"/>
    <x v="618"/>
    <n v="0.36"/>
    <n v="-0.65413449072769292"/>
    <s v="United States"/>
    <x v="3"/>
    <x v="35"/>
    <s v="Boston"/>
    <n v="2118"/>
    <x v="87"/>
    <x v="2"/>
    <s v="2015"/>
    <d v="2015-03-31T00:00:00"/>
    <n v="-116.05"/>
    <n v="29"/>
    <n v="177.41"/>
    <n v="49125"/>
    <x v="0"/>
    <x v="2"/>
  </r>
  <r>
    <n v="18625"/>
    <s v="Not Specified"/>
    <n v="0.02"/>
    <n v="7.38"/>
    <n v="5.21"/>
    <n v="1237"/>
    <x v="1"/>
    <s v="Eva Simpson"/>
    <s v="Regular Air"/>
    <x v="3"/>
    <x v="2"/>
    <s v="Office Furnishings"/>
    <s v="Small Box"/>
    <x v="619"/>
    <n v="0.56000000000000005"/>
    <n v="0.31566068515497553"/>
    <s v="United States"/>
    <x v="0"/>
    <x v="19"/>
    <s v="Carrollton"/>
    <n v="75007"/>
    <x v="87"/>
    <x v="2"/>
    <s v="2015"/>
    <d v="2015-03-30T00:00:00"/>
    <n v="7.74"/>
    <n v="3"/>
    <n v="24.52"/>
    <n v="86076"/>
    <x v="0"/>
    <x v="2"/>
  </r>
  <r>
    <n v="26137"/>
    <s v="High"/>
    <n v="0.1"/>
    <n v="6.75"/>
    <n v="2.99"/>
    <n v="2338"/>
    <x v="1"/>
    <s v="Lynn Hines"/>
    <s v="Regular Air"/>
    <x v="1"/>
    <x v="0"/>
    <s v="Binders and Binder Accessories"/>
    <s v="Small Box"/>
    <x v="620"/>
    <n v="0.35"/>
    <n v="0.18878081764277543"/>
    <s v="United States"/>
    <x v="3"/>
    <x v="5"/>
    <s v="College Park"/>
    <n v="20740"/>
    <x v="87"/>
    <x v="2"/>
    <s v="2015"/>
    <d v="2015-03-29T00:00:00"/>
    <n v="18.147500000000001"/>
    <n v="15"/>
    <n v="96.13"/>
    <n v="91481"/>
    <x v="0"/>
    <x v="2"/>
  </r>
  <r>
    <n v="20731"/>
    <s v="Low"/>
    <n v="0.03"/>
    <n v="140.99"/>
    <n v="4.2"/>
    <n v="2430"/>
    <x v="1"/>
    <s v="Kimberly Reilly"/>
    <s v="Regular Air"/>
    <x v="1"/>
    <x v="1"/>
    <s v="Telephones and Communication"/>
    <s v="Small Box"/>
    <x v="621"/>
    <n v="0.59"/>
    <n v="-1.8614835254017206"/>
    <s v="United States"/>
    <x v="0"/>
    <x v="19"/>
    <s v="Killeen"/>
    <n v="76541"/>
    <x v="87"/>
    <x v="2"/>
    <s v="2015"/>
    <d v="2015-04-06T00:00:00"/>
    <n v="-458.74400000000003"/>
    <n v="2"/>
    <n v="246.44"/>
    <n v="91110"/>
    <x v="0"/>
    <x v="2"/>
  </r>
  <r>
    <n v="20254"/>
    <s v="High"/>
    <n v="0.04"/>
    <n v="40.98"/>
    <n v="6.5"/>
    <n v="2530"/>
    <x v="0"/>
    <s v="Janet Zhang"/>
    <s v="Regular Air"/>
    <x v="0"/>
    <x v="1"/>
    <s v="Computer Peripherals"/>
    <s v="Small Box"/>
    <x v="130"/>
    <n v="0.74"/>
    <n v="-0.32302306276392251"/>
    <s v="United States"/>
    <x v="1"/>
    <x v="7"/>
    <s v="Apple Valley"/>
    <n v="92307"/>
    <x v="87"/>
    <x v="2"/>
    <s v="2015"/>
    <d v="2015-03-30T00:00:00"/>
    <n v="-89.5"/>
    <n v="7"/>
    <n v="277.07"/>
    <n v="87451"/>
    <x v="0"/>
    <x v="2"/>
  </r>
  <r>
    <n v="20255"/>
    <s v="High"/>
    <n v="0.05"/>
    <n v="35.99"/>
    <n v="3.3"/>
    <n v="2534"/>
    <x v="0"/>
    <s v="Mitchell Goldberg"/>
    <s v="Regular Air"/>
    <x v="0"/>
    <x v="1"/>
    <s v="Telephones and Communication"/>
    <s v="Small Pack"/>
    <x v="622"/>
    <n v="0.39"/>
    <n v="0.69"/>
    <s v="United States"/>
    <x v="3"/>
    <x v="30"/>
    <s v="Bangor"/>
    <n v="4401"/>
    <x v="87"/>
    <x v="2"/>
    <s v="2015"/>
    <d v="2015-03-31T00:00:00"/>
    <n v="103.27229999999999"/>
    <n v="5"/>
    <n v="149.66999999999999"/>
    <n v="87451"/>
    <x v="0"/>
    <x v="2"/>
  </r>
  <r>
    <n v="21734"/>
    <s v="High"/>
    <n v="0.01"/>
    <n v="99.23"/>
    <n v="8.99"/>
    <n v="3151"/>
    <x v="1"/>
    <s v="Glenda Hunter"/>
    <s v="Regular Air"/>
    <x v="3"/>
    <x v="2"/>
    <s v="Office Furnishings"/>
    <s v="Small Pack"/>
    <x v="14"/>
    <n v="0.35"/>
    <n v="-0.88147550896996563"/>
    <s v="United States"/>
    <x v="1"/>
    <x v="7"/>
    <s v="Twentynine Palms"/>
    <n v="92277"/>
    <x v="87"/>
    <x v="2"/>
    <s v="2015"/>
    <d v="2015-04-02T00:00:00"/>
    <n v="-87.46"/>
    <n v="1"/>
    <n v="99.22"/>
    <n v="88548"/>
    <x v="0"/>
    <x v="2"/>
  </r>
  <r>
    <n v="26208"/>
    <s v="Not Specified"/>
    <n v="0.08"/>
    <n v="11.97"/>
    <n v="5.81"/>
    <n v="3399"/>
    <x v="0"/>
    <s v="Marvin Reid"/>
    <s v="Regular Air"/>
    <x v="0"/>
    <x v="0"/>
    <s v="Pens &amp; Art Supplies"/>
    <s v="Small Pack"/>
    <x v="582"/>
    <n v="0.6"/>
    <n v="-0.69806602200733581"/>
    <s v="United States"/>
    <x v="0"/>
    <x v="12"/>
    <s v="Des Plaines"/>
    <n v="60016"/>
    <x v="87"/>
    <x v="2"/>
    <s v="2015"/>
    <d v="2015-03-31T00:00:00"/>
    <n v="-41.87"/>
    <n v="5"/>
    <n v="59.98"/>
    <n v="87534"/>
    <x v="0"/>
    <x v="2"/>
  </r>
  <r>
    <n v="23880"/>
    <s v="High"/>
    <n v="0.08"/>
    <n v="896.99"/>
    <n v="19.989999999999998"/>
    <n v="84"/>
    <x v="1"/>
    <s v="Helen Stein"/>
    <s v="Regular Air"/>
    <x v="3"/>
    <x v="0"/>
    <s v="Binders and Binder Accessories"/>
    <s v="Small Box"/>
    <x v="91"/>
    <n v="0.38"/>
    <n v="0.69"/>
    <s v="United States"/>
    <x v="3"/>
    <x v="28"/>
    <s v="Cincinnati"/>
    <n v="45231"/>
    <x v="88"/>
    <x v="2"/>
    <s v="2015"/>
    <d v="2015-04-02T00:00:00"/>
    <n v="7402.32"/>
    <n v="13"/>
    <n v="10728"/>
    <n v="87366"/>
    <x v="0"/>
    <x v="2"/>
  </r>
  <r>
    <n v="20645"/>
    <s v="Medium"/>
    <n v="7.0000000000000007E-2"/>
    <n v="6.54"/>
    <n v="5.27"/>
    <n v="193"/>
    <x v="1"/>
    <s v="Danny Hong"/>
    <s v="Regular Air"/>
    <x v="3"/>
    <x v="0"/>
    <s v="Binders and Binder Accessories"/>
    <s v="Small Box"/>
    <x v="623"/>
    <n v="0.36"/>
    <n v="-0.47073770491803274"/>
    <s v="United States"/>
    <x v="1"/>
    <x v="16"/>
    <s v="Layton"/>
    <n v="84041"/>
    <x v="88"/>
    <x v="2"/>
    <s v="2015"/>
    <d v="2015-04-01T00:00:00"/>
    <n v="-66.044499999999999"/>
    <n v="21"/>
    <n v="140.30000000000001"/>
    <n v="90432"/>
    <x v="0"/>
    <x v="2"/>
  </r>
  <r>
    <n v="20646"/>
    <s v="Medium"/>
    <n v="0.09"/>
    <n v="3.29"/>
    <n v="1.35"/>
    <n v="194"/>
    <x v="1"/>
    <s v="Tammy Goldman"/>
    <s v="Regular Air"/>
    <x v="3"/>
    <x v="0"/>
    <s v="Rubber Bands"/>
    <s v="Wrap Bag"/>
    <x v="536"/>
    <n v="0.4"/>
    <n v="0.21886792452830189"/>
    <s v="United States"/>
    <x v="1"/>
    <x v="16"/>
    <s v="Lehi"/>
    <n v="84043"/>
    <x v="88"/>
    <x v="2"/>
    <s v="2015"/>
    <d v="2015-04-01T00:00:00"/>
    <n v="15.66"/>
    <n v="23"/>
    <n v="71.55"/>
    <n v="90432"/>
    <x v="0"/>
    <x v="2"/>
  </r>
  <r>
    <n v="19515"/>
    <s v="Medium"/>
    <n v="0.1"/>
    <n v="80.97"/>
    <n v="30.06"/>
    <n v="271"/>
    <x v="0"/>
    <s v="Sam Rouse"/>
    <s v="Delivery Truck"/>
    <x v="0"/>
    <x v="1"/>
    <s v="Office Machines"/>
    <s v="Jumbo Box"/>
    <x v="372"/>
    <n v="0.4"/>
    <n v="0.14228037030039675"/>
    <s v="United States"/>
    <x v="2"/>
    <x v="3"/>
    <s v="Forest Park"/>
    <n v="30297"/>
    <x v="88"/>
    <x v="2"/>
    <s v="2015"/>
    <d v="2015-03-31T00:00:00"/>
    <n v="128.02529999999999"/>
    <n v="12"/>
    <n v="899.81"/>
    <n v="88940"/>
    <x v="0"/>
    <x v="2"/>
  </r>
  <r>
    <n v="3167"/>
    <s v="Medium"/>
    <n v="0.04"/>
    <n v="5.34"/>
    <n v="2.99"/>
    <n v="1314"/>
    <x v="1"/>
    <s v="Keith Marsh"/>
    <s v="Regular Air"/>
    <x v="1"/>
    <x v="0"/>
    <s v="Binders and Binder Accessories"/>
    <s v="Small Box"/>
    <x v="451"/>
    <n v="0.38"/>
    <n v="1.4343308395677472E-2"/>
    <s v="United States"/>
    <x v="1"/>
    <x v="7"/>
    <s v="Los Angeles"/>
    <n v="90058"/>
    <x v="88"/>
    <x v="2"/>
    <s v="2015"/>
    <d v="2015-04-01T00:00:00"/>
    <n v="3.4509999999999996"/>
    <n v="45"/>
    <n v="240.6"/>
    <n v="22755"/>
    <x v="0"/>
    <x v="2"/>
  </r>
  <r>
    <n v="3168"/>
    <s v="Medium"/>
    <n v="0.06"/>
    <n v="55.99"/>
    <n v="5"/>
    <n v="1314"/>
    <x v="1"/>
    <s v="Keith Marsh"/>
    <s v="Regular Air"/>
    <x v="1"/>
    <x v="1"/>
    <s v="Telephones and Communication"/>
    <s v="Small Pack"/>
    <x v="624"/>
    <n v="0.8"/>
    <n v="-1.1619934143870314"/>
    <s v="United States"/>
    <x v="1"/>
    <x v="7"/>
    <s v="Los Angeles"/>
    <n v="90058"/>
    <x v="88"/>
    <x v="2"/>
    <s v="2015"/>
    <d v="2015-04-01T00:00:00"/>
    <n v="-275.25299999999999"/>
    <n v="5"/>
    <n v="236.88"/>
    <n v="22755"/>
    <x v="0"/>
    <x v="2"/>
  </r>
  <r>
    <n v="21166"/>
    <s v="Medium"/>
    <n v="0"/>
    <n v="4.91"/>
    <n v="5.68"/>
    <n v="1315"/>
    <x v="0"/>
    <s v="Adam Saunders Gray"/>
    <s v="Regular Air"/>
    <x v="1"/>
    <x v="0"/>
    <s v="Binders and Binder Accessories"/>
    <s v="Small Box"/>
    <x v="625"/>
    <n v="0.36"/>
    <n v="-1.967857142857143"/>
    <s v="United States"/>
    <x v="1"/>
    <x v="1"/>
    <s v="Colorado Springs"/>
    <n v="80906"/>
    <x v="88"/>
    <x v="2"/>
    <s v="2015"/>
    <d v="2015-03-31T00:00:00"/>
    <n v="-95.047499999999999"/>
    <n v="9"/>
    <n v="48.3"/>
    <n v="87602"/>
    <x v="0"/>
    <x v="2"/>
  </r>
  <r>
    <n v="21167"/>
    <s v="Medium"/>
    <n v="0.04"/>
    <n v="5.34"/>
    <n v="2.99"/>
    <n v="1316"/>
    <x v="1"/>
    <s v="Marion Lindsey"/>
    <s v="Regular Air"/>
    <x v="1"/>
    <x v="0"/>
    <s v="Binders and Binder Accessories"/>
    <s v="Small Box"/>
    <x v="451"/>
    <n v="0.38"/>
    <n v="5.8680496514198259E-2"/>
    <s v="United States"/>
    <x v="1"/>
    <x v="1"/>
    <s v="Commerce City"/>
    <n v="80022"/>
    <x v="88"/>
    <x v="2"/>
    <s v="2015"/>
    <d v="2015-04-01T00:00:00"/>
    <n v="3.4509999999999996"/>
    <n v="11"/>
    <n v="58.81"/>
    <n v="87602"/>
    <x v="0"/>
    <x v="2"/>
  </r>
  <r>
    <n v="21168"/>
    <s v="Medium"/>
    <n v="0.06"/>
    <n v="55.99"/>
    <n v="5"/>
    <n v="1316"/>
    <x v="1"/>
    <s v="Marion Lindsey"/>
    <s v="Regular Air"/>
    <x v="1"/>
    <x v="1"/>
    <s v="Telephones and Communication"/>
    <s v="Small Pack"/>
    <x v="624"/>
    <n v="0.8"/>
    <n v="-5.8094765723934145"/>
    <s v="United States"/>
    <x v="1"/>
    <x v="1"/>
    <s v="Commerce City"/>
    <n v="80022"/>
    <x v="88"/>
    <x v="2"/>
    <s v="2015"/>
    <d v="2015-04-01T00:00:00"/>
    <n v="-275.25299999999999"/>
    <n v="1"/>
    <n v="47.38"/>
    <n v="87602"/>
    <x v="0"/>
    <x v="2"/>
  </r>
  <r>
    <n v="22253"/>
    <s v="Low"/>
    <n v="0.03"/>
    <n v="65.989999999999995"/>
    <n v="5.26"/>
    <n v="1527"/>
    <x v="1"/>
    <s v="Neil Parker"/>
    <s v="Regular Air"/>
    <x v="1"/>
    <x v="1"/>
    <s v="Telephones and Communication"/>
    <s v="Small Box"/>
    <x v="559"/>
    <n v="0.56000000000000005"/>
    <n v="-3.9701222616505709E-2"/>
    <s v="United States"/>
    <x v="2"/>
    <x v="18"/>
    <s v="Decatur"/>
    <n v="35601"/>
    <x v="88"/>
    <x v="2"/>
    <s v="2015"/>
    <d v="2015-04-09T00:00:00"/>
    <n v="-52.248000000000005"/>
    <n v="23"/>
    <n v="1316.03"/>
    <n v="86814"/>
    <x v="0"/>
    <x v="2"/>
  </r>
  <r>
    <n v="18141"/>
    <s v="Not Specified"/>
    <n v="7.0000000000000007E-2"/>
    <n v="40.98"/>
    <n v="2.99"/>
    <n v="1840"/>
    <x v="0"/>
    <s v="Clifford Webb"/>
    <s v="Regular Air"/>
    <x v="1"/>
    <x v="0"/>
    <s v="Binders and Binder Accessories"/>
    <s v="Small Box"/>
    <x v="16"/>
    <n v="0.36"/>
    <n v="0.69"/>
    <s v="United States"/>
    <x v="3"/>
    <x v="35"/>
    <s v="Townsend"/>
    <n v="1469"/>
    <x v="88"/>
    <x v="2"/>
    <s v="2015"/>
    <d v="2015-04-01T00:00:00"/>
    <n v="369.20519999999999"/>
    <n v="13"/>
    <n v="535.08000000000004"/>
    <n v="86599"/>
    <x v="0"/>
    <x v="2"/>
  </r>
  <r>
    <n v="18675"/>
    <s v="Critical"/>
    <n v="0.08"/>
    <n v="6.48"/>
    <n v="7.49"/>
    <n v="2351"/>
    <x v="0"/>
    <s v="Faye Silver"/>
    <s v="Regular Air"/>
    <x v="3"/>
    <x v="0"/>
    <s v="Paper"/>
    <s v="Small Box"/>
    <x v="626"/>
    <n v="0.37"/>
    <n v="-1.4756369032896364"/>
    <s v="United States"/>
    <x v="3"/>
    <x v="5"/>
    <s v="Crofton"/>
    <n v="21114"/>
    <x v="88"/>
    <x v="2"/>
    <s v="2015"/>
    <d v="2015-04-02T00:00:00"/>
    <n v="-119.32"/>
    <n v="13"/>
    <n v="80.86"/>
    <n v="86163"/>
    <x v="0"/>
    <x v="2"/>
  </r>
  <r>
    <n v="18635"/>
    <s v="Critical"/>
    <n v="0.04"/>
    <n v="21.38"/>
    <n v="8.99"/>
    <n v="3154"/>
    <x v="1"/>
    <s v="Faye Manning"/>
    <s v="Regular Air"/>
    <x v="3"/>
    <x v="0"/>
    <s v="Pens &amp; Art Supplies"/>
    <s v="Small Pack"/>
    <x v="546"/>
    <n v="0.59"/>
    <n v="-0.11644051751341115"/>
    <s v="United States"/>
    <x v="2"/>
    <x v="9"/>
    <s v="Saint Petersburg"/>
    <n v="33710"/>
    <x v="88"/>
    <x v="2"/>
    <s v="2015"/>
    <d v="2015-03-30T00:00:00"/>
    <n v="-51.66"/>
    <n v="21"/>
    <n v="443.66"/>
    <n v="86901"/>
    <x v="0"/>
    <x v="2"/>
  </r>
  <r>
    <n v="18437"/>
    <s v="Low"/>
    <n v="7.0000000000000007E-2"/>
    <n v="5.98"/>
    <n v="0.96"/>
    <n v="3205"/>
    <x v="0"/>
    <s v="Alvin Mullins"/>
    <s v="Regular Air"/>
    <x v="2"/>
    <x v="0"/>
    <s v="Pens &amp; Art Supplies"/>
    <s v="Wrap Bag"/>
    <x v="409"/>
    <n v="0.6"/>
    <n v="0.58209219858156025"/>
    <s v="United States"/>
    <x v="1"/>
    <x v="37"/>
    <s v="Rexburg"/>
    <n v="83440"/>
    <x v="88"/>
    <x v="2"/>
    <s v="2015"/>
    <d v="2015-04-03T00:00:00"/>
    <n v="32.83"/>
    <n v="10"/>
    <n v="56.4"/>
    <n v="87933"/>
    <x v="0"/>
    <x v="2"/>
  </r>
  <r>
    <n v="18438"/>
    <s v="Low"/>
    <n v="0.01"/>
    <n v="39.979999999999997"/>
    <n v="4"/>
    <n v="3206"/>
    <x v="1"/>
    <s v="Dana Rankin"/>
    <s v="Regular Air"/>
    <x v="2"/>
    <x v="1"/>
    <s v="Computer Peripherals"/>
    <s v="Small Box"/>
    <x v="627"/>
    <n v="0.7"/>
    <n v="0.20033395464429971"/>
    <s v="United States"/>
    <x v="1"/>
    <x v="37"/>
    <s v="Twin Falls"/>
    <n v="83301"/>
    <x v="88"/>
    <x v="2"/>
    <s v="2015"/>
    <d v="2015-04-04T00:00:00"/>
    <n v="51.590000000000053"/>
    <n v="6"/>
    <n v="257.52"/>
    <n v="87933"/>
    <x v="0"/>
    <x v="2"/>
  </r>
  <r>
    <n v="23324"/>
    <s v="Critical"/>
    <n v="0.01"/>
    <n v="11.34"/>
    <n v="5.01"/>
    <n v="3252"/>
    <x v="1"/>
    <s v="Milton Harrell"/>
    <s v="Regular Air"/>
    <x v="0"/>
    <x v="0"/>
    <s v="Paper"/>
    <s v="Small Box"/>
    <x v="119"/>
    <n v="0.36"/>
    <n v="-0.81473829201101933"/>
    <s v="United States"/>
    <x v="3"/>
    <x v="8"/>
    <s v="Rotterdam"/>
    <n v="12306"/>
    <x v="88"/>
    <x v="2"/>
    <s v="2015"/>
    <d v="2015-04-01T00:00:00"/>
    <n v="-11.83"/>
    <n v="1"/>
    <n v="14.52"/>
    <n v="87296"/>
    <x v="0"/>
    <x v="2"/>
  </r>
  <r>
    <n v="24324"/>
    <s v="Not Specified"/>
    <n v="7.0000000000000007E-2"/>
    <n v="55.99"/>
    <n v="5"/>
    <n v="1083"/>
    <x v="0"/>
    <s v="Hazel Dale"/>
    <s v="Express Air"/>
    <x v="3"/>
    <x v="1"/>
    <s v="Telephones and Communication"/>
    <s v="Small Pack"/>
    <x v="628"/>
    <n v="0.83"/>
    <n v="-4.3082655325443788"/>
    <s v="United States"/>
    <x v="0"/>
    <x v="12"/>
    <s v="Springfield"/>
    <n v="62701"/>
    <x v="89"/>
    <x v="2"/>
    <s v="2015"/>
    <d v="2015-04-02T00:00:00"/>
    <n v="-232.99100000000001"/>
    <n v="1"/>
    <n v="54.08"/>
    <n v="88460"/>
    <x v="0"/>
    <x v="2"/>
  </r>
  <r>
    <n v="24748"/>
    <s v="Critical"/>
    <n v="0.09"/>
    <n v="20.99"/>
    <n v="4.8099999999999996"/>
    <n v="2066"/>
    <x v="1"/>
    <s v="Claudia Webb"/>
    <s v="Express Air"/>
    <x v="1"/>
    <x v="1"/>
    <s v="Telephones and Communication"/>
    <s v="Medium Box"/>
    <x v="465"/>
    <n v="0.57999999999999996"/>
    <n v="6.9957414058491532"/>
    <s v="United States"/>
    <x v="2"/>
    <x v="13"/>
    <s v="Indian Trail"/>
    <n v="28079"/>
    <x v="89"/>
    <x v="2"/>
    <s v="2015"/>
    <d v="2015-04-01T00:00:00"/>
    <n v="272.69399999999996"/>
    <n v="2"/>
    <n v="38.979999999999997"/>
    <n v="85834"/>
    <x v="0"/>
    <x v="2"/>
  </r>
  <r>
    <n v="22086"/>
    <s v="Critical"/>
    <n v="0.06"/>
    <n v="1.68"/>
    <n v="1"/>
    <n v="3177"/>
    <x v="1"/>
    <s v="Laurie Petty"/>
    <s v="Regular Air"/>
    <x v="2"/>
    <x v="0"/>
    <s v="Pens &amp; Art Supplies"/>
    <s v="Wrap Bag"/>
    <x v="134"/>
    <n v="0.35"/>
    <n v="-152.54335260115607"/>
    <s v="United States"/>
    <x v="2"/>
    <x v="9"/>
    <s v="Jupiter"/>
    <n v="33458"/>
    <x v="89"/>
    <x v="2"/>
    <s v="2015"/>
    <d v="2015-04-02T00:00:00"/>
    <n v="-1319.5"/>
    <n v="5"/>
    <n v="8.65"/>
    <n v="90819"/>
    <x v="0"/>
    <x v="2"/>
  </r>
  <r>
    <n v="22736"/>
    <s v="Medium"/>
    <n v="0.08"/>
    <n v="67.28"/>
    <n v="19.989999999999998"/>
    <n v="568"/>
    <x v="1"/>
    <s v="Peter McConnell"/>
    <s v="Express Air"/>
    <x v="2"/>
    <x v="0"/>
    <s v="Binders and Binder Accessories"/>
    <s v="Small Box"/>
    <x v="629"/>
    <n v="0.4"/>
    <n v="0.21082247266862938"/>
    <s v="United States"/>
    <x v="2"/>
    <x v="2"/>
    <s v="Columbus"/>
    <n v="39701"/>
    <x v="90"/>
    <x v="3"/>
    <s v="2015"/>
    <d v="2015-04-03T00:00:00"/>
    <n v="224.85059999999999"/>
    <n v="16"/>
    <n v="1066.54"/>
    <n v="88882"/>
    <x v="0"/>
    <x v="3"/>
  </r>
  <r>
    <n v="24880"/>
    <s v="High"/>
    <n v="0.05"/>
    <n v="6.48"/>
    <n v="8.4"/>
    <n v="623"/>
    <x v="0"/>
    <s v="Jenny Petty"/>
    <s v="Regular Air"/>
    <x v="1"/>
    <x v="0"/>
    <s v="Paper"/>
    <s v="Small Box"/>
    <x v="630"/>
    <n v="0.37"/>
    <n v="-1.6522841083290751"/>
    <s v="United States"/>
    <x v="3"/>
    <x v="47"/>
    <s v="Manchester"/>
    <n v="3101"/>
    <x v="90"/>
    <x v="3"/>
    <s v="2015"/>
    <d v="2015-04-03T00:00:00"/>
    <n v="-226.34640000000002"/>
    <n v="21"/>
    <n v="136.99"/>
    <n v="91433"/>
    <x v="0"/>
    <x v="3"/>
  </r>
  <r>
    <n v="24881"/>
    <s v="High"/>
    <n v="0.05"/>
    <n v="55.99"/>
    <n v="5"/>
    <n v="624"/>
    <x v="0"/>
    <s v="Terry Klein"/>
    <s v="Regular Air"/>
    <x v="1"/>
    <x v="1"/>
    <s v="Telephones and Communication"/>
    <s v="Small Pack"/>
    <x v="624"/>
    <n v="0.8"/>
    <n v="-2.8298695652173911"/>
    <s v="United States"/>
    <x v="3"/>
    <x v="43"/>
    <s v="Rutland"/>
    <n v="5701"/>
    <x v="90"/>
    <x v="3"/>
    <s v="2015"/>
    <d v="2015-04-01T00:00:00"/>
    <n v="-281.17583999999999"/>
    <n v="2"/>
    <n v="99.36"/>
    <n v="91433"/>
    <x v="0"/>
    <x v="3"/>
  </r>
  <r>
    <n v="19139"/>
    <s v="High"/>
    <n v="0.09"/>
    <n v="35.99"/>
    <n v="1.1000000000000001"/>
    <n v="1849"/>
    <x v="1"/>
    <s v="Michelle Steele"/>
    <s v="Regular Air"/>
    <x v="2"/>
    <x v="1"/>
    <s v="Telephones and Communication"/>
    <s v="Small Box"/>
    <x v="61"/>
    <n v="0.55000000000000004"/>
    <n v="8.6884288985676447E-2"/>
    <s v="United States"/>
    <x v="2"/>
    <x v="18"/>
    <s v="Enterprise"/>
    <n v="36330"/>
    <x v="90"/>
    <x v="3"/>
    <s v="2015"/>
    <d v="2015-04-03T00:00:00"/>
    <n v="19.350000000000001"/>
    <n v="8"/>
    <n v="222.71"/>
    <n v="89697"/>
    <x v="0"/>
    <x v="3"/>
  </r>
  <r>
    <n v="19140"/>
    <s v="High"/>
    <n v="0.01"/>
    <n v="125.99"/>
    <n v="2.5"/>
    <n v="1849"/>
    <x v="1"/>
    <s v="Michelle Steele"/>
    <s v="Regular Air"/>
    <x v="2"/>
    <x v="1"/>
    <s v="Telephones and Communication"/>
    <s v="Small Box"/>
    <x v="306"/>
    <n v="0.6"/>
    <n v="-4.3888717576637033"/>
    <s v="United States"/>
    <x v="2"/>
    <x v="18"/>
    <s v="Enterprise"/>
    <n v="36330"/>
    <x v="90"/>
    <x v="3"/>
    <s v="2015"/>
    <d v="2015-04-02T00:00:00"/>
    <n v="-967.83399999999995"/>
    <n v="2"/>
    <n v="220.52"/>
    <n v="89697"/>
    <x v="0"/>
    <x v="3"/>
  </r>
  <r>
    <n v="20270"/>
    <s v="Not Specified"/>
    <n v="0.03"/>
    <n v="142.86000000000001"/>
    <n v="19.989999999999998"/>
    <n v="2859"/>
    <x v="0"/>
    <s v="Brad H Blake"/>
    <s v="Regular Air"/>
    <x v="3"/>
    <x v="0"/>
    <s v="Storage &amp; Organization"/>
    <s v="Small Box"/>
    <x v="631"/>
    <n v="0.56000000000000005"/>
    <n v="-2.5480100363910307E-3"/>
    <s v="United States"/>
    <x v="2"/>
    <x v="9"/>
    <s v="Gainesville"/>
    <n v="32601"/>
    <x v="90"/>
    <x v="3"/>
    <s v="2015"/>
    <d v="2015-04-03T00:00:00"/>
    <n v="-8.3881000000000014"/>
    <n v="23"/>
    <n v="3292.02"/>
    <n v="88281"/>
    <x v="0"/>
    <x v="3"/>
  </r>
  <r>
    <n v="19517"/>
    <s v="Critical"/>
    <n v="0.06"/>
    <n v="60.98"/>
    <n v="30"/>
    <n v="3224"/>
    <x v="0"/>
    <s v="Claudia White"/>
    <s v="Delivery Truck"/>
    <x v="0"/>
    <x v="2"/>
    <s v="Chairs &amp; Chairmats"/>
    <s v="Jumbo Drum"/>
    <x v="632"/>
    <n v="0.7"/>
    <n v="-0.5884670373312153"/>
    <s v="United States"/>
    <x v="2"/>
    <x v="34"/>
    <s v="Gallatin"/>
    <n v="37066"/>
    <x v="90"/>
    <x v="3"/>
    <s v="2015"/>
    <d v="2015-04-02T00:00:00"/>
    <n v="-74.088000000000008"/>
    <n v="2"/>
    <n v="125.9"/>
    <n v="86508"/>
    <x v="0"/>
    <x v="3"/>
  </r>
  <r>
    <n v="23267"/>
    <s v="Low"/>
    <n v="0.06"/>
    <n v="5.18"/>
    <n v="2.04"/>
    <n v="3246"/>
    <x v="0"/>
    <s v="Wanda Harris"/>
    <s v="Regular Air"/>
    <x v="0"/>
    <x v="0"/>
    <s v="Paper"/>
    <s v="Wrap Bag"/>
    <x v="263"/>
    <n v="0.36"/>
    <n v="8.9222323879231485E-2"/>
    <s v="United States"/>
    <x v="3"/>
    <x v="47"/>
    <s v="Hudson"/>
    <n v="3051"/>
    <x v="90"/>
    <x v="3"/>
    <s v="2015"/>
    <d v="2015-04-01T00:00:00"/>
    <n v="1.9504000000000001"/>
    <n v="4"/>
    <n v="21.86"/>
    <n v="88330"/>
    <x v="0"/>
    <x v="3"/>
  </r>
  <r>
    <n v="20447"/>
    <s v="Medium"/>
    <n v="0.06"/>
    <n v="11.33"/>
    <n v="6.12"/>
    <n v="3306"/>
    <x v="0"/>
    <s v="Claire Warren"/>
    <s v="Regular Air"/>
    <x v="0"/>
    <x v="0"/>
    <s v="Appliances"/>
    <s v="Medium Box"/>
    <x v="633"/>
    <n v="0.42"/>
    <n v="-0.9035187287173666"/>
    <s v="United States"/>
    <x v="3"/>
    <x v="22"/>
    <s v="New London"/>
    <n v="6320"/>
    <x v="90"/>
    <x v="3"/>
    <s v="2015"/>
    <d v="2015-04-03T00:00:00"/>
    <n v="-15.92"/>
    <n v="1"/>
    <n v="17.62"/>
    <n v="90461"/>
    <x v="0"/>
    <x v="3"/>
  </r>
  <r>
    <n v="25158"/>
    <s v="Critical"/>
    <n v="0"/>
    <n v="161.55000000000001"/>
    <n v="19.989999999999998"/>
    <n v="197"/>
    <x v="0"/>
    <s v="Samantha Weaver"/>
    <s v="Regular Air"/>
    <x v="0"/>
    <x v="0"/>
    <s v="Storage &amp; Organization"/>
    <s v="Small Box"/>
    <x v="15"/>
    <n v="0.66"/>
    <n v="0.37541508790664468"/>
    <s v="United States"/>
    <x v="0"/>
    <x v="38"/>
    <s v="Overland Park"/>
    <n v="66212"/>
    <x v="91"/>
    <x v="3"/>
    <s v="2015"/>
    <d v="2015-04-04T00:00:00"/>
    <n v="1167.1580000000001"/>
    <n v="19"/>
    <n v="3108.98"/>
    <n v="88921"/>
    <x v="0"/>
    <x v="3"/>
  </r>
  <r>
    <n v="7158"/>
    <s v="Critical"/>
    <n v="0"/>
    <n v="161.55000000000001"/>
    <n v="19.989999999999998"/>
    <n v="198"/>
    <x v="0"/>
    <s v="Leroy Blanchard"/>
    <s v="Regular Air"/>
    <x v="0"/>
    <x v="0"/>
    <s v="Storage &amp; Organization"/>
    <s v="Small Box"/>
    <x v="15"/>
    <n v="0.66"/>
    <n v="8.0552083209320974E-2"/>
    <s v="United States"/>
    <x v="0"/>
    <x v="26"/>
    <s v="Detroit"/>
    <n v="48138"/>
    <x v="91"/>
    <x v="3"/>
    <s v="2015"/>
    <d v="2015-04-04T00:00:00"/>
    <n v="1014.9200000000001"/>
    <n v="77"/>
    <n v="12599.55"/>
    <n v="51072"/>
    <x v="0"/>
    <x v="3"/>
  </r>
  <r>
    <n v="21203"/>
    <s v="Medium"/>
    <n v="0.03"/>
    <n v="60.89"/>
    <n v="32.409999999999997"/>
    <n v="228"/>
    <x v="0"/>
    <s v="Colleen Andrews"/>
    <s v="Delivery Truck"/>
    <x v="0"/>
    <x v="2"/>
    <s v="Chairs &amp; Chairmats"/>
    <s v="Jumbo Drum"/>
    <x v="634"/>
    <n v="0.56000000000000005"/>
    <n v="8.0698794645830088E-2"/>
    <s v="United States"/>
    <x v="2"/>
    <x v="13"/>
    <s v="Mint Hill"/>
    <n v="28227"/>
    <x v="91"/>
    <x v="3"/>
    <s v="2015"/>
    <d v="2015-04-03T00:00:00"/>
    <n v="36.353999999999999"/>
    <n v="7"/>
    <n v="450.49"/>
    <n v="88527"/>
    <x v="0"/>
    <x v="3"/>
  </r>
  <r>
    <n v="20176"/>
    <s v="Not Specified"/>
    <n v="0.03"/>
    <n v="300.98"/>
    <n v="54.92"/>
    <n v="1112"/>
    <x v="1"/>
    <s v="Luis Kerr"/>
    <s v="Delivery Truck"/>
    <x v="3"/>
    <x v="2"/>
    <s v="Bookcases"/>
    <s v="Jumbo Box"/>
    <x v="635"/>
    <n v="0.55000000000000004"/>
    <n v="0.36072724798884293"/>
    <s v="United States"/>
    <x v="1"/>
    <x v="7"/>
    <s v="Yucaipa"/>
    <n v="92399"/>
    <x v="91"/>
    <x v="3"/>
    <s v="2015"/>
    <d v="2015-04-04T00:00:00"/>
    <n v="1272.5808"/>
    <n v="12"/>
    <n v="3527.82"/>
    <n v="90832"/>
    <x v="0"/>
    <x v="3"/>
  </r>
  <r>
    <n v="20177"/>
    <s v="Not Specified"/>
    <n v="0.02"/>
    <n v="2550.14"/>
    <n v="29.7"/>
    <n v="1112"/>
    <x v="1"/>
    <s v="Luis Kerr"/>
    <s v="Delivery Truck"/>
    <x v="3"/>
    <x v="1"/>
    <s v="Office Machines"/>
    <s v="Jumbo Drum"/>
    <x v="636"/>
    <n v="0.56999999999999995"/>
    <n v="-1.1474027112453467"/>
    <s v="United States"/>
    <x v="1"/>
    <x v="7"/>
    <s v="Yucaipa"/>
    <n v="92399"/>
    <x v="91"/>
    <x v="3"/>
    <s v="2015"/>
    <d v="2015-04-04T00:00:00"/>
    <n v="-5390.7388920000003"/>
    <n v="2"/>
    <n v="4698.21"/>
    <n v="90832"/>
    <x v="0"/>
    <x v="3"/>
  </r>
  <r>
    <n v="20600"/>
    <s v="Not Specified"/>
    <n v="0.03"/>
    <n v="19.989999999999998"/>
    <n v="11.17"/>
    <n v="1777"/>
    <x v="1"/>
    <s v="Miriam Greenberg"/>
    <s v="Regular Air"/>
    <x v="3"/>
    <x v="2"/>
    <s v="Office Furnishings"/>
    <s v="Large Box"/>
    <x v="148"/>
    <n v="0.6"/>
    <n v="-8.2971265053058282E-2"/>
    <s v="United States"/>
    <x v="0"/>
    <x v="0"/>
    <s v="Valparaiso"/>
    <n v="46383"/>
    <x v="91"/>
    <x v="3"/>
    <s v="2015"/>
    <d v="2015-04-03T00:00:00"/>
    <n v="-20.876399999999997"/>
    <n v="12"/>
    <n v="251.61"/>
    <n v="89942"/>
    <x v="0"/>
    <x v="3"/>
  </r>
  <r>
    <n v="18400"/>
    <s v="High"/>
    <n v="0.04"/>
    <n v="90.24"/>
    <n v="0.99"/>
    <n v="2667"/>
    <x v="1"/>
    <s v="Pat Baker"/>
    <s v="Regular Air"/>
    <x v="1"/>
    <x v="0"/>
    <s v="Appliances"/>
    <s v="Small Box"/>
    <x v="637"/>
    <n v="0.56000000000000005"/>
    <n v="0.69"/>
    <s v="United States"/>
    <x v="3"/>
    <x v="28"/>
    <s v="Lakewood"/>
    <n v="44107"/>
    <x v="91"/>
    <x v="3"/>
    <s v="2015"/>
    <d v="2015-04-04T00:00:00"/>
    <n v="246.2748"/>
    <n v="4"/>
    <n v="356.92"/>
    <n v="87831"/>
    <x v="0"/>
    <x v="3"/>
  </r>
  <r>
    <n v="18401"/>
    <s v="High"/>
    <n v="0.09"/>
    <n v="47.9"/>
    <n v="5.86"/>
    <n v="2667"/>
    <x v="1"/>
    <s v="Pat Baker"/>
    <s v="Express Air"/>
    <x v="1"/>
    <x v="0"/>
    <s v="Paper"/>
    <s v="Small Box"/>
    <x v="428"/>
    <n v="0.37"/>
    <n v="0.69"/>
    <s v="United States"/>
    <x v="3"/>
    <x v="28"/>
    <s v="Lakewood"/>
    <n v="44107"/>
    <x v="91"/>
    <x v="3"/>
    <s v="2015"/>
    <d v="2015-04-04T00:00:00"/>
    <n v="93.950399999999988"/>
    <n v="3"/>
    <n v="136.16"/>
    <n v="87831"/>
    <x v="0"/>
    <x v="3"/>
  </r>
  <r>
    <n v="24817"/>
    <s v="Medium"/>
    <n v="0.1"/>
    <n v="37.94"/>
    <n v="5.08"/>
    <n v="2957"/>
    <x v="0"/>
    <s v="Francis I Davis"/>
    <s v="Express Air"/>
    <x v="3"/>
    <x v="0"/>
    <s v="Paper"/>
    <s v="Wrap Bag"/>
    <x v="354"/>
    <n v="0.38"/>
    <n v="0.69"/>
    <s v="United States"/>
    <x v="0"/>
    <x v="31"/>
    <s v="Milwaukee"/>
    <n v="53209"/>
    <x v="91"/>
    <x v="3"/>
    <s v="2015"/>
    <d v="2015-04-04T00:00:00"/>
    <n v="95.054399999999987"/>
    <n v="4"/>
    <n v="137.76"/>
    <n v="90264"/>
    <x v="0"/>
    <x v="3"/>
  </r>
  <r>
    <n v="19950"/>
    <s v="Medium"/>
    <n v="0.01"/>
    <n v="4.91"/>
    <n v="0.5"/>
    <n v="114"/>
    <x v="1"/>
    <s v="Ron Newton"/>
    <s v="Regular Air"/>
    <x v="1"/>
    <x v="0"/>
    <s v="Labels"/>
    <s v="Small Box"/>
    <x v="310"/>
    <n v="0.36"/>
    <n v="0.69"/>
    <s v="United States"/>
    <x v="1"/>
    <x v="14"/>
    <s v="Lake Oswego"/>
    <n v="97035"/>
    <x v="92"/>
    <x v="3"/>
    <s v="2015"/>
    <d v="2015-04-06T00:00:00"/>
    <n v="40.247699999999995"/>
    <n v="12"/>
    <n v="58.33"/>
    <n v="89584"/>
    <x v="0"/>
    <x v="3"/>
  </r>
  <r>
    <n v="19951"/>
    <s v="Medium"/>
    <n v="0.09"/>
    <n v="4"/>
    <n v="1.3"/>
    <n v="114"/>
    <x v="1"/>
    <s v="Ron Newton"/>
    <s v="Express Air"/>
    <x v="1"/>
    <x v="0"/>
    <s v="Paper"/>
    <s v="Wrap Bag"/>
    <x v="106"/>
    <n v="0.37"/>
    <n v="0.69"/>
    <s v="United States"/>
    <x v="1"/>
    <x v="14"/>
    <s v="Lake Oswego"/>
    <n v="97035"/>
    <x v="92"/>
    <x v="3"/>
    <s v="2015"/>
    <d v="2015-04-06T00:00:00"/>
    <n v="14.0898"/>
    <n v="5"/>
    <n v="20.420000000000002"/>
    <n v="89584"/>
    <x v="0"/>
    <x v="3"/>
  </r>
  <r>
    <n v="1950"/>
    <s v="Medium"/>
    <n v="0.01"/>
    <n v="4.91"/>
    <n v="0.5"/>
    <n v="117"/>
    <x v="1"/>
    <s v="Linda Weiss"/>
    <s v="Regular Air"/>
    <x v="1"/>
    <x v="0"/>
    <s v="Labels"/>
    <s v="Small Box"/>
    <x v="310"/>
    <n v="0.36"/>
    <n v="0.49050161953952554"/>
    <s v="United States"/>
    <x v="1"/>
    <x v="6"/>
    <s v="Seattle"/>
    <n v="98103"/>
    <x v="92"/>
    <x v="3"/>
    <s v="2015"/>
    <d v="2015-04-06T00:00:00"/>
    <n v="112.06"/>
    <n v="47"/>
    <n v="228.46"/>
    <n v="13959"/>
    <x v="0"/>
    <x v="3"/>
  </r>
  <r>
    <n v="1951"/>
    <s v="Medium"/>
    <n v="0.09"/>
    <n v="4"/>
    <n v="1.3"/>
    <n v="117"/>
    <x v="1"/>
    <s v="Linda Weiss"/>
    <s v="Express Air"/>
    <x v="1"/>
    <x v="0"/>
    <s v="Paper"/>
    <s v="Wrap Bag"/>
    <x v="106"/>
    <n v="0.37"/>
    <n v="0.21633810076021132"/>
    <s v="United States"/>
    <x v="1"/>
    <x v="6"/>
    <s v="Seattle"/>
    <n v="98103"/>
    <x v="92"/>
    <x v="3"/>
    <s v="2015"/>
    <d v="2015-04-06T00:00:00"/>
    <n v="16.79"/>
    <n v="19"/>
    <n v="77.61"/>
    <n v="13959"/>
    <x v="0"/>
    <x v="3"/>
  </r>
  <r>
    <n v="20641"/>
    <s v="Low"/>
    <n v="0.04"/>
    <n v="8.33"/>
    <n v="1.99"/>
    <n v="321"/>
    <x v="0"/>
    <s v="Arthur Lowe Nash"/>
    <s v="Regular Air"/>
    <x v="2"/>
    <x v="1"/>
    <s v="Computer Peripherals"/>
    <s v="Small Pack"/>
    <x v="375"/>
    <n v="0.52"/>
    <n v="0.11059269162210336"/>
    <s v="United States"/>
    <x v="3"/>
    <x v="5"/>
    <s v="Potomac"/>
    <n v="20854"/>
    <x v="92"/>
    <x v="3"/>
    <s v="2015"/>
    <d v="2015-04-09T00:00:00"/>
    <n v="9.9267999999999983"/>
    <n v="11"/>
    <n v="89.76"/>
    <n v="91057"/>
    <x v="0"/>
    <x v="3"/>
  </r>
  <r>
    <n v="24028"/>
    <s v="High"/>
    <n v="0.01"/>
    <n v="59.76"/>
    <n v="9.7100000000000009"/>
    <n v="911"/>
    <x v="1"/>
    <s v="Marsha P Joyner"/>
    <s v="Regular Air"/>
    <x v="3"/>
    <x v="0"/>
    <s v="Storage &amp; Organization"/>
    <s v="Small Box"/>
    <x v="638"/>
    <n v="0.56999999999999995"/>
    <n v="0.69"/>
    <s v="United States"/>
    <x v="3"/>
    <x v="44"/>
    <s v="Wheeling"/>
    <n v="26003"/>
    <x v="92"/>
    <x v="3"/>
    <s v="2015"/>
    <d v="2015-04-06T00:00:00"/>
    <n v="354.32879999999994"/>
    <n v="8"/>
    <n v="513.52"/>
    <n v="90186"/>
    <x v="0"/>
    <x v="3"/>
  </r>
  <r>
    <n v="24298"/>
    <s v="Low"/>
    <n v="0.1"/>
    <n v="2.2200000000000002"/>
    <n v="5"/>
    <n v="975"/>
    <x v="0"/>
    <s v="Francis Evans"/>
    <s v="Regular Air"/>
    <x v="3"/>
    <x v="0"/>
    <s v="Appliances"/>
    <s v="Small Box"/>
    <x v="639"/>
    <n v="0.55000000000000004"/>
    <n v="-2.4226363636363635"/>
    <s v="United States"/>
    <x v="3"/>
    <x v="35"/>
    <s v="Boston"/>
    <n v="2108"/>
    <x v="92"/>
    <x v="3"/>
    <s v="2015"/>
    <d v="2015-04-09T00:00:00"/>
    <n v="-21.319199999999999"/>
    <n v="3"/>
    <n v="8.8000000000000007"/>
    <n v="87260"/>
    <x v="0"/>
    <x v="3"/>
  </r>
  <r>
    <n v="25013"/>
    <s v="Medium"/>
    <n v="0.03"/>
    <n v="19.04"/>
    <n v="6.38"/>
    <n v="1590"/>
    <x v="0"/>
    <s v="Lucille Buchanan"/>
    <s v="Express Air"/>
    <x v="3"/>
    <x v="2"/>
    <s v="Office Furnishings"/>
    <s v="Small Box"/>
    <x v="640"/>
    <n v="0.56000000000000005"/>
    <n v="0.58177879608414906"/>
    <s v="United States"/>
    <x v="3"/>
    <x v="28"/>
    <s v="Willoughby"/>
    <n v="44094"/>
    <x v="92"/>
    <x v="3"/>
    <s v="2015"/>
    <d v="2015-04-04T00:00:00"/>
    <n v="83.793599999999998"/>
    <n v="7"/>
    <n v="144.03"/>
    <n v="86668"/>
    <x v="0"/>
    <x v="3"/>
  </r>
  <r>
    <n v="25011"/>
    <s v="Medium"/>
    <n v="0.02"/>
    <n v="5.53"/>
    <n v="6.98"/>
    <n v="1593"/>
    <x v="0"/>
    <s v="Ronald O'Neill"/>
    <s v="Regular Air"/>
    <x v="3"/>
    <x v="0"/>
    <s v="Binders and Binder Accessories"/>
    <s v="Small Box"/>
    <x v="641"/>
    <n v="0.39"/>
    <n v="-1.5944216349108786"/>
    <s v="United States"/>
    <x v="0"/>
    <x v="21"/>
    <s v="Bartlesville"/>
    <n v="74006"/>
    <x v="92"/>
    <x v="3"/>
    <s v="2015"/>
    <d v="2015-04-06T00:00:00"/>
    <n v="-77.823719999999994"/>
    <n v="8"/>
    <n v="48.81"/>
    <n v="86668"/>
    <x v="0"/>
    <x v="3"/>
  </r>
  <r>
    <n v="566"/>
    <s v="Not Specified"/>
    <n v="0.02"/>
    <n v="60.98"/>
    <n v="49"/>
    <n v="1733"/>
    <x v="1"/>
    <s v="Nina Horne Kelly"/>
    <s v="Regular Air"/>
    <x v="0"/>
    <x v="0"/>
    <s v="Appliances"/>
    <s v="Large Box"/>
    <x v="499"/>
    <n v="0.59"/>
    <n v="-0.31257725732942054"/>
    <s v="United States"/>
    <x v="3"/>
    <x v="32"/>
    <s v="Washington"/>
    <n v="20012"/>
    <x v="92"/>
    <x v="3"/>
    <s v="2015"/>
    <d v="2015-04-06T00:00:00"/>
    <n v="-662.52"/>
    <n v="34"/>
    <n v="2119.54"/>
    <n v="3841"/>
    <x v="0"/>
    <x v="3"/>
  </r>
  <r>
    <n v="567"/>
    <s v="Not Specified"/>
    <n v="0.02"/>
    <n v="1270.99"/>
    <n v="19.989999999999998"/>
    <n v="1733"/>
    <x v="1"/>
    <s v="Nina Horne Kelly"/>
    <s v="Regular Air"/>
    <x v="0"/>
    <x v="0"/>
    <s v="Binders and Binder Accessories"/>
    <s v="Small Box"/>
    <x v="202"/>
    <n v="0.35"/>
    <n v="0.20176572615847929"/>
    <s v="United States"/>
    <x v="3"/>
    <x v="32"/>
    <s v="Washington"/>
    <n v="20012"/>
    <x v="92"/>
    <x v="3"/>
    <s v="2015"/>
    <d v="2015-04-06T00:00:00"/>
    <n v="9228.2255999999998"/>
    <n v="36"/>
    <n v="45737.33"/>
    <n v="3841"/>
    <x v="0"/>
    <x v="3"/>
  </r>
  <r>
    <n v="18566"/>
    <s v="Not Specified"/>
    <n v="0.02"/>
    <n v="60.98"/>
    <n v="49"/>
    <n v="1734"/>
    <x v="1"/>
    <s v="Christopher Meadows"/>
    <s v="Regular Air"/>
    <x v="0"/>
    <x v="0"/>
    <s v="Appliances"/>
    <s v="Large Box"/>
    <x v="499"/>
    <n v="0.59"/>
    <n v="-1.062752646775746"/>
    <s v="United States"/>
    <x v="3"/>
    <x v="8"/>
    <s v="Harrison"/>
    <n v="10528"/>
    <x v="92"/>
    <x v="3"/>
    <s v="2015"/>
    <d v="2015-04-06T00:00:00"/>
    <n v="-596.26800000000003"/>
    <n v="9"/>
    <n v="561.05999999999995"/>
    <n v="88443"/>
    <x v="0"/>
    <x v="3"/>
  </r>
  <r>
    <n v="18567"/>
    <s v="Not Specified"/>
    <n v="0.02"/>
    <n v="1270.99"/>
    <n v="19.989999999999998"/>
    <n v="1734"/>
    <x v="1"/>
    <s v="Christopher Meadows"/>
    <s v="Regular Air"/>
    <x v="0"/>
    <x v="0"/>
    <s v="Binders and Binder Accessories"/>
    <s v="Small Box"/>
    <x v="202"/>
    <n v="0.35"/>
    <n v="0.69"/>
    <s v="United States"/>
    <x v="3"/>
    <x v="8"/>
    <s v="Harrison"/>
    <n v="10528"/>
    <x v="92"/>
    <x v="3"/>
    <s v="2015"/>
    <d v="2015-04-06T00:00:00"/>
    <n v="7889.6876999999995"/>
    <n v="9"/>
    <n v="11434.33"/>
    <n v="88443"/>
    <x v="0"/>
    <x v="3"/>
  </r>
  <r>
    <n v="18568"/>
    <s v="Not Specified"/>
    <n v="0.05"/>
    <n v="205.99"/>
    <n v="8.99"/>
    <n v="1734"/>
    <x v="1"/>
    <s v="Christopher Meadows"/>
    <s v="Express Air"/>
    <x v="0"/>
    <x v="1"/>
    <s v="Telephones and Communication"/>
    <s v="Small Box"/>
    <x v="336"/>
    <n v="0.6"/>
    <n v="0.47869150636062979"/>
    <s v="United States"/>
    <x v="3"/>
    <x v="8"/>
    <s v="Harrison"/>
    <n v="10528"/>
    <x v="92"/>
    <x v="3"/>
    <s v="2015"/>
    <d v="2015-04-06T00:00:00"/>
    <n v="1545.8097600000001"/>
    <n v="19"/>
    <n v="3229.24"/>
    <n v="88443"/>
    <x v="0"/>
    <x v="3"/>
  </r>
  <r>
    <n v="22246"/>
    <s v="Low"/>
    <n v="0.1"/>
    <n v="10.44"/>
    <n v="5.75"/>
    <n v="1918"/>
    <x v="0"/>
    <s v="Hannah Tyson"/>
    <s v="Express Air"/>
    <x v="1"/>
    <x v="0"/>
    <s v="Binders and Binder Accessories"/>
    <s v="Small Box"/>
    <x v="642"/>
    <n v="0.39"/>
    <n v="0.74817900499880974"/>
    <s v="United States"/>
    <x v="2"/>
    <x v="4"/>
    <s v="Paragould"/>
    <n v="72450"/>
    <x v="92"/>
    <x v="3"/>
    <s v="2015"/>
    <d v="2015-04-11T00:00:00"/>
    <n v="125.72399999999999"/>
    <n v="17"/>
    <n v="168.04"/>
    <n v="85898"/>
    <x v="0"/>
    <x v="3"/>
  </r>
  <r>
    <n v="21573"/>
    <s v="Critical"/>
    <n v="0.06"/>
    <n v="6.48"/>
    <n v="7.49"/>
    <n v="2014"/>
    <x v="1"/>
    <s v="Cathy Simon"/>
    <s v="Regular Air"/>
    <x v="1"/>
    <x v="0"/>
    <s v="Paper"/>
    <s v="Small Box"/>
    <x v="626"/>
    <n v="0.37"/>
    <n v="-2.5555852128653407"/>
    <s v="United States"/>
    <x v="0"/>
    <x v="20"/>
    <s v="Council Bluffs"/>
    <n v="51503"/>
    <x v="92"/>
    <x v="3"/>
    <s v="2015"/>
    <d v="2015-04-04T00:00:00"/>
    <n v="-191.49"/>
    <n v="12"/>
    <n v="74.930000000000007"/>
    <n v="88368"/>
    <x v="0"/>
    <x v="3"/>
  </r>
  <r>
    <n v="20157"/>
    <s v="Medium"/>
    <n v="0.02"/>
    <n v="63.94"/>
    <n v="14.48"/>
    <n v="2441"/>
    <x v="0"/>
    <s v="Kenneth Capps"/>
    <s v="Regular Air"/>
    <x v="2"/>
    <x v="2"/>
    <s v="Office Furnishings"/>
    <s v="Small Box"/>
    <x v="643"/>
    <n v="0.46"/>
    <n v="-0.14114414541355502"/>
    <s v="United States"/>
    <x v="2"/>
    <x v="9"/>
    <s v="Melbourne"/>
    <n v="32935"/>
    <x v="92"/>
    <x v="3"/>
    <s v="2015"/>
    <d v="2015-04-04T00:00:00"/>
    <n v="-100.17"/>
    <n v="11"/>
    <n v="709.7"/>
    <n v="89300"/>
    <x v="0"/>
    <x v="3"/>
  </r>
  <r>
    <n v="20158"/>
    <s v="Medium"/>
    <n v="0.01"/>
    <n v="5.0199999999999996"/>
    <n v="5.14"/>
    <n v="2442"/>
    <x v="0"/>
    <s v="Natalie Aldridge"/>
    <s v="Regular Air"/>
    <x v="2"/>
    <x v="1"/>
    <s v="Computer Peripherals"/>
    <s v="Small Pack"/>
    <x v="115"/>
    <n v="0.79"/>
    <n v="-0.14398249452954046"/>
    <s v="United States"/>
    <x v="2"/>
    <x v="9"/>
    <s v="Merritt Island"/>
    <n v="32953"/>
    <x v="92"/>
    <x v="3"/>
    <s v="2015"/>
    <d v="2015-04-06T00:00:00"/>
    <n v="-3.9479999999999995"/>
    <n v="5"/>
    <n v="27.42"/>
    <n v="89300"/>
    <x v="0"/>
    <x v="3"/>
  </r>
  <r>
    <n v="6525"/>
    <s v="Low"/>
    <n v="0"/>
    <n v="35.99"/>
    <n v="0.99"/>
    <n v="2548"/>
    <x v="1"/>
    <s v="Wayne Bass"/>
    <s v="Regular Air"/>
    <x v="0"/>
    <x v="1"/>
    <s v="Telephones and Communication"/>
    <s v="Small Pack"/>
    <x v="644"/>
    <n v="0.35"/>
    <n v="0.56853550085613536"/>
    <s v="United States"/>
    <x v="1"/>
    <x v="7"/>
    <s v="Los Angeles"/>
    <n v="90068"/>
    <x v="92"/>
    <x v="3"/>
    <s v="2015"/>
    <d v="2015-04-11T00:00:00"/>
    <n v="840.05099999999993"/>
    <n v="46"/>
    <n v="1477.57"/>
    <n v="46436"/>
    <x v="0"/>
    <x v="3"/>
  </r>
  <r>
    <n v="24525"/>
    <s v="Low"/>
    <n v="0"/>
    <n v="35.99"/>
    <n v="0.99"/>
    <n v="2551"/>
    <x v="0"/>
    <s v="Joan Bowers"/>
    <s v="Regular Air"/>
    <x v="0"/>
    <x v="1"/>
    <s v="Telephones and Communication"/>
    <s v="Small Pack"/>
    <x v="644"/>
    <n v="0.35"/>
    <n v="0.69"/>
    <s v="United States"/>
    <x v="3"/>
    <x v="29"/>
    <s v="York"/>
    <n v="17403"/>
    <x v="92"/>
    <x v="3"/>
    <s v="2015"/>
    <d v="2015-04-11T00:00:00"/>
    <n v="265.96049999999997"/>
    <n v="12"/>
    <n v="385.45"/>
    <n v="88656"/>
    <x v="0"/>
    <x v="3"/>
  </r>
  <r>
    <n v="21114"/>
    <s v="High"/>
    <n v="0"/>
    <n v="7.38"/>
    <n v="11.51"/>
    <n v="2685"/>
    <x v="0"/>
    <s v="Kathryn Wolfe"/>
    <s v="Regular Air"/>
    <x v="0"/>
    <x v="0"/>
    <s v="Binders and Binder Accessories"/>
    <s v="Small Box"/>
    <x v="645"/>
    <n v="0.36"/>
    <n v="-3.7511904761904757"/>
    <s v="United States"/>
    <x v="3"/>
    <x v="8"/>
    <s v="Plainview"/>
    <n v="11803"/>
    <x v="92"/>
    <x v="3"/>
    <s v="2015"/>
    <d v="2015-04-05T00:00:00"/>
    <n v="-66.170999999999992"/>
    <n v="2"/>
    <n v="17.64"/>
    <n v="89147"/>
    <x v="0"/>
    <x v="3"/>
  </r>
  <r>
    <n v="24911"/>
    <s v="Medium"/>
    <n v="0.1"/>
    <n v="9.3800000000000008"/>
    <n v="4.93"/>
    <n v="3400"/>
    <x v="0"/>
    <s v="Florence Gold"/>
    <s v="Express Air"/>
    <x v="0"/>
    <x v="2"/>
    <s v="Office Furnishings"/>
    <s v="Small Box"/>
    <x v="646"/>
    <n v="0.56999999999999995"/>
    <n v="-0.18198851082633671"/>
    <s v="United States"/>
    <x v="3"/>
    <x v="44"/>
    <s v="Fairmont"/>
    <n v="26554"/>
    <x v="92"/>
    <x v="3"/>
    <s v="2015"/>
    <d v="2015-04-04T00:00:00"/>
    <n v="-24.7104"/>
    <n v="15"/>
    <n v="135.78"/>
    <n v="87537"/>
    <x v="0"/>
    <x v="3"/>
  </r>
  <r>
    <n v="19364"/>
    <s v="High"/>
    <n v="0.01"/>
    <n v="2.08"/>
    <n v="5.33"/>
    <n v="635"/>
    <x v="1"/>
    <s v="Juan Justice"/>
    <s v="Regular Air"/>
    <x v="3"/>
    <x v="2"/>
    <s v="Office Furnishings"/>
    <s v="Small Box"/>
    <x v="138"/>
    <n v="0.43"/>
    <n v="-3.6621610169491525"/>
    <s v="United States"/>
    <x v="0"/>
    <x v="11"/>
    <s v="Saint Paul"/>
    <n v="55106"/>
    <x v="93"/>
    <x v="3"/>
    <s v="2015"/>
    <d v="2015-04-05T00:00:00"/>
    <n v="-103.7124"/>
    <n v="12"/>
    <n v="28.32"/>
    <n v="89284"/>
    <x v="0"/>
    <x v="3"/>
  </r>
  <r>
    <n v="19365"/>
    <s v="High"/>
    <n v="0.03"/>
    <n v="370.98"/>
    <n v="99"/>
    <n v="635"/>
    <x v="1"/>
    <s v="Juan Justice"/>
    <s v="Delivery Truck"/>
    <x v="3"/>
    <x v="0"/>
    <s v="Storage &amp; Organization"/>
    <s v="Jumbo Drum"/>
    <x v="647"/>
    <n v="0.65"/>
    <n v="-5.3815517711702586E-2"/>
    <s v="United States"/>
    <x v="0"/>
    <x v="11"/>
    <s v="Saint Paul"/>
    <n v="55106"/>
    <x v="93"/>
    <x v="3"/>
    <s v="2015"/>
    <d v="2015-04-06T00:00:00"/>
    <n v="-124.2864"/>
    <n v="6"/>
    <n v="2309.4899999999998"/>
    <n v="89284"/>
    <x v="0"/>
    <x v="3"/>
  </r>
  <r>
    <n v="5117"/>
    <s v="High"/>
    <n v="0.1"/>
    <n v="22.38"/>
    <n v="15.1"/>
    <n v="1246"/>
    <x v="1"/>
    <s v="Lois Hansen"/>
    <s v="Regular Air"/>
    <x v="1"/>
    <x v="0"/>
    <s v="Binders and Binder Accessories"/>
    <s v="Small Box"/>
    <x v="348"/>
    <n v="0.38"/>
    <n v="-0.19029611667669649"/>
    <s v="United States"/>
    <x v="3"/>
    <x v="8"/>
    <s v="New York City"/>
    <n v="10009"/>
    <x v="93"/>
    <x v="3"/>
    <s v="2015"/>
    <d v="2015-04-06T00:00:00"/>
    <n v="-107.51349999999999"/>
    <n v="26"/>
    <n v="564.98"/>
    <n v="36452"/>
    <x v="0"/>
    <x v="3"/>
  </r>
  <r>
    <n v="5118"/>
    <s v="High"/>
    <n v="0.04"/>
    <n v="6.98"/>
    <n v="2.83"/>
    <n v="1246"/>
    <x v="1"/>
    <s v="Lois Hansen"/>
    <s v="Regular Air"/>
    <x v="1"/>
    <x v="2"/>
    <s v="Office Furnishings"/>
    <s v="Small Pack"/>
    <x v="648"/>
    <n v="0.37"/>
    <n v="0.35534445474204512"/>
    <s v="United States"/>
    <x v="3"/>
    <x v="8"/>
    <s v="New York City"/>
    <n v="10009"/>
    <x v="93"/>
    <x v="3"/>
    <s v="2015"/>
    <d v="2015-04-07T00:00:00"/>
    <n v="46.01"/>
    <n v="18"/>
    <n v="129.47999999999999"/>
    <n v="36452"/>
    <x v="0"/>
    <x v="3"/>
  </r>
  <r>
    <n v="23117"/>
    <s v="High"/>
    <n v="0.1"/>
    <n v="22.38"/>
    <n v="15.1"/>
    <n v="1247"/>
    <x v="1"/>
    <s v="Henry O'Connell"/>
    <s v="Regular Air"/>
    <x v="1"/>
    <x v="0"/>
    <s v="Binders and Binder Accessories"/>
    <s v="Small Box"/>
    <x v="348"/>
    <n v="0.38"/>
    <n v="-0.70681414765630124"/>
    <s v="United States"/>
    <x v="0"/>
    <x v="19"/>
    <s v="Leander"/>
    <n v="78641"/>
    <x v="93"/>
    <x v="3"/>
    <s v="2015"/>
    <d v="2015-04-06T00:00:00"/>
    <n v="-107.51349999999999"/>
    <n v="7"/>
    <n v="152.11000000000001"/>
    <n v="91555"/>
    <x v="0"/>
    <x v="3"/>
  </r>
  <r>
    <n v="23118"/>
    <s v="High"/>
    <n v="0.04"/>
    <n v="6.98"/>
    <n v="2.83"/>
    <n v="1247"/>
    <x v="1"/>
    <s v="Henry O'Connell"/>
    <s v="Regular Air"/>
    <x v="1"/>
    <x v="2"/>
    <s v="Office Furnishings"/>
    <s v="Small Pack"/>
    <x v="648"/>
    <n v="0.37"/>
    <n v="0.69"/>
    <s v="United States"/>
    <x v="0"/>
    <x v="19"/>
    <s v="Leander"/>
    <n v="78641"/>
    <x v="93"/>
    <x v="3"/>
    <s v="2015"/>
    <d v="2015-04-07T00:00:00"/>
    <n v="24.819299999999998"/>
    <n v="5"/>
    <n v="35.97"/>
    <n v="91555"/>
    <x v="0"/>
    <x v="3"/>
  </r>
  <r>
    <n v="25006"/>
    <s v="High"/>
    <n v="0.05"/>
    <n v="85.99"/>
    <n v="0.99"/>
    <n v="1459"/>
    <x v="0"/>
    <s v="Steve Raynor"/>
    <s v="Regular Air"/>
    <x v="2"/>
    <x v="1"/>
    <s v="Telephones and Communication"/>
    <s v="Wrap Bag"/>
    <x v="376"/>
    <n v="0.55000000000000004"/>
    <n v="0.12418049650253736"/>
    <s v="United States"/>
    <x v="2"/>
    <x v="23"/>
    <s v="Taylors"/>
    <n v="29687"/>
    <x v="93"/>
    <x v="3"/>
    <s v="2015"/>
    <d v="2015-04-07T00:00:00"/>
    <n v="36.215999999999994"/>
    <n v="4"/>
    <n v="291.64"/>
    <n v="86734"/>
    <x v="0"/>
    <x v="3"/>
  </r>
  <r>
    <n v="23886"/>
    <s v="Not Specified"/>
    <n v="0.03"/>
    <n v="320.64"/>
    <n v="29.2"/>
    <n v="1891"/>
    <x v="0"/>
    <s v="Gretchen Levine"/>
    <s v="Delivery Truck"/>
    <x v="1"/>
    <x v="2"/>
    <s v="Tables"/>
    <s v="Jumbo Box"/>
    <x v="649"/>
    <n v="0.66"/>
    <n v="0.19241641041254379"/>
    <s v="United States"/>
    <x v="3"/>
    <x v="28"/>
    <s v="Lima"/>
    <n v="45801"/>
    <x v="93"/>
    <x v="3"/>
    <s v="2015"/>
    <d v="2015-04-07T00:00:00"/>
    <n v="429.75435600000003"/>
    <n v="7"/>
    <n v="2233.46"/>
    <n v="90630"/>
    <x v="0"/>
    <x v="3"/>
  </r>
  <r>
    <n v="20849"/>
    <s v="Critical"/>
    <n v="7.0000000000000007E-2"/>
    <n v="200.99"/>
    <n v="4.2"/>
    <n v="2603"/>
    <x v="0"/>
    <s v="Penny Leach"/>
    <s v="Regular Air"/>
    <x v="3"/>
    <x v="1"/>
    <s v="Telephones and Communication"/>
    <s v="Small Box"/>
    <x v="254"/>
    <n v="0.59"/>
    <n v="0.60053766389394203"/>
    <s v="United States"/>
    <x v="3"/>
    <x v="36"/>
    <s v="Hackensack"/>
    <n v="7601"/>
    <x v="93"/>
    <x v="3"/>
    <s v="2015"/>
    <d v="2015-04-06T00:00:00"/>
    <n v="2225.0761200000002"/>
    <n v="22"/>
    <n v="3705.14"/>
    <n v="87383"/>
    <x v="0"/>
    <x v="3"/>
  </r>
  <r>
    <n v="20850"/>
    <s v="Critical"/>
    <n v="0.01"/>
    <n v="297.48"/>
    <n v="18.059999999999999"/>
    <n v="2604"/>
    <x v="0"/>
    <s v="Gina Curry"/>
    <s v="Delivery Truck"/>
    <x v="3"/>
    <x v="1"/>
    <s v="Office Machines"/>
    <s v="Jumbo Drum"/>
    <x v="112"/>
    <n v="0.6"/>
    <n v="-0.35772703731911654"/>
    <s v="United States"/>
    <x v="3"/>
    <x v="36"/>
    <s v="Iselin"/>
    <n v="8830"/>
    <x v="93"/>
    <x v="3"/>
    <s v="2015"/>
    <d v="2015-04-06T00:00:00"/>
    <n v="-338.18083200000001"/>
    <n v="3"/>
    <n v="945.36"/>
    <n v="87383"/>
    <x v="0"/>
    <x v="3"/>
  </r>
  <r>
    <n v="19923"/>
    <s v="Not Specified"/>
    <n v="0.1"/>
    <n v="36.549999999999997"/>
    <n v="13.89"/>
    <n v="2960"/>
    <x v="0"/>
    <s v="Allan Dickinson"/>
    <s v="Regular Air"/>
    <x v="3"/>
    <x v="0"/>
    <s v="Pens &amp; Art Supplies"/>
    <s v="Wrap Bag"/>
    <x v="443"/>
    <n v="0.41"/>
    <n v="-0.23588960286526914"/>
    <s v="United States"/>
    <x v="2"/>
    <x v="4"/>
    <s v="Van Buren"/>
    <n v="72956"/>
    <x v="93"/>
    <x v="3"/>
    <s v="2015"/>
    <d v="2015-04-07T00:00:00"/>
    <n v="-89.572000000000003"/>
    <n v="11"/>
    <n v="379.72"/>
    <n v="90646"/>
    <x v="0"/>
    <x v="3"/>
  </r>
  <r>
    <n v="6014"/>
    <s v="Medium"/>
    <n v="0.04"/>
    <n v="300.98"/>
    <n v="54.92"/>
    <n v="102"/>
    <x v="1"/>
    <s v="Caroline Johnston"/>
    <s v="Delivery Truck"/>
    <x v="2"/>
    <x v="2"/>
    <s v="Bookcases"/>
    <s v="Jumbo Box"/>
    <x v="635"/>
    <n v="0.55000000000000004"/>
    <n v="0.21392841815064365"/>
    <s v="United States"/>
    <x v="3"/>
    <x v="35"/>
    <s v="Boston"/>
    <n v="2129"/>
    <x v="94"/>
    <x v="3"/>
    <s v="2015"/>
    <d v="2015-04-07T00:00:00"/>
    <n v="2023.75"/>
    <n v="31"/>
    <n v="9459.94"/>
    <n v="42599"/>
    <x v="0"/>
    <x v="3"/>
  </r>
  <r>
    <n v="24014"/>
    <s v="Medium"/>
    <n v="0.04"/>
    <n v="300.98"/>
    <n v="54.92"/>
    <n v="107"/>
    <x v="0"/>
    <s v="Lois Hamilton"/>
    <s v="Delivery Truck"/>
    <x v="2"/>
    <x v="2"/>
    <s v="Bookcases"/>
    <s v="Jumbo Box"/>
    <x v="635"/>
    <n v="0.55000000000000004"/>
    <n v="0.69"/>
    <s v="United States"/>
    <x v="3"/>
    <x v="47"/>
    <s v="Dover"/>
    <n v="3820"/>
    <x v="94"/>
    <x v="3"/>
    <s v="2015"/>
    <d v="2015-04-07T00:00:00"/>
    <n v="1684.4762999999998"/>
    <n v="8"/>
    <n v="2441.27"/>
    <n v="88204"/>
    <x v="0"/>
    <x v="3"/>
  </r>
  <r>
    <n v="22969"/>
    <s v="Medium"/>
    <n v="0"/>
    <n v="8.34"/>
    <n v="4.82"/>
    <n v="786"/>
    <x v="0"/>
    <s v="Jason Bray"/>
    <s v="Regular Air"/>
    <x v="1"/>
    <x v="0"/>
    <s v="Paper"/>
    <s v="Small Box"/>
    <x v="307"/>
    <n v="0.4"/>
    <n v="-6.6246884428702607E-2"/>
    <s v="United States"/>
    <x v="1"/>
    <x v="7"/>
    <s v="Mission Viejo"/>
    <n v="92691"/>
    <x v="94"/>
    <x v="3"/>
    <s v="2015"/>
    <d v="2015-04-07T00:00:00"/>
    <n v="-5.05"/>
    <n v="9"/>
    <n v="76.23"/>
    <n v="91513"/>
    <x v="0"/>
    <x v="3"/>
  </r>
  <r>
    <n v="19973"/>
    <s v="Critical"/>
    <n v="0.03"/>
    <n v="2.1800000000000002"/>
    <n v="1.38"/>
    <n v="925"/>
    <x v="0"/>
    <s v="Ruth Dudley"/>
    <s v="Regular Air"/>
    <x v="0"/>
    <x v="0"/>
    <s v="Rubber Bands"/>
    <s v="Wrap Bag"/>
    <x v="650"/>
    <n v="0.44"/>
    <n v="-0.44755244755244755"/>
    <s v="United States"/>
    <x v="3"/>
    <x v="30"/>
    <s v="Augusta"/>
    <n v="4330"/>
    <x v="94"/>
    <x v="3"/>
    <s v="2015"/>
    <d v="2015-04-06T00:00:00"/>
    <n v="-7.04"/>
    <n v="7"/>
    <n v="15.73"/>
    <n v="87134"/>
    <x v="0"/>
    <x v="3"/>
  </r>
  <r>
    <n v="19974"/>
    <s v="Critical"/>
    <n v="0.01"/>
    <n v="170.98"/>
    <n v="35.89"/>
    <n v="929"/>
    <x v="0"/>
    <s v="Calvin Conway"/>
    <s v="Delivery Truck"/>
    <x v="0"/>
    <x v="2"/>
    <s v="Bookcases"/>
    <s v="Jumbo Box"/>
    <x v="479"/>
    <n v="0.66"/>
    <n v="0.31326240350887397"/>
    <s v="United States"/>
    <x v="3"/>
    <x v="36"/>
    <s v="Old Bridge"/>
    <n v="8857"/>
    <x v="94"/>
    <x v="3"/>
    <s v="2015"/>
    <d v="2015-04-08T00:00:00"/>
    <n v="538.52"/>
    <n v="10"/>
    <n v="1719.07"/>
    <n v="87134"/>
    <x v="0"/>
    <x v="3"/>
  </r>
  <r>
    <n v="26060"/>
    <s v="Critical"/>
    <n v="0.01"/>
    <n v="2.89"/>
    <n v="0.5"/>
    <n v="1113"/>
    <x v="1"/>
    <s v="Julia Reynolds"/>
    <s v="Regular Air"/>
    <x v="3"/>
    <x v="0"/>
    <s v="Labels"/>
    <s v="Small Box"/>
    <x v="231"/>
    <n v="0.38"/>
    <n v="0.69"/>
    <s v="United States"/>
    <x v="1"/>
    <x v="1"/>
    <s v="Arvada"/>
    <n v="80004"/>
    <x v="94"/>
    <x v="3"/>
    <s v="2015"/>
    <d v="2015-04-07T00:00:00"/>
    <n v="29.725199999999997"/>
    <n v="14"/>
    <n v="43.08"/>
    <n v="90833"/>
    <x v="0"/>
    <x v="3"/>
  </r>
  <r>
    <n v="26061"/>
    <s v="Critical"/>
    <n v="0"/>
    <n v="55.99"/>
    <n v="5"/>
    <n v="1113"/>
    <x v="1"/>
    <s v="Julia Reynolds"/>
    <s v="Regular Air"/>
    <x v="3"/>
    <x v="1"/>
    <s v="Telephones and Communication"/>
    <s v="Small Pack"/>
    <x v="624"/>
    <n v="0.8"/>
    <n v="-0.72262773722627738"/>
    <s v="United States"/>
    <x v="1"/>
    <x v="1"/>
    <s v="Arvada"/>
    <n v="80004"/>
    <x v="94"/>
    <x v="3"/>
    <s v="2015"/>
    <d v="2015-04-08T00:00:00"/>
    <n v="-187.11"/>
    <n v="5"/>
    <n v="258.93"/>
    <n v="90833"/>
    <x v="0"/>
    <x v="3"/>
  </r>
  <r>
    <n v="19501"/>
    <s v="High"/>
    <n v="0.09"/>
    <n v="12.88"/>
    <n v="4.59"/>
    <n v="1618"/>
    <x v="0"/>
    <s v="June Roberts"/>
    <s v="Regular Air"/>
    <x v="2"/>
    <x v="0"/>
    <s v="Scissors, Rulers and Trimmers"/>
    <s v="Wrap Bag"/>
    <x v="651"/>
    <n v="0.82"/>
    <n v="-1.1075064820084741"/>
    <s v="United States"/>
    <x v="0"/>
    <x v="0"/>
    <s v="Highland"/>
    <n v="46322"/>
    <x v="94"/>
    <x v="3"/>
    <s v="2015"/>
    <d v="2015-04-06T00:00:00"/>
    <n v="-175.13"/>
    <n v="13"/>
    <n v="158.13"/>
    <n v="90248"/>
    <x v="0"/>
    <x v="3"/>
  </r>
  <r>
    <n v="19502"/>
    <s v="High"/>
    <n v="0.02"/>
    <n v="45.99"/>
    <n v="4.99"/>
    <n v="1620"/>
    <x v="0"/>
    <s v="Gerald Petty"/>
    <s v="Express Air"/>
    <x v="2"/>
    <x v="1"/>
    <s v="Telephones and Communication"/>
    <s v="Small Box"/>
    <x v="652"/>
    <n v="0.56999999999999995"/>
    <n v="2.4292988160235569E-2"/>
    <s v="United States"/>
    <x v="3"/>
    <x v="29"/>
    <s v="Lancaster"/>
    <n v="17602"/>
    <x v="94"/>
    <x v="3"/>
    <s v="2015"/>
    <d v="2015-04-07T00:00:00"/>
    <n v="3.96"/>
    <n v="4"/>
    <n v="163.01"/>
    <n v="90248"/>
    <x v="0"/>
    <x v="3"/>
  </r>
  <r>
    <n v="18820"/>
    <s v="Low"/>
    <n v="0.01"/>
    <n v="13.43"/>
    <n v="5.5"/>
    <n v="2240"/>
    <x v="0"/>
    <s v="Maurice Kelly"/>
    <s v="Express Air"/>
    <x v="3"/>
    <x v="0"/>
    <s v="Storage &amp; Organization"/>
    <s v="Small Box"/>
    <x v="168"/>
    <n v="0.56999999999999995"/>
    <n v="-3.1380631578947371"/>
    <s v="United States"/>
    <x v="2"/>
    <x v="9"/>
    <s v="Lakeland"/>
    <n v="33801"/>
    <x v="94"/>
    <x v="3"/>
    <s v="2015"/>
    <d v="2015-04-13T00:00:00"/>
    <n v="-313.02180000000004"/>
    <n v="7"/>
    <n v="99.75"/>
    <n v="89102"/>
    <x v="0"/>
    <x v="3"/>
  </r>
  <r>
    <n v="23721"/>
    <s v="Low"/>
    <n v="0.06"/>
    <n v="60.65"/>
    <n v="12.23"/>
    <n v="2334"/>
    <x v="1"/>
    <s v="Stephanie Hawkins"/>
    <s v="Regular Air"/>
    <x v="2"/>
    <x v="2"/>
    <s v="Office Furnishings"/>
    <s v="Medium Box"/>
    <x v="379"/>
    <n v="0.64"/>
    <n v="0.69"/>
    <s v="United States"/>
    <x v="0"/>
    <x v="31"/>
    <s v="Greenfield"/>
    <n v="53220"/>
    <x v="94"/>
    <x v="3"/>
    <s v="2015"/>
    <d v="2015-04-08T00:00:00"/>
    <n v="427.00649999999996"/>
    <n v="10"/>
    <n v="618.85"/>
    <n v="89608"/>
    <x v="0"/>
    <x v="3"/>
  </r>
  <r>
    <n v="24584"/>
    <s v="Critical"/>
    <n v="7.0000000000000007E-2"/>
    <n v="5.18"/>
    <n v="5.74"/>
    <n v="2481"/>
    <x v="0"/>
    <s v="Kelly Sawyer"/>
    <s v="Express Air"/>
    <x v="3"/>
    <x v="0"/>
    <s v="Binders and Binder Accessories"/>
    <s v="Small Box"/>
    <x v="275"/>
    <n v="0.36"/>
    <n v="-2.3619394548423562"/>
    <s v="United States"/>
    <x v="2"/>
    <x v="15"/>
    <s v="Lafayette"/>
    <n v="70506"/>
    <x v="94"/>
    <x v="3"/>
    <s v="2015"/>
    <d v="2015-04-08T00:00:00"/>
    <n v="-188.03399999999999"/>
    <n v="14"/>
    <n v="79.61"/>
    <n v="91000"/>
    <x v="0"/>
    <x v="3"/>
  </r>
  <r>
    <n v="21768"/>
    <s v="Low"/>
    <n v="0.05"/>
    <n v="4.84"/>
    <n v="0.71"/>
    <n v="2874"/>
    <x v="1"/>
    <s v="Marian Willis"/>
    <s v="Regular Air"/>
    <x v="1"/>
    <x v="0"/>
    <s v="Pens &amp; Art Supplies"/>
    <s v="Wrap Bag"/>
    <x v="0"/>
    <n v="0.52"/>
    <n v="0.69"/>
    <s v="United States"/>
    <x v="0"/>
    <x v="17"/>
    <s v="La Vista"/>
    <n v="68128"/>
    <x v="94"/>
    <x v="3"/>
    <s v="2015"/>
    <d v="2015-04-15T00:00:00"/>
    <n v="13.448099999999998"/>
    <n v="4"/>
    <n v="19.489999999999998"/>
    <n v="89873"/>
    <x v="0"/>
    <x v="3"/>
  </r>
  <r>
    <n v="20039"/>
    <s v="High"/>
    <n v="0.06"/>
    <n v="89.83"/>
    <n v="35"/>
    <n v="3279"/>
    <x v="1"/>
    <s v="Ricky Allred"/>
    <s v="Regular Air"/>
    <x v="1"/>
    <x v="0"/>
    <s v="Storage &amp; Organization"/>
    <s v="Large Box"/>
    <x v="653"/>
    <n v="0.83"/>
    <n v="8.4939660350570628E-2"/>
    <s v="United States"/>
    <x v="2"/>
    <x v="23"/>
    <s v="Columbia"/>
    <n v="29203"/>
    <x v="94"/>
    <x v="3"/>
    <s v="2015"/>
    <d v="2015-04-08T00:00:00"/>
    <n v="31.11"/>
    <n v="4"/>
    <n v="366.26"/>
    <n v="90766"/>
    <x v="0"/>
    <x v="3"/>
  </r>
  <r>
    <n v="20040"/>
    <s v="High"/>
    <n v="0.1"/>
    <n v="13.43"/>
    <n v="5.5"/>
    <n v="3279"/>
    <x v="1"/>
    <s v="Ricky Allred"/>
    <s v="Regular Air"/>
    <x v="1"/>
    <x v="0"/>
    <s v="Storage &amp; Organization"/>
    <s v="Small Box"/>
    <x v="168"/>
    <n v="0.56999999999999995"/>
    <n v="2.2678359389834797"/>
    <s v="United States"/>
    <x v="2"/>
    <x v="23"/>
    <s v="Columbia"/>
    <n v="29203"/>
    <x v="94"/>
    <x v="3"/>
    <s v="2015"/>
    <d v="2015-04-08T00:00:00"/>
    <n v="358.29539999999997"/>
    <n v="12"/>
    <n v="157.99"/>
    <n v="90766"/>
    <x v="0"/>
    <x v="3"/>
  </r>
  <r>
    <n v="20041"/>
    <s v="High"/>
    <n v="0.01"/>
    <n v="125.99"/>
    <n v="7.69"/>
    <n v="3279"/>
    <x v="1"/>
    <s v="Ricky Allred"/>
    <s v="Regular Air"/>
    <x v="1"/>
    <x v="1"/>
    <s v="Telephones and Communication"/>
    <s v="Small Box"/>
    <x v="338"/>
    <n v="0.57999999999999996"/>
    <n v="6.8613547919002694E-3"/>
    <s v="United States"/>
    <x v="2"/>
    <x v="23"/>
    <s v="Columbia"/>
    <n v="29203"/>
    <x v="94"/>
    <x v="3"/>
    <s v="2015"/>
    <d v="2015-04-06T00:00:00"/>
    <n v="8.3219999999999992"/>
    <n v="11"/>
    <n v="1212.8800000000001"/>
    <n v="90766"/>
    <x v="0"/>
    <x v="3"/>
  </r>
  <r>
    <n v="18770"/>
    <s v="Low"/>
    <n v="0.02"/>
    <n v="5.58"/>
    <n v="5.3"/>
    <n v="268"/>
    <x v="1"/>
    <s v="James Beck"/>
    <s v="Regular Air"/>
    <x v="1"/>
    <x v="0"/>
    <s v="Envelopes"/>
    <s v="Small Box"/>
    <x v="104"/>
    <n v="0.35"/>
    <n v="-1.2040707016604177"/>
    <s v="United States"/>
    <x v="1"/>
    <x v="41"/>
    <s v="Flagstaff"/>
    <n v="86001"/>
    <x v="95"/>
    <x v="3"/>
    <s v="2015"/>
    <d v="2015-04-12T00:00:00"/>
    <n v="-22.48"/>
    <n v="3"/>
    <n v="18.670000000000002"/>
    <n v="88941"/>
    <x v="0"/>
    <x v="3"/>
  </r>
  <r>
    <n v="18771"/>
    <s v="Low"/>
    <n v="0.03"/>
    <n v="40.89"/>
    <n v="18.98"/>
    <n v="268"/>
    <x v="1"/>
    <s v="James Beck"/>
    <s v="Regular Air"/>
    <x v="1"/>
    <x v="2"/>
    <s v="Office Furnishings"/>
    <s v="Small Box"/>
    <x v="654"/>
    <n v="0.56999999999999995"/>
    <n v="0.37472126014138635"/>
    <s v="United States"/>
    <x v="1"/>
    <x v="41"/>
    <s v="Flagstaff"/>
    <n v="86001"/>
    <x v="95"/>
    <x v="3"/>
    <s v="2015"/>
    <d v="2015-04-14T00:00:00"/>
    <n v="78.98"/>
    <n v="5"/>
    <n v="210.77"/>
    <n v="88941"/>
    <x v="0"/>
    <x v="3"/>
  </r>
  <r>
    <n v="770"/>
    <s v="Low"/>
    <n v="0.02"/>
    <n v="5.58"/>
    <n v="5.3"/>
    <n v="272"/>
    <x v="1"/>
    <s v="Eleanor Swain"/>
    <s v="Regular Air"/>
    <x v="1"/>
    <x v="0"/>
    <s v="Envelopes"/>
    <s v="Small Box"/>
    <x v="104"/>
    <n v="0.35"/>
    <n v="-0.43672801635991826"/>
    <s v="United States"/>
    <x v="2"/>
    <x v="13"/>
    <s v="Charlotte"/>
    <n v="28204"/>
    <x v="95"/>
    <x v="3"/>
    <s v="2015"/>
    <d v="2015-04-12T00:00:00"/>
    <n v="-29.898400000000002"/>
    <n v="11"/>
    <n v="68.459999999999994"/>
    <n v="5509"/>
    <x v="0"/>
    <x v="3"/>
  </r>
  <r>
    <n v="771"/>
    <s v="Low"/>
    <n v="0.03"/>
    <n v="40.89"/>
    <n v="18.98"/>
    <n v="272"/>
    <x v="1"/>
    <s v="Eleanor Swain"/>
    <s v="Regular Air"/>
    <x v="1"/>
    <x v="2"/>
    <s v="Office Furnishings"/>
    <s v="Small Box"/>
    <x v="654"/>
    <n v="0.56999999999999995"/>
    <n v="5.9777233035482304E-2"/>
    <s v="United States"/>
    <x v="2"/>
    <x v="13"/>
    <s v="Charlotte"/>
    <n v="28204"/>
    <x v="95"/>
    <x v="3"/>
    <s v="2015"/>
    <d v="2015-04-14T00:00:00"/>
    <n v="52.916600000000003"/>
    <n v="21"/>
    <n v="885.23"/>
    <n v="5509"/>
    <x v="0"/>
    <x v="3"/>
  </r>
  <r>
    <n v="18555"/>
    <s v="Medium"/>
    <n v="0.06"/>
    <n v="17.670000000000002"/>
    <n v="8.99"/>
    <n v="683"/>
    <x v="0"/>
    <s v="Seth Merrill"/>
    <s v="Express Air"/>
    <x v="0"/>
    <x v="2"/>
    <s v="Office Furnishings"/>
    <s v="Small Pack"/>
    <x v="655"/>
    <n v="0.47"/>
    <n v="0.5440251572327045"/>
    <s v="United States"/>
    <x v="0"/>
    <x v="17"/>
    <s v="Papillion"/>
    <n v="68046"/>
    <x v="95"/>
    <x v="3"/>
    <s v="2015"/>
    <d v="2015-04-08T00:00:00"/>
    <n v="38.06"/>
    <n v="4"/>
    <n v="69.959999999999994"/>
    <n v="87765"/>
    <x v="0"/>
    <x v="3"/>
  </r>
  <r>
    <n v="19225"/>
    <s v="Low"/>
    <n v="0.1"/>
    <n v="40.479999999999997"/>
    <n v="19.989999999999998"/>
    <n v="696"/>
    <x v="1"/>
    <s v="Johnny Reid"/>
    <s v="Regular Air"/>
    <x v="3"/>
    <x v="1"/>
    <s v="Computer Peripherals"/>
    <s v="Small Box"/>
    <x v="656"/>
    <n v="0.77"/>
    <n v="-1.6308453237410074"/>
    <s v="United States"/>
    <x v="0"/>
    <x v="0"/>
    <s v="Crown Point"/>
    <n v="46307"/>
    <x v="95"/>
    <x v="3"/>
    <s v="2015"/>
    <d v="2015-04-09T00:00:00"/>
    <n v="-580.32000000000005"/>
    <n v="9"/>
    <n v="355.84"/>
    <n v="89848"/>
    <x v="0"/>
    <x v="3"/>
  </r>
  <r>
    <n v="1225"/>
    <s v="Low"/>
    <n v="0.1"/>
    <n v="40.479999999999997"/>
    <n v="19.989999999999998"/>
    <n v="698"/>
    <x v="1"/>
    <s v="Nelson Hensley"/>
    <s v="Regular Air"/>
    <x v="3"/>
    <x v="1"/>
    <s v="Computer Peripherals"/>
    <s v="Small Box"/>
    <x v="656"/>
    <n v="0.77"/>
    <n v="-0.40771419538412906"/>
    <s v="United States"/>
    <x v="1"/>
    <x v="6"/>
    <s v="Seattle"/>
    <n v="98105"/>
    <x v="95"/>
    <x v="3"/>
    <s v="2015"/>
    <d v="2015-04-09T00:00:00"/>
    <n v="-580.32000000000005"/>
    <n v="36"/>
    <n v="1423.35"/>
    <n v="8994"/>
    <x v="0"/>
    <x v="3"/>
  </r>
  <r>
    <n v="19417"/>
    <s v="Medium"/>
    <n v="0"/>
    <n v="65.989999999999995"/>
    <n v="5.26"/>
    <n v="1410"/>
    <x v="0"/>
    <s v="Charles Ward"/>
    <s v="Regular Air"/>
    <x v="3"/>
    <x v="1"/>
    <s v="Telephones and Communication"/>
    <s v="Small Box"/>
    <x v="657"/>
    <n v="0.59"/>
    <n v="0.69"/>
    <s v="United States"/>
    <x v="1"/>
    <x v="7"/>
    <s v="Moreno Valley"/>
    <n v="92553"/>
    <x v="95"/>
    <x v="3"/>
    <s v="2015"/>
    <d v="2015-04-08T00:00:00"/>
    <n v="369.99869999999999"/>
    <n v="9"/>
    <n v="536.23"/>
    <n v="87086"/>
    <x v="0"/>
    <x v="3"/>
  </r>
  <r>
    <n v="1417"/>
    <s v="Medium"/>
    <n v="0"/>
    <n v="65.989999999999995"/>
    <n v="5.26"/>
    <n v="1413"/>
    <x v="1"/>
    <s v="Pamela Wiley"/>
    <s v="Regular Air"/>
    <x v="3"/>
    <x v="1"/>
    <s v="Telephones and Communication"/>
    <s v="Small Box"/>
    <x v="657"/>
    <n v="0.59"/>
    <n v="0.25280663148275928"/>
    <s v="United States"/>
    <x v="3"/>
    <x v="35"/>
    <s v="Boston"/>
    <n v="2113"/>
    <x v="95"/>
    <x v="3"/>
    <s v="2015"/>
    <d v="2015-04-08T00:00:00"/>
    <n v="542.25"/>
    <n v="36"/>
    <n v="2144.92"/>
    <n v="10277"/>
    <x v="0"/>
    <x v="3"/>
  </r>
  <r>
    <n v="24545"/>
    <s v="High"/>
    <n v="0.1"/>
    <n v="65.989999999999995"/>
    <n v="3.99"/>
    <n v="1730"/>
    <x v="0"/>
    <s v="Kerry Wilkerson"/>
    <s v="Express Air"/>
    <x v="0"/>
    <x v="1"/>
    <s v="Telephones and Communication"/>
    <s v="Small Box"/>
    <x v="532"/>
    <n v="0.59"/>
    <n v="-0.32479953089496444"/>
    <s v="United States"/>
    <x v="1"/>
    <x v="37"/>
    <s v="Moscow"/>
    <n v="83843"/>
    <x v="95"/>
    <x v="3"/>
    <s v="2015"/>
    <d v="2015-04-09T00:00:00"/>
    <n v="-88.624800000000008"/>
    <n v="5"/>
    <n v="272.86"/>
    <n v="90653"/>
    <x v="0"/>
    <x v="3"/>
  </r>
  <r>
    <n v="21638"/>
    <s v="High"/>
    <n v="0.09"/>
    <n v="77.510000000000005"/>
    <n v="4"/>
    <n v="1957"/>
    <x v="0"/>
    <s v="Ted Crowder"/>
    <s v="Regular Air"/>
    <x v="2"/>
    <x v="1"/>
    <s v="Computer Peripherals"/>
    <s v="Small Box"/>
    <x v="658"/>
    <n v="0.76"/>
    <n v="-4.9968297405447268"/>
    <s v="United States"/>
    <x v="0"/>
    <x v="10"/>
    <s v="University City"/>
    <n v="63130"/>
    <x v="95"/>
    <x v="3"/>
    <s v="2015"/>
    <d v="2015-04-09T00:00:00"/>
    <n v="-387.1044"/>
    <n v="1"/>
    <n v="77.47"/>
    <n v="89818"/>
    <x v="0"/>
    <x v="3"/>
  </r>
  <r>
    <n v="24677"/>
    <s v="Not Specified"/>
    <n v="0.05"/>
    <n v="291.73"/>
    <n v="48.8"/>
    <n v="2073"/>
    <x v="0"/>
    <s v="Evan Kelley"/>
    <s v="Delivery Truck"/>
    <x v="2"/>
    <x v="2"/>
    <s v="Chairs &amp; Chairmats"/>
    <s v="Jumbo Drum"/>
    <x v="9"/>
    <n v="0.56000000000000005"/>
    <n v="0.30267145473243107"/>
    <s v="United States"/>
    <x v="0"/>
    <x v="26"/>
    <s v="Garden City"/>
    <n v="48135"/>
    <x v="95"/>
    <x v="3"/>
    <s v="2015"/>
    <d v="2015-04-09T00:00:00"/>
    <n v="550.38080000000002"/>
    <n v="6"/>
    <n v="1818.41"/>
    <n v="88557"/>
    <x v="0"/>
    <x v="3"/>
  </r>
  <r>
    <n v="19112"/>
    <s v="Medium"/>
    <n v="0.03"/>
    <n v="27.48"/>
    <n v="4"/>
    <n v="2196"/>
    <x v="1"/>
    <s v="Gene Heath Cross"/>
    <s v="Regular Air"/>
    <x v="0"/>
    <x v="1"/>
    <s v="Computer Peripherals"/>
    <s v="Small Box"/>
    <x v="659"/>
    <n v="0.75"/>
    <n v="-0.3011858833101671"/>
    <s v="United States"/>
    <x v="3"/>
    <x v="8"/>
    <s v="Jamestown"/>
    <n v="14701"/>
    <x v="95"/>
    <x v="3"/>
    <s v="2015"/>
    <d v="2015-04-08T00:00:00"/>
    <n v="-88.840800000000002"/>
    <n v="11"/>
    <n v="294.97000000000003"/>
    <n v="89175"/>
    <x v="0"/>
    <x v="3"/>
  </r>
  <r>
    <n v="19113"/>
    <s v="Medium"/>
    <n v="0.1"/>
    <n v="179.99"/>
    <n v="19.989999999999998"/>
    <n v="2196"/>
    <x v="1"/>
    <s v="Gene Heath Cross"/>
    <s v="Regular Air"/>
    <x v="0"/>
    <x v="1"/>
    <s v="Computer Peripherals"/>
    <s v="Small Box"/>
    <x v="228"/>
    <n v="0.48"/>
    <n v="0.4918493928113748"/>
    <s v="United States"/>
    <x v="3"/>
    <x v="8"/>
    <s v="Jamestown"/>
    <n v="14701"/>
    <x v="95"/>
    <x v="3"/>
    <s v="2015"/>
    <d v="2015-04-08T00:00:00"/>
    <n v="1208.9903999999999"/>
    <n v="14"/>
    <n v="2458.0500000000002"/>
    <n v="89175"/>
    <x v="0"/>
    <x v="3"/>
  </r>
  <r>
    <n v="19114"/>
    <s v="Medium"/>
    <n v="0.1"/>
    <n v="140.85"/>
    <n v="19.989999999999998"/>
    <n v="2196"/>
    <x v="1"/>
    <s v="Gene Heath Cross"/>
    <s v="Regular Air"/>
    <x v="0"/>
    <x v="0"/>
    <s v="Storage &amp; Organization"/>
    <s v="Small Box"/>
    <x v="660"/>
    <n v="0.73"/>
    <n v="4.0519922944337421E-3"/>
    <s v="United States"/>
    <x v="3"/>
    <x v="8"/>
    <s v="Jamestown"/>
    <n v="14701"/>
    <x v="95"/>
    <x v="3"/>
    <s v="2015"/>
    <d v="2015-04-09T00:00:00"/>
    <n v="9.9911999999999992"/>
    <n v="19"/>
    <n v="2465.75"/>
    <n v="89175"/>
    <x v="0"/>
    <x v="3"/>
  </r>
  <r>
    <n v="22839"/>
    <s v="Not Specified"/>
    <n v="0.08"/>
    <n v="12.53"/>
    <n v="0.5"/>
    <n v="2539"/>
    <x v="0"/>
    <s v="Max Hubbard"/>
    <s v="Regular Air"/>
    <x v="1"/>
    <x v="0"/>
    <s v="Labels"/>
    <s v="Small Box"/>
    <x v="661"/>
    <n v="0.38"/>
    <n v="3.5305728314238949"/>
    <s v="United States"/>
    <x v="2"/>
    <x v="9"/>
    <s v="Winter Park"/>
    <n v="32789"/>
    <x v="95"/>
    <x v="3"/>
    <s v="2015"/>
    <d v="2015-04-08T00:00:00"/>
    <n v="215.71799999999999"/>
    <n v="5"/>
    <n v="61.1"/>
    <n v="91017"/>
    <x v="0"/>
    <x v="3"/>
  </r>
  <r>
    <n v="22840"/>
    <s v="Not Specified"/>
    <n v="0.02"/>
    <n v="178.47"/>
    <n v="19.989999999999998"/>
    <n v="2540"/>
    <x v="0"/>
    <s v="Helen Ferguson"/>
    <s v="Regular Air"/>
    <x v="1"/>
    <x v="0"/>
    <s v="Storage &amp; Organization"/>
    <s v="Small Box"/>
    <x v="326"/>
    <n v="0.55000000000000004"/>
    <n v="0.55200866828337025"/>
    <s v="United States"/>
    <x v="2"/>
    <x v="9"/>
    <s v="Winter Springs"/>
    <n v="32708"/>
    <x v="95"/>
    <x v="3"/>
    <s v="2015"/>
    <d v="2015-04-08T00:00:00"/>
    <n v="106.98479999999999"/>
    <n v="1"/>
    <n v="193.81"/>
    <n v="91017"/>
    <x v="0"/>
    <x v="3"/>
  </r>
  <r>
    <n v="18181"/>
    <s v="Critical"/>
    <n v="0"/>
    <n v="4.42"/>
    <n v="4.99"/>
    <n v="15"/>
    <x v="1"/>
    <s v="Timothy Reese"/>
    <s v="Regular Air"/>
    <x v="0"/>
    <x v="0"/>
    <s v="Envelopes"/>
    <s v="Small Box"/>
    <x v="662"/>
    <n v="0.38"/>
    <n v="-1.7872721840454138"/>
    <s v="United States"/>
    <x v="3"/>
    <x v="8"/>
    <s v="Smithtown"/>
    <n v="11787"/>
    <x v="96"/>
    <x v="3"/>
    <s v="2015"/>
    <d v="2015-04-09T00:00:00"/>
    <n v="-59.82"/>
    <n v="7"/>
    <n v="33.47"/>
    <n v="86837"/>
    <x v="0"/>
    <x v="3"/>
  </r>
  <r>
    <n v="25027"/>
    <s v="Medium"/>
    <n v="0.05"/>
    <n v="35.89"/>
    <n v="14.72"/>
    <n v="1018"/>
    <x v="1"/>
    <s v="Meredith Humphrey"/>
    <s v="Regular Air"/>
    <x v="1"/>
    <x v="0"/>
    <s v="Envelopes"/>
    <s v="Small Box"/>
    <x v="663"/>
    <n v="0.4"/>
    <n v="3.3607195872955214E-2"/>
    <s v="United States"/>
    <x v="2"/>
    <x v="13"/>
    <s v="Cary"/>
    <n v="27511"/>
    <x v="96"/>
    <x v="3"/>
    <s v="2015"/>
    <d v="2015-04-09T00:00:00"/>
    <n v="22.866"/>
    <n v="19"/>
    <n v="680.39"/>
    <n v="88391"/>
    <x v="0"/>
    <x v="3"/>
  </r>
  <r>
    <n v="25028"/>
    <s v="Medium"/>
    <n v="0"/>
    <n v="11.48"/>
    <n v="5.43"/>
    <n v="1018"/>
    <x v="1"/>
    <s v="Meredith Humphrey"/>
    <s v="Regular Air"/>
    <x v="1"/>
    <x v="0"/>
    <s v="Paper"/>
    <s v="Small Box"/>
    <x v="664"/>
    <n v="0.36"/>
    <n v="1.5324152542372882"/>
    <s v="United States"/>
    <x v="2"/>
    <x v="13"/>
    <s v="Cary"/>
    <n v="27511"/>
    <x v="96"/>
    <x v="3"/>
    <s v="2015"/>
    <d v="2015-04-08T00:00:00"/>
    <n v="115.72799999999999"/>
    <n v="6"/>
    <n v="75.52"/>
    <n v="88391"/>
    <x v="0"/>
    <x v="3"/>
  </r>
  <r>
    <n v="18394"/>
    <s v="Low"/>
    <n v="0.06"/>
    <n v="40.97"/>
    <n v="1.99"/>
    <n v="1614"/>
    <x v="0"/>
    <s v="Wayne Lutz"/>
    <s v="Regular Air"/>
    <x v="2"/>
    <x v="1"/>
    <s v="Computer Peripherals"/>
    <s v="Small Pack"/>
    <x v="665"/>
    <n v="0.42"/>
    <n v="0.69"/>
    <s v="United States"/>
    <x v="3"/>
    <x v="35"/>
    <s v="Hopkinton"/>
    <n v="1748"/>
    <x v="96"/>
    <x v="3"/>
    <s v="2015"/>
    <d v="2015-04-12T00:00:00"/>
    <n v="341.19809999999995"/>
    <n v="12"/>
    <n v="494.49"/>
    <n v="87823"/>
    <x v="0"/>
    <x v="3"/>
  </r>
  <r>
    <n v="19780"/>
    <s v="Critical"/>
    <n v="0.01"/>
    <n v="42.98"/>
    <n v="4.62"/>
    <n v="1935"/>
    <x v="1"/>
    <s v="Diana Coble Hubbard"/>
    <s v="Express Air"/>
    <x v="3"/>
    <x v="0"/>
    <s v="Appliances"/>
    <s v="Small Box"/>
    <x v="71"/>
    <n v="0.56000000000000005"/>
    <n v="0.69"/>
    <s v="United States"/>
    <x v="0"/>
    <x v="19"/>
    <s v="Grand Prairie"/>
    <n v="75051"/>
    <x v="96"/>
    <x v="3"/>
    <s v="2015"/>
    <d v="2015-04-10T00:00:00"/>
    <n v="285.47370000000001"/>
    <n v="9"/>
    <n v="413.73"/>
    <n v="86686"/>
    <x v="0"/>
    <x v="3"/>
  </r>
  <r>
    <n v="23161"/>
    <s v="Not Specified"/>
    <n v="7.0000000000000007E-2"/>
    <n v="3.98"/>
    <n v="5.26"/>
    <n v="2561"/>
    <x v="1"/>
    <s v="Laurie Moon"/>
    <s v="Regular Air"/>
    <x v="2"/>
    <x v="0"/>
    <s v="Binders and Binder Accessories"/>
    <s v="Small Box"/>
    <x v="592"/>
    <n v="0.38"/>
    <n v="-2.0142344642257308"/>
    <s v="United States"/>
    <x v="3"/>
    <x v="8"/>
    <s v="Ossining"/>
    <n v="10562"/>
    <x v="96"/>
    <x v="3"/>
    <s v="2015"/>
    <d v="2015-04-10T00:00:00"/>
    <n v="-59.963760000000001"/>
    <n v="7"/>
    <n v="29.77"/>
    <n v="86466"/>
    <x v="0"/>
    <x v="3"/>
  </r>
  <r>
    <n v="23162"/>
    <s v="Not Specified"/>
    <n v="7.0000000000000007E-2"/>
    <n v="12.22"/>
    <n v="2.85"/>
    <n v="2561"/>
    <x v="1"/>
    <s v="Laurie Moon"/>
    <s v="Regular Air"/>
    <x v="2"/>
    <x v="2"/>
    <s v="Office Furnishings"/>
    <s v="Small Pack"/>
    <x v="666"/>
    <n v="0.55000000000000004"/>
    <n v="0.60747876893810726"/>
    <s v="United States"/>
    <x v="3"/>
    <x v="8"/>
    <s v="Ossining"/>
    <n v="10562"/>
    <x v="96"/>
    <x v="3"/>
    <s v="2015"/>
    <d v="2015-04-08T00:00:00"/>
    <n v="89.4148"/>
    <n v="12"/>
    <n v="147.19"/>
    <n v="86466"/>
    <x v="0"/>
    <x v="3"/>
  </r>
  <r>
    <n v="22374"/>
    <s v="Not Specified"/>
    <n v="0.08"/>
    <n v="4.55"/>
    <n v="1.49"/>
    <n v="2563"/>
    <x v="0"/>
    <s v="Karen Warren"/>
    <s v="Regular Air"/>
    <x v="1"/>
    <x v="0"/>
    <s v="Binders and Binder Accessories"/>
    <s v="Small Box"/>
    <x v="492"/>
    <n v="0.35"/>
    <n v="0.69"/>
    <s v="United States"/>
    <x v="0"/>
    <x v="11"/>
    <s v="Fridley"/>
    <n v="55432"/>
    <x v="96"/>
    <x v="3"/>
    <s v="2015"/>
    <d v="2015-04-09T00:00:00"/>
    <n v="27.0273"/>
    <n v="9"/>
    <n v="39.17"/>
    <n v="91447"/>
    <x v="0"/>
    <x v="3"/>
  </r>
  <r>
    <n v="22938"/>
    <s v="Critical"/>
    <n v="7.0000000000000007E-2"/>
    <n v="2.94"/>
    <n v="0.81"/>
    <n v="2655"/>
    <x v="1"/>
    <s v="Benjamin Lam"/>
    <s v="Regular Air"/>
    <x v="3"/>
    <x v="0"/>
    <s v="Pens &amp; Art Supplies"/>
    <s v="Wrap Bag"/>
    <x v="667"/>
    <n v="0.4"/>
    <n v="-3.1434872824631865"/>
    <s v="United States"/>
    <x v="2"/>
    <x v="3"/>
    <s v="Atlanta"/>
    <n v="30318"/>
    <x v="96"/>
    <x v="3"/>
    <s v="2015"/>
    <d v="2015-04-09T00:00:00"/>
    <n v="-93.927400000000006"/>
    <n v="10"/>
    <n v="29.88"/>
    <n v="86064"/>
    <x v="0"/>
    <x v="3"/>
  </r>
  <r>
    <n v="20983"/>
    <s v="Not Specified"/>
    <n v="0.04"/>
    <n v="70.98"/>
    <n v="26.74"/>
    <n v="2699"/>
    <x v="1"/>
    <s v="Marcia Greenberg"/>
    <s v="Delivery Truck"/>
    <x v="3"/>
    <x v="2"/>
    <s v="Bookcases"/>
    <s v="Jumbo Box"/>
    <x v="668"/>
    <n v="0.6"/>
    <n v="-6.2905606802791877E-2"/>
    <s v="United States"/>
    <x v="1"/>
    <x v="41"/>
    <s v="Bullhead City"/>
    <n v="86442"/>
    <x v="96"/>
    <x v="3"/>
    <s v="2015"/>
    <d v="2015-04-10T00:00:00"/>
    <n v="-84.628799999999998"/>
    <n v="19"/>
    <n v="1345.33"/>
    <n v="87679"/>
    <x v="0"/>
    <x v="3"/>
  </r>
  <r>
    <n v="19816"/>
    <s v="Critical"/>
    <n v="0.05"/>
    <n v="35.44"/>
    <n v="5.09"/>
    <n v="3098"/>
    <x v="1"/>
    <s v="Lorraine Boykin"/>
    <s v="Regular Air"/>
    <x v="2"/>
    <x v="0"/>
    <s v="Paper"/>
    <s v="Small Box"/>
    <x v="669"/>
    <n v="0.38"/>
    <n v="0.69"/>
    <s v="United States"/>
    <x v="3"/>
    <x v="8"/>
    <s v="Shirley"/>
    <n v="11967"/>
    <x v="96"/>
    <x v="3"/>
    <s v="2015"/>
    <d v="2015-04-09T00:00:00"/>
    <n v="240.17519999999996"/>
    <n v="10"/>
    <n v="348.08"/>
    <n v="89314"/>
    <x v="0"/>
    <x v="3"/>
  </r>
  <r>
    <n v="26241"/>
    <s v="Low"/>
    <n v="7.0000000000000007E-2"/>
    <n v="2.12"/>
    <n v="1.99"/>
    <n v="115"/>
    <x v="0"/>
    <s v="Dwight M Carr"/>
    <s v="Regular Air"/>
    <x v="1"/>
    <x v="1"/>
    <s v="Computer Peripherals"/>
    <s v="Small Pack"/>
    <x v="670"/>
    <n v="0.55000000000000004"/>
    <n v="-2.1419255849635599"/>
    <s v="United States"/>
    <x v="1"/>
    <x v="14"/>
    <s v="Mcminnville"/>
    <n v="97128"/>
    <x v="97"/>
    <x v="3"/>
    <s v="2015"/>
    <d v="2015-04-11T00:00:00"/>
    <n v="-55.84"/>
    <n v="12"/>
    <n v="26.07"/>
    <n v="89585"/>
    <x v="0"/>
    <x v="3"/>
  </r>
  <r>
    <n v="8241"/>
    <s v="Low"/>
    <n v="7.0000000000000007E-2"/>
    <n v="2.12"/>
    <n v="1.99"/>
    <n v="117"/>
    <x v="1"/>
    <s v="Linda Weiss"/>
    <s v="Regular Air"/>
    <x v="1"/>
    <x v="1"/>
    <s v="Computer Peripherals"/>
    <s v="Small Pack"/>
    <x v="670"/>
    <n v="0.55000000000000004"/>
    <n v="-0.55873524114468687"/>
    <s v="United States"/>
    <x v="1"/>
    <x v="6"/>
    <s v="Seattle"/>
    <n v="98103"/>
    <x v="97"/>
    <x v="3"/>
    <s v="2015"/>
    <d v="2015-04-11T00:00:00"/>
    <n v="-55.84"/>
    <n v="46"/>
    <n v="99.94"/>
    <n v="58914"/>
    <x v="0"/>
    <x v="3"/>
  </r>
  <r>
    <n v="19942"/>
    <s v="Critical"/>
    <n v="0.06"/>
    <n v="8.57"/>
    <n v="6.14"/>
    <n v="123"/>
    <x v="0"/>
    <s v="Shawn Stern"/>
    <s v="Regular Air"/>
    <x v="1"/>
    <x v="0"/>
    <s v="Scissors, Rulers and Trimmers"/>
    <s v="Small Pack"/>
    <x v="671"/>
    <n v="0.59"/>
    <n v="1.1127513951774244"/>
    <s v="United States"/>
    <x v="2"/>
    <x v="25"/>
    <s v="Tysons Corner"/>
    <n v="22102"/>
    <x v="97"/>
    <x v="3"/>
    <s v="2015"/>
    <d v="2015-04-10T00:00:00"/>
    <n v="105.678"/>
    <n v="11"/>
    <n v="94.97"/>
    <n v="90669"/>
    <x v="0"/>
    <x v="3"/>
  </r>
  <r>
    <n v="20520"/>
    <s v="Not Specified"/>
    <n v="0.05"/>
    <n v="3.8"/>
    <n v="1.49"/>
    <n v="191"/>
    <x v="1"/>
    <s v="Gerald Kearney"/>
    <s v="Regular Air"/>
    <x v="3"/>
    <x v="0"/>
    <s v="Binders and Binder Accessories"/>
    <s v="Small Box"/>
    <x v="385"/>
    <n v="0.38"/>
    <n v="0.27162974089372888"/>
    <s v="United States"/>
    <x v="0"/>
    <x v="12"/>
    <s v="Aurora"/>
    <n v="60505"/>
    <x v="97"/>
    <x v="3"/>
    <s v="2015"/>
    <d v="2015-04-11T00:00:00"/>
    <n v="14.466999999999999"/>
    <n v="14"/>
    <n v="53.26"/>
    <n v="89093"/>
    <x v="0"/>
    <x v="3"/>
  </r>
  <r>
    <n v="20521"/>
    <s v="Not Specified"/>
    <n v="0.09"/>
    <n v="30.73"/>
    <n v="4"/>
    <n v="191"/>
    <x v="1"/>
    <s v="Gerald Kearney"/>
    <s v="Regular Air"/>
    <x v="3"/>
    <x v="1"/>
    <s v="Computer Peripherals"/>
    <s v="Small Box"/>
    <x v="207"/>
    <n v="0.75"/>
    <n v="-0.49135780628040687"/>
    <s v="United States"/>
    <x v="0"/>
    <x v="12"/>
    <s v="Aurora"/>
    <n v="60505"/>
    <x v="97"/>
    <x v="3"/>
    <s v="2015"/>
    <d v="2015-04-09T00:00:00"/>
    <n v="-99.986400000000003"/>
    <n v="7"/>
    <n v="203.49"/>
    <n v="89093"/>
    <x v="0"/>
    <x v="3"/>
  </r>
  <r>
    <n v="20522"/>
    <s v="Not Specified"/>
    <n v="0"/>
    <n v="125.99"/>
    <n v="8.08"/>
    <n v="191"/>
    <x v="1"/>
    <s v="Gerald Kearney"/>
    <s v="Regular Air"/>
    <x v="3"/>
    <x v="1"/>
    <s v="Telephones and Communication"/>
    <s v="Small Box"/>
    <x v="672"/>
    <n v="0.56999999999999995"/>
    <n v="0.57240704411271592"/>
    <s v="United States"/>
    <x v="0"/>
    <x v="12"/>
    <s v="Aurora"/>
    <n v="60505"/>
    <x v="97"/>
    <x v="3"/>
    <s v="2015"/>
    <d v="2015-04-10T00:00:00"/>
    <n v="1348.59672"/>
    <n v="22"/>
    <n v="2356.0100000000002"/>
    <n v="89093"/>
    <x v="0"/>
    <x v="3"/>
  </r>
  <r>
    <n v="19182"/>
    <s v="High"/>
    <n v="0.03"/>
    <n v="4.4800000000000004"/>
    <n v="49"/>
    <n v="1178"/>
    <x v="1"/>
    <s v="Sandy Hunt"/>
    <s v="Regular Air"/>
    <x v="2"/>
    <x v="0"/>
    <s v="Appliances"/>
    <s v="Large Box"/>
    <x v="137"/>
    <n v="0.6"/>
    <n v="2.9946877912395147"/>
    <s v="United States"/>
    <x v="2"/>
    <x v="9"/>
    <s v="Altamonte Springs"/>
    <n v="32701"/>
    <x v="97"/>
    <x v="3"/>
    <s v="2015"/>
    <d v="2015-04-11T00:00:00"/>
    <n v="64.265999999999991"/>
    <n v="2"/>
    <n v="21.46"/>
    <n v="89787"/>
    <x v="1"/>
    <x v="3"/>
  </r>
  <r>
    <n v="19183"/>
    <s v="High"/>
    <n v="0.06"/>
    <n v="350.99"/>
    <n v="39"/>
    <n v="1178"/>
    <x v="1"/>
    <s v="Sandy Hunt"/>
    <s v="Delivery Truck"/>
    <x v="2"/>
    <x v="2"/>
    <s v="Chairs &amp; Chairmats"/>
    <s v="Jumbo Drum"/>
    <x v="126"/>
    <n v="0.55000000000000004"/>
    <n v="-8.6294435350948717E-2"/>
    <s v="United States"/>
    <x v="2"/>
    <x v="9"/>
    <s v="Altamonte Springs"/>
    <n v="32701"/>
    <x v="97"/>
    <x v="3"/>
    <s v="2015"/>
    <d v="2015-04-11T00:00:00"/>
    <n v="-302.61559999999997"/>
    <n v="10"/>
    <n v="3506.78"/>
    <n v="89787"/>
    <x v="0"/>
    <x v="3"/>
  </r>
  <r>
    <n v="19184"/>
    <s v="High"/>
    <n v="0.09"/>
    <n v="40.98"/>
    <n v="6.5"/>
    <n v="1178"/>
    <x v="1"/>
    <s v="Sandy Hunt"/>
    <s v="Express Air"/>
    <x v="2"/>
    <x v="1"/>
    <s v="Computer Peripherals"/>
    <s v="Small Box"/>
    <x v="130"/>
    <n v="0.74"/>
    <n v="2.1261907430236468E-2"/>
    <s v="United States"/>
    <x v="2"/>
    <x v="9"/>
    <s v="Altamonte Springs"/>
    <n v="32701"/>
    <x v="97"/>
    <x v="3"/>
    <s v="2015"/>
    <d v="2015-04-11T00:00:00"/>
    <n v="5.6916000000000002"/>
    <n v="7"/>
    <n v="267.69"/>
    <n v="89787"/>
    <x v="0"/>
    <x v="3"/>
  </r>
  <r>
    <n v="19185"/>
    <s v="High"/>
    <n v="0.09"/>
    <n v="349.45"/>
    <n v="60"/>
    <n v="1178"/>
    <x v="1"/>
    <s v="Sandy Hunt"/>
    <s v="Delivery Truck"/>
    <x v="2"/>
    <x v="2"/>
    <s v="Tables"/>
    <s v="Jumbo Drum"/>
    <x v="497"/>
    <m/>
    <n v="-0.15997763581044178"/>
    <s v="United States"/>
    <x v="2"/>
    <x v="9"/>
    <s v="Altamonte Springs"/>
    <n v="32701"/>
    <x v="97"/>
    <x v="3"/>
    <s v="2015"/>
    <d v="2015-04-10T00:00:00"/>
    <n v="-369.10999999999996"/>
    <n v="7"/>
    <n v="2307.2600000000002"/>
    <n v="89787"/>
    <x v="0"/>
    <x v="3"/>
  </r>
  <r>
    <n v="24358"/>
    <s v="Critical"/>
    <n v="7.0000000000000007E-2"/>
    <n v="400.97"/>
    <n v="48.26"/>
    <n v="1186"/>
    <x v="0"/>
    <s v="Glenda Herbert"/>
    <s v="Delivery Truck"/>
    <x v="2"/>
    <x v="1"/>
    <s v="Office Machines"/>
    <s v="Jumbo Box"/>
    <x v="510"/>
    <n v="0.36"/>
    <n v="0.68999999999999984"/>
    <s v="United States"/>
    <x v="1"/>
    <x v="7"/>
    <s v="Huntington Beach"/>
    <n v="92646"/>
    <x v="97"/>
    <x v="3"/>
    <s v="2015"/>
    <d v="2015-04-10T00:00:00"/>
    <n v="2581.5590999999995"/>
    <n v="10"/>
    <n v="3741.39"/>
    <n v="85939"/>
    <x v="0"/>
    <x v="3"/>
  </r>
  <r>
    <n v="21206"/>
    <s v="Critical"/>
    <n v="0.1"/>
    <n v="120.98"/>
    <n v="9.07"/>
    <n v="1233"/>
    <x v="1"/>
    <s v="Gary Hester"/>
    <s v="Express Air"/>
    <x v="2"/>
    <x v="0"/>
    <s v="Binders and Binder Accessories"/>
    <s v="Small Box"/>
    <x v="469"/>
    <n v="0.35"/>
    <n v="0.52347099816978737"/>
    <s v="United States"/>
    <x v="0"/>
    <x v="19"/>
    <s v="Flower Mound"/>
    <n v="75028"/>
    <x v="97"/>
    <x v="3"/>
    <s v="2015"/>
    <d v="2015-04-11T00:00:00"/>
    <n v="297.45715999999999"/>
    <n v="5"/>
    <n v="568.24"/>
    <n v="89375"/>
    <x v="0"/>
    <x v="3"/>
  </r>
  <r>
    <n v="21207"/>
    <s v="Critical"/>
    <n v="0.02"/>
    <n v="152.47999999999999"/>
    <n v="6.5"/>
    <n v="1233"/>
    <x v="1"/>
    <s v="Gary Hester"/>
    <s v="Express Air"/>
    <x v="2"/>
    <x v="1"/>
    <s v="Computer Peripherals"/>
    <s v="Small Box"/>
    <x v="579"/>
    <n v="0.74"/>
    <n v="-3.4657319992633968"/>
    <s v="United States"/>
    <x v="0"/>
    <x v="19"/>
    <s v="Flower Mound"/>
    <n v="75028"/>
    <x v="97"/>
    <x v="3"/>
    <s v="2015"/>
    <d v="2015-04-11T00:00:00"/>
    <n v="-564.60239999999999"/>
    <n v="1"/>
    <n v="162.91"/>
    <n v="89375"/>
    <x v="0"/>
    <x v="3"/>
  </r>
  <r>
    <n v="18413"/>
    <s v="High"/>
    <n v="0"/>
    <n v="3.89"/>
    <n v="7.01"/>
    <n v="1250"/>
    <x v="1"/>
    <s v="Kara Patton"/>
    <s v="Regular Air"/>
    <x v="3"/>
    <x v="0"/>
    <s v="Binders and Binder Accessories"/>
    <s v="Small Box"/>
    <x v="227"/>
    <n v="0.37"/>
    <n v="-2.9795527790751986"/>
    <s v="United States"/>
    <x v="0"/>
    <x v="12"/>
    <s v="Carpentersville"/>
    <n v="60110"/>
    <x v="97"/>
    <x v="3"/>
    <s v="2015"/>
    <d v="2015-04-09T00:00:00"/>
    <n v="-255.16890000000001"/>
    <n v="21"/>
    <n v="85.64"/>
    <n v="87877"/>
    <x v="0"/>
    <x v="3"/>
  </r>
  <r>
    <n v="18414"/>
    <s v="High"/>
    <n v="0.09"/>
    <n v="120.98"/>
    <n v="30"/>
    <n v="1250"/>
    <x v="1"/>
    <s v="Kara Patton"/>
    <s v="Delivery Truck"/>
    <x v="3"/>
    <x v="2"/>
    <s v="Chairs &amp; Chairmats"/>
    <s v="Jumbo Drum"/>
    <x v="368"/>
    <n v="0.64"/>
    <n v="2.9505731315910132E-2"/>
    <s v="United States"/>
    <x v="0"/>
    <x v="12"/>
    <s v="Carpentersville"/>
    <n v="60110"/>
    <x v="97"/>
    <x v="3"/>
    <s v="2015"/>
    <d v="2015-04-11T00:00:00"/>
    <n v="74.004800000000003"/>
    <n v="22"/>
    <n v="2508.15"/>
    <n v="87877"/>
    <x v="0"/>
    <x v="3"/>
  </r>
  <r>
    <n v="18415"/>
    <s v="High"/>
    <n v="0.1"/>
    <n v="30.98"/>
    <n v="5.76"/>
    <n v="1250"/>
    <x v="1"/>
    <s v="Kara Patton"/>
    <s v="Regular Air"/>
    <x v="3"/>
    <x v="0"/>
    <s v="Paper"/>
    <s v="Small Box"/>
    <x v="234"/>
    <n v="0.4"/>
    <n v="0.48499601099193329"/>
    <s v="United States"/>
    <x v="0"/>
    <x v="12"/>
    <s v="Carpentersville"/>
    <n v="60110"/>
    <x v="97"/>
    <x v="3"/>
    <s v="2015"/>
    <d v="2015-04-10T00:00:00"/>
    <n v="109.42479999999999"/>
    <n v="8"/>
    <n v="225.62"/>
    <n v="87877"/>
    <x v="0"/>
    <x v="3"/>
  </r>
  <r>
    <n v="19550"/>
    <s v="Medium"/>
    <n v="7.0000000000000007E-2"/>
    <n v="125.99"/>
    <n v="7.69"/>
    <n v="1271"/>
    <x v="1"/>
    <s v="Joanne Church"/>
    <s v="Regular Air"/>
    <x v="3"/>
    <x v="1"/>
    <s v="Telephones and Communication"/>
    <s v="Small Box"/>
    <x v="199"/>
    <n v="0.59"/>
    <n v="0.69"/>
    <s v="United States"/>
    <x v="1"/>
    <x v="7"/>
    <s v="La Mesa"/>
    <n v="91941"/>
    <x v="97"/>
    <x v="3"/>
    <s v="2015"/>
    <d v="2015-04-10T00:00:00"/>
    <n v="588.24569999999994"/>
    <n v="8"/>
    <n v="852.53"/>
    <n v="88410"/>
    <x v="0"/>
    <x v="3"/>
  </r>
  <r>
    <n v="26340"/>
    <s v="Not Specified"/>
    <n v="0.08"/>
    <n v="100.97"/>
    <n v="14"/>
    <n v="1634"/>
    <x v="0"/>
    <s v="Katherine W Epstein"/>
    <s v="Delivery Truck"/>
    <x v="1"/>
    <x v="1"/>
    <s v="Office Machines"/>
    <s v="Jumbo Drum"/>
    <x v="673"/>
    <n v="0.37"/>
    <n v="-4.9552388144232538E-2"/>
    <s v="United States"/>
    <x v="2"/>
    <x v="2"/>
    <s v="Jackson"/>
    <n v="39212"/>
    <x v="97"/>
    <x v="3"/>
    <s v="2015"/>
    <d v="2015-04-10T00:00:00"/>
    <n v="-73.494119999999938"/>
    <n v="15"/>
    <n v="1483.16"/>
    <n v="90532"/>
    <x v="0"/>
    <x v="3"/>
  </r>
  <r>
    <n v="23693"/>
    <s v="Not Specified"/>
    <n v="0.05"/>
    <n v="14.81"/>
    <n v="13.32"/>
    <n v="2334"/>
    <x v="1"/>
    <s v="Stephanie Hawkins"/>
    <s v="Regular Air"/>
    <x v="0"/>
    <x v="0"/>
    <s v="Appliances"/>
    <s v="Small Box"/>
    <x v="184"/>
    <n v="0.43"/>
    <n v="-1.6422967497198036"/>
    <s v="United States"/>
    <x v="0"/>
    <x v="31"/>
    <s v="Greenfield"/>
    <n v="53220"/>
    <x v="97"/>
    <x v="3"/>
    <s v="2015"/>
    <d v="2015-04-11T00:00:00"/>
    <n v="-190.49"/>
    <n v="8"/>
    <n v="115.99"/>
    <n v="89609"/>
    <x v="1"/>
    <x v="3"/>
  </r>
  <r>
    <n v="23694"/>
    <s v="Not Specified"/>
    <n v="0.08"/>
    <n v="2.78"/>
    <n v="1.25"/>
    <n v="2334"/>
    <x v="1"/>
    <s v="Stephanie Hawkins"/>
    <s v="Regular Air"/>
    <x v="0"/>
    <x v="0"/>
    <s v="Pens &amp; Art Supplies"/>
    <s v="Wrap Bag"/>
    <x v="114"/>
    <n v="0.59"/>
    <n v="-0.45066803699897223"/>
    <s v="United States"/>
    <x v="0"/>
    <x v="31"/>
    <s v="Greenfield"/>
    <n v="53220"/>
    <x v="97"/>
    <x v="3"/>
    <s v="2015"/>
    <d v="2015-04-10T00:00:00"/>
    <n v="-8.77"/>
    <n v="7"/>
    <n v="19.46"/>
    <n v="89609"/>
    <x v="0"/>
    <x v="3"/>
  </r>
  <r>
    <n v="20065"/>
    <s v="High"/>
    <n v="0.08"/>
    <n v="4.91"/>
    <n v="0.5"/>
    <n v="2488"/>
    <x v="1"/>
    <s v="Gordon Walker"/>
    <s v="Regular Air"/>
    <x v="2"/>
    <x v="0"/>
    <s v="Labels"/>
    <s v="Small Box"/>
    <x v="310"/>
    <n v="0.36"/>
    <n v="0.29810260014054818"/>
    <s v="United States"/>
    <x v="2"/>
    <x v="4"/>
    <s v="Cabot"/>
    <n v="72023"/>
    <x v="97"/>
    <x v="3"/>
    <s v="2015"/>
    <d v="2015-04-09T00:00:00"/>
    <n v="12.726000000000001"/>
    <n v="9"/>
    <n v="42.69"/>
    <n v="86887"/>
    <x v="0"/>
    <x v="3"/>
  </r>
  <r>
    <n v="20066"/>
    <s v="High"/>
    <n v="0.02"/>
    <n v="28.15"/>
    <n v="6.17"/>
    <n v="2488"/>
    <x v="1"/>
    <s v="Gordon Walker"/>
    <s v="Regular Air"/>
    <x v="2"/>
    <x v="0"/>
    <s v="Pens &amp; Art Supplies"/>
    <s v="Small Pack"/>
    <x v="192"/>
    <n v="0.55000000000000004"/>
    <n v="0.49114749091353344"/>
    <s v="United States"/>
    <x v="2"/>
    <x v="4"/>
    <s v="Cabot"/>
    <n v="72023"/>
    <x v="97"/>
    <x v="3"/>
    <s v="2015"/>
    <d v="2015-04-10T00:00:00"/>
    <n v="160.8066"/>
    <n v="11"/>
    <n v="327.41000000000003"/>
    <n v="86887"/>
    <x v="0"/>
    <x v="3"/>
  </r>
  <r>
    <n v="2065"/>
    <s v="High"/>
    <n v="0.08"/>
    <n v="4.91"/>
    <n v="0.5"/>
    <n v="2491"/>
    <x v="1"/>
    <s v="Sean N Boyer"/>
    <s v="Regular Air"/>
    <x v="2"/>
    <x v="0"/>
    <s v="Labels"/>
    <s v="Small Box"/>
    <x v="310"/>
    <n v="0.36"/>
    <n v="0.18595607613469986"/>
    <s v="United States"/>
    <x v="1"/>
    <x v="7"/>
    <s v="Los Angeles"/>
    <n v="90045"/>
    <x v="97"/>
    <x v="3"/>
    <s v="2015"/>
    <d v="2015-04-09T00:00:00"/>
    <n v="31.751999999999999"/>
    <n v="36"/>
    <n v="170.75"/>
    <n v="14785"/>
    <x v="0"/>
    <x v="3"/>
  </r>
  <r>
    <n v="2066"/>
    <s v="High"/>
    <n v="0.02"/>
    <n v="28.15"/>
    <n v="6.17"/>
    <n v="2491"/>
    <x v="1"/>
    <s v="Sean N Boyer"/>
    <s v="Regular Air"/>
    <x v="2"/>
    <x v="0"/>
    <s v="Pens &amp; Art Supplies"/>
    <s v="Small Pack"/>
    <x v="192"/>
    <n v="0.55000000000000004"/>
    <n v="8.7506532678323451E-2"/>
    <s v="United States"/>
    <x v="1"/>
    <x v="7"/>
    <s v="Los Angeles"/>
    <n v="90045"/>
    <x v="97"/>
    <x v="3"/>
    <s v="2015"/>
    <d v="2015-04-10T00:00:00"/>
    <n v="117.208"/>
    <n v="45"/>
    <n v="1339.42"/>
    <n v="14785"/>
    <x v="0"/>
    <x v="3"/>
  </r>
  <r>
    <n v="21855"/>
    <s v="Not Specified"/>
    <n v="0.04"/>
    <n v="90.48"/>
    <n v="19.989999999999998"/>
    <n v="2847"/>
    <x v="1"/>
    <s v="Vanessa Day"/>
    <s v="Regular Air"/>
    <x v="3"/>
    <x v="0"/>
    <s v="Envelopes"/>
    <s v="Small Box"/>
    <x v="151"/>
    <n v="0.4"/>
    <n v="0.20680166765932104"/>
    <s v="United States"/>
    <x v="2"/>
    <x v="34"/>
    <s v="Collierville"/>
    <n v="38017"/>
    <x v="97"/>
    <x v="3"/>
    <s v="2015"/>
    <d v="2015-04-11T00:00:00"/>
    <n v="55.555199999999999"/>
    <n v="3"/>
    <n v="268.64"/>
    <n v="85928"/>
    <x v="0"/>
    <x v="3"/>
  </r>
  <r>
    <n v="21856"/>
    <s v="Not Specified"/>
    <n v="0.02"/>
    <n v="9.77"/>
    <n v="6.02"/>
    <n v="2847"/>
    <x v="1"/>
    <s v="Vanessa Day"/>
    <s v="Regular Air"/>
    <x v="3"/>
    <x v="2"/>
    <s v="Office Furnishings"/>
    <s v="Medium Box"/>
    <x v="674"/>
    <n v="0.48"/>
    <n v="-6.1055200729927002"/>
    <s v="United States"/>
    <x v="2"/>
    <x v="34"/>
    <s v="Collierville"/>
    <n v="38017"/>
    <x v="97"/>
    <x v="3"/>
    <s v="2015"/>
    <d v="2015-04-10T00:00:00"/>
    <n v="-535.33199999999999"/>
    <n v="9"/>
    <n v="87.68"/>
    <n v="85928"/>
    <x v="0"/>
    <x v="3"/>
  </r>
  <r>
    <n v="21857"/>
    <s v="Not Specified"/>
    <n v="0.09"/>
    <n v="34.99"/>
    <n v="7.73"/>
    <n v="2847"/>
    <x v="1"/>
    <s v="Vanessa Day"/>
    <s v="Regular Air"/>
    <x v="3"/>
    <x v="0"/>
    <s v="Pens &amp; Art Supplies"/>
    <s v="Small Box"/>
    <x v="425"/>
    <n v="0.59"/>
    <n v="-5.5481233386496545"/>
    <s v="United States"/>
    <x v="2"/>
    <x v="34"/>
    <s v="Collierville"/>
    <n v="38017"/>
    <x v="97"/>
    <x v="3"/>
    <s v="2015"/>
    <d v="2015-04-11T00:00:00"/>
    <n v="-208.72039999999998"/>
    <n v="1"/>
    <n v="37.619999999999997"/>
    <n v="85928"/>
    <x v="0"/>
    <x v="3"/>
  </r>
  <r>
    <n v="23622"/>
    <s v="Low"/>
    <n v="0.05"/>
    <n v="115.99"/>
    <n v="8.99"/>
    <n v="2851"/>
    <x v="0"/>
    <s v="Annie Sherrill"/>
    <s v="Regular Air"/>
    <x v="2"/>
    <x v="1"/>
    <s v="Telephones and Communication"/>
    <s v="Small Box"/>
    <x v="675"/>
    <n v="0.57999999999999996"/>
    <n v="0.69"/>
    <s v="United States"/>
    <x v="0"/>
    <x v="19"/>
    <s v="Odessa"/>
    <n v="79762"/>
    <x v="97"/>
    <x v="3"/>
    <s v="2015"/>
    <d v="2015-04-13T00:00:00"/>
    <n v="719.35259999999994"/>
    <n v="11"/>
    <n v="1042.54"/>
    <n v="86454"/>
    <x v="0"/>
    <x v="3"/>
  </r>
  <r>
    <n v="20851"/>
    <s v="High"/>
    <n v="0.03"/>
    <n v="15.99"/>
    <n v="11.28"/>
    <n v="451"/>
    <x v="1"/>
    <s v="Joyce Murray"/>
    <s v="Regular Air"/>
    <x v="1"/>
    <x v="1"/>
    <s v="Office Machines"/>
    <s v="Medium Box"/>
    <x v="389"/>
    <n v="0.38"/>
    <n v="-1.5021476888387826"/>
    <s v="United States"/>
    <x v="1"/>
    <x v="7"/>
    <s v="Los Altos"/>
    <n v="94024"/>
    <x v="98"/>
    <x v="3"/>
    <s v="2015"/>
    <d v="2015-04-11T00:00:00"/>
    <n v="-53.296199999999999"/>
    <n v="2"/>
    <n v="35.479999999999997"/>
    <n v="86010"/>
    <x v="0"/>
    <x v="3"/>
  </r>
  <r>
    <n v="21847"/>
    <s v="Not Specified"/>
    <n v="0.05"/>
    <n v="328.14"/>
    <n v="91.05"/>
    <n v="1103"/>
    <x v="0"/>
    <s v="Sidney Bowling"/>
    <s v="Delivery Truck"/>
    <x v="1"/>
    <x v="0"/>
    <s v="Appliances"/>
    <s v="Jumbo Drum"/>
    <x v="176"/>
    <n v="0.56999999999999995"/>
    <n v="0.33693085856183363"/>
    <s v="United States"/>
    <x v="0"/>
    <x v="17"/>
    <s v="Omaha"/>
    <n v="68046"/>
    <x v="98"/>
    <x v="3"/>
    <s v="2015"/>
    <d v="2015-04-11T00:00:00"/>
    <n v="772.04"/>
    <n v="7"/>
    <n v="2291.39"/>
    <n v="90977"/>
    <x v="0"/>
    <x v="3"/>
  </r>
  <r>
    <n v="3847"/>
    <s v="Not Specified"/>
    <n v="0.05"/>
    <n v="328.14"/>
    <n v="91.05"/>
    <n v="1104"/>
    <x v="0"/>
    <s v="Timothy Ross"/>
    <s v="Delivery Truck"/>
    <x v="1"/>
    <x v="0"/>
    <s v="Appliances"/>
    <s v="Jumbo Drum"/>
    <x v="176"/>
    <n v="0.56999999999999995"/>
    <n v="8.1327979167632292E-2"/>
    <s v="United States"/>
    <x v="3"/>
    <x v="8"/>
    <s v="New York City"/>
    <n v="10282"/>
    <x v="98"/>
    <x v="3"/>
    <s v="2015"/>
    <d v="2015-04-11T00:00:00"/>
    <n v="772.04"/>
    <n v="29"/>
    <n v="9492.92"/>
    <n v="27456"/>
    <x v="0"/>
    <x v="3"/>
  </r>
  <r>
    <n v="20764"/>
    <s v="Not Specified"/>
    <n v="0.08"/>
    <n v="11.7"/>
    <n v="6.96"/>
    <n v="1185"/>
    <x v="1"/>
    <s v="Lee Xu"/>
    <s v="Regular Air"/>
    <x v="2"/>
    <x v="0"/>
    <s v="Appliances"/>
    <s v="Medium Box"/>
    <x v="243"/>
    <n v="0.5"/>
    <n v="0.32535307517084283"/>
    <s v="United States"/>
    <x v="2"/>
    <x v="18"/>
    <s v="Madison"/>
    <n v="35756"/>
    <x v="98"/>
    <x v="3"/>
    <s v="2015"/>
    <d v="2015-04-13T00:00:00"/>
    <n v="28.565999999999999"/>
    <n v="8"/>
    <n v="87.8"/>
    <n v="85940"/>
    <x v="0"/>
    <x v="3"/>
  </r>
  <r>
    <n v="21928"/>
    <s v="Critical"/>
    <n v="0.1"/>
    <n v="9.11"/>
    <n v="2.15"/>
    <n v="1602"/>
    <x v="0"/>
    <s v="Frank Hess"/>
    <s v="Regular Air"/>
    <x v="1"/>
    <x v="0"/>
    <s v="Paper"/>
    <s v="Wrap Bag"/>
    <x v="18"/>
    <n v="0.4"/>
    <n v="-0.22567164179104476"/>
    <s v="United States"/>
    <x v="3"/>
    <x v="5"/>
    <s v="Waldorf"/>
    <n v="20601"/>
    <x v="98"/>
    <x v="3"/>
    <s v="2015"/>
    <d v="2015-04-12T00:00:00"/>
    <n v="-3.9312"/>
    <n v="2"/>
    <n v="17.420000000000002"/>
    <n v="89680"/>
    <x v="0"/>
    <x v="3"/>
  </r>
  <r>
    <n v="22105"/>
    <s v="Not Specified"/>
    <n v="0.04"/>
    <n v="7.08"/>
    <n v="2.35"/>
    <n v="2430"/>
    <x v="1"/>
    <s v="Kimberly Reilly"/>
    <s v="Regular Air"/>
    <x v="1"/>
    <x v="0"/>
    <s v="Pens &amp; Art Supplies"/>
    <s v="Wrap Bag"/>
    <x v="617"/>
    <n v="0.47"/>
    <n v="0.50081466395112018"/>
    <s v="United States"/>
    <x v="0"/>
    <x v="19"/>
    <s v="Killeen"/>
    <n v="76541"/>
    <x v="98"/>
    <x v="3"/>
    <s v="2015"/>
    <d v="2015-04-11T00:00:00"/>
    <n v="24.59"/>
    <n v="7"/>
    <n v="49.1"/>
    <n v="91109"/>
    <x v="0"/>
    <x v="3"/>
  </r>
  <r>
    <n v="25649"/>
    <s v="Low"/>
    <n v="7.0000000000000007E-2"/>
    <n v="4.97"/>
    <n v="5.71"/>
    <n v="2684"/>
    <x v="1"/>
    <s v="Edna Michael"/>
    <s v="Regular Air"/>
    <x v="0"/>
    <x v="2"/>
    <s v="Office Furnishings"/>
    <s v="Medium Box"/>
    <x v="676"/>
    <n v="0.54"/>
    <n v="-6.7573893473368347"/>
    <s v="United States"/>
    <x v="2"/>
    <x v="9"/>
    <s v="Port Charlotte"/>
    <n v="33952"/>
    <x v="98"/>
    <x v="3"/>
    <s v="2015"/>
    <d v="2015-04-15T00:00:00"/>
    <n v="-180.15200000000002"/>
    <n v="5"/>
    <n v="26.66"/>
    <n v="89148"/>
    <x v="0"/>
    <x v="3"/>
  </r>
  <r>
    <n v="25650"/>
    <s v="Low"/>
    <n v="0.09"/>
    <n v="2.62"/>
    <n v="0.8"/>
    <n v="2684"/>
    <x v="1"/>
    <s v="Edna Michael"/>
    <s v="Regular Air"/>
    <x v="0"/>
    <x v="0"/>
    <s v="Rubber Bands"/>
    <s v="Wrap Bag"/>
    <x v="677"/>
    <n v="0.39"/>
    <n v="0.28385786802030455"/>
    <s v="United States"/>
    <x v="2"/>
    <x v="9"/>
    <s v="Port Charlotte"/>
    <n v="33952"/>
    <x v="98"/>
    <x v="3"/>
    <s v="2015"/>
    <d v="2015-04-12T00:00:00"/>
    <n v="8.3879999999999999"/>
    <n v="12"/>
    <n v="29.55"/>
    <n v="89148"/>
    <x v="0"/>
    <x v="3"/>
  </r>
  <r>
    <n v="25651"/>
    <s v="Low"/>
    <n v="0.03"/>
    <n v="65.989999999999995"/>
    <n v="8.8000000000000007"/>
    <n v="2684"/>
    <x v="1"/>
    <s v="Edna Michael"/>
    <s v="Regular Air"/>
    <x v="0"/>
    <x v="1"/>
    <s v="Telephones and Communication"/>
    <s v="Small Box"/>
    <x v="131"/>
    <n v="0.57999999999999996"/>
    <n v="8.0328915467916574E-3"/>
    <s v="United States"/>
    <x v="2"/>
    <x v="9"/>
    <s v="Port Charlotte"/>
    <n v="33952"/>
    <x v="98"/>
    <x v="3"/>
    <s v="2015"/>
    <d v="2015-04-10T00:00:00"/>
    <n v="9.939899999999998"/>
    <n v="21"/>
    <n v="1237.4000000000001"/>
    <n v="89148"/>
    <x v="0"/>
    <x v="3"/>
  </r>
  <r>
    <n v="20891"/>
    <s v="Not Specified"/>
    <n v="0.03"/>
    <n v="10.98"/>
    <n v="3.37"/>
    <n v="2999"/>
    <x v="0"/>
    <s v="Kim McCarthy"/>
    <s v="Regular Air"/>
    <x v="2"/>
    <x v="0"/>
    <s v="Scissors, Rulers and Trimmers"/>
    <s v="Small Pack"/>
    <x v="678"/>
    <n v="0.56999999999999995"/>
    <n v="0.21035771489588898"/>
    <s v="United States"/>
    <x v="0"/>
    <x v="26"/>
    <s v="Oak Park"/>
    <n v="48237"/>
    <x v="98"/>
    <x v="3"/>
    <s v="2015"/>
    <d v="2015-04-11T00:00:00"/>
    <n v="11.82"/>
    <n v="5"/>
    <n v="56.19"/>
    <n v="87041"/>
    <x v="0"/>
    <x v="3"/>
  </r>
  <r>
    <n v="20303"/>
    <s v="High"/>
    <n v="0.09"/>
    <n v="35.94"/>
    <n v="6.66"/>
    <n v="3191"/>
    <x v="1"/>
    <s v="Jenny Hawkins"/>
    <s v="Regular Air"/>
    <x v="3"/>
    <x v="0"/>
    <s v="Envelopes"/>
    <s v="Small Box"/>
    <x v="679"/>
    <n v="0.4"/>
    <n v="0.55270130036512699"/>
    <s v="United States"/>
    <x v="0"/>
    <x v="31"/>
    <s v="Stevens Point"/>
    <n v="54481"/>
    <x v="98"/>
    <x v="3"/>
    <s v="2015"/>
    <d v="2015-04-12T00:00:00"/>
    <n v="172.56439999999998"/>
    <n v="9"/>
    <n v="312.22000000000003"/>
    <n v="86448"/>
    <x v="0"/>
    <x v="3"/>
  </r>
  <r>
    <n v="24794"/>
    <s v="Low"/>
    <n v="0.09"/>
    <n v="19.23"/>
    <n v="6.15"/>
    <n v="369"/>
    <x v="0"/>
    <s v="Troy Moon"/>
    <s v="Express Air"/>
    <x v="3"/>
    <x v="2"/>
    <s v="Office Furnishings"/>
    <s v="Small Pack"/>
    <x v="420"/>
    <n v="0.44"/>
    <n v="0.53598579040852568"/>
    <s v="United States"/>
    <x v="1"/>
    <x v="7"/>
    <s v="Oakland"/>
    <n v="94601"/>
    <x v="99"/>
    <x v="3"/>
    <s v="2015"/>
    <d v="2015-04-13T00:00:00"/>
    <n v="211.232"/>
    <n v="21"/>
    <n v="394.1"/>
    <n v="90292"/>
    <x v="0"/>
    <x v="3"/>
  </r>
  <r>
    <n v="23153"/>
    <s v="Not Specified"/>
    <n v="0.03"/>
    <n v="48.04"/>
    <n v="19.989999999999998"/>
    <n v="445"/>
    <x v="1"/>
    <s v="Judy Barrett"/>
    <s v="Regular Air"/>
    <x v="0"/>
    <x v="0"/>
    <s v="Paper"/>
    <s v="Small Box"/>
    <x v="680"/>
    <n v="0.37"/>
    <n v="-4.3850162225936427E-2"/>
    <s v="United States"/>
    <x v="0"/>
    <x v="17"/>
    <s v="Norfolk"/>
    <n v="68701"/>
    <x v="99"/>
    <x v="3"/>
    <s v="2015"/>
    <d v="2015-04-13T00:00:00"/>
    <n v="-4.4599999999999937"/>
    <n v="2"/>
    <n v="101.71"/>
    <n v="88083"/>
    <x v="0"/>
    <x v="3"/>
  </r>
  <r>
    <n v="24574"/>
    <s v="Medium"/>
    <n v="0.01"/>
    <n v="7.28"/>
    <n v="11.15"/>
    <n v="721"/>
    <x v="1"/>
    <s v="Melvin Duke"/>
    <s v="Regular Air"/>
    <x v="3"/>
    <x v="0"/>
    <s v="Paper"/>
    <s v="Small Box"/>
    <x v="311"/>
    <n v="0.37"/>
    <n v="-2.1628902765388043"/>
    <s v="United States"/>
    <x v="0"/>
    <x v="0"/>
    <s v="Frankfort"/>
    <n v="46041"/>
    <x v="99"/>
    <x v="3"/>
    <s v="2015"/>
    <d v="2015-04-13T00:00:00"/>
    <n v="-24.245999999999999"/>
    <n v="1"/>
    <n v="11.21"/>
    <n v="91054"/>
    <x v="0"/>
    <x v="3"/>
  </r>
  <r>
    <n v="21655"/>
    <s v="Low"/>
    <n v="0.03"/>
    <n v="11.66"/>
    <n v="7.95"/>
    <n v="1712"/>
    <x v="0"/>
    <s v="Regina Langley"/>
    <s v="Regular Air"/>
    <x v="3"/>
    <x v="0"/>
    <s v="Pens &amp; Art Supplies"/>
    <s v="Small Pack"/>
    <x v="681"/>
    <n v="0.57999999999999996"/>
    <n v="-0.11631752207092624"/>
    <s v="United States"/>
    <x v="2"/>
    <x v="3"/>
    <s v="Martinez"/>
    <n v="30907"/>
    <x v="99"/>
    <x v="3"/>
    <s v="2015"/>
    <d v="2015-04-20T00:00:00"/>
    <n v="-31.094000000000001"/>
    <n v="22"/>
    <n v="267.32"/>
    <n v="87749"/>
    <x v="0"/>
    <x v="3"/>
  </r>
  <r>
    <n v="19369"/>
    <s v="High"/>
    <n v="0"/>
    <n v="5.77"/>
    <n v="5.92"/>
    <n v="2363"/>
    <x v="0"/>
    <s v="Jacob Murray"/>
    <s v="Regular Air"/>
    <x v="1"/>
    <x v="2"/>
    <s v="Office Furnishings"/>
    <s v="Medium Box"/>
    <x v="682"/>
    <n v="0.55000000000000004"/>
    <n v="-0.88034912004578625"/>
    <s v="United States"/>
    <x v="3"/>
    <x v="28"/>
    <s v="Medina"/>
    <n v="44256"/>
    <x v="99"/>
    <x v="3"/>
    <s v="2015"/>
    <d v="2015-04-13T00:00:00"/>
    <n v="-61.5276"/>
    <n v="11"/>
    <n v="69.89"/>
    <n v="90040"/>
    <x v="0"/>
    <x v="3"/>
  </r>
  <r>
    <n v="25932"/>
    <s v="High"/>
    <n v="0"/>
    <n v="12.22"/>
    <n v="2.85"/>
    <n v="2862"/>
    <x v="0"/>
    <s v="Carrie High"/>
    <s v="Regular Air"/>
    <x v="3"/>
    <x v="2"/>
    <s v="Office Furnishings"/>
    <s v="Small Pack"/>
    <x v="666"/>
    <n v="0.55000000000000004"/>
    <n v="0.68999999999999984"/>
    <s v="United States"/>
    <x v="0"/>
    <x v="17"/>
    <s v="La Vista"/>
    <n v="68128"/>
    <x v="99"/>
    <x v="3"/>
    <s v="2015"/>
    <d v="2015-04-12T00:00:00"/>
    <n v="76.389899999999983"/>
    <n v="9"/>
    <n v="110.71"/>
    <n v="88278"/>
    <x v="0"/>
    <x v="3"/>
  </r>
  <r>
    <n v="25117"/>
    <s v="Low"/>
    <n v="0.06"/>
    <n v="119.99"/>
    <n v="14"/>
    <n v="754"/>
    <x v="1"/>
    <s v="Helen Lyons"/>
    <s v="Delivery Truck"/>
    <x v="2"/>
    <x v="1"/>
    <s v="Office Machines"/>
    <s v="Jumbo Drum"/>
    <x v="683"/>
    <n v="0.36"/>
    <n v="-0.85163531534486991"/>
    <s v="United States"/>
    <x v="1"/>
    <x v="41"/>
    <s v="Prescott Valley"/>
    <n v="86314"/>
    <x v="100"/>
    <x v="3"/>
    <s v="2015"/>
    <d v="2015-04-19T00:00:00"/>
    <n v="-207.679788"/>
    <n v="2"/>
    <n v="243.86"/>
    <n v="90439"/>
    <x v="0"/>
    <x v="3"/>
  </r>
  <r>
    <n v="25676"/>
    <s v="High"/>
    <n v="0.05"/>
    <n v="35.51"/>
    <n v="6.31"/>
    <n v="918"/>
    <x v="1"/>
    <s v="Kerry Jernigan"/>
    <s v="Regular Air"/>
    <x v="2"/>
    <x v="0"/>
    <s v="Storage &amp; Organization"/>
    <s v="Small Box"/>
    <x v="684"/>
    <n v="0.57999999999999996"/>
    <n v="8.358413132694939E-2"/>
    <s v="United States"/>
    <x v="1"/>
    <x v="7"/>
    <s v="Rancho Cucamonga"/>
    <n v="91730"/>
    <x v="100"/>
    <x v="3"/>
    <s v="2015"/>
    <d v="2015-04-14T00:00:00"/>
    <n v="6.11"/>
    <n v="2"/>
    <n v="73.099999999999994"/>
    <n v="90492"/>
    <x v="1"/>
    <x v="3"/>
  </r>
  <r>
    <n v="25677"/>
    <s v="High"/>
    <n v="0.1"/>
    <n v="8.34"/>
    <n v="2.64"/>
    <n v="919"/>
    <x v="0"/>
    <s v="Tracy Livingston"/>
    <s v="Regular Air"/>
    <x v="2"/>
    <x v="0"/>
    <s v="Scissors, Rulers and Trimmers"/>
    <s v="Small Pack"/>
    <x v="284"/>
    <n v="0.59"/>
    <n v="-0.1322210636079249"/>
    <s v="United States"/>
    <x v="1"/>
    <x v="7"/>
    <s v="Redding"/>
    <n v="96003"/>
    <x v="100"/>
    <x v="3"/>
    <s v="2015"/>
    <d v="2015-04-12T00:00:00"/>
    <n v="-6.34"/>
    <n v="6"/>
    <n v="47.95"/>
    <n v="90492"/>
    <x v="0"/>
    <x v="3"/>
  </r>
  <r>
    <n v="25678"/>
    <s v="High"/>
    <n v="0.03"/>
    <n v="8.0399999999999991"/>
    <n v="8.94"/>
    <n v="920"/>
    <x v="1"/>
    <s v="Jessie Kelly"/>
    <s v="Regular Air"/>
    <x v="2"/>
    <x v="0"/>
    <s v="Binders and Binder Accessories"/>
    <s v="Small Box"/>
    <x v="685"/>
    <n v="0.4"/>
    <n v="-2.0877360948287094"/>
    <s v="United States"/>
    <x v="1"/>
    <x v="7"/>
    <s v="Redlands"/>
    <n v="92374"/>
    <x v="100"/>
    <x v="3"/>
    <s v="2015"/>
    <d v="2015-04-14T00:00:00"/>
    <n v="-160.27549999999999"/>
    <n v="9"/>
    <n v="76.77"/>
    <n v="90492"/>
    <x v="0"/>
    <x v="3"/>
  </r>
  <r>
    <n v="23736"/>
    <s v="Not Specified"/>
    <n v="0.03"/>
    <n v="6.68"/>
    <n v="1.5"/>
    <n v="3221"/>
    <x v="0"/>
    <s v="Sean Pugh"/>
    <s v="Regular Air"/>
    <x v="3"/>
    <x v="0"/>
    <s v="Pens &amp; Art Supplies"/>
    <s v="Wrap Bag"/>
    <x v="602"/>
    <n v="0.48"/>
    <n v="-11.947516556291392"/>
    <s v="United States"/>
    <x v="2"/>
    <x v="9"/>
    <s v="Sunrise"/>
    <n v="33322"/>
    <x v="100"/>
    <x v="3"/>
    <s v="2015"/>
    <d v="2015-04-13T00:00:00"/>
    <n v="-577.30400000000009"/>
    <n v="7"/>
    <n v="48.32"/>
    <n v="90815"/>
    <x v="0"/>
    <x v="3"/>
  </r>
  <r>
    <n v="19314"/>
    <s v="Critical"/>
    <n v="0.05"/>
    <n v="1.88"/>
    <n v="1.49"/>
    <n v="171"/>
    <x v="0"/>
    <s v="Christina Matthews"/>
    <s v="Regular Air"/>
    <x v="3"/>
    <x v="0"/>
    <s v="Binders and Binder Accessories"/>
    <s v="Small Box"/>
    <x v="177"/>
    <n v="0.37"/>
    <n v="-0.85073099415204667"/>
    <s v="United States"/>
    <x v="3"/>
    <x v="36"/>
    <s v="Fort Lee"/>
    <n v="7024"/>
    <x v="101"/>
    <x v="3"/>
    <s v="2015"/>
    <d v="2015-04-15T00:00:00"/>
    <n v="-2.9094999999999995"/>
    <n v="1"/>
    <n v="3.42"/>
    <n v="87464"/>
    <x v="0"/>
    <x v="3"/>
  </r>
  <r>
    <n v="19208"/>
    <s v="Critical"/>
    <n v="0.05"/>
    <n v="12.2"/>
    <n v="6.02"/>
    <n v="1561"/>
    <x v="1"/>
    <s v="Edwin Coley"/>
    <s v="Regular Air"/>
    <x v="3"/>
    <x v="2"/>
    <s v="Office Furnishings"/>
    <s v="Small Pack"/>
    <x v="686"/>
    <n v="0.43"/>
    <n v="-0.10389488503050212"/>
    <s v="United States"/>
    <x v="0"/>
    <x v="19"/>
    <s v="Mansfield"/>
    <n v="76063"/>
    <x v="101"/>
    <x v="3"/>
    <s v="2015"/>
    <d v="2015-04-14T00:00:00"/>
    <n v="-6.6420000000000003"/>
    <n v="5"/>
    <n v="63.93"/>
    <n v="88094"/>
    <x v="0"/>
    <x v="3"/>
  </r>
  <r>
    <n v="24121"/>
    <s v="Low"/>
    <n v="0"/>
    <n v="2.08"/>
    <n v="5.33"/>
    <n v="2250"/>
    <x v="0"/>
    <s v="Alvin Hoover"/>
    <s v="Regular Air"/>
    <x v="1"/>
    <x v="2"/>
    <s v="Office Furnishings"/>
    <s v="Small Box"/>
    <x v="138"/>
    <n v="0.43"/>
    <n v="-3.7454425209103293"/>
    <s v="United States"/>
    <x v="3"/>
    <x v="29"/>
    <s v="State College"/>
    <n v="16801"/>
    <x v="101"/>
    <x v="3"/>
    <s v="2015"/>
    <d v="2015-04-20T00:00:00"/>
    <n v="-192.5532"/>
    <n v="22"/>
    <n v="51.41"/>
    <n v="86699"/>
    <x v="0"/>
    <x v="3"/>
  </r>
  <r>
    <n v="24278"/>
    <s v="Critical"/>
    <n v="0.02"/>
    <n v="33.979999999999997"/>
    <n v="1.99"/>
    <n v="2738"/>
    <x v="0"/>
    <s v="Sherri Kramer"/>
    <s v="Regular Air"/>
    <x v="0"/>
    <x v="1"/>
    <s v="Computer Peripherals"/>
    <s v="Small Pack"/>
    <x v="687"/>
    <n v="0.45"/>
    <n v="0.69"/>
    <s v="United States"/>
    <x v="3"/>
    <x v="43"/>
    <s v="South Burlington"/>
    <n v="5403"/>
    <x v="101"/>
    <x v="3"/>
    <s v="2015"/>
    <d v="2015-04-15T00:00:00"/>
    <n v="164.06129999999999"/>
    <n v="7"/>
    <n v="237.77"/>
    <n v="89017"/>
    <x v="0"/>
    <x v="3"/>
  </r>
  <r>
    <n v="21096"/>
    <s v="High"/>
    <n v="0.01"/>
    <n v="30.97"/>
    <n v="4"/>
    <n v="2973"/>
    <x v="1"/>
    <s v="Sally Liu"/>
    <s v="Regular Air"/>
    <x v="1"/>
    <x v="1"/>
    <s v="Computer Peripherals"/>
    <s v="Small Box"/>
    <x v="688"/>
    <n v="0.74"/>
    <n v="3.2697587274882423E-2"/>
    <s v="United States"/>
    <x v="0"/>
    <x v="31"/>
    <s v="New Berlin"/>
    <n v="53151"/>
    <x v="101"/>
    <x v="3"/>
    <s v="2015"/>
    <d v="2015-04-15T00:00:00"/>
    <n v="17.102799999999998"/>
    <n v="17"/>
    <n v="523.05999999999995"/>
    <n v="87186"/>
    <x v="0"/>
    <x v="3"/>
  </r>
  <r>
    <n v="21097"/>
    <s v="High"/>
    <n v="0.08"/>
    <n v="125.99"/>
    <n v="7.69"/>
    <n v="2973"/>
    <x v="1"/>
    <s v="Sally Liu"/>
    <s v="Regular Air"/>
    <x v="1"/>
    <x v="1"/>
    <s v="Telephones and Communication"/>
    <s v="Small Box"/>
    <x v="338"/>
    <n v="0.57999999999999996"/>
    <n v="0.52352556213603441"/>
    <s v="United States"/>
    <x v="0"/>
    <x v="31"/>
    <s v="New Berlin"/>
    <n v="53151"/>
    <x v="101"/>
    <x v="3"/>
    <s v="2015"/>
    <d v="2015-04-15T00:00:00"/>
    <n v="1269.3819599999999"/>
    <n v="23"/>
    <n v="2424.6799999999998"/>
    <n v="87186"/>
    <x v="0"/>
    <x v="3"/>
  </r>
  <r>
    <n v="25683"/>
    <s v="Critical"/>
    <n v="0.08"/>
    <n v="7.28"/>
    <n v="11.15"/>
    <n v="3169"/>
    <x v="0"/>
    <s v="Janice Boswell"/>
    <s v="Express Air"/>
    <x v="0"/>
    <x v="0"/>
    <s v="Paper"/>
    <s v="Small Box"/>
    <x v="311"/>
    <n v="0.37"/>
    <n v="-3.0296725784447478"/>
    <s v="United States"/>
    <x v="2"/>
    <x v="9"/>
    <s v="Port Orange"/>
    <n v="32127"/>
    <x v="101"/>
    <x v="3"/>
    <s v="2015"/>
    <d v="2015-04-14T00:00:00"/>
    <n v="-44.415000000000006"/>
    <n v="1"/>
    <n v="14.66"/>
    <n v="86490"/>
    <x v="0"/>
    <x v="3"/>
  </r>
  <r>
    <n v="19159"/>
    <s v="Medium"/>
    <n v="0.06"/>
    <n v="296.18"/>
    <n v="54.12"/>
    <n v="329"/>
    <x v="0"/>
    <s v="Faye Dyer"/>
    <s v="Delivery Truck"/>
    <x v="1"/>
    <x v="2"/>
    <s v="Tables"/>
    <s v="Jumbo Box"/>
    <x v="351"/>
    <n v="0.76"/>
    <n v="-0.6116664581570832"/>
    <s v="United States"/>
    <x v="3"/>
    <x v="30"/>
    <s v="Sanford"/>
    <n v="4073"/>
    <x v="102"/>
    <x v="3"/>
    <s v="2015"/>
    <d v="2015-04-15T00:00:00"/>
    <n v="-715.7782060000003"/>
    <n v="5"/>
    <n v="1170.21"/>
    <n v="89726"/>
    <x v="0"/>
    <x v="3"/>
  </r>
  <r>
    <n v="19158"/>
    <s v="Medium"/>
    <n v="0.01"/>
    <n v="29.1"/>
    <n v="4"/>
    <n v="331"/>
    <x v="0"/>
    <s v="Bradley Pollock"/>
    <s v="Express Air"/>
    <x v="1"/>
    <x v="1"/>
    <s v="Computer Peripherals"/>
    <s v="Small Box"/>
    <x v="689"/>
    <n v="0.78"/>
    <n v="-9.3785960874568475E-2"/>
    <s v="United States"/>
    <x v="3"/>
    <x v="47"/>
    <s v="Goffstown"/>
    <n v="3045"/>
    <x v="102"/>
    <x v="3"/>
    <s v="2015"/>
    <d v="2015-04-16T00:00:00"/>
    <n v="-22.82"/>
    <n v="8"/>
    <n v="243.32"/>
    <n v="89726"/>
    <x v="0"/>
    <x v="3"/>
  </r>
  <r>
    <n v="22638"/>
    <s v="Low"/>
    <n v="0.09"/>
    <n v="100.98"/>
    <n v="35.840000000000003"/>
    <n v="940"/>
    <x v="0"/>
    <s v="Albert Maxwell"/>
    <s v="Delivery Truck"/>
    <x v="1"/>
    <x v="2"/>
    <s v="Bookcases"/>
    <s v="Jumbo Box"/>
    <x v="11"/>
    <n v="0.62"/>
    <n v="-0.4886039526489816"/>
    <s v="United States"/>
    <x v="3"/>
    <x v="22"/>
    <s v="New Milford"/>
    <n v="6776"/>
    <x v="102"/>
    <x v="3"/>
    <s v="2015"/>
    <d v="2015-04-19T00:00:00"/>
    <n v="-193.58"/>
    <n v="4"/>
    <n v="396.19"/>
    <n v="90844"/>
    <x v="0"/>
    <x v="3"/>
  </r>
  <r>
    <n v="1115"/>
    <s v="Low"/>
    <n v="0.01"/>
    <n v="4.9800000000000004"/>
    <n v="7.44"/>
    <n v="553"/>
    <x v="1"/>
    <s v="Kristine Connolly"/>
    <s v="Regular Air"/>
    <x v="3"/>
    <x v="0"/>
    <s v="Paper"/>
    <s v="Small Box"/>
    <x v="690"/>
    <n v="0.36"/>
    <n v="-0.54387208140274368"/>
    <s v="United States"/>
    <x v="1"/>
    <x v="7"/>
    <s v="Los Angeles"/>
    <n v="90008"/>
    <x v="103"/>
    <x v="3"/>
    <s v="2015"/>
    <d v="2015-04-24T00:00:00"/>
    <n v="-179.59199999999998"/>
    <n v="63"/>
    <n v="330.21"/>
    <n v="8165"/>
    <x v="0"/>
    <x v="3"/>
  </r>
  <r>
    <n v="19115"/>
    <s v="Low"/>
    <n v="0.01"/>
    <n v="4.9800000000000004"/>
    <n v="7.44"/>
    <n v="555"/>
    <x v="1"/>
    <s v="Walter Young"/>
    <s v="Regular Air"/>
    <x v="3"/>
    <x v="0"/>
    <s v="Paper"/>
    <s v="Small Box"/>
    <x v="690"/>
    <n v="0.36"/>
    <n v="-1.9274123539232053"/>
    <s v="United States"/>
    <x v="1"/>
    <x v="16"/>
    <s v="Pleasant Grove"/>
    <n v="84062"/>
    <x v="103"/>
    <x v="3"/>
    <s v="2015"/>
    <d v="2015-04-24T00:00:00"/>
    <n v="-161.6328"/>
    <n v="16"/>
    <n v="83.86"/>
    <n v="86191"/>
    <x v="0"/>
    <x v="3"/>
  </r>
  <r>
    <n v="22667"/>
    <s v="Not Specified"/>
    <n v="0.09"/>
    <n v="70.97"/>
    <n v="3.5"/>
    <n v="568"/>
    <x v="1"/>
    <s v="Peter McConnell"/>
    <s v="Regular Air"/>
    <x v="2"/>
    <x v="0"/>
    <s v="Appliances"/>
    <s v="Small Box"/>
    <x v="691"/>
    <n v="0.59"/>
    <n v="-0.12353503145200315"/>
    <s v="United States"/>
    <x v="2"/>
    <x v="2"/>
    <s v="Columbus"/>
    <n v="39701"/>
    <x v="103"/>
    <x v="3"/>
    <s v="2015"/>
    <d v="2015-04-15T00:00:00"/>
    <n v="-99.568000000000012"/>
    <n v="12"/>
    <n v="805.99"/>
    <n v="88880"/>
    <x v="0"/>
    <x v="3"/>
  </r>
  <r>
    <n v="26229"/>
    <s v="Critical"/>
    <n v="0.1"/>
    <n v="226.67"/>
    <n v="28.16"/>
    <n v="1559"/>
    <x v="0"/>
    <s v="Zachary Maynard"/>
    <s v="Delivery Truck"/>
    <x v="2"/>
    <x v="2"/>
    <s v="Chairs &amp; Chairmats"/>
    <s v="Jumbo Drum"/>
    <x v="450"/>
    <n v="0.59"/>
    <n v="-0.3590759561134288"/>
    <s v="United States"/>
    <x v="2"/>
    <x v="25"/>
    <s v="Blacksburg"/>
    <n v="24060"/>
    <x v="103"/>
    <x v="3"/>
    <s v="2015"/>
    <d v="2015-04-17T00:00:00"/>
    <n v="-390.76800000000003"/>
    <n v="5"/>
    <n v="1088.26"/>
    <n v="87424"/>
    <x v="0"/>
    <x v="3"/>
  </r>
  <r>
    <n v="22921"/>
    <s v="Not Specified"/>
    <n v="0.01"/>
    <n v="15.16"/>
    <n v="15.09"/>
    <n v="1607"/>
    <x v="1"/>
    <s v="Kathleen Huang Hall"/>
    <s v="Regular Air"/>
    <x v="1"/>
    <x v="0"/>
    <s v="Binders and Binder Accessories"/>
    <s v="Small Box"/>
    <x v="692"/>
    <n v="0.39"/>
    <n v="-1.810682412332101"/>
    <s v="United States"/>
    <x v="3"/>
    <x v="8"/>
    <s v="Freeport"/>
    <n v="11520"/>
    <x v="103"/>
    <x v="3"/>
    <s v="2015"/>
    <d v="2015-04-15T00:00:00"/>
    <n v="-200.85899999999998"/>
    <n v="7"/>
    <n v="110.93"/>
    <n v="87994"/>
    <x v="0"/>
    <x v="3"/>
  </r>
  <r>
    <n v="20359"/>
    <s v="High"/>
    <n v="0.02"/>
    <n v="25.99"/>
    <n v="5.37"/>
    <n v="1632"/>
    <x v="1"/>
    <s v="Lori Wolfe"/>
    <s v="Regular Air"/>
    <x v="1"/>
    <x v="0"/>
    <s v="Pens &amp; Art Supplies"/>
    <s v="Small Box"/>
    <x v="397"/>
    <n v="0.56000000000000005"/>
    <n v="-0.36243216576221016"/>
    <s v="United States"/>
    <x v="2"/>
    <x v="2"/>
    <s v="Hattiesburg"/>
    <n v="39401"/>
    <x v="103"/>
    <x v="3"/>
    <s v="2015"/>
    <d v="2015-04-17T00:00:00"/>
    <n v="-88.158000000000001"/>
    <n v="9"/>
    <n v="243.24"/>
    <n v="90533"/>
    <x v="0"/>
    <x v="3"/>
  </r>
  <r>
    <n v="24622"/>
    <s v="Not Specified"/>
    <n v="0.06"/>
    <n v="17.98"/>
    <n v="8.51"/>
    <n v="1818"/>
    <x v="1"/>
    <s v="Ian Hall"/>
    <s v="Regular Air"/>
    <x v="2"/>
    <x v="1"/>
    <s v="Office Machines"/>
    <s v="Medium Box"/>
    <x v="605"/>
    <n v="0.4"/>
    <n v="-0.83794054629301162"/>
    <s v="United States"/>
    <x v="0"/>
    <x v="26"/>
    <s v="Dearborn"/>
    <n v="48126"/>
    <x v="103"/>
    <x v="3"/>
    <s v="2015"/>
    <d v="2015-04-17T00:00:00"/>
    <n v="-47.243088"/>
    <n v="3"/>
    <n v="56.38"/>
    <n v="85991"/>
    <x v="0"/>
    <x v="3"/>
  </r>
  <r>
    <n v="24623"/>
    <s v="Not Specified"/>
    <n v="0.1"/>
    <n v="9.99"/>
    <n v="4.78"/>
    <n v="1818"/>
    <x v="1"/>
    <s v="Ian Hall"/>
    <s v="Express Air"/>
    <x v="2"/>
    <x v="0"/>
    <s v="Paper"/>
    <s v="Small Box"/>
    <x v="501"/>
    <n v="0.4"/>
    <n v="7.6840426424913968E-2"/>
    <s v="United States"/>
    <x v="0"/>
    <x v="26"/>
    <s v="Dearborn"/>
    <n v="48126"/>
    <x v="103"/>
    <x v="3"/>
    <s v="2015"/>
    <d v="2015-04-18T00:00:00"/>
    <n v="9.1539999999999999"/>
    <n v="12"/>
    <n v="119.13"/>
    <n v="85991"/>
    <x v="0"/>
    <x v="3"/>
  </r>
  <r>
    <n v="6621"/>
    <s v="Not Specified"/>
    <n v="7.0000000000000007E-2"/>
    <n v="18.649999999999999"/>
    <n v="3.77"/>
    <n v="1821"/>
    <x v="1"/>
    <s v="Vanessa Boyer"/>
    <s v="Regular Air"/>
    <x v="2"/>
    <x v="2"/>
    <s v="Office Furnishings"/>
    <s v="Small Pack"/>
    <x v="693"/>
    <n v="0.39"/>
    <n v="0.2326145050027966"/>
    <s v="United States"/>
    <x v="3"/>
    <x v="8"/>
    <s v="New York City"/>
    <n v="10177"/>
    <x v="103"/>
    <x v="3"/>
    <s v="2015"/>
    <d v="2015-04-16T00:00:00"/>
    <n v="149.72"/>
    <n v="34"/>
    <n v="643.64"/>
    <n v="47108"/>
    <x v="0"/>
    <x v="3"/>
  </r>
  <r>
    <n v="6622"/>
    <s v="Not Specified"/>
    <n v="0.06"/>
    <n v="17.98"/>
    <n v="8.51"/>
    <n v="1821"/>
    <x v="1"/>
    <s v="Vanessa Boyer"/>
    <s v="Regular Air"/>
    <x v="2"/>
    <x v="1"/>
    <s v="Office Machines"/>
    <s v="Medium Box"/>
    <x v="605"/>
    <n v="0.4"/>
    <n v="-0.21485948180590234"/>
    <s v="United States"/>
    <x v="3"/>
    <x v="8"/>
    <s v="New York City"/>
    <n v="10177"/>
    <x v="103"/>
    <x v="3"/>
    <s v="2015"/>
    <d v="2015-04-17T00:00:00"/>
    <n v="-52.492319999999999"/>
    <n v="13"/>
    <n v="244.31"/>
    <n v="47108"/>
    <x v="0"/>
    <x v="3"/>
  </r>
  <r>
    <n v="6623"/>
    <s v="Not Specified"/>
    <n v="0.1"/>
    <n v="9.99"/>
    <n v="4.78"/>
    <n v="1821"/>
    <x v="1"/>
    <s v="Vanessa Boyer"/>
    <s v="Express Air"/>
    <x v="2"/>
    <x v="0"/>
    <s v="Paper"/>
    <s v="Small Box"/>
    <x v="501"/>
    <n v="0.4"/>
    <n v="1.7060311200651549E-2"/>
    <s v="United States"/>
    <x v="3"/>
    <x v="8"/>
    <s v="New York City"/>
    <n v="10177"/>
    <x v="103"/>
    <x v="3"/>
    <s v="2015"/>
    <d v="2015-04-18T00:00:00"/>
    <n v="7.9599999999999991"/>
    <n v="47"/>
    <n v="466.58"/>
    <n v="47108"/>
    <x v="0"/>
    <x v="3"/>
  </r>
  <r>
    <n v="6624"/>
    <s v="Not Specified"/>
    <n v="0.08"/>
    <n v="175.99"/>
    <n v="8.99"/>
    <n v="1821"/>
    <x v="1"/>
    <s v="Vanessa Boyer"/>
    <s v="Express Air"/>
    <x v="2"/>
    <x v="1"/>
    <s v="Telephones and Communication"/>
    <s v="Small Box"/>
    <x v="378"/>
    <n v="0.56999999999999995"/>
    <n v="-0.20041245214324069"/>
    <s v="United States"/>
    <x v="3"/>
    <x v="8"/>
    <s v="New York City"/>
    <n v="10177"/>
    <x v="103"/>
    <x v="3"/>
    <s v="2015"/>
    <d v="2015-04-16T00:00:00"/>
    <n v="-459.08280000000002"/>
    <n v="16"/>
    <n v="2290.69"/>
    <n v="47108"/>
    <x v="0"/>
    <x v="3"/>
  </r>
  <r>
    <n v="25970"/>
    <s v="Medium"/>
    <n v="0.08"/>
    <n v="5.74"/>
    <n v="5.01"/>
    <n v="2952"/>
    <x v="0"/>
    <s v="Thelma Murray"/>
    <s v="Express Air"/>
    <x v="3"/>
    <x v="0"/>
    <s v="Binders and Binder Accessories"/>
    <s v="Small Box"/>
    <x v="345"/>
    <n v="0.39"/>
    <n v="-0.88002341853491362"/>
    <s v="United States"/>
    <x v="3"/>
    <x v="28"/>
    <s v="Grove City"/>
    <n v="43123"/>
    <x v="103"/>
    <x v="3"/>
    <s v="2015"/>
    <d v="2015-04-17T00:00:00"/>
    <n v="-61.628039999999999"/>
    <n v="12"/>
    <n v="70.03"/>
    <n v="91398"/>
    <x v="0"/>
    <x v="3"/>
  </r>
  <r>
    <n v="25055"/>
    <s v="Not Specified"/>
    <n v="0"/>
    <n v="2.78"/>
    <n v="1.49"/>
    <n v="653"/>
    <x v="0"/>
    <s v="Ann Katz"/>
    <s v="Express Air"/>
    <x v="2"/>
    <x v="0"/>
    <s v="Binders and Binder Accessories"/>
    <s v="Small Box"/>
    <x v="694"/>
    <n v="0.36"/>
    <n v="0.69"/>
    <s v="United States"/>
    <x v="1"/>
    <x v="7"/>
    <s v="Rancho Cucamonga"/>
    <n v="91730"/>
    <x v="104"/>
    <x v="3"/>
    <s v="2015"/>
    <d v="2015-04-17T00:00:00"/>
    <n v="20.6448"/>
    <n v="9"/>
    <n v="29.92"/>
    <n v="91213"/>
    <x v="0"/>
    <x v="3"/>
  </r>
  <r>
    <n v="18016"/>
    <s v="High"/>
    <n v="0.01"/>
    <n v="125.99"/>
    <n v="8.99"/>
    <n v="1916"/>
    <x v="1"/>
    <s v="Marcia Feldman"/>
    <s v="Regular Air"/>
    <x v="1"/>
    <x v="1"/>
    <s v="Telephones and Communication"/>
    <s v="Small Box"/>
    <x v="533"/>
    <n v="0.55000000000000004"/>
    <n v="-4.4957684093965035E-2"/>
    <s v="United States"/>
    <x v="2"/>
    <x v="4"/>
    <s v="Little Rock"/>
    <n v="72209"/>
    <x v="104"/>
    <x v="3"/>
    <s v="2015"/>
    <d v="2015-04-18T00:00:00"/>
    <n v="-45.471999999999994"/>
    <n v="9"/>
    <n v="1011.44"/>
    <n v="85895"/>
    <x v="0"/>
    <x v="3"/>
  </r>
  <r>
    <n v="20712"/>
    <s v="Critical"/>
    <n v="0.05"/>
    <n v="2550.14"/>
    <n v="29.7"/>
    <n v="2139"/>
    <x v="0"/>
    <s v="Jon Kendall"/>
    <s v="Delivery Truck"/>
    <x v="3"/>
    <x v="1"/>
    <s v="Office Machines"/>
    <s v="Jumbo Drum"/>
    <x v="636"/>
    <n v="0.56999999999999995"/>
    <n v="-0.81957513203598542"/>
    <s v="United States"/>
    <x v="0"/>
    <x v="31"/>
    <s v="Watertown"/>
    <n v="53094"/>
    <x v="104"/>
    <x v="3"/>
    <s v="2015"/>
    <d v="2015-04-17T00:00:00"/>
    <n v="-3971.0627999999997"/>
    <n v="2"/>
    <n v="4845.2700000000004"/>
    <n v="86003"/>
    <x v="0"/>
    <x v="3"/>
  </r>
  <r>
    <n v="19073"/>
    <s v="Medium"/>
    <n v="0.03"/>
    <n v="25.98"/>
    <n v="5.37"/>
    <n v="377"/>
    <x v="0"/>
    <s v="Sylvia Bush"/>
    <s v="Regular Air"/>
    <x v="2"/>
    <x v="0"/>
    <s v="Appliances"/>
    <s v="Medium Box"/>
    <x v="695"/>
    <n v="0.5"/>
    <n v="0.54253390326990247"/>
    <s v="United States"/>
    <x v="0"/>
    <x v="12"/>
    <s v="Batavia"/>
    <n v="60510"/>
    <x v="105"/>
    <x v="3"/>
    <s v="2015"/>
    <d v="2015-04-17T00:00:00"/>
    <n v="250.03759999999997"/>
    <n v="17"/>
    <n v="460.87"/>
    <n v="89579"/>
    <x v="0"/>
    <x v="3"/>
  </r>
  <r>
    <n v="18404"/>
    <s v="Critical"/>
    <n v="0.06"/>
    <n v="55.94"/>
    <n v="4"/>
    <n v="1041"/>
    <x v="1"/>
    <s v="Mildred Chase"/>
    <s v="Regular Air"/>
    <x v="0"/>
    <x v="1"/>
    <s v="Computer Peripherals"/>
    <s v="Small Box"/>
    <x v="575"/>
    <n v="0.74"/>
    <n v="-4.266195743098801E-2"/>
    <s v="United States"/>
    <x v="1"/>
    <x v="7"/>
    <s v="Woodland"/>
    <n v="95695"/>
    <x v="105"/>
    <x v="3"/>
    <s v="2015"/>
    <d v="2015-04-18T00:00:00"/>
    <n v="-13.77"/>
    <n v="6"/>
    <n v="322.77"/>
    <n v="87846"/>
    <x v="0"/>
    <x v="3"/>
  </r>
  <r>
    <n v="18405"/>
    <s v="Critical"/>
    <n v="7.0000000000000007E-2"/>
    <n v="6.3"/>
    <n v="0.5"/>
    <n v="1041"/>
    <x v="1"/>
    <s v="Mildred Chase"/>
    <s v="Regular Air"/>
    <x v="0"/>
    <x v="0"/>
    <s v="Labels"/>
    <s v="Small Box"/>
    <x v="266"/>
    <n v="0.39"/>
    <n v="0.69"/>
    <s v="United States"/>
    <x v="1"/>
    <x v="7"/>
    <s v="Woodland"/>
    <n v="95695"/>
    <x v="105"/>
    <x v="3"/>
    <s v="2015"/>
    <d v="2015-04-17T00:00:00"/>
    <n v="44.912100000000002"/>
    <n v="11"/>
    <n v="65.09"/>
    <n v="87846"/>
    <x v="0"/>
    <x v="3"/>
  </r>
  <r>
    <n v="22414"/>
    <s v="High"/>
    <n v="0"/>
    <n v="12.2"/>
    <n v="6.02"/>
    <n v="1350"/>
    <x v="0"/>
    <s v="Jackie Burke"/>
    <s v="Express Air"/>
    <x v="1"/>
    <x v="2"/>
    <s v="Office Furnishings"/>
    <s v="Small Pack"/>
    <x v="686"/>
    <n v="0.43"/>
    <n v="-3.0636201991465151"/>
    <s v="United States"/>
    <x v="2"/>
    <x v="9"/>
    <s v="Carol City"/>
    <n v="33055"/>
    <x v="105"/>
    <x v="3"/>
    <s v="2015"/>
    <d v="2015-04-18T00:00:00"/>
    <n v="-172.298"/>
    <n v="4"/>
    <n v="56.24"/>
    <n v="88233"/>
    <x v="0"/>
    <x v="3"/>
  </r>
  <r>
    <n v="19918"/>
    <s v="Low"/>
    <n v="0.09"/>
    <n v="78.8"/>
    <n v="35"/>
    <n v="1889"/>
    <x v="0"/>
    <s v="Oscar Bowers"/>
    <s v="Regular Air"/>
    <x v="1"/>
    <x v="0"/>
    <s v="Storage &amp; Organization"/>
    <s v="Large Box"/>
    <x v="696"/>
    <n v="0.83"/>
    <n v="-0.9675632917366761"/>
    <s v="United States"/>
    <x v="3"/>
    <x v="28"/>
    <s v="Kettering"/>
    <n v="45429"/>
    <x v="105"/>
    <x v="3"/>
    <s v="2015"/>
    <d v="2015-04-21T00:00:00"/>
    <n v="-1025.0172"/>
    <n v="14"/>
    <n v="1059.3800000000001"/>
    <n v="90631"/>
    <x v="0"/>
    <x v="3"/>
  </r>
  <r>
    <n v="24075"/>
    <s v="Medium"/>
    <n v="0.06"/>
    <n v="4.24"/>
    <n v="5.41"/>
    <n v="2004"/>
    <x v="1"/>
    <s v="James Dickinson Ball"/>
    <s v="Regular Air"/>
    <x v="1"/>
    <x v="0"/>
    <s v="Binders and Binder Accessories"/>
    <s v="Small Box"/>
    <x v="540"/>
    <n v="0.35"/>
    <n v="-1.7537039999999999"/>
    <s v="United States"/>
    <x v="1"/>
    <x v="24"/>
    <s v="Bozeman"/>
    <n v="59715"/>
    <x v="105"/>
    <x v="3"/>
    <s v="2015"/>
    <d v="2015-04-19T00:00:00"/>
    <n v="-78.916679999999999"/>
    <n v="10"/>
    <n v="45"/>
    <n v="91277"/>
    <x v="0"/>
    <x v="3"/>
  </r>
  <r>
    <n v="24076"/>
    <s v="Medium"/>
    <n v="0.04"/>
    <n v="6783.02"/>
    <n v="24.49"/>
    <n v="2004"/>
    <x v="1"/>
    <s v="James Dickinson Ball"/>
    <s v="Regular Air"/>
    <x v="1"/>
    <x v="1"/>
    <s v="Office Machines"/>
    <s v="Large Box"/>
    <x v="84"/>
    <n v="0.39"/>
    <n v="-2.0646206248373056"/>
    <s v="United States"/>
    <x v="1"/>
    <x v="24"/>
    <s v="Bozeman"/>
    <n v="59715"/>
    <x v="105"/>
    <x v="3"/>
    <s v="2015"/>
    <d v="2015-04-19T00:00:00"/>
    <n v="-13562.637407999999"/>
    <n v="1"/>
    <n v="6569.07"/>
    <n v="91277"/>
    <x v="0"/>
    <x v="3"/>
  </r>
  <r>
    <n v="22275"/>
    <s v="Low"/>
    <n v="0.02"/>
    <n v="419.19"/>
    <n v="19.989999999999998"/>
    <n v="2593"/>
    <x v="1"/>
    <s v="Anne Schultz"/>
    <s v="Regular Air"/>
    <x v="3"/>
    <x v="0"/>
    <s v="Storage &amp; Organization"/>
    <s v="Small Box"/>
    <x v="697"/>
    <n v="0.57999999999999996"/>
    <n v="-9.0953140967493778E-3"/>
    <s v="United States"/>
    <x v="2"/>
    <x v="3"/>
    <s v="Athens"/>
    <n v="30605"/>
    <x v="105"/>
    <x v="3"/>
    <s v="2015"/>
    <d v="2015-04-17T00:00:00"/>
    <n v="-39.606000000000002"/>
    <n v="10"/>
    <n v="4354.55"/>
    <n v="87772"/>
    <x v="0"/>
    <x v="3"/>
  </r>
  <r>
    <n v="1529"/>
    <s v="High"/>
    <n v="0.01"/>
    <n v="125.99"/>
    <n v="8.99"/>
    <n v="2867"/>
    <x v="0"/>
    <s v="Dana Teague"/>
    <s v="Regular Air"/>
    <x v="3"/>
    <x v="1"/>
    <s v="Telephones and Communication"/>
    <s v="Small Box"/>
    <x v="94"/>
    <n v="0.59"/>
    <n v="-2.5680888575458387"/>
    <s v="United States"/>
    <x v="3"/>
    <x v="32"/>
    <s v="Washington"/>
    <n v="20016"/>
    <x v="105"/>
    <x v="3"/>
    <s v="2015"/>
    <d v="2015-04-18T00:00:00"/>
    <n v="-582.64799999999991"/>
    <n v="2"/>
    <n v="226.88"/>
    <n v="11013"/>
    <x v="0"/>
    <x v="3"/>
  </r>
  <r>
    <n v="19529"/>
    <s v="High"/>
    <n v="0.01"/>
    <n v="125.99"/>
    <n v="8.99"/>
    <n v="2868"/>
    <x v="1"/>
    <s v="Eugene Clayton"/>
    <s v="Regular Air"/>
    <x v="3"/>
    <x v="1"/>
    <s v="Telephones and Communication"/>
    <s v="Small Box"/>
    <x v="94"/>
    <n v="0.59"/>
    <n v="-5.1361777150916774"/>
    <s v="United States"/>
    <x v="1"/>
    <x v="6"/>
    <s v="Edmonds"/>
    <n v="98026"/>
    <x v="105"/>
    <x v="3"/>
    <s v="2015"/>
    <d v="2015-04-18T00:00:00"/>
    <n v="-582.64799999999991"/>
    <n v="1"/>
    <n v="113.44"/>
    <n v="85827"/>
    <x v="0"/>
    <x v="3"/>
  </r>
  <r>
    <n v="18303"/>
    <s v="Critical"/>
    <n v="0.01"/>
    <n v="55.98"/>
    <n v="4.8600000000000003"/>
    <n v="507"/>
    <x v="1"/>
    <s v="Carol Saunders"/>
    <s v="Express Air"/>
    <x v="3"/>
    <x v="0"/>
    <s v="Paper"/>
    <s v="Small Box"/>
    <x v="555"/>
    <n v="0.36"/>
    <n v="5.0915652966907275E-2"/>
    <s v="United States"/>
    <x v="2"/>
    <x v="33"/>
    <s v="Bowling Green"/>
    <n v="42104"/>
    <x v="106"/>
    <x v="3"/>
    <s v="2015"/>
    <d v="2015-04-20T00:00:00"/>
    <n v="32.940899999999999"/>
    <n v="11"/>
    <n v="646.97"/>
    <n v="87357"/>
    <x v="0"/>
    <x v="3"/>
  </r>
  <r>
    <n v="18304"/>
    <s v="Critical"/>
    <n v="0.04"/>
    <n v="65.989999999999995"/>
    <n v="8.99"/>
    <n v="507"/>
    <x v="1"/>
    <s v="Carol Saunders"/>
    <s v="Regular Air"/>
    <x v="3"/>
    <x v="1"/>
    <s v="Telephones and Communication"/>
    <s v="Small Box"/>
    <x v="598"/>
    <n v="0.56000000000000005"/>
    <n v="0.13878832070506927"/>
    <s v="United States"/>
    <x v="2"/>
    <x v="33"/>
    <s v="Bowling Green"/>
    <n v="42104"/>
    <x v="106"/>
    <x v="3"/>
    <s v="2015"/>
    <d v="2015-04-19T00:00:00"/>
    <n v="131.334"/>
    <n v="17"/>
    <n v="946.29"/>
    <n v="87357"/>
    <x v="0"/>
    <x v="3"/>
  </r>
  <r>
    <n v="18305"/>
    <s v="Critical"/>
    <n v="0.01"/>
    <n v="128.24"/>
    <n v="12.65"/>
    <n v="508"/>
    <x v="1"/>
    <s v="Cameron Owens"/>
    <s v="Regular Air"/>
    <x v="3"/>
    <x v="2"/>
    <s v="Chairs &amp; Chairmats"/>
    <s v="Medium Box"/>
    <x v="286"/>
    <m/>
    <n v="0.25291546347097893"/>
    <s v="United States"/>
    <x v="2"/>
    <x v="33"/>
    <s v="Covington"/>
    <n v="41011"/>
    <x v="106"/>
    <x v="3"/>
    <s v="2015"/>
    <d v="2015-04-21T00:00:00"/>
    <n v="140.1354"/>
    <n v="4"/>
    <n v="554.08000000000004"/>
    <n v="87357"/>
    <x v="0"/>
    <x v="3"/>
  </r>
  <r>
    <n v="18667"/>
    <s v="Critical"/>
    <n v="0.02"/>
    <n v="130.97999999999999"/>
    <n v="30"/>
    <n v="665"/>
    <x v="1"/>
    <s v="Miriam Mueller"/>
    <s v="Delivery Truck"/>
    <x v="3"/>
    <x v="2"/>
    <s v="Chairs &amp; Chairmats"/>
    <s v="Jumbo Drum"/>
    <x v="698"/>
    <n v="0.78"/>
    <n v="0.11439771108786348"/>
    <s v="United States"/>
    <x v="2"/>
    <x v="34"/>
    <s v="Murfreesboro"/>
    <n v="37130"/>
    <x v="106"/>
    <x v="3"/>
    <s v="2015"/>
    <d v="2015-04-19T00:00:00"/>
    <n v="90.762"/>
    <n v="6"/>
    <n v="793.39"/>
    <n v="88678"/>
    <x v="0"/>
    <x v="3"/>
  </r>
  <r>
    <n v="19596"/>
    <s v="Medium"/>
    <n v="0.1"/>
    <n v="52.99"/>
    <n v="19.989999999999998"/>
    <n v="1826"/>
    <x v="1"/>
    <s v="Kate Peck"/>
    <s v="Express Air"/>
    <x v="3"/>
    <x v="0"/>
    <s v="Storage &amp; Organization"/>
    <s v="Small Box"/>
    <x v="699"/>
    <n v="0.81"/>
    <n v="-1.5319470363458634"/>
    <s v="United States"/>
    <x v="0"/>
    <x v="20"/>
    <s v="Bettendorf"/>
    <n v="52722"/>
    <x v="106"/>
    <x v="3"/>
    <s v="2015"/>
    <d v="2015-04-19T00:00:00"/>
    <n v="-517.16999999999996"/>
    <n v="7"/>
    <n v="337.59"/>
    <n v="86958"/>
    <x v="0"/>
    <x v="3"/>
  </r>
  <r>
    <n v="19597"/>
    <s v="Medium"/>
    <n v="7.0000000000000007E-2"/>
    <n v="100.98"/>
    <n v="57.38"/>
    <n v="1827"/>
    <x v="1"/>
    <s v="Vincent Hale"/>
    <s v="Delivery Truck"/>
    <x v="3"/>
    <x v="2"/>
    <s v="Bookcases"/>
    <s v="Jumbo Box"/>
    <x v="700"/>
    <n v="0.78"/>
    <n v="-1.9963774846739737"/>
    <s v="United States"/>
    <x v="0"/>
    <x v="20"/>
    <s v="Burlington"/>
    <n v="52601"/>
    <x v="106"/>
    <x v="3"/>
    <s v="2015"/>
    <d v="2015-04-21T00:00:00"/>
    <n v="-429.86"/>
    <n v="2"/>
    <n v="215.32"/>
    <n v="86958"/>
    <x v="0"/>
    <x v="3"/>
  </r>
  <r>
    <n v="19598"/>
    <s v="Medium"/>
    <n v="0.03"/>
    <n v="85.99"/>
    <n v="0.99"/>
    <n v="1827"/>
    <x v="1"/>
    <s v="Vincent Hale"/>
    <s v="Regular Air"/>
    <x v="3"/>
    <x v="1"/>
    <s v="Telephones and Communication"/>
    <s v="Wrap Bag"/>
    <x v="376"/>
    <n v="0.55000000000000004"/>
    <n v="0.69"/>
    <s v="United States"/>
    <x v="0"/>
    <x v="20"/>
    <s v="Burlington"/>
    <n v="52601"/>
    <x v="106"/>
    <x v="3"/>
    <s v="2015"/>
    <d v="2015-04-20T00:00:00"/>
    <n v="264.16649999999998"/>
    <n v="5"/>
    <n v="382.85"/>
    <n v="86958"/>
    <x v="0"/>
    <x v="3"/>
  </r>
  <r>
    <n v="3684"/>
    <s v="Low"/>
    <n v="0.02"/>
    <n v="9.99"/>
    <n v="11.59"/>
    <n v="1959"/>
    <x v="1"/>
    <s v="Bonnie Matthews Rowland"/>
    <s v="Regular Air"/>
    <x v="1"/>
    <x v="0"/>
    <s v="Paper"/>
    <s v="Small Box"/>
    <x v="701"/>
    <n v="0.4"/>
    <n v="-0.3600136721214926"/>
    <s v="United States"/>
    <x v="2"/>
    <x v="9"/>
    <s v="Miami"/>
    <n v="33916"/>
    <x v="106"/>
    <x v="3"/>
    <s v="2015"/>
    <d v="2015-04-27T00:00:00"/>
    <n v="-171.15770000000001"/>
    <n v="43"/>
    <n v="475.42"/>
    <n v="26342"/>
    <x v="0"/>
    <x v="3"/>
  </r>
  <r>
    <n v="3685"/>
    <s v="Low"/>
    <n v="0.02"/>
    <n v="48.04"/>
    <n v="5.79"/>
    <n v="1959"/>
    <x v="1"/>
    <s v="Bonnie Matthews Rowland"/>
    <s v="Regular Air"/>
    <x v="1"/>
    <x v="0"/>
    <s v="Paper"/>
    <s v="Small Box"/>
    <x v="702"/>
    <n v="0.37"/>
    <n v="0.1734565774337144"/>
    <s v="United States"/>
    <x v="2"/>
    <x v="9"/>
    <s v="Miami"/>
    <n v="33916"/>
    <x v="106"/>
    <x v="3"/>
    <s v="2015"/>
    <d v="2015-04-23T00:00:00"/>
    <n v="624.23900000000003"/>
    <n v="74"/>
    <n v="3598.82"/>
    <n v="26342"/>
    <x v="0"/>
    <x v="3"/>
  </r>
  <r>
    <n v="3686"/>
    <s v="Low"/>
    <n v="0.04"/>
    <n v="6.68"/>
    <n v="4.91"/>
    <n v="1959"/>
    <x v="1"/>
    <s v="Bonnie Matthews Rowland"/>
    <s v="Regular Air"/>
    <x v="1"/>
    <x v="0"/>
    <s v="Paper"/>
    <s v="Small Box"/>
    <x v="69"/>
    <n v="0.37"/>
    <n v="-0.34750363901018921"/>
    <s v="United States"/>
    <x v="2"/>
    <x v="9"/>
    <s v="Miami"/>
    <n v="33916"/>
    <x v="106"/>
    <x v="3"/>
    <s v="2015"/>
    <d v="2015-04-25T00:00:00"/>
    <n v="-14.3241"/>
    <n v="5"/>
    <n v="41.22"/>
    <n v="26342"/>
    <x v="0"/>
    <x v="3"/>
  </r>
  <r>
    <n v="21685"/>
    <s v="Low"/>
    <n v="0.02"/>
    <n v="48.04"/>
    <n v="5.79"/>
    <n v="1962"/>
    <x v="1"/>
    <s v="Sean Burton"/>
    <s v="Regular Air"/>
    <x v="1"/>
    <x v="0"/>
    <s v="Paper"/>
    <s v="Small Box"/>
    <x v="702"/>
    <n v="0.37"/>
    <n v="0.69"/>
    <s v="United States"/>
    <x v="0"/>
    <x v="26"/>
    <s v="Saginaw"/>
    <n v="48601"/>
    <x v="106"/>
    <x v="3"/>
    <s v="2015"/>
    <d v="2015-04-23T00:00:00"/>
    <n v="604.01909999999998"/>
    <n v="18"/>
    <n v="875.39"/>
    <n v="88857"/>
    <x v="0"/>
    <x v="3"/>
  </r>
  <r>
    <n v="21686"/>
    <s v="Low"/>
    <n v="0.04"/>
    <n v="6.68"/>
    <n v="4.91"/>
    <n v="1962"/>
    <x v="1"/>
    <s v="Sean Burton"/>
    <s v="Regular Air"/>
    <x v="1"/>
    <x v="0"/>
    <s v="Paper"/>
    <s v="Small Box"/>
    <x v="69"/>
    <n v="0.37"/>
    <n v="-1.4116019417475727"/>
    <s v="United States"/>
    <x v="0"/>
    <x v="26"/>
    <s v="Saginaw"/>
    <n v="48601"/>
    <x v="106"/>
    <x v="3"/>
    <s v="2015"/>
    <d v="2015-04-25T00:00:00"/>
    <n v="-11.631599999999999"/>
    <n v="1"/>
    <n v="8.24"/>
    <n v="88857"/>
    <x v="0"/>
    <x v="3"/>
  </r>
  <r>
    <n v="18417"/>
    <s v="Medium"/>
    <n v="0.1"/>
    <n v="300.97000000000003"/>
    <n v="7.18"/>
    <n v="2097"/>
    <x v="0"/>
    <s v="Patsy Shea"/>
    <s v="Regular Air"/>
    <x v="1"/>
    <x v="1"/>
    <s v="Computer Peripherals"/>
    <s v="Small Box"/>
    <x v="703"/>
    <n v="0.48"/>
    <n v="0.12612100554677291"/>
    <s v="United States"/>
    <x v="2"/>
    <x v="23"/>
    <s v="Hilton Head Island"/>
    <n v="29915"/>
    <x v="106"/>
    <x v="3"/>
    <s v="2015"/>
    <d v="2015-04-19T00:00:00"/>
    <n v="138.018"/>
    <n v="4"/>
    <n v="1094.33"/>
    <n v="87889"/>
    <x v="0"/>
    <x v="3"/>
  </r>
  <r>
    <n v="18418"/>
    <s v="Medium"/>
    <n v="0.06"/>
    <n v="39.89"/>
    <n v="3.04"/>
    <n v="2098"/>
    <x v="0"/>
    <s v="Tracy Dyer"/>
    <s v="Regular Air"/>
    <x v="1"/>
    <x v="2"/>
    <s v="Office Furnishings"/>
    <s v="Wrap Bag"/>
    <x v="704"/>
    <n v="0.53"/>
    <n v="9.9684591122394028E-2"/>
    <s v="United States"/>
    <x v="2"/>
    <x v="23"/>
    <s v="Mount Pleasant"/>
    <n v="29464"/>
    <x v="106"/>
    <x v="3"/>
    <s v="2015"/>
    <d v="2015-04-20T00:00:00"/>
    <n v="38.874000000000002"/>
    <n v="10"/>
    <n v="389.97"/>
    <n v="87889"/>
    <x v="0"/>
    <x v="3"/>
  </r>
  <r>
    <n v="19131"/>
    <s v="Medium"/>
    <n v="0.09"/>
    <n v="89.99"/>
    <n v="42"/>
    <n v="2655"/>
    <x v="1"/>
    <s v="Benjamin Lam"/>
    <s v="Delivery Truck"/>
    <x v="2"/>
    <x v="2"/>
    <s v="Chairs &amp; Chairmats"/>
    <s v="Jumbo Drum"/>
    <x v="392"/>
    <n v="0.66"/>
    <n v="0.436999511002445"/>
    <s v="United States"/>
    <x v="2"/>
    <x v="3"/>
    <s v="Atlanta"/>
    <n v="30318"/>
    <x v="106"/>
    <x v="3"/>
    <s v="2015"/>
    <d v="2015-04-18T00:00:00"/>
    <n v="223.416"/>
    <n v="6"/>
    <n v="511.25"/>
    <n v="86063"/>
    <x v="0"/>
    <x v="3"/>
  </r>
  <r>
    <n v="22243"/>
    <s v="Low"/>
    <n v="0.01"/>
    <n v="79.52"/>
    <n v="48.2"/>
    <n v="152"/>
    <x v="1"/>
    <s v="Kent Kerr"/>
    <s v="Regular Air"/>
    <x v="1"/>
    <x v="2"/>
    <s v="Office Furnishings"/>
    <s v="Medium Box"/>
    <x v="705"/>
    <n v="0.74"/>
    <n v="-6.0918782942022034E-2"/>
    <s v="United States"/>
    <x v="2"/>
    <x v="34"/>
    <s v="Knoxville"/>
    <n v="37918"/>
    <x v="107"/>
    <x v="3"/>
    <s v="2015"/>
    <d v="2015-04-26T00:00:00"/>
    <n v="-40.683999999999997"/>
    <n v="8"/>
    <n v="667.84"/>
    <n v="89522"/>
    <x v="0"/>
    <x v="3"/>
  </r>
  <r>
    <n v="23589"/>
    <s v="High"/>
    <n v="0.01"/>
    <n v="155.99"/>
    <n v="8.99"/>
    <n v="1836"/>
    <x v="0"/>
    <s v="Dwight Albright Huffman"/>
    <s v="Express Air"/>
    <x v="3"/>
    <x v="1"/>
    <s v="Telephones and Communication"/>
    <s v="Small Box"/>
    <x v="423"/>
    <n v="0.57999999999999996"/>
    <n v="-0.324162999570898"/>
    <s v="United States"/>
    <x v="1"/>
    <x v="7"/>
    <s v="San Francisco"/>
    <n v="94110"/>
    <x v="107"/>
    <x v="3"/>
    <s v="2015"/>
    <d v="2015-04-20T00:00:00"/>
    <n v="-219.07908"/>
    <n v="5"/>
    <n v="675.83"/>
    <n v="86600"/>
    <x v="1"/>
    <x v="3"/>
  </r>
  <r>
    <n v="23590"/>
    <s v="High"/>
    <n v="0.01"/>
    <n v="5.98"/>
    <n v="5.46"/>
    <n v="1837"/>
    <x v="0"/>
    <s v="Herbert Williamson"/>
    <s v="Regular Air"/>
    <x v="3"/>
    <x v="0"/>
    <s v="Paper"/>
    <s v="Small Box"/>
    <x v="371"/>
    <n v="0.36"/>
    <n v="-0.6742285714285714"/>
    <s v="United States"/>
    <x v="1"/>
    <x v="7"/>
    <s v="San Gabriel"/>
    <n v="91776"/>
    <x v="107"/>
    <x v="3"/>
    <s v="2015"/>
    <d v="2015-04-21T00:00:00"/>
    <n v="-18.878399999999999"/>
    <n v="4"/>
    <n v="28"/>
    <n v="86600"/>
    <x v="1"/>
    <x v="3"/>
  </r>
  <r>
    <n v="18159"/>
    <s v="Low"/>
    <n v="0.06"/>
    <n v="3.58"/>
    <n v="1.63"/>
    <n v="1933"/>
    <x v="0"/>
    <s v="William Crawford"/>
    <s v="Regular Air"/>
    <x v="3"/>
    <x v="0"/>
    <s v="Rubber Bands"/>
    <s v="Wrap Bag"/>
    <x v="706"/>
    <n v="0.36"/>
    <n v="0.40276179516685851"/>
    <s v="United States"/>
    <x v="0"/>
    <x v="19"/>
    <s v="Garland"/>
    <n v="75043"/>
    <x v="107"/>
    <x v="3"/>
    <s v="2015"/>
    <d v="2015-04-23T00:00:00"/>
    <n v="14"/>
    <n v="10"/>
    <n v="34.76"/>
    <n v="86687"/>
    <x v="0"/>
    <x v="3"/>
  </r>
  <r>
    <n v="25531"/>
    <s v="Low"/>
    <n v="0"/>
    <n v="78.650000000000006"/>
    <n v="13.99"/>
    <n v="1940"/>
    <x v="1"/>
    <s v="Eileen McDonald"/>
    <s v="Regular Air"/>
    <x v="3"/>
    <x v="0"/>
    <s v="Appliances"/>
    <s v="Medium Box"/>
    <x v="554"/>
    <n v="0.52"/>
    <n v="0.69"/>
    <s v="United States"/>
    <x v="1"/>
    <x v="16"/>
    <s v="Draper"/>
    <n v="84020"/>
    <x v="107"/>
    <x v="3"/>
    <s v="2015"/>
    <d v="2015-04-26T00:00:00"/>
    <n v="386.00669999999991"/>
    <n v="7"/>
    <n v="559.42999999999995"/>
    <n v="88871"/>
    <x v="0"/>
    <x v="3"/>
  </r>
  <r>
    <n v="25532"/>
    <s v="Low"/>
    <n v="0.08"/>
    <n v="122.99"/>
    <n v="70.2"/>
    <n v="1940"/>
    <x v="1"/>
    <s v="Eileen McDonald"/>
    <s v="Delivery Truck"/>
    <x v="3"/>
    <x v="2"/>
    <s v="Chairs &amp; Chairmats"/>
    <s v="Jumbo Drum"/>
    <x v="260"/>
    <n v="0.74"/>
    <n v="-1.5355029099398283"/>
    <s v="United States"/>
    <x v="1"/>
    <x v="16"/>
    <s v="Draper"/>
    <n v="84020"/>
    <x v="107"/>
    <x v="3"/>
    <s v="2015"/>
    <d v="2015-04-24T00:00:00"/>
    <n v="-1867.97"/>
    <n v="10"/>
    <n v="1216.52"/>
    <n v="88871"/>
    <x v="0"/>
    <x v="3"/>
  </r>
  <r>
    <n v="25381"/>
    <s v="Low"/>
    <n v="0.1"/>
    <n v="4.24"/>
    <n v="5.41"/>
    <n v="2066"/>
    <x v="1"/>
    <s v="Claudia Webb"/>
    <s v="Regular Air"/>
    <x v="3"/>
    <x v="0"/>
    <s v="Binders and Binder Accessories"/>
    <s v="Small Box"/>
    <x v="540"/>
    <n v="0.35"/>
    <n v="-1.8032786885245904"/>
    <s v="United States"/>
    <x v="2"/>
    <x v="13"/>
    <s v="Indian Trail"/>
    <n v="28079"/>
    <x v="107"/>
    <x v="3"/>
    <s v="2015"/>
    <d v="2015-04-23T00:00:00"/>
    <n v="-61.6"/>
    <n v="8"/>
    <n v="34.159999999999997"/>
    <n v="85835"/>
    <x v="0"/>
    <x v="3"/>
  </r>
  <r>
    <n v="24756"/>
    <s v="High"/>
    <n v="0.09"/>
    <n v="199.99"/>
    <n v="24.49"/>
    <n v="2212"/>
    <x v="0"/>
    <s v="Stacy Chang"/>
    <s v="Express Air"/>
    <x v="1"/>
    <x v="1"/>
    <s v="Copiers and Fax"/>
    <s v="Large Box"/>
    <x v="239"/>
    <n v="0.46"/>
    <n v="0.63754607422368093"/>
    <s v="United States"/>
    <x v="3"/>
    <x v="5"/>
    <s v="Catonsville"/>
    <n v="21228"/>
    <x v="107"/>
    <x v="3"/>
    <s v="2015"/>
    <d v="2015-04-21T00:00:00"/>
    <n v="631.33000000000004"/>
    <n v="5"/>
    <n v="990.25"/>
    <n v="88029"/>
    <x v="0"/>
    <x v="3"/>
  </r>
  <r>
    <n v="25460"/>
    <s v="Low"/>
    <n v="7.0000000000000007E-2"/>
    <n v="6.48"/>
    <n v="9.5399999999999991"/>
    <n v="2547"/>
    <x v="0"/>
    <s v="Edna Freeman"/>
    <s v="Regular Air"/>
    <x v="0"/>
    <x v="0"/>
    <s v="Paper"/>
    <s v="Small Box"/>
    <x v="707"/>
    <n v="0.37"/>
    <n v="0.20552486187845306"/>
    <s v="United States"/>
    <x v="2"/>
    <x v="25"/>
    <s v="Virginia Beach"/>
    <n v="23464"/>
    <x v="107"/>
    <x v="3"/>
    <s v="2015"/>
    <d v="2015-04-19T00:00:00"/>
    <n v="2.2320000000000002"/>
    <n v="1"/>
    <n v="10.86"/>
    <n v="87916"/>
    <x v="0"/>
    <x v="3"/>
  </r>
  <r>
    <n v="22015"/>
    <s v="Critical"/>
    <n v="0.05"/>
    <n v="159.99"/>
    <n v="5.5"/>
    <n v="3155"/>
    <x v="1"/>
    <s v="Julian Keith Mayer"/>
    <s v="Regular Air"/>
    <x v="2"/>
    <x v="1"/>
    <s v="Computer Peripherals"/>
    <s v="Small Box"/>
    <x v="708"/>
    <n v="0.49"/>
    <n v="3.4060516851124106E-3"/>
    <s v="United States"/>
    <x v="2"/>
    <x v="9"/>
    <s v="Sanford"/>
    <n v="32771"/>
    <x v="107"/>
    <x v="3"/>
    <s v="2015"/>
    <d v="2015-04-21T00:00:00"/>
    <n v="12.264000000000001"/>
    <n v="23"/>
    <n v="3600.65"/>
    <n v="86902"/>
    <x v="0"/>
    <x v="3"/>
  </r>
  <r>
    <n v="20697"/>
    <s v="Medium"/>
    <n v="0.06"/>
    <n v="3.8"/>
    <n v="1.49"/>
    <n v="56"/>
    <x v="1"/>
    <s v="Randall Montgomery"/>
    <s v="Regular Air"/>
    <x v="2"/>
    <x v="0"/>
    <s v="Binders and Binder Accessories"/>
    <s v="Small Box"/>
    <x v="385"/>
    <n v="0.38"/>
    <n v="0.26686879673691366"/>
    <s v="United States"/>
    <x v="3"/>
    <x v="8"/>
    <s v="Tonawanda"/>
    <n v="14150"/>
    <x v="108"/>
    <x v="3"/>
    <s v="2015"/>
    <d v="2015-04-21T00:00:00"/>
    <n v="19.6282"/>
    <n v="20"/>
    <n v="73.55"/>
    <n v="88075"/>
    <x v="0"/>
    <x v="3"/>
  </r>
  <r>
    <n v="20698"/>
    <s v="Medium"/>
    <n v="0.06"/>
    <n v="1.76"/>
    <n v="0.7"/>
    <n v="56"/>
    <x v="1"/>
    <s v="Randall Montgomery"/>
    <s v="Regular Air"/>
    <x v="2"/>
    <x v="0"/>
    <s v="Pens &amp; Art Supplies"/>
    <s v="Wrap Bag"/>
    <x v="538"/>
    <n v="0.56000000000000005"/>
    <n v="-5.5880960432871156E-2"/>
    <s v="United States"/>
    <x v="3"/>
    <x v="8"/>
    <s v="Tonawanda"/>
    <n v="14150"/>
    <x v="108"/>
    <x v="3"/>
    <s v="2015"/>
    <d v="2015-04-21T00:00:00"/>
    <n v="-1.6524000000000001"/>
    <n v="17"/>
    <n v="29.57"/>
    <n v="88075"/>
    <x v="0"/>
    <x v="3"/>
  </r>
  <r>
    <n v="20679"/>
    <s v="High"/>
    <n v="0.09"/>
    <n v="5.98"/>
    <n v="2.5"/>
    <n v="151"/>
    <x v="1"/>
    <s v="Geoffrey Zhu"/>
    <s v="Regular Air"/>
    <x v="1"/>
    <x v="0"/>
    <s v="Envelopes"/>
    <s v="Small Box"/>
    <x v="410"/>
    <n v="0.36"/>
    <n v="0.49434364994663821"/>
    <s v="United States"/>
    <x v="2"/>
    <x v="34"/>
    <s v="Kingsport"/>
    <n v="37664"/>
    <x v="108"/>
    <x v="3"/>
    <s v="2015"/>
    <d v="2015-04-22T00:00:00"/>
    <n v="13.895999999999999"/>
    <n v="5"/>
    <n v="28.11"/>
    <n v="89523"/>
    <x v="0"/>
    <x v="3"/>
  </r>
  <r>
    <n v="24327"/>
    <s v="Medium"/>
    <n v="0.1"/>
    <n v="19.98"/>
    <n v="5.77"/>
    <n v="240"/>
    <x v="0"/>
    <s v="Gilbert Scarborough"/>
    <s v="Express Air"/>
    <x v="0"/>
    <x v="0"/>
    <s v="Paper"/>
    <s v="Small Box"/>
    <x v="709"/>
    <n v="0.38"/>
    <n v="0.61121755791673937"/>
    <s v="United States"/>
    <x v="1"/>
    <x v="1"/>
    <s v="Fountain"/>
    <n v="80817"/>
    <x v="108"/>
    <x v="3"/>
    <s v="2015"/>
    <d v="2015-04-20T00:00:00"/>
    <n v="35.090000000000003"/>
    <n v="3"/>
    <n v="57.41"/>
    <n v="90479"/>
    <x v="0"/>
    <x v="3"/>
  </r>
  <r>
    <n v="24328"/>
    <s v="Medium"/>
    <n v="0.06"/>
    <n v="259.70999999999998"/>
    <n v="66.67"/>
    <n v="241"/>
    <x v="1"/>
    <s v="Amy Ellis Holder"/>
    <s v="Delivery Truck"/>
    <x v="0"/>
    <x v="2"/>
    <s v="Tables"/>
    <s v="Jumbo Box"/>
    <x v="332"/>
    <n v="0.61"/>
    <n v="0.27959656496563901"/>
    <s v="United States"/>
    <x v="1"/>
    <x v="1"/>
    <s v="Grand Junction"/>
    <n v="81503"/>
    <x v="108"/>
    <x v="3"/>
    <s v="2015"/>
    <d v="2015-04-21T00:00:00"/>
    <n v="785.63"/>
    <n v="11"/>
    <n v="2809.87"/>
    <n v="90479"/>
    <x v="0"/>
    <x v="3"/>
  </r>
  <r>
    <n v="25093"/>
    <s v="Medium"/>
    <n v="0"/>
    <n v="170.98"/>
    <n v="35.89"/>
    <n v="970"/>
    <x v="0"/>
    <s v="Lynn Payne"/>
    <s v="Delivery Truck"/>
    <x v="2"/>
    <x v="2"/>
    <s v="Bookcases"/>
    <s v="Jumbo Box"/>
    <x v="479"/>
    <n v="0.66"/>
    <n v="-7.0695092894820205E-2"/>
    <s v="United States"/>
    <x v="2"/>
    <x v="25"/>
    <s v="Rose Hill"/>
    <n v="24281"/>
    <x v="108"/>
    <x v="3"/>
    <s v="2015"/>
    <d v="2015-04-21T00:00:00"/>
    <n v="-102.66200000000001"/>
    <n v="8"/>
    <n v="1452.18"/>
    <n v="86173"/>
    <x v="0"/>
    <x v="3"/>
  </r>
  <r>
    <n v="24939"/>
    <s v="High"/>
    <n v="0.03"/>
    <n v="3.69"/>
    <n v="2.5"/>
    <n v="1259"/>
    <x v="0"/>
    <s v="Keith Hobbs"/>
    <s v="Express Air"/>
    <x v="1"/>
    <x v="0"/>
    <s v="Envelopes"/>
    <s v="Small Box"/>
    <x v="710"/>
    <n v="0.39"/>
    <n v="-56.835291073738688"/>
    <s v="United States"/>
    <x v="2"/>
    <x v="33"/>
    <s v="Danville"/>
    <n v="40422"/>
    <x v="108"/>
    <x v="3"/>
    <s v="2015"/>
    <d v="2015-04-20T00:00:00"/>
    <n v="-2196.6840000000002"/>
    <n v="9"/>
    <n v="38.65"/>
    <n v="86534"/>
    <x v="0"/>
    <x v="3"/>
  </r>
  <r>
    <n v="20249"/>
    <s v="High"/>
    <n v="0.03"/>
    <n v="320.98"/>
    <n v="24.49"/>
    <n v="2117"/>
    <x v="1"/>
    <s v="Jack Hatcher"/>
    <s v="Regular Air"/>
    <x v="1"/>
    <x v="2"/>
    <s v="Chairs &amp; Chairmats"/>
    <s v="Large Box"/>
    <x v="711"/>
    <n v="0.55000000000000004"/>
    <n v="0.69"/>
    <s v="United States"/>
    <x v="0"/>
    <x v="19"/>
    <s v="Greenville"/>
    <n v="75401"/>
    <x v="108"/>
    <x v="3"/>
    <s v="2015"/>
    <d v="2015-04-22T00:00:00"/>
    <n v="4554.4346999999998"/>
    <n v="20"/>
    <n v="6600.63"/>
    <n v="90891"/>
    <x v="0"/>
    <x v="3"/>
  </r>
  <r>
    <n v="20250"/>
    <s v="High"/>
    <n v="0.06"/>
    <n v="125.99"/>
    <n v="8.8000000000000007"/>
    <n v="2117"/>
    <x v="1"/>
    <s v="Jack Hatcher"/>
    <s v="Regular Air"/>
    <x v="1"/>
    <x v="1"/>
    <s v="Telephones and Communication"/>
    <s v="Small Box"/>
    <x v="712"/>
    <n v="0.59"/>
    <n v="0.34116804176623494"/>
    <s v="United States"/>
    <x v="0"/>
    <x v="19"/>
    <s v="Greenville"/>
    <n v="75401"/>
    <x v="108"/>
    <x v="3"/>
    <s v="2015"/>
    <d v="2015-04-21T00:00:00"/>
    <n v="618.19308000000001"/>
    <n v="18"/>
    <n v="1811.99"/>
    <n v="90891"/>
    <x v="0"/>
    <x v="3"/>
  </r>
  <r>
    <n v="19756"/>
    <s v="High"/>
    <n v="0"/>
    <n v="65.989999999999995"/>
    <n v="5.99"/>
    <n v="3084"/>
    <x v="1"/>
    <s v="Debbie Hsu"/>
    <s v="Express Air"/>
    <x v="0"/>
    <x v="1"/>
    <s v="Telephones and Communication"/>
    <s v="Small Box"/>
    <x v="86"/>
    <n v="0.57999999999999996"/>
    <n v="0.3928100239081726"/>
    <s v="United States"/>
    <x v="1"/>
    <x v="6"/>
    <s v="Lacey"/>
    <n v="98503"/>
    <x v="108"/>
    <x v="3"/>
    <s v="2015"/>
    <d v="2015-04-22T00:00:00"/>
    <n v="313.81200000000001"/>
    <n v="14"/>
    <n v="798.89"/>
    <n v="89879"/>
    <x v="0"/>
    <x v="3"/>
  </r>
  <r>
    <n v="23181"/>
    <s v="Critical"/>
    <n v="0.03"/>
    <n v="315.98"/>
    <n v="19.989999999999998"/>
    <n v="3380"/>
    <x v="1"/>
    <s v="Eva Decker"/>
    <s v="Regular Air"/>
    <x v="1"/>
    <x v="0"/>
    <s v="Binders and Binder Accessories"/>
    <s v="Small Box"/>
    <x v="713"/>
    <n v="0.38"/>
    <n v="-8.0399412797145823E-4"/>
    <s v="United States"/>
    <x v="2"/>
    <x v="3"/>
    <s v="La Grange"/>
    <n v="30240"/>
    <x v="108"/>
    <x v="3"/>
    <s v="2015"/>
    <d v="2015-04-22T00:00:00"/>
    <n v="-4.4800000000000004"/>
    <n v="18"/>
    <n v="5572.18"/>
    <n v="88838"/>
    <x v="0"/>
    <x v="3"/>
  </r>
  <r>
    <n v="23182"/>
    <s v="Critical"/>
    <n v="0.09"/>
    <n v="276.2"/>
    <n v="24.49"/>
    <n v="3380"/>
    <x v="1"/>
    <s v="Eva Decker"/>
    <s v="Regular Air"/>
    <x v="1"/>
    <x v="2"/>
    <s v="Chairs &amp; Chairmats"/>
    <s v="Large Box"/>
    <x v="493"/>
    <m/>
    <n v="1.0856266701117148"/>
    <s v="United States"/>
    <x v="2"/>
    <x v="3"/>
    <s v="La Grange"/>
    <n v="30240"/>
    <x v="108"/>
    <x v="3"/>
    <s v="2015"/>
    <d v="2015-04-21T00:00:00"/>
    <n v="3193.2840000000001"/>
    <n v="11"/>
    <n v="2941.42"/>
    <n v="88838"/>
    <x v="0"/>
    <x v="3"/>
  </r>
  <r>
    <n v="23183"/>
    <s v="Critical"/>
    <n v="0.03"/>
    <n v="63.94"/>
    <n v="14.48"/>
    <n v="3380"/>
    <x v="1"/>
    <s v="Eva Decker"/>
    <s v="Regular Air"/>
    <x v="1"/>
    <x v="2"/>
    <s v="Office Furnishings"/>
    <s v="Small Box"/>
    <x v="643"/>
    <n v="0.46"/>
    <n v="8.3626880526738875E-2"/>
    <s v="United States"/>
    <x v="2"/>
    <x v="3"/>
    <s v="La Grange"/>
    <n v="30240"/>
    <x v="108"/>
    <x v="3"/>
    <s v="2015"/>
    <d v="2015-04-21T00:00:00"/>
    <n v="43.691699999999997"/>
    <n v="8"/>
    <n v="522.46"/>
    <n v="88838"/>
    <x v="0"/>
    <x v="3"/>
  </r>
  <r>
    <n v="26210"/>
    <s v="Low"/>
    <n v="0"/>
    <n v="15.99"/>
    <n v="13.18"/>
    <n v="535"/>
    <x v="0"/>
    <s v="Jill Clements"/>
    <s v="Regular Air"/>
    <x v="3"/>
    <x v="0"/>
    <s v="Binders and Binder Accessories"/>
    <s v="Small Box"/>
    <x v="80"/>
    <n v="0.37"/>
    <n v="0.11528332300061996"/>
    <s v="United States"/>
    <x v="2"/>
    <x v="25"/>
    <s v="Montclair"/>
    <n v="22025"/>
    <x v="109"/>
    <x v="3"/>
    <s v="2015"/>
    <d v="2015-04-25T00:00:00"/>
    <n v="46.488"/>
    <n v="23"/>
    <n v="403.25"/>
    <n v="88511"/>
    <x v="0"/>
    <x v="3"/>
  </r>
  <r>
    <n v="21718"/>
    <s v="Medium"/>
    <n v="0.02"/>
    <n v="419.19"/>
    <n v="19.989999999999998"/>
    <n v="627"/>
    <x v="0"/>
    <s v="Scott McKenna"/>
    <s v="Regular Air"/>
    <x v="3"/>
    <x v="0"/>
    <s v="Storage &amp; Organization"/>
    <s v="Small Box"/>
    <x v="697"/>
    <n v="0.57999999999999996"/>
    <n v="0.69"/>
    <s v="United States"/>
    <x v="3"/>
    <x v="28"/>
    <s v="Steubenville"/>
    <n v="43952"/>
    <x v="109"/>
    <x v="3"/>
    <s v="2015"/>
    <d v="2015-04-22T00:00:00"/>
    <n v="6610.2"/>
    <n v="22"/>
    <n v="9580"/>
    <n v="90469"/>
    <x v="0"/>
    <x v="3"/>
  </r>
  <r>
    <n v="22018"/>
    <s v="High"/>
    <n v="0.06"/>
    <n v="40.99"/>
    <n v="17.48"/>
    <n v="2038"/>
    <x v="0"/>
    <s v="Peter Adams"/>
    <s v="Regular Air"/>
    <x v="0"/>
    <x v="0"/>
    <s v="Paper"/>
    <s v="Small Box"/>
    <x v="455"/>
    <n v="0.36"/>
    <n v="0.39390877598152424"/>
    <s v="United States"/>
    <x v="3"/>
    <x v="8"/>
    <s v="Mount Vernon"/>
    <n v="10550"/>
    <x v="109"/>
    <x v="3"/>
    <s v="2015"/>
    <d v="2015-04-21T00:00:00"/>
    <n v="109.16"/>
    <n v="7"/>
    <n v="277.12"/>
    <n v="89334"/>
    <x v="0"/>
    <x v="3"/>
  </r>
  <r>
    <n v="19569"/>
    <s v="High"/>
    <n v="0.08"/>
    <n v="4.9800000000000004"/>
    <n v="0.49"/>
    <n v="2260"/>
    <x v="1"/>
    <s v="Geoffrey H Wong"/>
    <s v="Regular Air"/>
    <x v="3"/>
    <x v="0"/>
    <s v="Labels"/>
    <s v="Small Box"/>
    <x v="355"/>
    <n v="0.39"/>
    <n v="999.98303030303032"/>
    <s v="United States"/>
    <x v="2"/>
    <x v="3"/>
    <s v="Rome"/>
    <n v="30161"/>
    <x v="109"/>
    <x v="3"/>
    <s v="2015"/>
    <d v="2015-04-22T00:00:00"/>
    <n v="4949.9160000000002"/>
    <n v="1"/>
    <n v="4.95"/>
    <n v="89602"/>
    <x v="0"/>
    <x v="3"/>
  </r>
  <r>
    <n v="19570"/>
    <s v="High"/>
    <n v="0.09"/>
    <n v="119.99"/>
    <n v="14"/>
    <n v="2260"/>
    <x v="1"/>
    <s v="Geoffrey H Wong"/>
    <s v="Delivery Truck"/>
    <x v="3"/>
    <x v="1"/>
    <s v="Office Machines"/>
    <s v="Jumbo Drum"/>
    <x v="683"/>
    <n v="0.36"/>
    <n v="2.288621975544185"/>
    <s v="United States"/>
    <x v="2"/>
    <x v="3"/>
    <s v="Rome"/>
    <n v="30161"/>
    <x v="109"/>
    <x v="3"/>
    <s v="2015"/>
    <d v="2015-04-23T00:00:00"/>
    <n v="1055.6039999999998"/>
    <n v="4"/>
    <n v="461.24"/>
    <n v="89602"/>
    <x v="0"/>
    <x v="3"/>
  </r>
  <r>
    <n v="5777"/>
    <s v="Low"/>
    <n v="0.05"/>
    <n v="30.98"/>
    <n v="9.18"/>
    <n v="2548"/>
    <x v="1"/>
    <s v="Wayne Bass"/>
    <s v="Express Air"/>
    <x v="0"/>
    <x v="0"/>
    <s v="Paper"/>
    <s v="Small Box"/>
    <x v="714"/>
    <n v="0.4"/>
    <n v="0.1607941615004316"/>
    <s v="United States"/>
    <x v="1"/>
    <x v="7"/>
    <s v="Los Angeles"/>
    <n v="90068"/>
    <x v="109"/>
    <x v="3"/>
    <s v="2015"/>
    <d v="2015-04-21T00:00:00"/>
    <n v="61.47"/>
    <n v="12"/>
    <n v="382.29"/>
    <n v="40997"/>
    <x v="0"/>
    <x v="3"/>
  </r>
  <r>
    <n v="5778"/>
    <s v="Low"/>
    <n v="0.05"/>
    <n v="22.99"/>
    <n v="8.99"/>
    <n v="2548"/>
    <x v="1"/>
    <s v="Wayne Bass"/>
    <s v="Regular Air"/>
    <x v="0"/>
    <x v="0"/>
    <s v="Pens &amp; Art Supplies"/>
    <s v="Small Pack"/>
    <x v="715"/>
    <n v="0.56999999999999995"/>
    <n v="2.072039376687005E-2"/>
    <s v="United States"/>
    <x v="1"/>
    <x v="7"/>
    <s v="Los Angeles"/>
    <n v="90068"/>
    <x v="109"/>
    <x v="3"/>
    <s v="2015"/>
    <d v="2015-04-28T00:00:00"/>
    <n v="18.27"/>
    <n v="37"/>
    <n v="881.74"/>
    <n v="40997"/>
    <x v="0"/>
    <x v="3"/>
  </r>
  <r>
    <n v="5780"/>
    <s v="Low"/>
    <n v="0.04"/>
    <n v="212.6"/>
    <n v="110.2"/>
    <n v="2548"/>
    <x v="1"/>
    <s v="Wayne Bass"/>
    <s v="Delivery Truck"/>
    <x v="0"/>
    <x v="2"/>
    <s v="Tables"/>
    <s v="Jumbo Box"/>
    <x v="36"/>
    <n v="0.73"/>
    <n v="-6.9579888355917649E-2"/>
    <s v="United States"/>
    <x v="1"/>
    <x v="7"/>
    <s v="Los Angeles"/>
    <n v="90068"/>
    <x v="109"/>
    <x v="3"/>
    <s v="2015"/>
    <d v="2015-04-25T00:00:00"/>
    <n v="-513.79042000000004"/>
    <n v="33"/>
    <n v="7384.18"/>
    <n v="40997"/>
    <x v="0"/>
    <x v="3"/>
  </r>
  <r>
    <n v="23777"/>
    <s v="Low"/>
    <n v="0.05"/>
    <n v="30.98"/>
    <n v="9.18"/>
    <n v="2549"/>
    <x v="1"/>
    <s v="Martha Bowers"/>
    <s v="Express Air"/>
    <x v="0"/>
    <x v="0"/>
    <s v="Paper"/>
    <s v="Small Box"/>
    <x v="714"/>
    <n v="0.4"/>
    <n v="0.6431934707544209"/>
    <s v="United States"/>
    <x v="3"/>
    <x v="28"/>
    <s v="Whitehall"/>
    <n v="43213"/>
    <x v="109"/>
    <x v="3"/>
    <s v="2015"/>
    <d v="2015-04-21T00:00:00"/>
    <n v="61.47"/>
    <n v="3"/>
    <n v="95.57"/>
    <n v="88657"/>
    <x v="0"/>
    <x v="3"/>
  </r>
  <r>
    <n v="23778"/>
    <s v="Low"/>
    <n v="0.05"/>
    <n v="22.99"/>
    <n v="8.99"/>
    <n v="2549"/>
    <x v="1"/>
    <s v="Martha Bowers"/>
    <s v="Regular Air"/>
    <x v="0"/>
    <x v="0"/>
    <s v="Pens &amp; Art Supplies"/>
    <s v="Small Pack"/>
    <x v="715"/>
    <n v="0.56999999999999995"/>
    <n v="8.5182767624020883E-2"/>
    <s v="United States"/>
    <x v="3"/>
    <x v="28"/>
    <s v="Whitehall"/>
    <n v="43213"/>
    <x v="109"/>
    <x v="3"/>
    <s v="2015"/>
    <d v="2015-04-28T00:00:00"/>
    <n v="18.27"/>
    <n v="9"/>
    <n v="214.48"/>
    <n v="88657"/>
    <x v="0"/>
    <x v="3"/>
  </r>
  <r>
    <n v="23780"/>
    <s v="Low"/>
    <n v="0.04"/>
    <n v="212.6"/>
    <n v="110.2"/>
    <n v="2549"/>
    <x v="1"/>
    <s v="Martha Bowers"/>
    <s v="Delivery Truck"/>
    <x v="0"/>
    <x v="2"/>
    <s v="Tables"/>
    <s v="Jumbo Box"/>
    <x v="36"/>
    <n v="0.73"/>
    <n v="-0.2870177196804648"/>
    <s v="United States"/>
    <x v="3"/>
    <x v="28"/>
    <s v="Whitehall"/>
    <n v="43213"/>
    <x v="109"/>
    <x v="3"/>
    <s v="2015"/>
    <d v="2015-04-25T00:00:00"/>
    <n v="-513.79042000000004"/>
    <n v="8"/>
    <n v="1790.1"/>
    <n v="88657"/>
    <x v="0"/>
    <x v="3"/>
  </r>
  <r>
    <n v="18870"/>
    <s v="Not Specified"/>
    <n v="0.06"/>
    <n v="3.93"/>
    <n v="0.99"/>
    <n v="2668"/>
    <x v="1"/>
    <s v="Carlos Hanson"/>
    <s v="Regular Air"/>
    <x v="1"/>
    <x v="0"/>
    <s v="Rubber Bands"/>
    <s v="Wrap Bag"/>
    <x v="716"/>
    <n v="0.39"/>
    <n v="0.4459222497932176"/>
    <s v="United States"/>
    <x v="0"/>
    <x v="46"/>
    <s v="Rapid City"/>
    <n v="57701"/>
    <x v="109"/>
    <x v="3"/>
    <s v="2015"/>
    <d v="2015-04-23T00:00:00"/>
    <n v="10.782400000000001"/>
    <n v="6"/>
    <n v="24.18"/>
    <n v="87832"/>
    <x v="0"/>
    <x v="3"/>
  </r>
  <r>
    <n v="25953"/>
    <s v="High"/>
    <n v="0.06"/>
    <n v="42.98"/>
    <n v="4.62"/>
    <n v="2964"/>
    <x v="0"/>
    <s v="Kathy Hinton"/>
    <s v="Regular Air"/>
    <x v="2"/>
    <x v="0"/>
    <s v="Appliances"/>
    <s v="Small Box"/>
    <x v="71"/>
    <n v="0.56000000000000005"/>
    <n v="-0.52359693877551017"/>
    <s v="United States"/>
    <x v="3"/>
    <x v="28"/>
    <s v="Mount Vernon"/>
    <n v="43050"/>
    <x v="109"/>
    <x v="3"/>
    <s v="2015"/>
    <d v="2015-04-23T00:00:00"/>
    <n v="-24.63"/>
    <n v="1"/>
    <n v="47.04"/>
    <n v="88610"/>
    <x v="0"/>
    <x v="3"/>
  </r>
  <r>
    <n v="23022"/>
    <s v="Critical"/>
    <n v="0.05"/>
    <n v="363.25"/>
    <n v="19.989999999999998"/>
    <n v="3283"/>
    <x v="1"/>
    <s v="William Woodard"/>
    <s v="Express Air"/>
    <x v="3"/>
    <x v="0"/>
    <s v="Appliances"/>
    <s v="Small Box"/>
    <x v="38"/>
    <n v="0.56999999999999995"/>
    <n v="-0.14448297840431912"/>
    <s v="United States"/>
    <x v="2"/>
    <x v="9"/>
    <s v="Kendall"/>
    <n v="33156"/>
    <x v="109"/>
    <x v="3"/>
    <s v="2015"/>
    <d v="2015-04-21T00:00:00"/>
    <n v="-269.75549999999998"/>
    <n v="5"/>
    <n v="1867.04"/>
    <n v="90752"/>
    <x v="0"/>
    <x v="3"/>
  </r>
  <r>
    <n v="24776"/>
    <s v="Low"/>
    <n v="0.02"/>
    <n v="4.57"/>
    <n v="5.42"/>
    <n v="666"/>
    <x v="0"/>
    <s v="Emily Sims"/>
    <s v="Regular Air"/>
    <x v="3"/>
    <x v="0"/>
    <s v="Binders and Binder Accessories"/>
    <s v="Small Box"/>
    <x v="717"/>
    <n v="0.37"/>
    <n v="-6.5287564766839372"/>
    <s v="United States"/>
    <x v="2"/>
    <x v="34"/>
    <s v="Nashville"/>
    <n v="37211"/>
    <x v="110"/>
    <x v="3"/>
    <s v="2015"/>
    <d v="2015-04-26T00:00:00"/>
    <n v="-352.81399999999996"/>
    <n v="11"/>
    <n v="54.04"/>
    <n v="88679"/>
    <x v="0"/>
    <x v="3"/>
  </r>
  <r>
    <n v="6776"/>
    <s v="Low"/>
    <n v="0.02"/>
    <n v="4.57"/>
    <n v="5.42"/>
    <n v="667"/>
    <x v="1"/>
    <s v="Allison Kirby"/>
    <s v="Regular Air"/>
    <x v="3"/>
    <x v="0"/>
    <s v="Binders and Binder Accessories"/>
    <s v="Small Box"/>
    <x v="717"/>
    <n v="0.37"/>
    <n v="-0.56220256943816149"/>
    <s v="United States"/>
    <x v="0"/>
    <x v="19"/>
    <s v="Dallas"/>
    <n v="75203"/>
    <x v="110"/>
    <x v="3"/>
    <s v="2015"/>
    <d v="2015-04-26T00:00:00"/>
    <n v="-124.28049999999999"/>
    <n v="45"/>
    <n v="221.06"/>
    <n v="48257"/>
    <x v="0"/>
    <x v="3"/>
  </r>
  <r>
    <n v="19326"/>
    <s v="Medium"/>
    <n v="0.04"/>
    <n v="15.42"/>
    <n v="10.68"/>
    <n v="678"/>
    <x v="0"/>
    <s v="Edward McKenzie"/>
    <s v="Express Air"/>
    <x v="3"/>
    <x v="0"/>
    <s v="Storage &amp; Organization"/>
    <s v="Small Box"/>
    <x v="718"/>
    <n v="0.57999999999999996"/>
    <n v="-1.3520335223071236"/>
    <s v="United States"/>
    <x v="2"/>
    <x v="25"/>
    <s v="Rose Hill"/>
    <n v="24281"/>
    <x v="110"/>
    <x v="3"/>
    <s v="2015"/>
    <d v="2015-04-23T00:00:00"/>
    <n v="-109.70400000000001"/>
    <n v="5"/>
    <n v="81.14"/>
    <n v="88889"/>
    <x v="0"/>
    <x v="3"/>
  </r>
  <r>
    <n v="20391"/>
    <s v="Low"/>
    <n v="7.0000000000000007E-2"/>
    <n v="5.43"/>
    <n v="0.95"/>
    <n v="1777"/>
    <x v="1"/>
    <s v="Miriam Greenberg"/>
    <s v="Regular Air"/>
    <x v="2"/>
    <x v="0"/>
    <s v="Paper"/>
    <s v="Wrap Bag"/>
    <x v="719"/>
    <n v="0.36"/>
    <n v="0.69"/>
    <s v="United States"/>
    <x v="0"/>
    <x v="0"/>
    <s v="Valparaiso"/>
    <n v="46383"/>
    <x v="110"/>
    <x v="3"/>
    <s v="2015"/>
    <d v="2015-04-26T00:00:00"/>
    <n v="26.502899999999997"/>
    <n v="7"/>
    <n v="38.409999999999997"/>
    <n v="89939"/>
    <x v="0"/>
    <x v="3"/>
  </r>
  <r>
    <n v="19819"/>
    <s v="Not Specified"/>
    <n v="0.05"/>
    <n v="100.98"/>
    <n v="7.18"/>
    <n v="2737"/>
    <x v="1"/>
    <s v="Rachel Bates"/>
    <s v="Regular Air"/>
    <x v="0"/>
    <x v="1"/>
    <s v="Computer Peripherals"/>
    <s v="Small Box"/>
    <x v="215"/>
    <n v="0.4"/>
    <n v="0.69"/>
    <s v="United States"/>
    <x v="3"/>
    <x v="43"/>
    <s v="Rutland"/>
    <n v="5701"/>
    <x v="110"/>
    <x v="3"/>
    <s v="2015"/>
    <d v="2015-04-24T00:00:00"/>
    <n v="566.6072999999999"/>
    <n v="8"/>
    <n v="821.17"/>
    <n v="89018"/>
    <x v="0"/>
    <x v="3"/>
  </r>
  <r>
    <n v="21630"/>
    <s v="Medium"/>
    <n v="0.08"/>
    <n v="22.01"/>
    <n v="5.53"/>
    <n v="2760"/>
    <x v="0"/>
    <s v="Evan Adkins"/>
    <s v="Regular Air"/>
    <x v="3"/>
    <x v="0"/>
    <s v="Pens &amp; Art Supplies"/>
    <s v="Small Pack"/>
    <x v="146"/>
    <n v="0.59"/>
    <n v="0.43683101210893915"/>
    <s v="United States"/>
    <x v="3"/>
    <x v="22"/>
    <s v="Waterbury"/>
    <n v="6708"/>
    <x v="110"/>
    <x v="3"/>
    <s v="2015"/>
    <d v="2015-04-24T00:00:00"/>
    <n v="105.7"/>
    <n v="11"/>
    <n v="241.97"/>
    <n v="90724"/>
    <x v="0"/>
    <x v="3"/>
  </r>
  <r>
    <n v="21629"/>
    <s v="Medium"/>
    <n v="0.02"/>
    <n v="29.74"/>
    <n v="6.64"/>
    <n v="2764"/>
    <x v="0"/>
    <s v="Arnold Johnson"/>
    <s v="Regular Air"/>
    <x v="3"/>
    <x v="0"/>
    <s v="Storage &amp; Organization"/>
    <s v="Small Box"/>
    <x v="720"/>
    <n v="0.7"/>
    <n v="-0.17432331760615841"/>
    <s v="United States"/>
    <x v="3"/>
    <x v="36"/>
    <s v="Hackensack"/>
    <n v="7601"/>
    <x v="110"/>
    <x v="3"/>
    <s v="2015"/>
    <d v="2015-04-22T00:00:00"/>
    <n v="-21.06"/>
    <n v="4"/>
    <n v="120.81"/>
    <n v="90724"/>
    <x v="0"/>
    <x v="3"/>
  </r>
  <r>
    <n v="24866"/>
    <s v="High"/>
    <n v="0.01"/>
    <n v="35.44"/>
    <n v="19.989999999999998"/>
    <n v="2932"/>
    <x v="0"/>
    <s v="Phyllis Hull"/>
    <s v="Regular Air"/>
    <x v="0"/>
    <x v="0"/>
    <s v="Paper"/>
    <s v="Small Box"/>
    <x v="721"/>
    <n v="0.38"/>
    <n v="-0.95296409886343125"/>
    <s v="United States"/>
    <x v="3"/>
    <x v="22"/>
    <s v="Stratford"/>
    <n v="6614"/>
    <x v="110"/>
    <x v="3"/>
    <s v="2015"/>
    <d v="2015-04-23T00:00:00"/>
    <n v="-52.822799999999994"/>
    <n v="1"/>
    <n v="55.43"/>
    <n v="87620"/>
    <x v="0"/>
    <x v="3"/>
  </r>
  <r>
    <n v="24865"/>
    <s v="High"/>
    <n v="0.03"/>
    <n v="47.9"/>
    <n v="5.86"/>
    <n v="2938"/>
    <x v="0"/>
    <s v="Laurie Case Daniel"/>
    <s v="Regular Air"/>
    <x v="0"/>
    <x v="0"/>
    <s v="Paper"/>
    <s v="Small Box"/>
    <x v="428"/>
    <n v="0.37"/>
    <n v="0.69"/>
    <s v="United States"/>
    <x v="3"/>
    <x v="35"/>
    <s v="Stoneham"/>
    <n v="2180"/>
    <x v="110"/>
    <x v="3"/>
    <s v="2015"/>
    <d v="2015-04-25T00:00:00"/>
    <n v="642.99029999999993"/>
    <n v="20"/>
    <n v="931.87"/>
    <n v="87620"/>
    <x v="0"/>
    <x v="3"/>
  </r>
  <r>
    <n v="22907"/>
    <s v="Medium"/>
    <n v="0.06"/>
    <n v="180.98"/>
    <n v="26.2"/>
    <n v="146"/>
    <x v="1"/>
    <s v="Yvonne Fox"/>
    <s v="Delivery Truck"/>
    <x v="3"/>
    <x v="2"/>
    <s v="Chairs &amp; Chairmats"/>
    <s v="Jumbo Drum"/>
    <x v="722"/>
    <n v="0.59"/>
    <n v="0.27045666275804936"/>
    <s v="United States"/>
    <x v="0"/>
    <x v="19"/>
    <s v="Watauga"/>
    <n v="76148"/>
    <x v="111"/>
    <x v="3"/>
    <s v="2015"/>
    <d v="2015-04-24T00:00:00"/>
    <n v="251.40839999999997"/>
    <n v="5"/>
    <n v="929.57"/>
    <n v="91090"/>
    <x v="0"/>
    <x v="3"/>
  </r>
  <r>
    <n v="22864"/>
    <s v="Not Specified"/>
    <n v="0.06"/>
    <n v="3.36"/>
    <n v="6.27"/>
    <n v="483"/>
    <x v="1"/>
    <s v="Edgar McKenzie"/>
    <s v="Regular Air"/>
    <x v="3"/>
    <x v="0"/>
    <s v="Binders and Binder Accessories"/>
    <s v="Small Box"/>
    <x v="41"/>
    <n v="0.4"/>
    <n v="-2.7276122448979594"/>
    <s v="United States"/>
    <x v="0"/>
    <x v="12"/>
    <s v="Oswego"/>
    <n v="60543"/>
    <x v="111"/>
    <x v="3"/>
    <s v="2015"/>
    <d v="2015-04-24T00:00:00"/>
    <n v="-24.057540000000003"/>
    <n v="2"/>
    <n v="8.82"/>
    <n v="90354"/>
    <x v="0"/>
    <x v="3"/>
  </r>
  <r>
    <n v="22865"/>
    <s v="Not Specified"/>
    <n v="7.0000000000000007E-2"/>
    <n v="699.99"/>
    <n v="24.49"/>
    <n v="483"/>
    <x v="1"/>
    <s v="Edgar McKenzie"/>
    <s v="Regular Air"/>
    <x v="3"/>
    <x v="1"/>
    <s v="Copiers and Fax"/>
    <s v="Large Box"/>
    <x v="83"/>
    <n v="0.41"/>
    <n v="0.432316360697379"/>
    <s v="United States"/>
    <x v="0"/>
    <x v="12"/>
    <s v="Oswego"/>
    <n v="60543"/>
    <x v="111"/>
    <x v="3"/>
    <s v="2015"/>
    <d v="2015-04-25T00:00:00"/>
    <n v="2583.5614799999998"/>
    <n v="9"/>
    <n v="5976.09"/>
    <n v="90354"/>
    <x v="0"/>
    <x v="3"/>
  </r>
  <r>
    <n v="6289"/>
    <s v="Medium"/>
    <n v="0.03"/>
    <n v="5.28"/>
    <n v="5.61"/>
    <n v="699"/>
    <x v="1"/>
    <s v="Jenny Gold"/>
    <s v="Regular Air"/>
    <x v="2"/>
    <x v="0"/>
    <s v="Paper"/>
    <s v="Small Box"/>
    <x v="723"/>
    <n v="0.4"/>
    <n v="-0.51292307692307693"/>
    <s v="United States"/>
    <x v="1"/>
    <x v="7"/>
    <s v="Los Angeles"/>
    <n v="90041"/>
    <x v="111"/>
    <x v="3"/>
    <s v="2015"/>
    <d v="2015-04-24T00:00:00"/>
    <n v="-16.670000000000002"/>
    <n v="5"/>
    <n v="32.5"/>
    <n v="44517"/>
    <x v="0"/>
    <x v="3"/>
  </r>
  <r>
    <n v="24289"/>
    <s v="Medium"/>
    <n v="0.03"/>
    <n v="5.28"/>
    <n v="5.61"/>
    <n v="702"/>
    <x v="1"/>
    <s v="Kelly O'Connor"/>
    <s v="Regular Air"/>
    <x v="2"/>
    <x v="0"/>
    <s v="Paper"/>
    <s v="Small Box"/>
    <x v="723"/>
    <n v="0.4"/>
    <n v="-2.5646153846153847"/>
    <s v="United States"/>
    <x v="1"/>
    <x v="7"/>
    <s v="Santa Rosa"/>
    <n v="95404"/>
    <x v="111"/>
    <x v="3"/>
    <s v="2015"/>
    <d v="2015-04-24T00:00:00"/>
    <n v="-16.670000000000002"/>
    <n v="1"/>
    <n v="6.5"/>
    <n v="87977"/>
    <x v="0"/>
    <x v="3"/>
  </r>
  <r>
    <n v="19322"/>
    <s v="Low"/>
    <n v="0.02"/>
    <n v="46.89"/>
    <n v="5.0999999999999996"/>
    <n v="1253"/>
    <x v="1"/>
    <s v="Vickie Coates"/>
    <s v="Regular Air"/>
    <x v="1"/>
    <x v="0"/>
    <s v="Appliances"/>
    <s v="Medium Box"/>
    <x v="591"/>
    <n v="0.46"/>
    <n v="0.69"/>
    <s v="United States"/>
    <x v="0"/>
    <x v="19"/>
    <s v="Cedar Park"/>
    <n v="78613"/>
    <x v="111"/>
    <x v="3"/>
    <s v="2015"/>
    <d v="2015-04-23T00:00:00"/>
    <n v="421.34849999999994"/>
    <n v="13"/>
    <n v="610.65"/>
    <n v="89981"/>
    <x v="0"/>
    <x v="3"/>
  </r>
  <r>
    <n v="19323"/>
    <s v="Low"/>
    <n v="0.05"/>
    <n v="140.97999999999999"/>
    <n v="36.090000000000003"/>
    <n v="1253"/>
    <x v="1"/>
    <s v="Vickie Coates"/>
    <s v="Delivery Truck"/>
    <x v="1"/>
    <x v="2"/>
    <s v="Bookcases"/>
    <s v="Jumbo Box"/>
    <x v="597"/>
    <n v="0.77"/>
    <n v="-0.53356501344316687"/>
    <s v="United States"/>
    <x v="0"/>
    <x v="19"/>
    <s v="Cedar Park"/>
    <n v="78613"/>
    <x v="111"/>
    <x v="3"/>
    <s v="2015"/>
    <d v="2015-04-25T00:00:00"/>
    <n v="-373.09"/>
    <n v="5"/>
    <n v="699.24"/>
    <n v="89981"/>
    <x v="0"/>
    <x v="3"/>
  </r>
  <r>
    <n v="19324"/>
    <s v="Low"/>
    <n v="0.1"/>
    <n v="212.6"/>
    <n v="110.2"/>
    <n v="1253"/>
    <x v="1"/>
    <s v="Vickie Coates"/>
    <s v="Delivery Truck"/>
    <x v="1"/>
    <x v="2"/>
    <s v="Tables"/>
    <s v="Jumbo Box"/>
    <x v="36"/>
    <n v="0.73"/>
    <n v="-1.4769939003337553"/>
    <s v="United States"/>
    <x v="0"/>
    <x v="19"/>
    <s v="Cedar Park"/>
    <n v="78613"/>
    <x v="111"/>
    <x v="3"/>
    <s v="2015"/>
    <d v="2015-04-25T00:00:00"/>
    <n v="-3465.0720000000001"/>
    <n v="12"/>
    <n v="2346.0300000000002"/>
    <n v="89981"/>
    <x v="0"/>
    <x v="3"/>
  </r>
  <r>
    <n v="25092"/>
    <s v="Medium"/>
    <n v="0.08"/>
    <n v="2.88"/>
    <n v="0.5"/>
    <n v="1304"/>
    <x v="0"/>
    <s v="Sherri McIntosh"/>
    <s v="Regular Air"/>
    <x v="2"/>
    <x v="0"/>
    <s v="Labels"/>
    <s v="Small Box"/>
    <x v="724"/>
    <n v="0.39"/>
    <n v="0.69"/>
    <s v="United States"/>
    <x v="1"/>
    <x v="16"/>
    <s v="West Jordan"/>
    <n v="84084"/>
    <x v="111"/>
    <x v="3"/>
    <s v="2015"/>
    <d v="2015-04-24T00:00:00"/>
    <n v="6.0305999999999997"/>
    <n v="3"/>
    <n v="8.74"/>
    <n v="87004"/>
    <x v="0"/>
    <x v="3"/>
  </r>
  <r>
    <n v="18562"/>
    <s v="Critical"/>
    <n v="0.08"/>
    <n v="2.89"/>
    <n v="0.49"/>
    <n v="2114"/>
    <x v="1"/>
    <s v="Paige Mason"/>
    <s v="Regular Air"/>
    <x v="3"/>
    <x v="0"/>
    <s v="Labels"/>
    <s v="Small Box"/>
    <x v="725"/>
    <n v="0.38"/>
    <n v="12.510097719869709"/>
    <s v="United States"/>
    <x v="2"/>
    <x v="25"/>
    <s v="Norfolk"/>
    <n v="23518"/>
    <x v="111"/>
    <x v="3"/>
    <s v="2015"/>
    <d v="2015-04-23T00:00:00"/>
    <n v="38.406000000000006"/>
    <n v="1"/>
    <n v="3.07"/>
    <n v="88404"/>
    <x v="0"/>
    <x v="3"/>
  </r>
  <r>
    <n v="25279"/>
    <s v="High"/>
    <n v="0.04"/>
    <n v="9.06"/>
    <n v="9.86"/>
    <n v="1085"/>
    <x v="1"/>
    <s v="Ted Dunlap"/>
    <s v="Regular Air"/>
    <x v="1"/>
    <x v="0"/>
    <s v="Paper"/>
    <s v="Small Box"/>
    <x v="726"/>
    <n v="0.4"/>
    <n v="-1.7249757045675413"/>
    <s v="United States"/>
    <x v="3"/>
    <x v="8"/>
    <s v="Deer Park"/>
    <n v="11729"/>
    <x v="112"/>
    <x v="3"/>
    <s v="2015"/>
    <d v="2015-04-25T00:00:00"/>
    <n v="-53.25"/>
    <n v="3"/>
    <n v="30.87"/>
    <n v="86123"/>
    <x v="0"/>
    <x v="3"/>
  </r>
  <r>
    <n v="25280"/>
    <s v="High"/>
    <n v="0.04"/>
    <n v="14.27"/>
    <n v="7.27"/>
    <n v="1086"/>
    <x v="0"/>
    <s v="Leon Peele"/>
    <s v="Regular Air"/>
    <x v="1"/>
    <x v="0"/>
    <s v="Binders and Binder Accessories"/>
    <s v="Small Box"/>
    <x v="727"/>
    <n v="0.38"/>
    <n v="4.6971706454465072E-2"/>
    <s v="United States"/>
    <x v="3"/>
    <x v="8"/>
    <s v="Dix Hills"/>
    <n v="11746"/>
    <x v="112"/>
    <x v="3"/>
    <s v="2015"/>
    <d v="2015-04-25T00:00:00"/>
    <n v="2.125"/>
    <n v="3"/>
    <n v="45.24"/>
    <n v="86123"/>
    <x v="0"/>
    <x v="3"/>
  </r>
  <r>
    <n v="18693"/>
    <s v="Critical"/>
    <n v="0.04"/>
    <n v="2.52"/>
    <n v="1.92"/>
    <n v="1257"/>
    <x v="1"/>
    <s v="Ryan Foster"/>
    <s v="Regular Air"/>
    <x v="1"/>
    <x v="0"/>
    <s v="Scissors, Rulers and Trimmers"/>
    <s v="Wrap Bag"/>
    <x v="728"/>
    <n v="0.82"/>
    <n v="-2.6223642172523962"/>
    <s v="United States"/>
    <x v="1"/>
    <x v="1"/>
    <s v="Aurora"/>
    <n v="80013"/>
    <x v="112"/>
    <x v="3"/>
    <s v="2015"/>
    <d v="2015-04-24T00:00:00"/>
    <n v="-8.2080000000000002"/>
    <n v="1"/>
    <n v="3.13"/>
    <n v="86536"/>
    <x v="0"/>
    <x v="3"/>
  </r>
  <r>
    <n v="20523"/>
    <s v="Not Specified"/>
    <n v="0"/>
    <n v="2.88"/>
    <n v="0.7"/>
    <n v="1391"/>
    <x v="1"/>
    <s v="Carolyn Greer"/>
    <s v="Express Air"/>
    <x v="2"/>
    <x v="0"/>
    <s v="Pens &amp; Art Supplies"/>
    <s v="Wrap Bag"/>
    <x v="196"/>
    <n v="0.56000000000000005"/>
    <n v="-1.3819095477386863E-2"/>
    <s v="United States"/>
    <x v="1"/>
    <x v="7"/>
    <s v="Sunnyvale"/>
    <n v="94086"/>
    <x v="112"/>
    <x v="3"/>
    <s v="2015"/>
    <d v="2015-04-24T00:00:00"/>
    <n v="-0.10999999999999943"/>
    <n v="1"/>
    <n v="7.96"/>
    <n v="88727"/>
    <x v="0"/>
    <x v="3"/>
  </r>
  <r>
    <n v="21491"/>
    <s v="Low"/>
    <n v="0.03"/>
    <n v="35.409999999999997"/>
    <n v="1.99"/>
    <n v="1670"/>
    <x v="1"/>
    <s v="Carolyn Bowling"/>
    <s v="Regular Air"/>
    <x v="0"/>
    <x v="1"/>
    <s v="Computer Peripherals"/>
    <s v="Small Pack"/>
    <x v="729"/>
    <n v="0.43"/>
    <n v="5.203586199390509"/>
    <s v="United States"/>
    <x v="2"/>
    <x v="25"/>
    <s v="Blacksburg"/>
    <n v="24060"/>
    <x v="112"/>
    <x v="3"/>
    <s v="2015"/>
    <d v="2015-04-26T00:00:00"/>
    <n v="1912.4219999999998"/>
    <n v="10"/>
    <n v="367.52"/>
    <n v="86722"/>
    <x v="0"/>
    <x v="3"/>
  </r>
  <r>
    <n v="21492"/>
    <s v="Low"/>
    <n v="0"/>
    <n v="142.86000000000001"/>
    <n v="19.989999999999998"/>
    <n v="1670"/>
    <x v="1"/>
    <s v="Carolyn Bowling"/>
    <s v="Regular Air"/>
    <x v="0"/>
    <x v="0"/>
    <s v="Storage &amp; Organization"/>
    <s v="Small Box"/>
    <x v="631"/>
    <n v="0.56000000000000005"/>
    <n v="-0.46901132362736708"/>
    <s v="United States"/>
    <x v="2"/>
    <x v="25"/>
    <s v="Blacksburg"/>
    <n v="24060"/>
    <x v="112"/>
    <x v="3"/>
    <s v="2015"/>
    <d v="2015-05-03T00:00:00"/>
    <n v="-739.32600000000002"/>
    <n v="11"/>
    <n v="1576.35"/>
    <n v="86722"/>
    <x v="0"/>
    <x v="3"/>
  </r>
  <r>
    <n v="23476"/>
    <s v="Critical"/>
    <n v="7.0000000000000007E-2"/>
    <n v="5.58"/>
    <n v="1.99"/>
    <n v="3325"/>
    <x v="1"/>
    <s v="Diane Barr"/>
    <s v="Regular Air"/>
    <x v="2"/>
    <x v="0"/>
    <s v="Pens &amp; Art Supplies"/>
    <s v="Wrap Bag"/>
    <x v="730"/>
    <n v="0.46"/>
    <n v="0.18974147867610736"/>
    <s v="United States"/>
    <x v="1"/>
    <x v="14"/>
    <s v="Coos Bay"/>
    <n v="97420"/>
    <x v="112"/>
    <x v="3"/>
    <s v="2015"/>
    <d v="2015-04-26T00:00:00"/>
    <n v="23.045999999999999"/>
    <n v="23"/>
    <n v="121.46"/>
    <n v="90987"/>
    <x v="0"/>
    <x v="3"/>
  </r>
  <r>
    <n v="25095"/>
    <s v="Critical"/>
    <n v="0"/>
    <n v="4.37"/>
    <n v="5.15"/>
    <n v="2570"/>
    <x v="1"/>
    <s v="Yvonne Stephens"/>
    <s v="Regular Air"/>
    <x v="2"/>
    <x v="0"/>
    <s v="Appliances"/>
    <s v="Small Box"/>
    <x v="422"/>
    <n v="0.59"/>
    <n v="-1.710420034149118"/>
    <s v="United States"/>
    <x v="1"/>
    <x v="7"/>
    <s v="Davis"/>
    <n v="95616"/>
    <x v="113"/>
    <x v="3"/>
    <s v="2015"/>
    <d v="2015-04-27T00:00:00"/>
    <n v="-150.2604"/>
    <n v="19"/>
    <n v="87.85"/>
    <n v="90327"/>
    <x v="0"/>
    <x v="3"/>
  </r>
  <r>
    <n v="25096"/>
    <s v="Critical"/>
    <n v="0.01"/>
    <n v="500.98"/>
    <n v="56"/>
    <n v="2570"/>
    <x v="1"/>
    <s v="Yvonne Stephens"/>
    <s v="Delivery Truck"/>
    <x v="2"/>
    <x v="2"/>
    <s v="Chairs &amp; Chairmats"/>
    <s v="Jumbo Drum"/>
    <x v="731"/>
    <n v="0.6"/>
    <n v="0.65940414260198699"/>
    <s v="United States"/>
    <x v="1"/>
    <x v="7"/>
    <s v="Davis"/>
    <n v="95616"/>
    <x v="113"/>
    <x v="3"/>
    <s v="2015"/>
    <d v="2015-04-26T00:00:00"/>
    <n v="4899.1288000000004"/>
    <n v="14"/>
    <n v="7429.63"/>
    <n v="90327"/>
    <x v="0"/>
    <x v="3"/>
  </r>
  <r>
    <n v="25097"/>
    <s v="Critical"/>
    <n v="0.02"/>
    <n v="12.58"/>
    <n v="5.16"/>
    <n v="2570"/>
    <x v="1"/>
    <s v="Yvonne Stephens"/>
    <s v="Regular Air"/>
    <x v="2"/>
    <x v="2"/>
    <s v="Office Furnishings"/>
    <s v="Small Box"/>
    <x v="732"/>
    <n v="0.43"/>
    <n v="0.1993490570243881"/>
    <s v="United States"/>
    <x v="1"/>
    <x v="7"/>
    <s v="Davis"/>
    <n v="95616"/>
    <x v="113"/>
    <x v="3"/>
    <s v="2015"/>
    <d v="2015-04-25T00:00:00"/>
    <n v="44.712000000000003"/>
    <n v="18"/>
    <n v="224.29"/>
    <n v="90327"/>
    <x v="0"/>
    <x v="3"/>
  </r>
  <r>
    <n v="25098"/>
    <s v="Critical"/>
    <n v="0.1"/>
    <n v="7.7"/>
    <n v="3.68"/>
    <n v="2570"/>
    <x v="1"/>
    <s v="Yvonne Stephens"/>
    <s v="Regular Air"/>
    <x v="2"/>
    <x v="2"/>
    <s v="Office Furnishings"/>
    <s v="Wrap Bag"/>
    <x v="733"/>
    <n v="0.52"/>
    <n v="-0.44191406249999998"/>
    <s v="United States"/>
    <x v="1"/>
    <x v="7"/>
    <s v="Davis"/>
    <n v="95616"/>
    <x v="113"/>
    <x v="3"/>
    <s v="2015"/>
    <d v="2015-04-26T00:00:00"/>
    <n v="-22.626000000000001"/>
    <n v="7"/>
    <n v="51.2"/>
    <n v="90327"/>
    <x v="0"/>
    <x v="3"/>
  </r>
  <r>
    <n v="7096"/>
    <s v="Critical"/>
    <n v="0.01"/>
    <n v="500.98"/>
    <n v="56"/>
    <n v="2571"/>
    <x v="1"/>
    <s v="Rosemary O'Brien"/>
    <s v="Delivery Truck"/>
    <x v="2"/>
    <x v="2"/>
    <s v="Chairs &amp; Chairmats"/>
    <s v="Jumbo Drum"/>
    <x v="731"/>
    <n v="0.6"/>
    <n v="0.14334867841713572"/>
    <s v="United States"/>
    <x v="3"/>
    <x v="8"/>
    <s v="New York City"/>
    <n v="10165"/>
    <x v="113"/>
    <x v="3"/>
    <s v="2015"/>
    <d v="2015-04-26T00:00:00"/>
    <n v="4260.1120000000001"/>
    <n v="56"/>
    <n v="29718.53"/>
    <n v="50656"/>
    <x v="0"/>
    <x v="3"/>
  </r>
  <r>
    <n v="7098"/>
    <s v="Critical"/>
    <n v="0.1"/>
    <n v="7.7"/>
    <n v="3.68"/>
    <n v="2571"/>
    <x v="1"/>
    <s v="Rosemary O'Brien"/>
    <s v="Regular Air"/>
    <x v="2"/>
    <x v="2"/>
    <s v="Office Furnishings"/>
    <s v="Wrap Bag"/>
    <x v="733"/>
    <n v="0.52"/>
    <n v="-0.1273040307879279"/>
    <s v="United States"/>
    <x v="3"/>
    <x v="8"/>
    <s v="New York City"/>
    <n v="10165"/>
    <x v="113"/>
    <x v="3"/>
    <s v="2015"/>
    <d v="2015-04-26T00:00:00"/>
    <n v="-25.14"/>
    <n v="27"/>
    <n v="197.48"/>
    <n v="50656"/>
    <x v="0"/>
    <x v="3"/>
  </r>
  <r>
    <n v="20366"/>
    <s v="Critical"/>
    <n v="0.05"/>
    <n v="3.14"/>
    <n v="1.92"/>
    <n v="3379"/>
    <x v="1"/>
    <s v="Annette McIntyre"/>
    <s v="Express Air"/>
    <x v="1"/>
    <x v="0"/>
    <s v="Scissors, Rulers and Trimmers"/>
    <s v="Wrap Bag"/>
    <x v="467"/>
    <n v="0.84"/>
    <n v="27.496960486322187"/>
    <s v="United States"/>
    <x v="2"/>
    <x v="3"/>
    <s v="Kennesaw"/>
    <n v="30144"/>
    <x v="113"/>
    <x v="3"/>
    <s v="2015"/>
    <d v="2015-04-26T00:00:00"/>
    <n v="1628.37"/>
    <n v="18"/>
    <n v="59.22"/>
    <n v="88839"/>
    <x v="0"/>
    <x v="3"/>
  </r>
  <r>
    <n v="23436"/>
    <s v="High"/>
    <n v="0.09"/>
    <n v="101.41"/>
    <n v="35"/>
    <n v="731"/>
    <x v="0"/>
    <s v="June Herbert"/>
    <s v="Regular Air"/>
    <x v="2"/>
    <x v="0"/>
    <s v="Storage &amp; Organization"/>
    <s v="Large Box"/>
    <x v="240"/>
    <n v="0.82"/>
    <n v="-0.67991275714576682"/>
    <s v="United States"/>
    <x v="3"/>
    <x v="35"/>
    <s v="Burlington"/>
    <n v="1803"/>
    <x v="114"/>
    <x v="3"/>
    <s v="2015"/>
    <d v="2015-04-27T00:00:00"/>
    <n v="-801.15479999999991"/>
    <n v="12"/>
    <n v="1178.32"/>
    <n v="90362"/>
    <x v="0"/>
    <x v="3"/>
  </r>
  <r>
    <n v="22858"/>
    <s v="Low"/>
    <n v="0.03"/>
    <n v="180.98"/>
    <n v="26.2"/>
    <n v="1893"/>
    <x v="0"/>
    <s v="Melanie Burgess"/>
    <s v="Delivery Truck"/>
    <x v="2"/>
    <x v="2"/>
    <s v="Chairs &amp; Chairmats"/>
    <s v="Jumbo Drum"/>
    <x v="722"/>
    <n v="0.59"/>
    <n v="0.63357447358222452"/>
    <s v="United States"/>
    <x v="0"/>
    <x v="10"/>
    <s v="Webster Groves"/>
    <n v="63119"/>
    <x v="114"/>
    <x v="3"/>
    <s v="2015"/>
    <d v="2015-04-30T00:00:00"/>
    <n v="588.54"/>
    <n v="5"/>
    <n v="928.92"/>
    <n v="91262"/>
    <x v="0"/>
    <x v="3"/>
  </r>
  <r>
    <n v="19898"/>
    <s v="Not Specified"/>
    <n v="7.0000000000000007E-2"/>
    <n v="3.38"/>
    <n v="0.85"/>
    <n v="2380"/>
    <x v="1"/>
    <s v="Lisa Branch"/>
    <s v="Regular Air"/>
    <x v="0"/>
    <x v="0"/>
    <s v="Pens &amp; Art Supplies"/>
    <s v="Wrap Bag"/>
    <x v="300"/>
    <n v="0.48"/>
    <n v="0.65474552957359011"/>
    <s v="United States"/>
    <x v="0"/>
    <x v="26"/>
    <s v="Grand Rapids"/>
    <n v="49505"/>
    <x v="114"/>
    <x v="3"/>
    <s v="2015"/>
    <d v="2015-04-28T00:00:00"/>
    <n v="19.04"/>
    <n v="9"/>
    <n v="29.08"/>
    <n v="86654"/>
    <x v="0"/>
    <x v="3"/>
  </r>
  <r>
    <n v="1898"/>
    <s v="Not Specified"/>
    <n v="7.0000000000000007E-2"/>
    <n v="3.38"/>
    <n v="0.85"/>
    <n v="2382"/>
    <x v="1"/>
    <s v="Geoffrey Saunders"/>
    <s v="Regular Air"/>
    <x v="0"/>
    <x v="0"/>
    <s v="Pens &amp; Art Supplies"/>
    <s v="Wrap Bag"/>
    <x v="300"/>
    <n v="0.48"/>
    <n v="0.17331148734753321"/>
    <s v="United States"/>
    <x v="3"/>
    <x v="8"/>
    <s v="New York City"/>
    <n v="10024"/>
    <x v="114"/>
    <x v="3"/>
    <s v="2015"/>
    <d v="2015-04-28T00:00:00"/>
    <n v="19.04"/>
    <n v="34"/>
    <n v="109.86"/>
    <n v="13606"/>
    <x v="0"/>
    <x v="3"/>
  </r>
  <r>
    <n v="21212"/>
    <s v="Medium"/>
    <n v="0.04"/>
    <n v="419.19"/>
    <n v="19.989999999999998"/>
    <n v="2489"/>
    <x v="1"/>
    <s v="Craig Liu"/>
    <s v="Regular Air"/>
    <x v="1"/>
    <x v="0"/>
    <s v="Storage &amp; Organization"/>
    <s v="Small Box"/>
    <x v="697"/>
    <n v="0.57999999999999996"/>
    <n v="0.69"/>
    <s v="United States"/>
    <x v="1"/>
    <x v="7"/>
    <s v="Concord"/>
    <n v="94521"/>
    <x v="114"/>
    <x v="3"/>
    <s v="2015"/>
    <d v="2015-04-27T00:00:00"/>
    <n v="1388.3558999999998"/>
    <n v="5"/>
    <n v="2012.11"/>
    <n v="86885"/>
    <x v="0"/>
    <x v="3"/>
  </r>
  <r>
    <n v="1617"/>
    <s v="Low"/>
    <n v="0.06"/>
    <n v="4.28"/>
    <n v="0.94"/>
    <n v="2491"/>
    <x v="1"/>
    <s v="Sean N Boyer"/>
    <s v="Regular Air"/>
    <x v="2"/>
    <x v="0"/>
    <s v="Pens &amp; Art Supplies"/>
    <s v="Wrap Bag"/>
    <x v="145"/>
    <n v="0.56000000000000005"/>
    <n v="9.4969199178644558E-3"/>
    <s v="United States"/>
    <x v="1"/>
    <x v="7"/>
    <s v="Los Angeles"/>
    <n v="90045"/>
    <x v="114"/>
    <x v="3"/>
    <s v="2015"/>
    <d v="2015-04-28T00:00:00"/>
    <n v="0.36999999999999922"/>
    <n v="9"/>
    <n v="38.96"/>
    <n v="11712"/>
    <x v="0"/>
    <x v="3"/>
  </r>
  <r>
    <n v="3212"/>
    <s v="Medium"/>
    <n v="0.04"/>
    <n v="419.19"/>
    <n v="19.989999999999998"/>
    <n v="2491"/>
    <x v="1"/>
    <s v="Sean N Boyer"/>
    <s v="Regular Air"/>
    <x v="1"/>
    <x v="0"/>
    <s v="Storage &amp; Organization"/>
    <s v="Small Box"/>
    <x v="697"/>
    <n v="0.57999999999999996"/>
    <n v="0.24199317881082694"/>
    <s v="United States"/>
    <x v="1"/>
    <x v="7"/>
    <s v="Los Angeles"/>
    <n v="90045"/>
    <x v="114"/>
    <x v="3"/>
    <s v="2015"/>
    <d v="2015-04-27T00:00:00"/>
    <n v="1947.67"/>
    <n v="20"/>
    <n v="8048.45"/>
    <n v="23042"/>
    <x v="0"/>
    <x v="3"/>
  </r>
  <r>
    <n v="19617"/>
    <s v="Low"/>
    <n v="0.06"/>
    <n v="4.28"/>
    <n v="0.94"/>
    <n v="2495"/>
    <x v="0"/>
    <s v="Maria Block"/>
    <s v="Regular Air"/>
    <x v="2"/>
    <x v="0"/>
    <s v="Pens &amp; Art Supplies"/>
    <s v="Wrap Bag"/>
    <x v="145"/>
    <n v="0.56000000000000005"/>
    <n v="4.2725173210161574E-2"/>
    <s v="United States"/>
    <x v="1"/>
    <x v="45"/>
    <s v="Rock Springs"/>
    <n v="82901"/>
    <x v="114"/>
    <x v="3"/>
    <s v="2015"/>
    <d v="2015-04-28T00:00:00"/>
    <n v="0.36999999999999922"/>
    <n v="2"/>
    <n v="8.66"/>
    <n v="86885"/>
    <x v="0"/>
    <x v="3"/>
  </r>
  <r>
    <n v="22136"/>
    <s v="Not Specified"/>
    <n v="0.09"/>
    <n v="12.28"/>
    <n v="4.8600000000000003"/>
    <n v="202"/>
    <x v="1"/>
    <s v="Max Small"/>
    <s v="Regular Air"/>
    <x v="3"/>
    <x v="0"/>
    <s v="Paper"/>
    <s v="Small Box"/>
    <x v="596"/>
    <n v="0.38"/>
    <n v="4.9927849927849932E-2"/>
    <s v="United States"/>
    <x v="0"/>
    <x v="21"/>
    <s v="Bartlesville"/>
    <n v="74006"/>
    <x v="115"/>
    <x v="3"/>
    <s v="2015"/>
    <d v="2015-04-28T00:00:00"/>
    <n v="1.73"/>
    <n v="3"/>
    <n v="34.65"/>
    <n v="88971"/>
    <x v="0"/>
    <x v="3"/>
  </r>
  <r>
    <n v="20377"/>
    <s v="Not Specified"/>
    <n v="0"/>
    <n v="125.99"/>
    <n v="8.99"/>
    <n v="762"/>
    <x v="0"/>
    <s v="Stuart Holloway"/>
    <s v="Regular Air"/>
    <x v="0"/>
    <x v="1"/>
    <s v="Telephones and Communication"/>
    <s v="Small Box"/>
    <x v="248"/>
    <n v="0.56999999999999995"/>
    <n v="0.45066492438702099"/>
    <s v="United States"/>
    <x v="1"/>
    <x v="6"/>
    <s v="Vancouver"/>
    <n v="98661"/>
    <x v="115"/>
    <x v="3"/>
    <s v="2015"/>
    <d v="2015-04-29T00:00:00"/>
    <n v="613.89576"/>
    <n v="12"/>
    <n v="1362.2"/>
    <n v="87525"/>
    <x v="0"/>
    <x v="3"/>
  </r>
  <r>
    <n v="20010"/>
    <s v="Low"/>
    <n v="0.09"/>
    <n v="300.97000000000003"/>
    <n v="7.18"/>
    <n v="983"/>
    <x v="0"/>
    <s v="Sue Drake"/>
    <s v="Regular Air"/>
    <x v="3"/>
    <x v="1"/>
    <s v="Computer Peripherals"/>
    <s v="Small Box"/>
    <x v="703"/>
    <n v="0.48"/>
    <n v="6.2393360436458611E-3"/>
    <s v="United States"/>
    <x v="2"/>
    <x v="4"/>
    <s v="Searcy"/>
    <n v="72143"/>
    <x v="115"/>
    <x v="3"/>
    <s v="2015"/>
    <d v="2015-04-27T00:00:00"/>
    <n v="17.771999999999998"/>
    <n v="10"/>
    <n v="2848.38"/>
    <n v="90201"/>
    <x v="0"/>
    <x v="3"/>
  </r>
  <r>
    <n v="19766"/>
    <s v="Critical"/>
    <n v="0.09"/>
    <n v="58.1"/>
    <n v="1.49"/>
    <n v="2468"/>
    <x v="1"/>
    <s v="Rhonda Stein"/>
    <s v="Express Air"/>
    <x v="1"/>
    <x v="0"/>
    <s v="Binders and Binder Accessories"/>
    <s v="Small Box"/>
    <x v="195"/>
    <n v="0.38"/>
    <n v="4.5187654903812104"/>
    <s v="United States"/>
    <x v="2"/>
    <x v="13"/>
    <s v="Salisbury"/>
    <n v="28144"/>
    <x v="115"/>
    <x v="3"/>
    <s v="2015"/>
    <d v="2015-04-29T00:00:00"/>
    <n v="765.75"/>
    <n v="3"/>
    <n v="169.46"/>
    <n v="88135"/>
    <x v="0"/>
    <x v="3"/>
  </r>
  <r>
    <n v="20203"/>
    <s v="Not Specified"/>
    <n v="0.08"/>
    <n v="3.28"/>
    <n v="3.97"/>
    <n v="3320"/>
    <x v="1"/>
    <s v="Alicia Maynard"/>
    <s v="Regular Air"/>
    <x v="0"/>
    <x v="0"/>
    <s v="Pens &amp; Art Supplies"/>
    <s v="Wrap Bag"/>
    <x v="62"/>
    <n v="0.56000000000000005"/>
    <n v="7.4528301886793036E-3"/>
    <s v="United States"/>
    <x v="2"/>
    <x v="34"/>
    <s v="Jackson"/>
    <n v="38301"/>
    <x v="115"/>
    <x v="3"/>
    <s v="2015"/>
    <d v="2015-04-28T00:00:00"/>
    <n v="0.42660000000000337"/>
    <n v="18"/>
    <n v="57.24"/>
    <n v="90103"/>
    <x v="0"/>
    <x v="3"/>
  </r>
  <r>
    <n v="20204"/>
    <s v="Not Specified"/>
    <n v="0.09"/>
    <n v="40.97"/>
    <n v="8.99"/>
    <n v="3320"/>
    <x v="1"/>
    <s v="Alicia Maynard"/>
    <s v="Express Air"/>
    <x v="0"/>
    <x v="0"/>
    <s v="Pens &amp; Art Supplies"/>
    <s v="Small Pack"/>
    <x v="564"/>
    <n v="0.59"/>
    <n v="8.0291014914514361E-2"/>
    <s v="United States"/>
    <x v="2"/>
    <x v="34"/>
    <s v="Jackson"/>
    <n v="38301"/>
    <x v="115"/>
    <x v="3"/>
    <s v="2015"/>
    <d v="2015-04-29T00:00:00"/>
    <n v="66.215999999999994"/>
    <n v="22"/>
    <n v="824.7"/>
    <n v="90103"/>
    <x v="0"/>
    <x v="3"/>
  </r>
  <r>
    <n v="22044"/>
    <s v="Low"/>
    <n v="0.06"/>
    <n v="3.34"/>
    <n v="7.49"/>
    <n v="234"/>
    <x v="1"/>
    <s v="Don Cameron"/>
    <s v="Express Air"/>
    <x v="0"/>
    <x v="0"/>
    <s v="Pens &amp; Art Supplies"/>
    <s v="Wrap Bag"/>
    <x v="734"/>
    <n v="0.54"/>
    <n v="-6.4065573770491806"/>
    <s v="United States"/>
    <x v="0"/>
    <x v="20"/>
    <s v="Newton"/>
    <n v="50208"/>
    <x v="116"/>
    <x v="3"/>
    <s v="2015"/>
    <d v="2015-04-30T00:00:00"/>
    <n v="-175.86"/>
    <n v="8"/>
    <n v="27.45"/>
    <n v="90239"/>
    <x v="0"/>
    <x v="3"/>
  </r>
  <r>
    <n v="7632"/>
    <s v="Medium"/>
    <n v="0.09"/>
    <n v="130.97999999999999"/>
    <n v="30"/>
    <n v="1217"/>
    <x v="0"/>
    <s v="Billy Perry Browning"/>
    <s v="Delivery Truck"/>
    <x v="0"/>
    <x v="2"/>
    <s v="Chairs &amp; Chairmats"/>
    <s v="Jumbo Drum"/>
    <x v="698"/>
    <n v="0.78"/>
    <n v="-8.0198671215111789E-2"/>
    <s v="United States"/>
    <x v="3"/>
    <x v="35"/>
    <s v="Boston"/>
    <n v="2112"/>
    <x v="116"/>
    <x v="3"/>
    <s v="2015"/>
    <d v="2015-05-01T00:00:00"/>
    <n v="-421.76"/>
    <n v="41"/>
    <n v="5258.94"/>
    <n v="54595"/>
    <x v="0"/>
    <x v="3"/>
  </r>
  <r>
    <n v="25631"/>
    <s v="Medium"/>
    <n v="0.02"/>
    <n v="8.34"/>
    <n v="2.64"/>
    <n v="1226"/>
    <x v="0"/>
    <s v="Ken Cash"/>
    <s v="Regular Air"/>
    <x v="0"/>
    <x v="0"/>
    <s v="Scissors, Rulers and Trimmers"/>
    <s v="Small Pack"/>
    <x v="284"/>
    <n v="0.59"/>
    <n v="0.10173808810308661"/>
    <s v="United States"/>
    <x v="3"/>
    <x v="40"/>
    <s v="Pawtucket"/>
    <n v="2861"/>
    <x v="116"/>
    <x v="3"/>
    <s v="2015"/>
    <d v="2015-04-30T00:00:00"/>
    <n v="6.79"/>
    <n v="8"/>
    <n v="66.739999999999995"/>
    <n v="90800"/>
    <x v="0"/>
    <x v="3"/>
  </r>
  <r>
    <n v="25632"/>
    <s v="Medium"/>
    <n v="0.09"/>
    <n v="130.97999999999999"/>
    <n v="30"/>
    <n v="1227"/>
    <x v="0"/>
    <s v="Elsie Hwang"/>
    <s v="Delivery Truck"/>
    <x v="0"/>
    <x v="2"/>
    <s v="Chairs &amp; Chairmats"/>
    <s v="Jumbo Drum"/>
    <x v="698"/>
    <n v="0.78"/>
    <n v="-0.32881411430843471"/>
    <s v="United States"/>
    <x v="3"/>
    <x v="43"/>
    <s v="South Burlington"/>
    <n v="5403"/>
    <x v="116"/>
    <x v="3"/>
    <s v="2015"/>
    <d v="2015-05-01T00:00:00"/>
    <n v="-421.76"/>
    <n v="10"/>
    <n v="1282.67"/>
    <n v="90800"/>
    <x v="0"/>
    <x v="3"/>
  </r>
  <r>
    <n v="23415"/>
    <s v="Critical"/>
    <n v="0.05"/>
    <n v="6.48"/>
    <n v="6.22"/>
    <n v="1439"/>
    <x v="0"/>
    <s v="Kyle Kaufman"/>
    <s v="Regular Air"/>
    <x v="3"/>
    <x v="0"/>
    <s v="Paper"/>
    <s v="Small Box"/>
    <x v="349"/>
    <n v="0.37"/>
    <n v="-1.3546132339235788"/>
    <s v="United States"/>
    <x v="3"/>
    <x v="28"/>
    <s v="Euclid"/>
    <n v="44117"/>
    <x v="116"/>
    <x v="3"/>
    <s v="2015"/>
    <d v="2015-04-29T00:00:00"/>
    <n v="-29.07"/>
    <n v="3"/>
    <n v="21.46"/>
    <n v="90121"/>
    <x v="0"/>
    <x v="3"/>
  </r>
  <r>
    <n v="20639"/>
    <s v="High"/>
    <n v="0.1"/>
    <n v="48.91"/>
    <n v="5.97"/>
    <n v="2254"/>
    <x v="1"/>
    <s v="Jeff Meadows"/>
    <s v="Regular Air"/>
    <x v="3"/>
    <x v="0"/>
    <s v="Paper"/>
    <s v="Small Box"/>
    <x v="735"/>
    <n v="0.38"/>
    <n v="0.25323671965878242"/>
    <s v="United States"/>
    <x v="2"/>
    <x v="33"/>
    <s v="Paducah"/>
    <n v="42003"/>
    <x v="116"/>
    <x v="3"/>
    <s v="2015"/>
    <d v="2015-04-30T00:00:00"/>
    <n v="156.74339999999998"/>
    <n v="14"/>
    <n v="618.96"/>
    <n v="89279"/>
    <x v="0"/>
    <x v="3"/>
  </r>
  <r>
    <n v="20640"/>
    <s v="High"/>
    <n v="0.08"/>
    <n v="5.98"/>
    <n v="5.46"/>
    <n v="2254"/>
    <x v="1"/>
    <s v="Jeff Meadows"/>
    <s v="Regular Air"/>
    <x v="3"/>
    <x v="0"/>
    <s v="Paper"/>
    <s v="Small Box"/>
    <x v="371"/>
    <n v="0.36"/>
    <n v="1.42014444157854"/>
    <s v="United States"/>
    <x v="2"/>
    <x v="33"/>
    <s v="Paducah"/>
    <n v="42003"/>
    <x v="116"/>
    <x v="3"/>
    <s v="2015"/>
    <d v="2015-04-28T00:00:00"/>
    <n v="110.11799999999999"/>
    <n v="13"/>
    <n v="77.540000000000006"/>
    <n v="89279"/>
    <x v="0"/>
    <x v="3"/>
  </r>
  <r>
    <n v="21290"/>
    <s v="High"/>
    <n v="0.04"/>
    <n v="4.13"/>
    <n v="0.99"/>
    <n v="2912"/>
    <x v="1"/>
    <s v="Hannah Carver"/>
    <s v="Express Air"/>
    <x v="1"/>
    <x v="0"/>
    <s v="Labels"/>
    <s v="Small Box"/>
    <x v="92"/>
    <n v="0.39"/>
    <n v="0.69"/>
    <s v="United States"/>
    <x v="0"/>
    <x v="39"/>
    <s v="Grand Forks"/>
    <n v="58201"/>
    <x v="116"/>
    <x v="3"/>
    <s v="2015"/>
    <d v="2015-04-30T00:00:00"/>
    <n v="22.307699999999997"/>
    <n v="7"/>
    <n v="32.33"/>
    <n v="87396"/>
    <x v="0"/>
    <x v="3"/>
  </r>
  <r>
    <n v="21291"/>
    <s v="High"/>
    <n v="0.06"/>
    <n v="55.48"/>
    <n v="14.3"/>
    <n v="2912"/>
    <x v="1"/>
    <s v="Hannah Carver"/>
    <s v="Regular Air"/>
    <x v="1"/>
    <x v="0"/>
    <s v="Paper"/>
    <s v="Small Box"/>
    <x v="271"/>
    <n v="0.37"/>
    <n v="0.69"/>
    <s v="United States"/>
    <x v="0"/>
    <x v="39"/>
    <s v="Grand Forks"/>
    <n v="58201"/>
    <x v="116"/>
    <x v="3"/>
    <s v="2015"/>
    <d v="2015-04-30T00:00:00"/>
    <n v="443.02139999999991"/>
    <n v="12"/>
    <n v="642.05999999999995"/>
    <n v="87396"/>
    <x v="0"/>
    <x v="3"/>
  </r>
  <r>
    <n v="1041"/>
    <s v="Critical"/>
    <n v="0.03"/>
    <n v="300.64999999999998"/>
    <n v="24.49"/>
    <n v="3011"/>
    <x v="1"/>
    <s v="Tammy Raynor"/>
    <s v="Regular Air"/>
    <x v="3"/>
    <x v="0"/>
    <s v="Appliances"/>
    <s v="Large Box"/>
    <x v="736"/>
    <n v="0.52"/>
    <n v="0.13214170168132164"/>
    <s v="United States"/>
    <x v="3"/>
    <x v="35"/>
    <s v="Boston"/>
    <n v="2113"/>
    <x v="116"/>
    <x v="3"/>
    <s v="2015"/>
    <d v="2015-04-30T00:00:00"/>
    <n v="1282.4959999999999"/>
    <n v="32"/>
    <n v="9705.4599999999991"/>
    <n v="7623"/>
    <x v="0"/>
    <x v="3"/>
  </r>
  <r>
    <n v="1042"/>
    <s v="Critical"/>
    <n v="0.06"/>
    <n v="49.99"/>
    <n v="19.989999999999998"/>
    <n v="3011"/>
    <x v="1"/>
    <s v="Tammy Raynor"/>
    <s v="Regular Air"/>
    <x v="3"/>
    <x v="1"/>
    <s v="Computer Peripherals"/>
    <s v="Small Box"/>
    <x v="288"/>
    <n v="0.45"/>
    <n v="5.2963165965623209E-3"/>
    <s v="United States"/>
    <x v="3"/>
    <x v="35"/>
    <s v="Boston"/>
    <n v="2113"/>
    <x v="116"/>
    <x v="3"/>
    <s v="2015"/>
    <d v="2015-04-30T00:00:00"/>
    <n v="17.2"/>
    <n v="67"/>
    <n v="3247.54"/>
    <n v="7623"/>
    <x v="0"/>
    <x v="3"/>
  </r>
  <r>
    <n v="1043"/>
    <s v="Critical"/>
    <n v="0.1"/>
    <n v="104.85"/>
    <n v="4.6500000000000004"/>
    <n v="3011"/>
    <x v="1"/>
    <s v="Tammy Raynor"/>
    <s v="Regular Air"/>
    <x v="3"/>
    <x v="0"/>
    <s v="Paper"/>
    <s v="Small Box"/>
    <x v="737"/>
    <n v="0.37"/>
    <n v="0.21210791329534648"/>
    <s v="United States"/>
    <x v="3"/>
    <x v="35"/>
    <s v="Boston"/>
    <n v="2113"/>
    <x v="116"/>
    <x v="3"/>
    <s v="2015"/>
    <d v="2015-04-29T00:00:00"/>
    <n v="1184.1200000000001"/>
    <n v="58"/>
    <n v="5582.63"/>
    <n v="7623"/>
    <x v="0"/>
    <x v="3"/>
  </r>
  <r>
    <n v="19041"/>
    <s v="Critical"/>
    <n v="0.03"/>
    <n v="300.64999999999998"/>
    <n v="24.49"/>
    <n v="3012"/>
    <x v="1"/>
    <s v="Annie Livingston"/>
    <s v="Regular Air"/>
    <x v="3"/>
    <x v="0"/>
    <s v="Appliances"/>
    <s v="Large Box"/>
    <x v="736"/>
    <n v="0.52"/>
    <n v="0.60785308033432783"/>
    <s v="United States"/>
    <x v="3"/>
    <x v="8"/>
    <s v="Rochester"/>
    <n v="14609"/>
    <x v="116"/>
    <x v="3"/>
    <s v="2015"/>
    <d v="2015-04-30T00:00:00"/>
    <n v="1474.8703999999998"/>
    <n v="8"/>
    <n v="2426.36"/>
    <n v="86346"/>
    <x v="0"/>
    <x v="3"/>
  </r>
  <r>
    <n v="19042"/>
    <s v="Critical"/>
    <n v="0.06"/>
    <n v="49.99"/>
    <n v="19.989999999999998"/>
    <n v="3012"/>
    <x v="1"/>
    <s v="Annie Livingston"/>
    <s v="Regular Air"/>
    <x v="3"/>
    <x v="1"/>
    <s v="Computer Peripherals"/>
    <s v="Small Box"/>
    <x v="288"/>
    <n v="0.45"/>
    <n v="2.400485436893204E-2"/>
    <s v="United States"/>
    <x v="3"/>
    <x v="8"/>
    <s v="Rochester"/>
    <n v="14609"/>
    <x v="116"/>
    <x v="3"/>
    <s v="2015"/>
    <d v="2015-04-30T00:00:00"/>
    <n v="19.78"/>
    <n v="17"/>
    <n v="824"/>
    <n v="86346"/>
    <x v="0"/>
    <x v="3"/>
  </r>
  <r>
    <n v="19043"/>
    <s v="Critical"/>
    <n v="0.1"/>
    <n v="104.85"/>
    <n v="4.6500000000000004"/>
    <n v="3012"/>
    <x v="1"/>
    <s v="Annie Livingston"/>
    <s v="Regular Air"/>
    <x v="3"/>
    <x v="0"/>
    <s v="Paper"/>
    <s v="Small Box"/>
    <x v="737"/>
    <n v="0.37"/>
    <n v="0.69"/>
    <s v="United States"/>
    <x v="3"/>
    <x v="8"/>
    <s v="Rochester"/>
    <n v="14609"/>
    <x v="116"/>
    <x v="3"/>
    <s v="2015"/>
    <d v="2015-04-29T00:00:00"/>
    <n v="929.7956999999999"/>
    <n v="14"/>
    <n v="1347.53"/>
    <n v="86346"/>
    <x v="0"/>
    <x v="3"/>
  </r>
  <r>
    <n v="22597"/>
    <s v="High"/>
    <n v="0.09"/>
    <n v="28.53"/>
    <n v="1.49"/>
    <n v="3359"/>
    <x v="0"/>
    <s v="Jeffrey Cheng"/>
    <s v="Regular Air"/>
    <x v="1"/>
    <x v="0"/>
    <s v="Binders and Binder Accessories"/>
    <s v="Small Box"/>
    <x v="587"/>
    <n v="0.38"/>
    <n v="0.68298874976164736"/>
    <s v="United States"/>
    <x v="0"/>
    <x v="31"/>
    <s v="Wauwatosa"/>
    <n v="53213"/>
    <x v="116"/>
    <x v="3"/>
    <s v="2015"/>
    <d v="2015-04-30T00:00:00"/>
    <n v="107.45461999999999"/>
    <n v="6"/>
    <n v="157.33000000000001"/>
    <n v="91437"/>
    <x v="0"/>
    <x v="3"/>
  </r>
  <r>
    <n v="18492"/>
    <s v="Not Specified"/>
    <n v="0.02"/>
    <n v="15.57"/>
    <n v="1.39"/>
    <n v="617"/>
    <x v="1"/>
    <s v="Brett Schultz"/>
    <s v="Regular Air"/>
    <x v="2"/>
    <x v="0"/>
    <s v="Envelopes"/>
    <s v="Small Box"/>
    <x v="738"/>
    <n v="0.38"/>
    <n v="0.50925373134328356"/>
    <s v="United States"/>
    <x v="1"/>
    <x v="1"/>
    <s v="Pueblo"/>
    <n v="81001"/>
    <x v="117"/>
    <x v="3"/>
    <s v="2015"/>
    <d v="2015-04-30T00:00:00"/>
    <n v="23.5428"/>
    <n v="3"/>
    <n v="46.23"/>
    <n v="88198"/>
    <x v="0"/>
    <x v="3"/>
  </r>
  <r>
    <n v="18493"/>
    <s v="Not Specified"/>
    <n v="0.02"/>
    <n v="20.89"/>
    <n v="11.52"/>
    <n v="617"/>
    <x v="1"/>
    <s v="Brett Schultz"/>
    <s v="Regular Air"/>
    <x v="2"/>
    <x v="0"/>
    <s v="Storage &amp; Organization"/>
    <s v="Small Box"/>
    <x v="601"/>
    <n v="0.83"/>
    <n v="-0.98865940991120027"/>
    <s v="United States"/>
    <x v="1"/>
    <x v="1"/>
    <s v="Pueblo"/>
    <n v="81001"/>
    <x v="117"/>
    <x v="3"/>
    <s v="2015"/>
    <d v="2015-04-30T00:00:00"/>
    <n v="-276.11279999999999"/>
    <n v="13"/>
    <n v="279.27999999999997"/>
    <n v="88198"/>
    <x v="0"/>
    <x v="3"/>
  </r>
  <r>
    <n v="18490"/>
    <s v="Not Specified"/>
    <n v="0.06"/>
    <n v="5.38"/>
    <n v="5.24"/>
    <n v="618"/>
    <x v="1"/>
    <s v="Robert Cowan"/>
    <s v="Express Air"/>
    <x v="2"/>
    <x v="0"/>
    <s v="Binders and Binder Accessories"/>
    <s v="Small Box"/>
    <x v="739"/>
    <n v="0.36"/>
    <n v="-0.79040503544365692"/>
    <s v="United States"/>
    <x v="1"/>
    <x v="1"/>
    <s v="Pueblo West"/>
    <n v="81007"/>
    <x v="117"/>
    <x v="3"/>
    <s v="2015"/>
    <d v="2015-04-30T00:00:00"/>
    <n v="-64.670940000000002"/>
    <n v="14"/>
    <n v="81.819999999999993"/>
    <n v="88198"/>
    <x v="0"/>
    <x v="3"/>
  </r>
  <r>
    <n v="18491"/>
    <s v="Not Specified"/>
    <n v="0.03"/>
    <n v="7.35"/>
    <n v="5.96"/>
    <n v="618"/>
    <x v="1"/>
    <s v="Robert Cowan"/>
    <s v="Regular Air"/>
    <x v="2"/>
    <x v="0"/>
    <s v="Paper"/>
    <s v="Small Box"/>
    <x v="740"/>
    <n v="0.38"/>
    <n v="-0.84446808510638294"/>
    <s v="United States"/>
    <x v="1"/>
    <x v="1"/>
    <s v="Pueblo West"/>
    <n v="81007"/>
    <x v="117"/>
    <x v="3"/>
    <s v="2015"/>
    <d v="2015-04-30T00:00:00"/>
    <n v="-11.113199999999999"/>
    <n v="1"/>
    <n v="13.16"/>
    <n v="88198"/>
    <x v="0"/>
    <x v="3"/>
  </r>
  <r>
    <n v="20434"/>
    <s v="High"/>
    <n v="0.04"/>
    <n v="34.76"/>
    <n v="5.49"/>
    <n v="782"/>
    <x v="0"/>
    <s v="Sarah N Becker"/>
    <s v="Regular Air"/>
    <x v="0"/>
    <x v="0"/>
    <s v="Storage &amp; Organization"/>
    <s v="Small Box"/>
    <x v="741"/>
    <n v="0.6"/>
    <n v="0.69"/>
    <s v="United States"/>
    <x v="1"/>
    <x v="7"/>
    <s v="Whittier"/>
    <n v="90604"/>
    <x v="117"/>
    <x v="3"/>
    <s v="2015"/>
    <d v="2015-04-30T00:00:00"/>
    <n v="192.51689999999999"/>
    <n v="8"/>
    <n v="279.01"/>
    <n v="90962"/>
    <x v="0"/>
    <x v="3"/>
  </r>
  <r>
    <n v="22484"/>
    <s v="Medium"/>
    <n v="0.03"/>
    <n v="35.99"/>
    <n v="5"/>
    <n v="803"/>
    <x v="0"/>
    <s v="Marianne Goldstein"/>
    <s v="Regular Air"/>
    <x v="0"/>
    <x v="1"/>
    <s v="Telephones and Communication"/>
    <s v="Small Box"/>
    <x v="304"/>
    <n v="0.85"/>
    <n v="-1.9670432743551483"/>
    <s v="United States"/>
    <x v="2"/>
    <x v="9"/>
    <s v="New Smyrna Beach"/>
    <n v="32168"/>
    <x v="117"/>
    <x v="3"/>
    <s v="2015"/>
    <d v="2015-04-30T00:00:00"/>
    <n v="-184.548"/>
    <n v="3"/>
    <n v="93.82"/>
    <n v="90048"/>
    <x v="0"/>
    <x v="3"/>
  </r>
  <r>
    <n v="21153"/>
    <s v="Medium"/>
    <n v="0.02"/>
    <n v="95.95"/>
    <n v="74.349999999999994"/>
    <n v="2115"/>
    <x v="0"/>
    <s v="Jeffrey Lloyd"/>
    <s v="Delivery Truck"/>
    <x v="3"/>
    <x v="2"/>
    <s v="Chairs &amp; Chairmats"/>
    <s v="Jumbo Drum"/>
    <x v="742"/>
    <n v="0.56999999999999995"/>
    <n v="0.46209835494315621"/>
    <s v="United States"/>
    <x v="2"/>
    <x v="25"/>
    <s v="Oakton"/>
    <n v="22124"/>
    <x v="117"/>
    <x v="3"/>
    <s v="2015"/>
    <d v="2015-05-01T00:00:00"/>
    <n v="636.52199999999993"/>
    <n v="14"/>
    <n v="1377.46"/>
    <n v="88406"/>
    <x v="0"/>
    <x v="3"/>
  </r>
  <r>
    <n v="25338"/>
    <s v="Critical"/>
    <n v="0.04"/>
    <n v="5.98"/>
    <n v="0.96"/>
    <n v="2353"/>
    <x v="1"/>
    <s v="Patrick Lowry"/>
    <s v="Regular Air"/>
    <x v="3"/>
    <x v="0"/>
    <s v="Pens &amp; Art Supplies"/>
    <s v="Wrap Bag"/>
    <x v="409"/>
    <n v="0.6"/>
    <n v="0.39986038394415363"/>
    <s v="United States"/>
    <x v="3"/>
    <x v="5"/>
    <s v="Edgewood"/>
    <n v="21040"/>
    <x v="117"/>
    <x v="3"/>
    <s v="2015"/>
    <d v="2015-04-30T00:00:00"/>
    <n v="52.697600000000001"/>
    <n v="22"/>
    <n v="131.79"/>
    <n v="86164"/>
    <x v="0"/>
    <x v="3"/>
  </r>
  <r>
    <n v="25339"/>
    <s v="Critical"/>
    <n v="0.01"/>
    <n v="20.99"/>
    <n v="0.99"/>
    <n v="2353"/>
    <x v="1"/>
    <s v="Patrick Lowry"/>
    <s v="Regular Air"/>
    <x v="3"/>
    <x v="1"/>
    <s v="Telephones and Communication"/>
    <s v="Wrap Bag"/>
    <x v="743"/>
    <n v="0.56999999999999995"/>
    <n v="-2.2132510614208885"/>
    <s v="United States"/>
    <x v="3"/>
    <x v="5"/>
    <s v="Edgewood"/>
    <n v="21040"/>
    <x v="117"/>
    <x v="3"/>
    <s v="2015"/>
    <d v="2015-04-30T00:00:00"/>
    <n v="-78.194159999999982"/>
    <n v="2"/>
    <n v="35.33"/>
    <n v="86164"/>
    <x v="0"/>
    <x v="3"/>
  </r>
  <r>
    <n v="25841"/>
    <s v="Medium"/>
    <n v="0.02"/>
    <n v="28.53"/>
    <n v="1.49"/>
    <n v="3381"/>
    <x v="1"/>
    <s v="Christopher Norton Patterson"/>
    <s v="Regular Air"/>
    <x v="1"/>
    <x v="0"/>
    <s v="Binders and Binder Accessories"/>
    <s v="Small Box"/>
    <x v="587"/>
    <n v="0.38"/>
    <n v="3.8805446788615504E-3"/>
    <s v="United States"/>
    <x v="2"/>
    <x v="3"/>
    <s v="Macon"/>
    <n v="31204"/>
    <x v="117"/>
    <x v="3"/>
    <s v="2015"/>
    <d v="2015-04-29T00:00:00"/>
    <n v="1.9919999999999998"/>
    <n v="18"/>
    <n v="513.33000000000004"/>
    <n v="88840"/>
    <x v="0"/>
    <x v="3"/>
  </r>
  <r>
    <n v="18640"/>
    <s v="Medium"/>
    <n v="0.08"/>
    <n v="125.99"/>
    <n v="7.69"/>
    <n v="3393"/>
    <x v="1"/>
    <s v="Irene Murphy"/>
    <s v="Regular Air"/>
    <x v="2"/>
    <x v="1"/>
    <s v="Telephones and Communication"/>
    <s v="Small Box"/>
    <x v="199"/>
    <n v="0.59"/>
    <n v="0.527373444450701"/>
    <s v="United States"/>
    <x v="1"/>
    <x v="6"/>
    <s v="Pullman"/>
    <n v="99163"/>
    <x v="117"/>
    <x v="3"/>
    <s v="2015"/>
    <d v="2015-04-30T00:00:00"/>
    <n v="374.625"/>
    <n v="7"/>
    <n v="710.36"/>
    <n v="87908"/>
    <x v="0"/>
    <x v="3"/>
  </r>
  <r>
    <n v="24387"/>
    <s v="Critical"/>
    <n v="0.06"/>
    <n v="65.989999999999995"/>
    <n v="8.8000000000000007"/>
    <n v="638"/>
    <x v="1"/>
    <s v="Brooke Shepherd"/>
    <s v="Express Air"/>
    <x v="2"/>
    <x v="1"/>
    <s v="Telephones and Communication"/>
    <s v="Small Box"/>
    <x v="131"/>
    <n v="0.57999999999999996"/>
    <n v="0.56892057348236502"/>
    <s v="United States"/>
    <x v="1"/>
    <x v="7"/>
    <s v="Santa Cruz"/>
    <n v="95062"/>
    <x v="118"/>
    <x v="3"/>
    <s v="2015"/>
    <d v="2015-05-01T00:00:00"/>
    <n v="288.08999999999997"/>
    <n v="9"/>
    <n v="506.38"/>
    <n v="87954"/>
    <x v="0"/>
    <x v="3"/>
  </r>
  <r>
    <n v="24388"/>
    <s v="Critical"/>
    <n v="0"/>
    <n v="195.99"/>
    <n v="4.2"/>
    <n v="638"/>
    <x v="1"/>
    <s v="Brooke Shepherd"/>
    <s v="Express Air"/>
    <x v="2"/>
    <x v="1"/>
    <s v="Telephones and Communication"/>
    <s v="Small Box"/>
    <x v="744"/>
    <n v="0.56999999999999995"/>
    <n v="0.69"/>
    <s v="United States"/>
    <x v="1"/>
    <x v="7"/>
    <s v="Santa Cruz"/>
    <n v="95062"/>
    <x v="118"/>
    <x v="3"/>
    <s v="2015"/>
    <d v="2015-05-02T00:00:00"/>
    <n v="719.47679999999991"/>
    <n v="6"/>
    <n v="1042.72"/>
    <n v="87954"/>
    <x v="0"/>
    <x v="3"/>
  </r>
  <r>
    <n v="6387"/>
    <s v="Critical"/>
    <n v="0.06"/>
    <n v="65.989999999999995"/>
    <n v="8.8000000000000007"/>
    <n v="640"/>
    <x v="1"/>
    <s v="Neal Wolfe"/>
    <s v="Express Air"/>
    <x v="2"/>
    <x v="1"/>
    <s v="Telephones and Communication"/>
    <s v="Small Box"/>
    <x v="131"/>
    <n v="0.57999999999999996"/>
    <n v="0.15059749709876735"/>
    <s v="United States"/>
    <x v="1"/>
    <x v="6"/>
    <s v="Seattle"/>
    <n v="98119"/>
    <x v="118"/>
    <x v="3"/>
    <s v="2015"/>
    <d v="2015-05-01T00:00:00"/>
    <n v="288.08999999999997"/>
    <n v="34"/>
    <n v="1912.98"/>
    <n v="45380"/>
    <x v="0"/>
    <x v="3"/>
  </r>
  <r>
    <n v="6388"/>
    <s v="Critical"/>
    <n v="0"/>
    <n v="195.99"/>
    <n v="4.2"/>
    <n v="640"/>
    <x v="1"/>
    <s v="Neal Wolfe"/>
    <s v="Express Air"/>
    <x v="2"/>
    <x v="1"/>
    <s v="Telephones and Communication"/>
    <s v="Small Box"/>
    <x v="744"/>
    <n v="0.56999999999999995"/>
    <n v="0.24707291284552144"/>
    <s v="United States"/>
    <x v="1"/>
    <x v="6"/>
    <s v="Seattle"/>
    <n v="98119"/>
    <x v="118"/>
    <x v="3"/>
    <s v="2015"/>
    <d v="2015-05-02T00:00:00"/>
    <n v="1030.509"/>
    <n v="24"/>
    <n v="4170.87"/>
    <n v="45380"/>
    <x v="0"/>
    <x v="3"/>
  </r>
  <r>
    <n v="21353"/>
    <s v="Critical"/>
    <n v="0.06"/>
    <n v="1.26"/>
    <n v="0.7"/>
    <n v="851"/>
    <x v="1"/>
    <s v="Helen H Heller"/>
    <s v="Regular Air"/>
    <x v="3"/>
    <x v="0"/>
    <s v="Rubber Bands"/>
    <s v="Wrap Bag"/>
    <x v="745"/>
    <n v="0.81"/>
    <n v="-1.2518181818181817"/>
    <s v="United States"/>
    <x v="1"/>
    <x v="7"/>
    <s v="Hacienda Heights"/>
    <n v="91745"/>
    <x v="118"/>
    <x v="3"/>
    <s v="2015"/>
    <d v="2015-04-30T00:00:00"/>
    <n v="-6.6096000000000004"/>
    <n v="4"/>
    <n v="5.28"/>
    <n v="88571"/>
    <x v="0"/>
    <x v="3"/>
  </r>
  <r>
    <n v="21351"/>
    <s v="Critical"/>
    <n v="0.06"/>
    <n v="1.76"/>
    <n v="0.7"/>
    <n v="854"/>
    <x v="0"/>
    <s v="Karen Hendricks"/>
    <s v="Regular Air"/>
    <x v="3"/>
    <x v="0"/>
    <s v="Pens &amp; Art Supplies"/>
    <s v="Wrap Bag"/>
    <x v="538"/>
    <n v="0.56000000000000005"/>
    <n v="3.1166581762608253E-2"/>
    <s v="United States"/>
    <x v="3"/>
    <x v="22"/>
    <s v="Branford"/>
    <n v="6405"/>
    <x v="118"/>
    <x v="3"/>
    <s v="2015"/>
    <d v="2015-05-02T00:00:00"/>
    <n v="1.2236"/>
    <n v="22"/>
    <n v="39.26"/>
    <n v="88571"/>
    <x v="0"/>
    <x v="3"/>
  </r>
  <r>
    <n v="21352"/>
    <s v="Critical"/>
    <n v="0.02"/>
    <n v="24.98"/>
    <n v="8.7899999999999991"/>
    <n v="855"/>
    <x v="0"/>
    <s v="Jacob Lanier"/>
    <s v="Regular Air"/>
    <x v="3"/>
    <x v="0"/>
    <s v="Storage &amp; Organization"/>
    <s v="Small Box"/>
    <x v="746"/>
    <n v="0.66"/>
    <n v="7.114144861585135E-3"/>
    <s v="United States"/>
    <x v="3"/>
    <x v="22"/>
    <s v="Danbury"/>
    <n v="6810"/>
    <x v="118"/>
    <x v="3"/>
    <s v="2015"/>
    <d v="2015-05-01T00:00:00"/>
    <n v="4.3148"/>
    <n v="23"/>
    <n v="606.51"/>
    <n v="88571"/>
    <x v="0"/>
    <x v="3"/>
  </r>
  <r>
    <n v="21354"/>
    <s v="Critical"/>
    <n v="0.05"/>
    <n v="35.99"/>
    <n v="5.99"/>
    <n v="858"/>
    <x v="0"/>
    <s v="Arthur Brady"/>
    <s v="Express Air"/>
    <x v="3"/>
    <x v="1"/>
    <s v="Telephones and Communication"/>
    <s v="Wrap Bag"/>
    <x v="448"/>
    <n v="0.38"/>
    <n v="-1.9391733703190013"/>
    <s v="United States"/>
    <x v="3"/>
    <x v="30"/>
    <s v="Lewiston"/>
    <n v="4240"/>
    <x v="118"/>
    <x v="3"/>
    <s v="2015"/>
    <d v="2015-05-02T00:00:00"/>
    <n v="-125.83296"/>
    <n v="2"/>
    <n v="64.89"/>
    <n v="88571"/>
    <x v="0"/>
    <x v="3"/>
  </r>
  <r>
    <n v="20804"/>
    <s v="Low"/>
    <n v="0.1"/>
    <n v="2.62"/>
    <n v="0.8"/>
    <n v="1347"/>
    <x v="0"/>
    <s v="Vivian Goldstein"/>
    <s v="Regular Air"/>
    <x v="1"/>
    <x v="0"/>
    <s v="Rubber Bands"/>
    <s v="Wrap Bag"/>
    <x v="677"/>
    <n v="0.39"/>
    <n v="-1.8220381797146161"/>
    <s v="United States"/>
    <x v="2"/>
    <x v="9"/>
    <s v="Brandon"/>
    <n v="33511"/>
    <x v="118"/>
    <x v="3"/>
    <s v="2015"/>
    <d v="2015-05-06T00:00:00"/>
    <n v="-94.490899999999996"/>
    <n v="21"/>
    <n v="51.86"/>
    <n v="89686"/>
    <x v="0"/>
    <x v="3"/>
  </r>
  <r>
    <n v="24232"/>
    <s v="High"/>
    <n v="0.05"/>
    <n v="17.670000000000002"/>
    <n v="8.99"/>
    <n v="1352"/>
    <x v="0"/>
    <s v="Vivian Clarke"/>
    <s v="Regular Air"/>
    <x v="1"/>
    <x v="2"/>
    <s v="Office Furnishings"/>
    <s v="Small Pack"/>
    <x v="655"/>
    <n v="0.47"/>
    <n v="0.1624216765453006"/>
    <s v="United States"/>
    <x v="3"/>
    <x v="5"/>
    <s v="Camp Springs"/>
    <n v="20746"/>
    <x v="118"/>
    <x v="3"/>
    <s v="2015"/>
    <d v="2015-05-01T00:00:00"/>
    <n v="46.036799999999999"/>
    <n v="16"/>
    <n v="283.44"/>
    <n v="88234"/>
    <x v="0"/>
    <x v="3"/>
  </r>
  <r>
    <n v="21723"/>
    <s v="Medium"/>
    <n v="0.1"/>
    <n v="1.6"/>
    <n v="1.29"/>
    <n v="1989"/>
    <x v="1"/>
    <s v="David Weaver"/>
    <s v="Regular Air"/>
    <x v="1"/>
    <x v="0"/>
    <s v="Pens &amp; Art Supplies"/>
    <s v="Wrap Bag"/>
    <x v="747"/>
    <n v="0.42"/>
    <n v="-0.88805687203791484"/>
    <s v="United States"/>
    <x v="1"/>
    <x v="16"/>
    <s v="Holladay"/>
    <n v="84117"/>
    <x v="118"/>
    <x v="3"/>
    <s v="2015"/>
    <d v="2015-04-30T00:00:00"/>
    <n v="-14.990400000000001"/>
    <n v="11"/>
    <n v="16.88"/>
    <n v="90003"/>
    <x v="0"/>
    <x v="3"/>
  </r>
  <r>
    <n v="24151"/>
    <s v="Critical"/>
    <n v="0.06"/>
    <n v="3.6"/>
    <n v="2.2000000000000002"/>
    <n v="2704"/>
    <x v="1"/>
    <s v="Juan Gold"/>
    <s v="Regular Air"/>
    <x v="2"/>
    <x v="0"/>
    <s v="Paper"/>
    <s v="Wrap Bag"/>
    <x v="449"/>
    <n v="0.39"/>
    <n v="181.41159973666888"/>
    <s v="United States"/>
    <x v="2"/>
    <x v="9"/>
    <s v="Pensacola"/>
    <n v="32503"/>
    <x v="118"/>
    <x v="3"/>
    <s v="2015"/>
    <d v="2015-05-02T00:00:00"/>
    <n v="2755.6422000000002"/>
    <n v="4"/>
    <n v="15.19"/>
    <n v="91407"/>
    <x v="0"/>
    <x v="3"/>
  </r>
  <r>
    <n v="21979"/>
    <s v="Low"/>
    <n v="0.03"/>
    <n v="13.48"/>
    <n v="4.51"/>
    <n v="2704"/>
    <x v="1"/>
    <s v="Juan Gold"/>
    <s v="Express Air"/>
    <x v="2"/>
    <x v="0"/>
    <s v="Storage &amp; Organization"/>
    <s v="Small Box"/>
    <x v="576"/>
    <n v="0.59"/>
    <n v="-4.3035468145906881"/>
    <s v="United States"/>
    <x v="2"/>
    <x v="9"/>
    <s v="Pensacola"/>
    <n v="32503"/>
    <x v="118"/>
    <x v="3"/>
    <s v="2015"/>
    <d v="2015-05-04T00:00:00"/>
    <n v="-256.01800000000003"/>
    <n v="4"/>
    <n v="59.49"/>
    <n v="91408"/>
    <x v="0"/>
    <x v="3"/>
  </r>
  <r>
    <n v="23803"/>
    <s v="Low"/>
    <n v="0.02"/>
    <n v="21.98"/>
    <n v="2.87"/>
    <n v="2823"/>
    <x v="0"/>
    <s v="Max Hurley"/>
    <s v="Regular Air"/>
    <x v="3"/>
    <x v="0"/>
    <s v="Pens &amp; Art Supplies"/>
    <s v="Small Pack"/>
    <x v="565"/>
    <n v="0.55000000000000004"/>
    <n v="0.69"/>
    <s v="United States"/>
    <x v="1"/>
    <x v="27"/>
    <s v="North Las Vegas"/>
    <n v="89031"/>
    <x v="118"/>
    <x v="3"/>
    <s v="2015"/>
    <d v="2015-05-02T00:00:00"/>
    <n v="165.6345"/>
    <n v="11"/>
    <n v="240.05"/>
    <n v="87240"/>
    <x v="0"/>
    <x v="3"/>
  </r>
  <r>
    <n v="22401"/>
    <s v="Not Specified"/>
    <n v="7.0000000000000007E-2"/>
    <n v="415.88"/>
    <n v="11.37"/>
    <n v="381"/>
    <x v="0"/>
    <s v="Danielle Watts"/>
    <s v="Regular Air"/>
    <x v="3"/>
    <x v="0"/>
    <s v="Storage &amp; Organization"/>
    <s v="Small Box"/>
    <x v="446"/>
    <n v="0.56999999999999995"/>
    <n v="-1.3677473321335329"/>
    <s v="United States"/>
    <x v="0"/>
    <x v="12"/>
    <s v="Bloomington"/>
    <n v="61701"/>
    <x v="119"/>
    <x v="4"/>
    <s v="2015"/>
    <d v="2015-05-01T00:00:00"/>
    <n v="-539.59"/>
    <n v="1"/>
    <n v="394.51"/>
    <n v="88929"/>
    <x v="0"/>
    <x v="4"/>
  </r>
  <r>
    <n v="5468"/>
    <s v="Not Specified"/>
    <n v="0.03"/>
    <n v="5.98"/>
    <n v="1.49"/>
    <n v="1193"/>
    <x v="1"/>
    <s v="Louis Parrish"/>
    <s v="Regular Air"/>
    <x v="0"/>
    <x v="0"/>
    <s v="Binders and Binder Accessories"/>
    <s v="Small Box"/>
    <x v="520"/>
    <n v="0.39"/>
    <n v="7.3534807376653466E-2"/>
    <s v="United States"/>
    <x v="3"/>
    <x v="32"/>
    <s v="Washington"/>
    <n v="20016"/>
    <x v="119"/>
    <x v="4"/>
    <s v="2015"/>
    <d v="2015-05-03T00:00:00"/>
    <n v="38.08"/>
    <n v="85"/>
    <n v="517.85"/>
    <n v="38852"/>
    <x v="0"/>
    <x v="4"/>
  </r>
  <r>
    <n v="23468"/>
    <s v="Not Specified"/>
    <n v="0.03"/>
    <n v="5.98"/>
    <n v="1.49"/>
    <n v="1194"/>
    <x v="0"/>
    <s v="Sidney Brewer"/>
    <s v="Regular Air"/>
    <x v="0"/>
    <x v="0"/>
    <s v="Binders and Binder Accessories"/>
    <s v="Small Box"/>
    <x v="520"/>
    <n v="0.39"/>
    <n v="0.16020009379396588"/>
    <s v="United States"/>
    <x v="2"/>
    <x v="9"/>
    <s v="Immokalee"/>
    <n v="34142"/>
    <x v="119"/>
    <x v="4"/>
    <s v="2015"/>
    <d v="2015-05-03T00:00:00"/>
    <n v="20.495999999999995"/>
    <n v="21"/>
    <n v="127.94"/>
    <n v="87586"/>
    <x v="0"/>
    <x v="4"/>
  </r>
  <r>
    <n v="19398"/>
    <s v="Low"/>
    <n v="0.1"/>
    <n v="34.229999999999997"/>
    <n v="5.0199999999999996"/>
    <n v="1271"/>
    <x v="1"/>
    <s v="Joanne Church"/>
    <s v="Regular Air"/>
    <x v="3"/>
    <x v="2"/>
    <s v="Office Furnishings"/>
    <s v="Small Box"/>
    <x v="429"/>
    <n v="0.55000000000000004"/>
    <n v="0.69"/>
    <s v="United States"/>
    <x v="1"/>
    <x v="7"/>
    <s v="La Mesa"/>
    <n v="91941"/>
    <x v="119"/>
    <x v="4"/>
    <s v="2015"/>
    <d v="2015-05-06T00:00:00"/>
    <n v="151.56539999999998"/>
    <n v="7"/>
    <n v="219.66"/>
    <n v="88411"/>
    <x v="0"/>
    <x v="4"/>
  </r>
  <r>
    <n v="19018"/>
    <s v="Medium"/>
    <n v="0.03"/>
    <n v="2.23"/>
    <n v="4.57"/>
    <n v="1383"/>
    <x v="0"/>
    <s v="Christina Hanna"/>
    <s v="Regular Air"/>
    <x v="2"/>
    <x v="2"/>
    <s v="Office Furnishings"/>
    <s v="Small Pack"/>
    <x v="748"/>
    <n v="0.41"/>
    <n v="-3.2536636427076062"/>
    <s v="United States"/>
    <x v="1"/>
    <x v="16"/>
    <s v="West Valley City"/>
    <n v="84120"/>
    <x v="119"/>
    <x v="4"/>
    <s v="2015"/>
    <d v="2015-05-02T00:00:00"/>
    <n v="-93.25"/>
    <n v="12"/>
    <n v="28.66"/>
    <n v="89406"/>
    <x v="0"/>
    <x v="4"/>
  </r>
  <r>
    <n v="20197"/>
    <s v="Critical"/>
    <n v="0.01"/>
    <n v="11.7"/>
    <n v="5.63"/>
    <n v="2394"/>
    <x v="1"/>
    <s v="Tina Monroe"/>
    <s v="Regular Air"/>
    <x v="3"/>
    <x v="0"/>
    <s v="Binders and Binder Accessories"/>
    <s v="Small Box"/>
    <x v="749"/>
    <n v="0.4"/>
    <n v="0.19934922975240224"/>
    <s v="United States"/>
    <x v="2"/>
    <x v="3"/>
    <s v="Sandy Springs"/>
    <n v="30328"/>
    <x v="119"/>
    <x v="4"/>
    <s v="2015"/>
    <d v="2015-05-03T00:00:00"/>
    <n v="39.209999999999994"/>
    <n v="16"/>
    <n v="196.69"/>
    <n v="86949"/>
    <x v="0"/>
    <x v="4"/>
  </r>
  <r>
    <n v="20198"/>
    <s v="Critical"/>
    <n v="0.03"/>
    <n v="4.55"/>
    <n v="1.49"/>
    <n v="2394"/>
    <x v="1"/>
    <s v="Tina Monroe"/>
    <s v="Regular Air"/>
    <x v="3"/>
    <x v="0"/>
    <s v="Binders and Binder Accessories"/>
    <s v="Small Box"/>
    <x v="492"/>
    <n v="0.35"/>
    <n v="2.4920556107249259"/>
    <s v="United States"/>
    <x v="2"/>
    <x v="3"/>
    <s v="Sandy Springs"/>
    <n v="30328"/>
    <x v="119"/>
    <x v="4"/>
    <s v="2015"/>
    <d v="2015-05-01T00:00:00"/>
    <n v="100.38000000000001"/>
    <n v="9"/>
    <n v="40.28"/>
    <n v="86949"/>
    <x v="0"/>
    <x v="4"/>
  </r>
  <r>
    <n v="19907"/>
    <s v="Critical"/>
    <n v="0.06"/>
    <n v="4.9800000000000004"/>
    <n v="7.44"/>
    <n v="2724"/>
    <x v="1"/>
    <s v="Erika Clapp"/>
    <s v="Regular Air"/>
    <x v="1"/>
    <x v="0"/>
    <s v="Paper"/>
    <s v="Small Box"/>
    <x v="690"/>
    <n v="0.36"/>
    <n v="-0.70591993986092838"/>
    <s v="United States"/>
    <x v="2"/>
    <x v="34"/>
    <s v="Chattanooga"/>
    <n v="37421"/>
    <x v="119"/>
    <x v="4"/>
    <s v="2015"/>
    <d v="2015-05-02T00:00:00"/>
    <n v="-37.561999999999998"/>
    <n v="10"/>
    <n v="53.21"/>
    <n v="88959"/>
    <x v="0"/>
    <x v="4"/>
  </r>
  <r>
    <n v="19908"/>
    <s v="Critical"/>
    <n v="0.01"/>
    <n v="6.48"/>
    <n v="7.37"/>
    <n v="2724"/>
    <x v="1"/>
    <s v="Erika Clapp"/>
    <s v="Regular Air"/>
    <x v="1"/>
    <x v="0"/>
    <s v="Paper"/>
    <s v="Small Box"/>
    <x v="525"/>
    <n v="0.37"/>
    <n v="-3.66200325732899"/>
    <s v="United States"/>
    <x v="2"/>
    <x v="34"/>
    <s v="Chattanooga"/>
    <n v="37421"/>
    <x v="119"/>
    <x v="4"/>
    <s v="2015"/>
    <d v="2015-05-03T00:00:00"/>
    <n v="-449.69399999999996"/>
    <n v="18"/>
    <n v="122.8"/>
    <n v="88959"/>
    <x v="0"/>
    <x v="4"/>
  </r>
  <r>
    <n v="23967"/>
    <s v="Not Specified"/>
    <n v="0.04"/>
    <n v="4.1399999999999997"/>
    <n v="6.6"/>
    <n v="27"/>
    <x v="0"/>
    <s v="Guy Gallagher"/>
    <s v="Regular Air"/>
    <x v="3"/>
    <x v="2"/>
    <s v="Office Furnishings"/>
    <s v="Small Box"/>
    <x v="118"/>
    <n v="0.49"/>
    <n v="0.16235852500912751"/>
    <s v="United States"/>
    <x v="1"/>
    <x v="7"/>
    <s v="Lakewood"/>
    <n v="90712"/>
    <x v="120"/>
    <x v="4"/>
    <s v="2015"/>
    <d v="2015-05-04T00:00:00"/>
    <n v="8.8940000000000055"/>
    <n v="12"/>
    <n v="54.78"/>
    <n v="87652"/>
    <x v="0"/>
    <x v="4"/>
  </r>
  <r>
    <n v="19104"/>
    <s v="Low"/>
    <n v="7.0000000000000007E-2"/>
    <n v="29.17"/>
    <n v="6.27"/>
    <n v="408"/>
    <x v="0"/>
    <s v="Calvin Parsons Walter"/>
    <s v="Regular Air"/>
    <x v="3"/>
    <x v="0"/>
    <s v="Binders and Binder Accessories"/>
    <s v="Small Box"/>
    <x v="3"/>
    <n v="0.37"/>
    <n v="0.58989961794890999"/>
    <s v="United States"/>
    <x v="0"/>
    <x v="19"/>
    <s v="San Juan"/>
    <n v="78589"/>
    <x v="120"/>
    <x v="4"/>
    <s v="2015"/>
    <d v="2015-05-06T00:00:00"/>
    <n v="236.2371"/>
    <n v="14"/>
    <n v="400.47"/>
    <n v="89639"/>
    <x v="0"/>
    <x v="4"/>
  </r>
  <r>
    <n v="20496"/>
    <s v="Low"/>
    <n v="0.08"/>
    <n v="4.4800000000000004"/>
    <n v="49"/>
    <n v="2426"/>
    <x v="1"/>
    <s v="Dorothy Holt"/>
    <s v="Regular Air"/>
    <x v="0"/>
    <x v="0"/>
    <s v="Appliances"/>
    <s v="Large Box"/>
    <x v="137"/>
    <n v="0.6"/>
    <n v="0.69"/>
    <s v="United States"/>
    <x v="0"/>
    <x v="19"/>
    <s v="Irving"/>
    <n v="75061"/>
    <x v="120"/>
    <x v="4"/>
    <s v="2015"/>
    <d v="2015-05-02T00:00:00"/>
    <n v="139.58009999999999"/>
    <n v="37"/>
    <n v="202.29"/>
    <n v="90861"/>
    <x v="0"/>
    <x v="4"/>
  </r>
  <r>
    <n v="20497"/>
    <s v="Low"/>
    <n v="0"/>
    <n v="17.670000000000002"/>
    <n v="8.99"/>
    <n v="2426"/>
    <x v="1"/>
    <s v="Dorothy Holt"/>
    <s v="Regular Air"/>
    <x v="0"/>
    <x v="2"/>
    <s v="Office Furnishings"/>
    <s v="Small Pack"/>
    <x v="655"/>
    <n v="0.47"/>
    <n v="0.65005038231284462"/>
    <s v="United States"/>
    <x v="0"/>
    <x v="19"/>
    <s v="Irving"/>
    <n v="75061"/>
    <x v="120"/>
    <x v="4"/>
    <s v="2015"/>
    <d v="2015-05-09T00:00:00"/>
    <n v="109.67000000000002"/>
    <n v="9"/>
    <n v="168.71"/>
    <n v="90861"/>
    <x v="0"/>
    <x v="4"/>
  </r>
  <r>
    <n v="23782"/>
    <s v="Medium"/>
    <n v="0.08"/>
    <n v="4"/>
    <n v="1.3"/>
    <n v="2531"/>
    <x v="0"/>
    <s v="Rick Houston"/>
    <s v="Regular Air"/>
    <x v="0"/>
    <x v="0"/>
    <s v="Paper"/>
    <s v="Wrap Bag"/>
    <x v="106"/>
    <n v="0.37"/>
    <n v="0.54625889594152721"/>
    <s v="United States"/>
    <x v="1"/>
    <x v="7"/>
    <s v="Atascadero"/>
    <n v="93422"/>
    <x v="120"/>
    <x v="4"/>
    <s v="2015"/>
    <d v="2015-05-04T00:00:00"/>
    <n v="28.4"/>
    <n v="14"/>
    <n v="51.99"/>
    <n v="87452"/>
    <x v="0"/>
    <x v="4"/>
  </r>
  <r>
    <n v="20938"/>
    <s v="Low"/>
    <n v="0.04"/>
    <n v="8.6"/>
    <n v="6.19"/>
    <n v="2578"/>
    <x v="1"/>
    <s v="Kent Gill"/>
    <s v="Regular Air"/>
    <x v="1"/>
    <x v="0"/>
    <s v="Binders and Binder Accessories"/>
    <s v="Small Box"/>
    <x v="159"/>
    <n v="0.38"/>
    <n v="6.6107065101387397"/>
    <s v="United States"/>
    <x v="2"/>
    <x v="18"/>
    <s v="Opelika"/>
    <n v="36801"/>
    <x v="120"/>
    <x v="4"/>
    <s v="2015"/>
    <d v="2015-05-04T00:00:00"/>
    <n v="309.71159999999998"/>
    <n v="5"/>
    <n v="46.85"/>
    <n v="88298"/>
    <x v="0"/>
    <x v="4"/>
  </r>
  <r>
    <n v="20939"/>
    <s v="Low"/>
    <n v="0.01"/>
    <n v="3.58"/>
    <n v="1.63"/>
    <n v="2578"/>
    <x v="1"/>
    <s v="Kent Gill"/>
    <s v="Regular Air"/>
    <x v="1"/>
    <x v="0"/>
    <s v="Rubber Bands"/>
    <s v="Wrap Bag"/>
    <x v="706"/>
    <n v="0.36"/>
    <n v="-1.3771080474511062"/>
    <s v="United States"/>
    <x v="2"/>
    <x v="18"/>
    <s v="Opelika"/>
    <n v="36801"/>
    <x v="120"/>
    <x v="4"/>
    <s v="2015"/>
    <d v="2015-05-06T00:00:00"/>
    <n v="-128.85599999999999"/>
    <n v="26"/>
    <n v="93.57"/>
    <n v="88298"/>
    <x v="0"/>
    <x v="4"/>
  </r>
  <r>
    <n v="20940"/>
    <s v="Low"/>
    <n v="0.08"/>
    <n v="105.49"/>
    <n v="41.64"/>
    <n v="2578"/>
    <x v="1"/>
    <s v="Kent Gill"/>
    <s v="Delivery Truck"/>
    <x v="1"/>
    <x v="2"/>
    <s v="Tables"/>
    <s v="Jumbo Box"/>
    <x v="750"/>
    <n v="0.75"/>
    <n v="-1.3711685699334569E-2"/>
    <s v="United States"/>
    <x v="2"/>
    <x v="18"/>
    <s v="Opelika"/>
    <n v="36801"/>
    <x v="120"/>
    <x v="4"/>
    <s v="2015"/>
    <d v="2015-05-09T00:00:00"/>
    <n v="-36.945999999999998"/>
    <n v="34"/>
    <n v="2694.49"/>
    <n v="88298"/>
    <x v="0"/>
    <x v="4"/>
  </r>
  <r>
    <n v="23427"/>
    <s v="Critical"/>
    <n v="0.09"/>
    <n v="280.98"/>
    <n v="57"/>
    <n v="3139"/>
    <x v="0"/>
    <s v="David Powell"/>
    <s v="Delivery Truck"/>
    <x v="1"/>
    <x v="2"/>
    <s v="Chairs &amp; Chairmats"/>
    <s v="Jumbo Drum"/>
    <x v="276"/>
    <n v="0.78"/>
    <n v="3.1663073834273275E-2"/>
    <s v="United States"/>
    <x v="3"/>
    <x v="36"/>
    <s v="Cranford"/>
    <n v="7016"/>
    <x v="120"/>
    <x v="4"/>
    <s v="2015"/>
    <d v="2015-05-05T00:00:00"/>
    <n v="252.48800000000028"/>
    <n v="31"/>
    <n v="7974.21"/>
    <n v="86793"/>
    <x v="0"/>
    <x v="4"/>
  </r>
  <r>
    <n v="23428"/>
    <s v="Critical"/>
    <n v="0.08"/>
    <n v="30.97"/>
    <n v="4"/>
    <n v="3367"/>
    <x v="1"/>
    <s v="Renee McKenzie"/>
    <s v="Regular Air"/>
    <x v="1"/>
    <x v="1"/>
    <s v="Computer Peripherals"/>
    <s v="Small Box"/>
    <x v="688"/>
    <n v="0.74"/>
    <n v="1.4071702438831593E-2"/>
    <s v="United States"/>
    <x v="3"/>
    <x v="28"/>
    <s v="Upper Arlington"/>
    <n v="43221"/>
    <x v="120"/>
    <x v="4"/>
    <s v="2015"/>
    <d v="2015-05-03T00:00:00"/>
    <n v="10.680000000000014"/>
    <n v="26"/>
    <n v="758.97"/>
    <n v="90502"/>
    <x v="0"/>
    <x v="4"/>
  </r>
  <r>
    <n v="23429"/>
    <s v="Critical"/>
    <n v="0.1"/>
    <n v="4.13"/>
    <n v="0.5"/>
    <n v="3367"/>
    <x v="1"/>
    <s v="Renee McKenzie"/>
    <s v="Express Air"/>
    <x v="1"/>
    <x v="0"/>
    <s v="Labels"/>
    <s v="Small Box"/>
    <x v="751"/>
    <n v="0.39"/>
    <n v="0.69"/>
    <s v="United States"/>
    <x v="3"/>
    <x v="28"/>
    <s v="Upper Arlington"/>
    <n v="43221"/>
    <x v="120"/>
    <x v="4"/>
    <s v="2015"/>
    <d v="2015-05-04T00:00:00"/>
    <n v="58.263599999999997"/>
    <n v="18"/>
    <n v="84.44"/>
    <n v="90502"/>
    <x v="0"/>
    <x v="4"/>
  </r>
  <r>
    <n v="6243"/>
    <s v="Not Specified"/>
    <n v="0.04"/>
    <n v="160.97999999999999"/>
    <n v="30"/>
    <n v="94"/>
    <x v="1"/>
    <s v="Eddie House Mueller"/>
    <s v="Delivery Truck"/>
    <x v="1"/>
    <x v="2"/>
    <s v="Chairs &amp; Chairmats"/>
    <s v="Jumbo Drum"/>
    <x v="287"/>
    <n v="0.62"/>
    <n v="1.8498041852417171E-2"/>
    <s v="United States"/>
    <x v="0"/>
    <x v="12"/>
    <s v="Chicago"/>
    <n v="60601"/>
    <x v="121"/>
    <x v="4"/>
    <s v="2015"/>
    <d v="2015-05-05T00:00:00"/>
    <n v="116.1"/>
    <n v="37"/>
    <n v="6276.34"/>
    <n v="44231"/>
    <x v="0"/>
    <x v="4"/>
  </r>
  <r>
    <n v="6244"/>
    <s v="Not Specified"/>
    <n v="0.01"/>
    <n v="17.98"/>
    <n v="4"/>
    <n v="94"/>
    <x v="1"/>
    <s v="Eddie House Mueller"/>
    <s v="Regular Air"/>
    <x v="1"/>
    <x v="1"/>
    <s v="Computer Peripherals"/>
    <s v="Small Box"/>
    <x v="534"/>
    <n v="0.79"/>
    <n v="-3.3013061101936643E-2"/>
    <s v="United States"/>
    <x v="0"/>
    <x v="12"/>
    <s v="Chicago"/>
    <n v="60601"/>
    <x v="121"/>
    <x v="4"/>
    <s v="2015"/>
    <d v="2015-05-05T00:00:00"/>
    <n v="-87.96"/>
    <n v="146"/>
    <n v="2664.4"/>
    <n v="44231"/>
    <x v="0"/>
    <x v="4"/>
  </r>
  <r>
    <n v="24243"/>
    <s v="Not Specified"/>
    <n v="0.04"/>
    <n v="160.97999999999999"/>
    <n v="30"/>
    <n v="97"/>
    <x v="1"/>
    <s v="Max McKenna"/>
    <s v="Delivery Truck"/>
    <x v="1"/>
    <x v="2"/>
    <s v="Chairs &amp; Chairmats"/>
    <s v="Jumbo Drum"/>
    <x v="287"/>
    <n v="0.62"/>
    <n v="0.16730421568370582"/>
    <s v="United States"/>
    <x v="0"/>
    <x v="38"/>
    <s v="Manhattan"/>
    <n v="66502"/>
    <x v="121"/>
    <x v="4"/>
    <s v="2015"/>
    <d v="2015-05-05T00:00:00"/>
    <n v="255.42000000000002"/>
    <n v="9"/>
    <n v="1526.68"/>
    <n v="87306"/>
    <x v="0"/>
    <x v="4"/>
  </r>
  <r>
    <n v="24245"/>
    <s v="Not Specified"/>
    <n v="0.06"/>
    <n v="115.99"/>
    <n v="8.99"/>
    <n v="97"/>
    <x v="1"/>
    <s v="Max McKenna"/>
    <s v="Regular Air"/>
    <x v="1"/>
    <x v="1"/>
    <s v="Telephones and Communication"/>
    <s v="Small Box"/>
    <x v="675"/>
    <n v="0.57999999999999996"/>
    <n v="0.35113625189494818"/>
    <s v="United States"/>
    <x v="0"/>
    <x v="38"/>
    <s v="Manhattan"/>
    <n v="66502"/>
    <x v="121"/>
    <x v="4"/>
    <s v="2015"/>
    <d v="2015-05-04T00:00:00"/>
    <n v="685.6146"/>
    <n v="20"/>
    <n v="1952.56"/>
    <n v="87306"/>
    <x v="0"/>
    <x v="4"/>
  </r>
  <r>
    <n v="20163"/>
    <s v="Low"/>
    <n v="7.0000000000000007E-2"/>
    <n v="12.28"/>
    <n v="6.13"/>
    <n v="1391"/>
    <x v="1"/>
    <s v="Carolyn Greer"/>
    <s v="Regular Air"/>
    <x v="0"/>
    <x v="0"/>
    <s v="Storage &amp; Organization"/>
    <s v="Small Box"/>
    <x v="752"/>
    <n v="0.56999999999999995"/>
    <n v="3.9107779973818681E-2"/>
    <s v="United States"/>
    <x v="1"/>
    <x v="7"/>
    <s v="Sunnyvale"/>
    <n v="94086"/>
    <x v="121"/>
    <x v="4"/>
    <s v="2015"/>
    <d v="2015-05-10T00:00:00"/>
    <n v="15.236000000000018"/>
    <n v="33"/>
    <n v="389.59"/>
    <n v="88730"/>
    <x v="0"/>
    <x v="4"/>
  </r>
  <r>
    <n v="23524"/>
    <s v="Low"/>
    <n v="0.09"/>
    <n v="30.98"/>
    <n v="19.510000000000002"/>
    <n v="1680"/>
    <x v="1"/>
    <s v="Esther Whitaker"/>
    <s v="Regular Air"/>
    <x v="2"/>
    <x v="0"/>
    <s v="Envelopes"/>
    <s v="Small Box"/>
    <x v="753"/>
    <n v="0.36"/>
    <n v="-0.31776845050717034"/>
    <s v="United States"/>
    <x v="3"/>
    <x v="28"/>
    <s v="Fairfield"/>
    <n v="45014"/>
    <x v="121"/>
    <x v="4"/>
    <s v="2015"/>
    <d v="2015-05-05T00:00:00"/>
    <n v="-163.53"/>
    <n v="18"/>
    <n v="514.62"/>
    <n v="86645"/>
    <x v="0"/>
    <x v="4"/>
  </r>
  <r>
    <n v="23525"/>
    <s v="Low"/>
    <n v="0.03"/>
    <n v="49.34"/>
    <n v="10.25"/>
    <n v="1680"/>
    <x v="1"/>
    <s v="Esther Whitaker"/>
    <s v="Regular Air"/>
    <x v="2"/>
    <x v="2"/>
    <s v="Office Furnishings"/>
    <s v="Large Box"/>
    <x v="754"/>
    <n v="0.56999999999999995"/>
    <n v="0.67876719032936905"/>
    <s v="United States"/>
    <x v="3"/>
    <x v="28"/>
    <s v="Fairfield"/>
    <n v="45014"/>
    <x v="121"/>
    <x v="4"/>
    <s v="2015"/>
    <d v="2015-05-05T00:00:00"/>
    <n v="554.77"/>
    <n v="17"/>
    <n v="817.32"/>
    <n v="86645"/>
    <x v="0"/>
    <x v="4"/>
  </r>
  <r>
    <n v="22593"/>
    <s v="High"/>
    <n v="0.09"/>
    <n v="349.45"/>
    <n v="60"/>
    <n v="1739"/>
    <x v="0"/>
    <s v="Edna Pierce"/>
    <s v="Delivery Truck"/>
    <x v="3"/>
    <x v="2"/>
    <s v="Tables"/>
    <s v="Jumbo Drum"/>
    <x v="497"/>
    <m/>
    <n v="-1.5551263750104962E-2"/>
    <s v="United States"/>
    <x v="2"/>
    <x v="13"/>
    <s v="Goldsboro"/>
    <n v="27534"/>
    <x v="121"/>
    <x v="4"/>
    <s v="2015"/>
    <d v="2015-05-04T00:00:00"/>
    <n v="-90.74799999999999"/>
    <n v="17"/>
    <n v="5835.41"/>
    <n v="85867"/>
    <x v="0"/>
    <x v="4"/>
  </r>
  <r>
    <n v="18879"/>
    <s v="Not Specified"/>
    <n v="0.08"/>
    <n v="8.09"/>
    <n v="7.96"/>
    <n v="1869"/>
    <x v="0"/>
    <s v="Roberta Daniel"/>
    <s v="Regular Air"/>
    <x v="2"/>
    <x v="2"/>
    <s v="Office Furnishings"/>
    <s v="Small Box"/>
    <x v="160"/>
    <n v="0.49"/>
    <n v="-1.1054138145612944"/>
    <s v="United States"/>
    <x v="1"/>
    <x v="42"/>
    <s v="Alamogordo"/>
    <n v="88310"/>
    <x v="121"/>
    <x v="4"/>
    <s v="2015"/>
    <d v="2015-05-04T00:00:00"/>
    <n v="-88.82"/>
    <n v="10"/>
    <n v="80.349999999999994"/>
    <n v="89209"/>
    <x v="0"/>
    <x v="4"/>
  </r>
  <r>
    <n v="21975"/>
    <s v="High"/>
    <n v="7.0000000000000007E-2"/>
    <n v="30.93"/>
    <n v="3.92"/>
    <n v="2157"/>
    <x v="1"/>
    <s v="Tom Hoyle Honeycutt"/>
    <s v="Regular Air"/>
    <x v="1"/>
    <x v="2"/>
    <s v="Office Furnishings"/>
    <s v="Small Pack"/>
    <x v="539"/>
    <n v="0.44"/>
    <n v="0.69"/>
    <s v="United States"/>
    <x v="0"/>
    <x v="26"/>
    <s v="Warren"/>
    <n v="48093"/>
    <x v="121"/>
    <x v="4"/>
    <s v="2015"/>
    <d v="2015-05-04T00:00:00"/>
    <n v="398.30249999999995"/>
    <n v="19"/>
    <n v="577.25"/>
    <n v="90386"/>
    <x v="0"/>
    <x v="4"/>
  </r>
  <r>
    <n v="21976"/>
    <s v="High"/>
    <n v="0.05"/>
    <n v="297.48"/>
    <n v="18.059999999999999"/>
    <n v="2157"/>
    <x v="1"/>
    <s v="Tom Hoyle Honeycutt"/>
    <s v="Delivery Truck"/>
    <x v="1"/>
    <x v="1"/>
    <s v="Office Machines"/>
    <s v="Jumbo Drum"/>
    <x v="112"/>
    <n v="0.6"/>
    <n v="0.17418911557280908"/>
    <s v="United States"/>
    <x v="0"/>
    <x v="26"/>
    <s v="Warren"/>
    <n v="48093"/>
    <x v="121"/>
    <x v="4"/>
    <s v="2015"/>
    <d v="2015-05-04T00:00:00"/>
    <n v="709.85200000000009"/>
    <n v="14"/>
    <n v="4075.18"/>
    <n v="90386"/>
    <x v="0"/>
    <x v="4"/>
  </r>
  <r>
    <n v="21977"/>
    <s v="High"/>
    <n v="7.0000000000000007E-2"/>
    <n v="296.18"/>
    <n v="54.12"/>
    <n v="2157"/>
    <x v="1"/>
    <s v="Tom Hoyle Honeycutt"/>
    <s v="Delivery Truck"/>
    <x v="1"/>
    <x v="2"/>
    <s v="Tables"/>
    <s v="Jumbo Box"/>
    <x v="351"/>
    <n v="0.76"/>
    <n v="4.4938189219399127E-2"/>
    <s v="United States"/>
    <x v="0"/>
    <x v="26"/>
    <s v="Warren"/>
    <n v="48093"/>
    <x v="121"/>
    <x v="4"/>
    <s v="2015"/>
    <d v="2015-05-05T00:00:00"/>
    <n v="80.809200000000089"/>
    <n v="6"/>
    <n v="1798.23"/>
    <n v="90386"/>
    <x v="0"/>
    <x v="4"/>
  </r>
  <r>
    <n v="23190"/>
    <s v="Critical"/>
    <n v="0"/>
    <n v="2.61"/>
    <n v="0.5"/>
    <n v="3386"/>
    <x v="1"/>
    <s v="Carmen Elmore"/>
    <s v="Regular Air"/>
    <x v="3"/>
    <x v="0"/>
    <s v="Labels"/>
    <s v="Small Box"/>
    <x v="445"/>
    <n v="0.39"/>
    <n v="0.69"/>
    <s v="United States"/>
    <x v="3"/>
    <x v="28"/>
    <s v="Bowling Green"/>
    <n v="43402"/>
    <x v="121"/>
    <x v="4"/>
    <s v="2015"/>
    <d v="2015-05-05T00:00:00"/>
    <n v="19.554599999999997"/>
    <n v="10"/>
    <n v="28.34"/>
    <n v="88746"/>
    <x v="0"/>
    <x v="4"/>
  </r>
  <r>
    <n v="23191"/>
    <s v="Critical"/>
    <n v="0.04"/>
    <n v="25.38"/>
    <n v="8.99"/>
    <n v="3386"/>
    <x v="1"/>
    <s v="Carmen Elmore"/>
    <s v="Express Air"/>
    <x v="3"/>
    <x v="2"/>
    <s v="Office Furnishings"/>
    <s v="Small Pack"/>
    <x v="755"/>
    <n v="0.5"/>
    <n v="0.17703703703703708"/>
    <s v="United States"/>
    <x v="3"/>
    <x v="28"/>
    <s v="Bowling Green"/>
    <n v="43402"/>
    <x v="121"/>
    <x v="4"/>
    <s v="2015"/>
    <d v="2015-05-06T00:00:00"/>
    <n v="152.48200000000003"/>
    <n v="35"/>
    <n v="861.3"/>
    <n v="88746"/>
    <x v="0"/>
    <x v="4"/>
  </r>
  <r>
    <n v="18261"/>
    <s v="Critical"/>
    <n v="0.06"/>
    <n v="276.2"/>
    <n v="24.49"/>
    <n v="335"/>
    <x v="1"/>
    <s v="Curtis O'Connell"/>
    <s v="Regular Air"/>
    <x v="3"/>
    <x v="2"/>
    <s v="Chairs &amp; Chairmats"/>
    <s v="Large Box"/>
    <x v="493"/>
    <m/>
    <n v="0.69"/>
    <s v="United States"/>
    <x v="1"/>
    <x v="14"/>
    <s v="Medford"/>
    <n v="97504"/>
    <x v="122"/>
    <x v="4"/>
    <s v="2015"/>
    <d v="2015-05-05T00:00:00"/>
    <n v="2639.4708000000001"/>
    <n v="14"/>
    <n v="3825.32"/>
    <n v="87277"/>
    <x v="0"/>
    <x v="4"/>
  </r>
  <r>
    <n v="18262"/>
    <s v="Critical"/>
    <n v="0.09"/>
    <n v="6.28"/>
    <n v="5.29"/>
    <n v="335"/>
    <x v="1"/>
    <s v="Curtis O'Connell"/>
    <s v="Regular Air"/>
    <x v="3"/>
    <x v="2"/>
    <s v="Office Furnishings"/>
    <s v="Small Box"/>
    <x v="519"/>
    <n v="0.43"/>
    <n v="-0.60961313012895668"/>
    <s v="United States"/>
    <x v="1"/>
    <x v="14"/>
    <s v="Medford"/>
    <n v="97504"/>
    <x v="122"/>
    <x v="4"/>
    <s v="2015"/>
    <d v="2015-05-04T00:00:00"/>
    <n v="-5.2"/>
    <n v="1"/>
    <n v="8.5299999999999994"/>
    <n v="87277"/>
    <x v="0"/>
    <x v="4"/>
  </r>
  <r>
    <n v="480"/>
    <s v="Critical"/>
    <n v="0.01"/>
    <n v="3.26"/>
    <n v="1.86"/>
    <n v="342"/>
    <x v="0"/>
    <s v="Jacqueline Noble"/>
    <s v="Regular Air"/>
    <x v="3"/>
    <x v="0"/>
    <s v="Pens &amp; Art Supplies"/>
    <s v="Wrap Bag"/>
    <x v="756"/>
    <n v="0.41"/>
    <n v="-6.3110720562390157E-2"/>
    <s v="United States"/>
    <x v="2"/>
    <x v="9"/>
    <s v="Miami"/>
    <n v="33181"/>
    <x v="122"/>
    <x v="4"/>
    <s v="2015"/>
    <d v="2015-05-06T00:00:00"/>
    <n v="-4.6682999999999995"/>
    <n v="20"/>
    <n v="73.97"/>
    <n v="3332"/>
    <x v="0"/>
    <x v="4"/>
  </r>
  <r>
    <n v="18480"/>
    <s v="Critical"/>
    <n v="0.01"/>
    <n v="3.26"/>
    <n v="1.86"/>
    <n v="344"/>
    <x v="0"/>
    <s v="Rosemary English"/>
    <s v="Regular Air"/>
    <x v="3"/>
    <x v="0"/>
    <s v="Pens &amp; Art Supplies"/>
    <s v="Wrap Bag"/>
    <x v="756"/>
    <n v="0.41"/>
    <n v="3.7966468361276415E-2"/>
    <s v="United States"/>
    <x v="3"/>
    <x v="30"/>
    <s v="Portland"/>
    <n v="4101"/>
    <x v="122"/>
    <x v="4"/>
    <s v="2015"/>
    <d v="2015-05-06T00:00:00"/>
    <n v="0.70200000000000085"/>
    <n v="5"/>
    <n v="18.489999999999998"/>
    <n v="88152"/>
    <x v="0"/>
    <x v="4"/>
  </r>
  <r>
    <n v="18428"/>
    <s v="High"/>
    <n v="0.05"/>
    <n v="178.47"/>
    <n v="19.989999999999998"/>
    <n v="411"/>
    <x v="0"/>
    <s v="Carolyn Proctor"/>
    <s v="Express Air"/>
    <x v="2"/>
    <x v="0"/>
    <s v="Storage &amp; Organization"/>
    <s v="Small Box"/>
    <x v="326"/>
    <n v="0.55000000000000004"/>
    <n v="0.61581260489384904"/>
    <s v="United States"/>
    <x v="1"/>
    <x v="7"/>
    <s v="Oakland"/>
    <n v="94601"/>
    <x v="122"/>
    <x v="4"/>
    <s v="2015"/>
    <d v="2015-05-07T00:00:00"/>
    <n v="943"/>
    <n v="9"/>
    <n v="1531.31"/>
    <n v="87905"/>
    <x v="0"/>
    <x v="4"/>
  </r>
  <r>
    <n v="25054"/>
    <s v="Not Specified"/>
    <n v="0"/>
    <n v="5.77"/>
    <n v="4.97"/>
    <n v="1765"/>
    <x v="0"/>
    <s v="Ralph Woods Scott"/>
    <s v="Regular Air"/>
    <x v="2"/>
    <x v="0"/>
    <s v="Binders and Binder Accessories"/>
    <s v="Small Box"/>
    <x v="757"/>
    <n v="0.35"/>
    <n v="6.7863818424566152E-2"/>
    <s v="United States"/>
    <x v="0"/>
    <x v="10"/>
    <s v="Creve Coeur"/>
    <n v="63141"/>
    <x v="122"/>
    <x v="4"/>
    <s v="2015"/>
    <d v="2015-05-05T00:00:00"/>
    <n v="3.5581000000000031"/>
    <n v="8"/>
    <n v="52.43"/>
    <n v="89777"/>
    <x v="0"/>
    <x v="4"/>
  </r>
  <r>
    <n v="19243"/>
    <s v="Critical"/>
    <n v="0.01"/>
    <n v="7.59"/>
    <n v="4"/>
    <n v="2289"/>
    <x v="0"/>
    <s v="Ryan Herman"/>
    <s v="Regular Air"/>
    <x v="1"/>
    <x v="2"/>
    <s v="Office Furnishings"/>
    <s v="Wrap Bag"/>
    <x v="543"/>
    <n v="0.42"/>
    <n v="2.1798165137614685E-2"/>
    <s v="United States"/>
    <x v="0"/>
    <x v="11"/>
    <s v="Burnsville"/>
    <n v="55337"/>
    <x v="122"/>
    <x v="4"/>
    <s v="2015"/>
    <d v="2015-05-04T00:00:00"/>
    <n v="2.9700000000000006"/>
    <n v="17"/>
    <n v="136.25"/>
    <n v="88165"/>
    <x v="0"/>
    <x v="4"/>
  </r>
  <r>
    <n v="22904"/>
    <s v="Critical"/>
    <n v="0.05"/>
    <n v="35.99"/>
    <n v="5.99"/>
    <n v="2650"/>
    <x v="0"/>
    <s v="Joanne Chu"/>
    <s v="Regular Air"/>
    <x v="3"/>
    <x v="1"/>
    <s v="Telephones and Communication"/>
    <s v="Wrap Bag"/>
    <x v="448"/>
    <n v="0.38"/>
    <n v="0.69"/>
    <s v="United States"/>
    <x v="3"/>
    <x v="29"/>
    <s v="Baldwin"/>
    <n v="15234"/>
    <x v="122"/>
    <x v="4"/>
    <s v="2015"/>
    <d v="2015-05-05T00:00:00"/>
    <n v="524.31719999999996"/>
    <n v="26"/>
    <n v="759.88"/>
    <n v="88815"/>
    <x v="0"/>
    <x v="4"/>
  </r>
  <r>
    <n v="23299"/>
    <s v="Critical"/>
    <n v="0.09"/>
    <n v="3.75"/>
    <n v="0.5"/>
    <n v="2689"/>
    <x v="0"/>
    <s v="Marlene Gray"/>
    <s v="Regular Air"/>
    <x v="1"/>
    <x v="0"/>
    <s v="Labels"/>
    <s v="Small Box"/>
    <x v="758"/>
    <n v="0.37"/>
    <n v="0.69"/>
    <s v="United States"/>
    <x v="3"/>
    <x v="36"/>
    <s v="Clifton"/>
    <n v="7011"/>
    <x v="122"/>
    <x v="4"/>
    <s v="2015"/>
    <d v="2015-05-06T00:00:00"/>
    <n v="51.218699999999998"/>
    <n v="21"/>
    <n v="74.23"/>
    <n v="90624"/>
    <x v="0"/>
    <x v="4"/>
  </r>
  <r>
    <n v="23298"/>
    <s v="Critical"/>
    <n v="0.01"/>
    <n v="30.98"/>
    <n v="9.18"/>
    <n v="2693"/>
    <x v="0"/>
    <s v="Lloyd Cannon"/>
    <s v="Regular Air"/>
    <x v="1"/>
    <x v="0"/>
    <s v="Paper"/>
    <s v="Small Box"/>
    <x v="714"/>
    <n v="0.4"/>
    <n v="0.60662319233406148"/>
    <s v="United States"/>
    <x v="3"/>
    <x v="43"/>
    <s v="Bennington"/>
    <n v="5201"/>
    <x v="122"/>
    <x v="4"/>
    <s v="2015"/>
    <d v="2015-05-04T00:00:00"/>
    <n v="380.46800000000002"/>
    <n v="20"/>
    <n v="627.19000000000005"/>
    <n v="90624"/>
    <x v="0"/>
    <x v="4"/>
  </r>
  <r>
    <n v="21961"/>
    <s v="High"/>
    <n v="0.06"/>
    <n v="10.97"/>
    <n v="6.5"/>
    <n v="3176"/>
    <x v="1"/>
    <s v="Jackie McCullough"/>
    <s v="Regular Air"/>
    <x v="2"/>
    <x v="1"/>
    <s v="Computer Peripherals"/>
    <s v="Small Box"/>
    <x v="759"/>
    <n v="0.64"/>
    <n v="0.30475261324041814"/>
    <s v="United States"/>
    <x v="2"/>
    <x v="9"/>
    <s v="Jacksonville"/>
    <n v="32216"/>
    <x v="122"/>
    <x v="4"/>
    <s v="2015"/>
    <d v="2015-05-06T00:00:00"/>
    <n v="65.597999999999999"/>
    <n v="19"/>
    <n v="215.25"/>
    <n v="90820"/>
    <x v="0"/>
    <x v="4"/>
  </r>
  <r>
    <n v="18628"/>
    <s v="Medium"/>
    <n v="7.0000000000000007E-2"/>
    <n v="5.34"/>
    <n v="5.63"/>
    <n v="3356"/>
    <x v="1"/>
    <s v="Richard Tan"/>
    <s v="Regular Air"/>
    <x v="3"/>
    <x v="0"/>
    <s v="Binders and Binder Accessories"/>
    <s v="Small Box"/>
    <x v="558"/>
    <n v="0.39"/>
    <n v="-1.7456189047261814"/>
    <s v="United States"/>
    <x v="1"/>
    <x v="37"/>
    <s v="Eagle"/>
    <n v="83616"/>
    <x v="122"/>
    <x v="4"/>
    <s v="2015"/>
    <d v="2015-05-06T00:00:00"/>
    <n v="-116.3455"/>
    <n v="13"/>
    <n v="66.650000000000006"/>
    <n v="88588"/>
    <x v="0"/>
    <x v="4"/>
  </r>
  <r>
    <n v="18629"/>
    <s v="Medium"/>
    <n v="0.03"/>
    <n v="160.97999999999999"/>
    <n v="30"/>
    <n v="3356"/>
    <x v="1"/>
    <s v="Richard Tan"/>
    <s v="Delivery Truck"/>
    <x v="3"/>
    <x v="2"/>
    <s v="Chairs &amp; Chairmats"/>
    <s v="Jumbo Drum"/>
    <x v="287"/>
    <n v="0.62"/>
    <n v="0.44472694058947032"/>
    <s v="United States"/>
    <x v="1"/>
    <x v="37"/>
    <s v="Eagle"/>
    <n v="83616"/>
    <x v="122"/>
    <x v="4"/>
    <s v="2015"/>
    <d v="2015-05-05T00:00:00"/>
    <n v="1304.9000000000001"/>
    <n v="18"/>
    <n v="2934.16"/>
    <n v="88588"/>
    <x v="0"/>
    <x v="4"/>
  </r>
  <r>
    <n v="18630"/>
    <s v="Medium"/>
    <n v="0.04"/>
    <n v="65.989999999999995"/>
    <n v="5.63"/>
    <n v="3356"/>
    <x v="1"/>
    <s v="Richard Tan"/>
    <s v="Express Air"/>
    <x v="3"/>
    <x v="1"/>
    <s v="Telephones and Communication"/>
    <s v="Small Box"/>
    <x v="760"/>
    <n v="0.56000000000000005"/>
    <n v="0.69"/>
    <s v="United States"/>
    <x v="1"/>
    <x v="37"/>
    <s v="Eagle"/>
    <n v="83616"/>
    <x v="122"/>
    <x v="4"/>
    <s v="2015"/>
    <d v="2015-05-04T00:00:00"/>
    <n v="605.04719999999998"/>
    <n v="15"/>
    <n v="876.88"/>
    <n v="88588"/>
    <x v="0"/>
    <x v="4"/>
  </r>
  <r>
    <n v="18810"/>
    <s v="High"/>
    <n v="0"/>
    <n v="230.98"/>
    <n v="23.78"/>
    <n v="693"/>
    <x v="1"/>
    <s v="Richard McClure"/>
    <s v="Delivery Truck"/>
    <x v="0"/>
    <x v="2"/>
    <s v="Tables"/>
    <s v="Jumbo Box"/>
    <x v="500"/>
    <n v="0.6"/>
    <n v="0.69"/>
    <s v="United States"/>
    <x v="1"/>
    <x v="1"/>
    <s v="Thornton"/>
    <n v="80229"/>
    <x v="123"/>
    <x v="4"/>
    <s v="2015"/>
    <d v="2015-05-07T00:00:00"/>
    <n v="6095.8601999999992"/>
    <n v="36"/>
    <n v="8834.58"/>
    <n v="87813"/>
    <x v="0"/>
    <x v="4"/>
  </r>
  <r>
    <n v="22537"/>
    <s v="Medium"/>
    <n v="0.02"/>
    <n v="15.14"/>
    <n v="4.53"/>
    <n v="1101"/>
    <x v="0"/>
    <s v="Kimberly McCarthy"/>
    <s v="Regular Air"/>
    <x v="0"/>
    <x v="0"/>
    <s v="Storage &amp; Organization"/>
    <s v="Small Box"/>
    <x v="444"/>
    <n v="0.81"/>
    <n v="0.11532732261858109"/>
    <s v="United States"/>
    <x v="1"/>
    <x v="7"/>
    <s v="Oxnard"/>
    <n v="93030"/>
    <x v="123"/>
    <x v="4"/>
    <s v="2015"/>
    <d v="2015-05-06T00:00:00"/>
    <n v="5.8840000000000074"/>
    <n v="3"/>
    <n v="51.02"/>
    <n v="91488"/>
    <x v="0"/>
    <x v="4"/>
  </r>
  <r>
    <n v="21692"/>
    <s v="Not Specified"/>
    <n v="0.05"/>
    <n v="20.99"/>
    <n v="3.3"/>
    <n v="1979"/>
    <x v="0"/>
    <s v="Marianne Weiner Ennis"/>
    <s v="Regular Air"/>
    <x v="3"/>
    <x v="1"/>
    <s v="Telephones and Communication"/>
    <s v="Small Pack"/>
    <x v="517"/>
    <n v="0.81"/>
    <n v="0.30080274914089378"/>
    <s v="United States"/>
    <x v="1"/>
    <x v="1"/>
    <s v="Littleton"/>
    <n v="80122"/>
    <x v="123"/>
    <x v="4"/>
    <s v="2015"/>
    <d v="2015-05-06T00:00:00"/>
    <n v="21.883400000000023"/>
    <n v="4"/>
    <n v="72.75"/>
    <n v="87757"/>
    <x v="0"/>
    <x v="4"/>
  </r>
  <r>
    <n v="23416"/>
    <s v="Low"/>
    <n v="0.04"/>
    <n v="120.98"/>
    <n v="3.99"/>
    <n v="2273"/>
    <x v="1"/>
    <s v="Debra Block"/>
    <s v="Regular Air"/>
    <x v="3"/>
    <x v="0"/>
    <s v="Appliances"/>
    <s v="Small Box"/>
    <x v="761"/>
    <n v="0.6"/>
    <n v="0.69"/>
    <s v="United States"/>
    <x v="0"/>
    <x v="19"/>
    <s v="Harlingen"/>
    <n v="78550"/>
    <x v="123"/>
    <x v="4"/>
    <s v="2015"/>
    <d v="2015-05-05T00:00:00"/>
    <n v="1389.5771999999999"/>
    <n v="17"/>
    <n v="2013.88"/>
    <n v="90109"/>
    <x v="0"/>
    <x v="4"/>
  </r>
  <r>
    <n v="23417"/>
    <s v="Low"/>
    <n v="0.02"/>
    <n v="55.99"/>
    <n v="5"/>
    <n v="2273"/>
    <x v="1"/>
    <s v="Debra Block"/>
    <s v="Regular Air"/>
    <x v="3"/>
    <x v="1"/>
    <s v="Telephones and Communication"/>
    <s v="Small Pack"/>
    <x v="628"/>
    <n v="0.83"/>
    <n v="-1.1067752831313333"/>
    <s v="United States"/>
    <x v="0"/>
    <x v="19"/>
    <s v="Harlingen"/>
    <n v="78550"/>
    <x v="123"/>
    <x v="4"/>
    <s v="2015"/>
    <d v="2015-05-05T00:00:00"/>
    <n v="-222.816"/>
    <n v="4"/>
    <n v="201.32"/>
    <n v="90109"/>
    <x v="0"/>
    <x v="4"/>
  </r>
  <r>
    <n v="23418"/>
    <s v="Low"/>
    <n v="0.05"/>
    <n v="23.99"/>
    <n v="15.68"/>
    <n v="2274"/>
    <x v="0"/>
    <s v="Marlene Harrison"/>
    <s v="Delivery Truck"/>
    <x v="3"/>
    <x v="2"/>
    <s v="Office Furnishings"/>
    <s v="Jumbo Drum"/>
    <x v="762"/>
    <n v="0.62"/>
    <n v="-0.44792469264011259"/>
    <s v="United States"/>
    <x v="0"/>
    <x v="19"/>
    <s v="Houston"/>
    <n v="77036"/>
    <x v="123"/>
    <x v="4"/>
    <s v="2015"/>
    <d v="2015-05-09T00:00:00"/>
    <n v="-133.71"/>
    <n v="12"/>
    <n v="298.51"/>
    <n v="90109"/>
    <x v="0"/>
    <x v="4"/>
  </r>
  <r>
    <n v="18151"/>
    <s v="Low"/>
    <n v="0.06"/>
    <n v="122.99"/>
    <n v="19.989999999999998"/>
    <n v="2379"/>
    <x v="0"/>
    <s v="Mildred Briggs"/>
    <s v="Regular Air"/>
    <x v="0"/>
    <x v="0"/>
    <s v="Binders and Binder Accessories"/>
    <s v="Small Box"/>
    <x v="763"/>
    <n v="0.37"/>
    <n v="0.69"/>
    <s v="United States"/>
    <x v="0"/>
    <x v="26"/>
    <s v="Garden City"/>
    <n v="48135"/>
    <x v="123"/>
    <x v="4"/>
    <s v="2015"/>
    <d v="2015-05-07T00:00:00"/>
    <n v="1019.7095999999999"/>
    <n v="12"/>
    <n v="1477.84"/>
    <n v="86655"/>
    <x v="0"/>
    <x v="4"/>
  </r>
  <r>
    <n v="18152"/>
    <s v="Low"/>
    <n v="0.08"/>
    <n v="68.81"/>
    <n v="60"/>
    <n v="2380"/>
    <x v="1"/>
    <s v="Lisa Branch"/>
    <s v="Delivery Truck"/>
    <x v="0"/>
    <x v="0"/>
    <s v="Appliances"/>
    <s v="Jumbo Drum"/>
    <x v="545"/>
    <n v="0.41"/>
    <n v="-0.92022091082703916"/>
    <s v="United States"/>
    <x v="0"/>
    <x v="26"/>
    <s v="Grand Rapids"/>
    <n v="49505"/>
    <x v="123"/>
    <x v="4"/>
    <s v="2015"/>
    <d v="2015-05-07T00:00:00"/>
    <n v="-1069.72"/>
    <n v="17"/>
    <n v="1162.46"/>
    <n v="86655"/>
    <x v="0"/>
    <x v="4"/>
  </r>
  <r>
    <n v="151"/>
    <s v="Low"/>
    <n v="0.06"/>
    <n v="122.99"/>
    <n v="19.989999999999998"/>
    <n v="2382"/>
    <x v="1"/>
    <s v="Geoffrey Saunders"/>
    <s v="Regular Air"/>
    <x v="0"/>
    <x v="0"/>
    <s v="Binders and Binder Accessories"/>
    <s v="Small Box"/>
    <x v="763"/>
    <n v="0.37"/>
    <n v="0.23821741226623358"/>
    <s v="United States"/>
    <x v="3"/>
    <x v="8"/>
    <s v="New York City"/>
    <n v="10024"/>
    <x v="123"/>
    <x v="4"/>
    <s v="2015"/>
    <d v="2015-05-07T00:00:00"/>
    <n v="1408.1865"/>
    <n v="48"/>
    <n v="5911.35"/>
    <n v="962"/>
    <x v="0"/>
    <x v="4"/>
  </r>
  <r>
    <n v="152"/>
    <s v="Low"/>
    <n v="0.08"/>
    <n v="68.81"/>
    <n v="60"/>
    <n v="2382"/>
    <x v="1"/>
    <s v="Geoffrey Saunders"/>
    <s v="Delivery Truck"/>
    <x v="0"/>
    <x v="0"/>
    <s v="Appliances"/>
    <s v="Jumbo Drum"/>
    <x v="545"/>
    <n v="0.41"/>
    <n v="-0.23005473294837467"/>
    <s v="United States"/>
    <x v="3"/>
    <x v="8"/>
    <s v="New York City"/>
    <n v="10024"/>
    <x v="123"/>
    <x v="4"/>
    <s v="2015"/>
    <d v="2015-05-07T00:00:00"/>
    <n v="-1069.72"/>
    <n v="68"/>
    <n v="4649.8500000000004"/>
    <n v="962"/>
    <x v="0"/>
    <x v="4"/>
  </r>
  <r>
    <n v="21918"/>
    <s v="Medium"/>
    <n v="0.05"/>
    <n v="30.98"/>
    <n v="9.18"/>
    <n v="2509"/>
    <x v="0"/>
    <s v="Sidney Larson"/>
    <s v="Regular Air"/>
    <x v="1"/>
    <x v="0"/>
    <s v="Paper"/>
    <s v="Small Box"/>
    <x v="714"/>
    <n v="0.4"/>
    <n v="0.66729359880666717"/>
    <s v="United States"/>
    <x v="3"/>
    <x v="30"/>
    <s v="South Portland"/>
    <n v="4106"/>
    <x v="123"/>
    <x v="4"/>
    <s v="2015"/>
    <d v="2015-05-05T00:00:00"/>
    <n v="308.67"/>
    <n v="15"/>
    <n v="462.57"/>
    <n v="87029"/>
    <x v="0"/>
    <x v="4"/>
  </r>
  <r>
    <n v="25129"/>
    <s v="Critical"/>
    <n v="0.02"/>
    <n v="417.4"/>
    <n v="75.23"/>
    <n v="1416"/>
    <x v="1"/>
    <s v="Betsy Gibson"/>
    <s v="Delivery Truck"/>
    <x v="0"/>
    <x v="2"/>
    <s v="Tables"/>
    <s v="Jumbo Box"/>
    <x v="387"/>
    <n v="0.79"/>
    <n v="-1.3473088431909341"/>
    <s v="United States"/>
    <x v="0"/>
    <x v="0"/>
    <s v="Indianapolis"/>
    <n v="46203"/>
    <x v="124"/>
    <x v="4"/>
    <s v="2015"/>
    <d v="2015-05-07T00:00:00"/>
    <n v="-634.86540000000002"/>
    <n v="1"/>
    <n v="471.21"/>
    <n v="90538"/>
    <x v="0"/>
    <x v="4"/>
  </r>
  <r>
    <n v="20568"/>
    <s v="Not Specified"/>
    <n v="0.01"/>
    <n v="15.31"/>
    <n v="8.7799999999999994"/>
    <n v="1986"/>
    <x v="1"/>
    <s v="Lynda Rosenthal"/>
    <s v="Regular Air"/>
    <x v="1"/>
    <x v="0"/>
    <s v="Storage &amp; Organization"/>
    <s v="Small Box"/>
    <x v="764"/>
    <n v="0.56999999999999995"/>
    <n v="3.2217506631299755E-2"/>
    <s v="United States"/>
    <x v="0"/>
    <x v="19"/>
    <s v="Midland"/>
    <n v="79701"/>
    <x v="124"/>
    <x v="4"/>
    <s v="2015"/>
    <d v="2015-05-07T00:00:00"/>
    <n v="12.146000000000008"/>
    <n v="23"/>
    <n v="377"/>
    <n v="90888"/>
    <x v="0"/>
    <x v="4"/>
  </r>
  <r>
    <n v="20569"/>
    <s v="Not Specified"/>
    <n v="0.05"/>
    <n v="7.99"/>
    <n v="5.03"/>
    <n v="1986"/>
    <x v="1"/>
    <s v="Lynda Rosenthal"/>
    <s v="Express Air"/>
    <x v="1"/>
    <x v="1"/>
    <s v="Telephones and Communication"/>
    <s v="Medium Box"/>
    <x v="136"/>
    <n v="0.6"/>
    <n v="0.13228657827401741"/>
    <s v="United States"/>
    <x v="0"/>
    <x v="19"/>
    <s v="Midland"/>
    <n v="79701"/>
    <x v="124"/>
    <x v="4"/>
    <s v="2015"/>
    <d v="2015-05-08T00:00:00"/>
    <n v="5.6870000000000083"/>
    <n v="4"/>
    <n v="42.99"/>
    <n v="90888"/>
    <x v="0"/>
    <x v="4"/>
  </r>
  <r>
    <n v="25271"/>
    <s v="High"/>
    <n v="0.04"/>
    <n v="9.11"/>
    <n v="2.15"/>
    <n v="2420"/>
    <x v="0"/>
    <s v="Wesley Cho"/>
    <s v="Regular Air"/>
    <x v="2"/>
    <x v="0"/>
    <s v="Paper"/>
    <s v="Wrap Bag"/>
    <x v="18"/>
    <n v="0.4"/>
    <n v="-0.22873004857737683"/>
    <s v="United States"/>
    <x v="2"/>
    <x v="25"/>
    <s v="Richmond"/>
    <n v="23223"/>
    <x v="124"/>
    <x v="4"/>
    <s v="2015"/>
    <d v="2015-05-06T00:00:00"/>
    <n v="-23.072000000000003"/>
    <n v="11"/>
    <n v="100.87"/>
    <n v="86752"/>
    <x v="0"/>
    <x v="4"/>
  </r>
  <r>
    <n v="21771"/>
    <s v="Critical"/>
    <n v="0.02"/>
    <n v="73.98"/>
    <n v="14.52"/>
    <n v="1261"/>
    <x v="0"/>
    <s v="Vickie Gonzalez"/>
    <s v="Regular Air"/>
    <x v="1"/>
    <x v="1"/>
    <s v="Computer Peripherals"/>
    <s v="Small Box"/>
    <x v="81"/>
    <n v="0.65"/>
    <n v="0.11510985379266586"/>
    <s v="United States"/>
    <x v="1"/>
    <x v="1"/>
    <s v="Broomfield"/>
    <n v="80020"/>
    <x v="125"/>
    <x v="4"/>
    <s v="2015"/>
    <d v="2015-05-10T00:00:00"/>
    <n v="43.538000000000011"/>
    <n v="5"/>
    <n v="378.23"/>
    <n v="89730"/>
    <x v="0"/>
    <x v="4"/>
  </r>
  <r>
    <n v="21682"/>
    <s v="Critical"/>
    <n v="0.08"/>
    <n v="3.69"/>
    <n v="0.5"/>
    <n v="1502"/>
    <x v="1"/>
    <s v="Renee Huang"/>
    <s v="Regular Air"/>
    <x v="0"/>
    <x v="0"/>
    <s v="Labels"/>
    <s v="Small Box"/>
    <x v="613"/>
    <n v="0.38"/>
    <n v="-2.8236884802595997E-2"/>
    <s v="United States"/>
    <x v="2"/>
    <x v="9"/>
    <s v="Coral Springs"/>
    <n v="33065"/>
    <x v="125"/>
    <x v="4"/>
    <s v="2015"/>
    <d v="2015-05-10T00:00:00"/>
    <n v="-3.6547000000000001"/>
    <n v="38"/>
    <n v="129.43"/>
    <n v="89193"/>
    <x v="0"/>
    <x v="4"/>
  </r>
  <r>
    <n v="18244"/>
    <s v="High"/>
    <n v="0.05"/>
    <n v="35.99"/>
    <n v="1.1000000000000001"/>
    <n v="1725"/>
    <x v="0"/>
    <s v="Linda Blake"/>
    <s v="Regular Air"/>
    <x v="3"/>
    <x v="1"/>
    <s v="Telephones and Communication"/>
    <s v="Small Box"/>
    <x v="61"/>
    <n v="0.55000000000000004"/>
    <n v="0.57029362287811591"/>
    <s v="United States"/>
    <x v="3"/>
    <x v="28"/>
    <s v="Hilliard"/>
    <n v="43026"/>
    <x v="125"/>
    <x v="4"/>
    <s v="2015"/>
    <d v="2015-05-09T00:00:00"/>
    <n v="149.166"/>
    <n v="9"/>
    <n v="261.56"/>
    <n v="87193"/>
    <x v="0"/>
    <x v="4"/>
  </r>
  <r>
    <n v="19581"/>
    <s v="Medium"/>
    <n v="0.01"/>
    <n v="16.48"/>
    <n v="1.99"/>
    <n v="1997"/>
    <x v="1"/>
    <s v="Harriet Bowman"/>
    <s v="Regular Air"/>
    <x v="2"/>
    <x v="1"/>
    <s v="Computer Peripherals"/>
    <s v="Small Pack"/>
    <x v="187"/>
    <n v="0.42"/>
    <n v="6.0170340844382979"/>
    <s v="United States"/>
    <x v="2"/>
    <x v="23"/>
    <s v="Hilton Head Island"/>
    <n v="29915"/>
    <x v="125"/>
    <x v="4"/>
    <s v="2015"/>
    <d v="2015-05-08T00:00:00"/>
    <n v="739.67399999999998"/>
    <n v="7"/>
    <n v="122.93"/>
    <n v="90334"/>
    <x v="0"/>
    <x v="4"/>
  </r>
  <r>
    <n v="20390"/>
    <s v="High"/>
    <n v="7.0000000000000007E-2"/>
    <n v="4.76"/>
    <n v="0.88"/>
    <n v="2962"/>
    <x v="0"/>
    <s v="Leonard Strauss"/>
    <s v="Express Air"/>
    <x v="2"/>
    <x v="0"/>
    <s v="Paper"/>
    <s v="Wrap Bag"/>
    <x v="765"/>
    <n v="0.39"/>
    <n v="0.69"/>
    <s v="United States"/>
    <x v="1"/>
    <x v="1"/>
    <s v="Louisville"/>
    <n v="80027"/>
    <x v="125"/>
    <x v="4"/>
    <s v="2015"/>
    <d v="2015-05-09T00:00:00"/>
    <n v="33.347699999999996"/>
    <n v="10"/>
    <n v="48.33"/>
    <n v="88611"/>
    <x v="0"/>
    <x v="4"/>
  </r>
  <r>
    <n v="23816"/>
    <s v="Medium"/>
    <n v="7.0000000000000007E-2"/>
    <n v="300.97000000000003"/>
    <n v="7.18"/>
    <n v="3077"/>
    <x v="0"/>
    <s v="Lynne Reid"/>
    <s v="Regular Air"/>
    <x v="0"/>
    <x v="1"/>
    <s v="Computer Peripherals"/>
    <s v="Small Box"/>
    <x v="703"/>
    <n v="0.48"/>
    <n v="-1.3871350051528684"/>
    <s v="United States"/>
    <x v="3"/>
    <x v="28"/>
    <s v="Strongsville"/>
    <n v="44136"/>
    <x v="125"/>
    <x v="4"/>
    <s v="2015"/>
    <d v="2015-05-09T00:00:00"/>
    <n v="-807.59"/>
    <n v="2"/>
    <n v="582.20000000000005"/>
    <n v="88239"/>
    <x v="0"/>
    <x v="4"/>
  </r>
  <r>
    <n v="5816"/>
    <s v="Medium"/>
    <n v="7.0000000000000007E-2"/>
    <n v="300.97000000000003"/>
    <n v="7.18"/>
    <n v="3079"/>
    <x v="1"/>
    <s v="Andrew Levine"/>
    <s v="Regular Air"/>
    <x v="0"/>
    <x v="1"/>
    <s v="Computer Peripherals"/>
    <s v="Small Box"/>
    <x v="703"/>
    <n v="0.48"/>
    <n v="-0.39632623215503832"/>
    <s v="United States"/>
    <x v="3"/>
    <x v="29"/>
    <s v="Philadelphia"/>
    <n v="19112"/>
    <x v="125"/>
    <x v="4"/>
    <s v="2015"/>
    <d v="2015-05-09T00:00:00"/>
    <n v="-807.59"/>
    <n v="7"/>
    <n v="2037.69"/>
    <n v="41253"/>
    <x v="0"/>
    <x v="4"/>
  </r>
  <r>
    <n v="18265"/>
    <s v="High"/>
    <n v="7.0000000000000007E-2"/>
    <n v="2.78"/>
    <n v="1.49"/>
    <n v="3248"/>
    <x v="0"/>
    <s v="Earl Donnelly"/>
    <s v="Regular Air"/>
    <x v="0"/>
    <x v="0"/>
    <s v="Binders and Binder Accessories"/>
    <s v="Small Box"/>
    <x v="694"/>
    <n v="0.36"/>
    <n v="-7.2268909168081494"/>
    <s v="United States"/>
    <x v="2"/>
    <x v="15"/>
    <s v="Slidell"/>
    <n v="70458"/>
    <x v="125"/>
    <x v="4"/>
    <s v="2015"/>
    <d v="2015-05-08T00:00:00"/>
    <n v="-340.53109999999998"/>
    <n v="17"/>
    <n v="47.12"/>
    <n v="87297"/>
    <x v="0"/>
    <x v="4"/>
  </r>
  <r>
    <n v="21429"/>
    <s v="High"/>
    <n v="0.08"/>
    <n v="6.48"/>
    <n v="8.4"/>
    <n v="3338"/>
    <x v="0"/>
    <s v="Constance Robertson"/>
    <s v="Regular Air"/>
    <x v="2"/>
    <x v="0"/>
    <s v="Paper"/>
    <s v="Small Box"/>
    <x v="630"/>
    <n v="0.37"/>
    <n v="1.3069333333333333"/>
    <s v="United States"/>
    <x v="2"/>
    <x v="9"/>
    <s v="Tampa"/>
    <n v="33614"/>
    <x v="125"/>
    <x v="4"/>
    <s v="2015"/>
    <d v="2015-05-07T00:00:00"/>
    <n v="58.811999999999998"/>
    <n v="7"/>
    <n v="45"/>
    <n v="85979"/>
    <x v="0"/>
    <x v="4"/>
  </r>
  <r>
    <n v="22318"/>
    <s v="Not Specified"/>
    <n v="0.03"/>
    <n v="29.34"/>
    <n v="7.87"/>
    <n v="453"/>
    <x v="0"/>
    <s v="George Terry"/>
    <s v="Regular Air"/>
    <x v="3"/>
    <x v="2"/>
    <s v="Office Furnishings"/>
    <s v="Small Box"/>
    <x v="537"/>
    <n v="0.54"/>
    <n v="-1.2753086419753088"/>
    <s v="United States"/>
    <x v="1"/>
    <x v="7"/>
    <s v="Los Gatos"/>
    <n v="95032"/>
    <x v="126"/>
    <x v="4"/>
    <s v="2015"/>
    <d v="2015-05-10T00:00:00"/>
    <n v="-41.32"/>
    <n v="1"/>
    <n v="32.4"/>
    <n v="86011"/>
    <x v="0"/>
    <x v="4"/>
  </r>
  <r>
    <n v="23398"/>
    <s v="Not Specified"/>
    <n v="0.05"/>
    <n v="83.1"/>
    <n v="6.13"/>
    <n v="1028"/>
    <x v="1"/>
    <s v="Marguerite Rodgers"/>
    <s v="Express Air"/>
    <x v="0"/>
    <x v="1"/>
    <s v="Computer Peripherals"/>
    <s v="Small Box"/>
    <x v="766"/>
    <n v="0.45"/>
    <n v="0.69"/>
    <s v="United States"/>
    <x v="3"/>
    <x v="8"/>
    <s v="Commack"/>
    <n v="11725"/>
    <x v="126"/>
    <x v="4"/>
    <s v="2015"/>
    <d v="2015-05-09T00:00:00"/>
    <n v="1152.5276999999999"/>
    <n v="20"/>
    <n v="1670.33"/>
    <n v="89007"/>
    <x v="0"/>
    <x v="4"/>
  </r>
  <r>
    <n v="23312"/>
    <s v="Not Specified"/>
    <n v="0.08"/>
    <n v="13.9"/>
    <n v="7.59"/>
    <n v="1080"/>
    <x v="0"/>
    <s v="Colleen Fletcher"/>
    <s v="Regular Air"/>
    <x v="3"/>
    <x v="0"/>
    <s v="Scissors, Rulers and Trimmers"/>
    <s v="Small Pack"/>
    <x v="767"/>
    <n v="0.56000000000000005"/>
    <n v="5.021129270403752E-2"/>
    <s v="United States"/>
    <x v="0"/>
    <x v="12"/>
    <s v="Saint Charles"/>
    <n v="60174"/>
    <x v="126"/>
    <x v="4"/>
    <s v="2015"/>
    <d v="2015-05-09T00:00:00"/>
    <n v="9.862000000000009"/>
    <n v="14"/>
    <n v="196.41"/>
    <n v="88461"/>
    <x v="0"/>
    <x v="4"/>
  </r>
  <r>
    <n v="25759"/>
    <s v="Low"/>
    <n v="0.06"/>
    <n v="300.97000000000003"/>
    <n v="7.18"/>
    <n v="2063"/>
    <x v="0"/>
    <s v="Todd D Norris"/>
    <s v="Regular Air"/>
    <x v="3"/>
    <x v="1"/>
    <s v="Computer Peripherals"/>
    <s v="Small Box"/>
    <x v="703"/>
    <n v="0.48"/>
    <n v="-2.5051063829787235"/>
    <s v="United States"/>
    <x v="2"/>
    <x v="25"/>
    <s v="Newport News"/>
    <n v="23602"/>
    <x v="126"/>
    <x v="4"/>
    <s v="2015"/>
    <d v="2015-05-08T00:00:00"/>
    <n v="-729.98799999999994"/>
    <n v="1"/>
    <n v="291.39999999999998"/>
    <n v="87147"/>
    <x v="0"/>
    <x v="4"/>
  </r>
  <r>
    <n v="19008"/>
    <s v="High"/>
    <n v="0.09"/>
    <n v="16.98"/>
    <n v="12.39"/>
    <n v="2187"/>
    <x v="0"/>
    <s v="Joanne Spivey"/>
    <s v="Regular Air"/>
    <x v="3"/>
    <x v="0"/>
    <s v="Envelopes"/>
    <s v="Small Box"/>
    <x v="768"/>
    <n v="0.35"/>
    <n v="-0.55956221198156686"/>
    <s v="United States"/>
    <x v="0"/>
    <x v="10"/>
    <s v="Independence"/>
    <n v="64055"/>
    <x v="126"/>
    <x v="4"/>
    <s v="2015"/>
    <d v="2015-05-10T00:00:00"/>
    <n v="-48.57"/>
    <n v="5"/>
    <n v="86.8"/>
    <n v="89440"/>
    <x v="0"/>
    <x v="4"/>
  </r>
  <r>
    <n v="1008"/>
    <s v="High"/>
    <n v="0.09"/>
    <n v="16.98"/>
    <n v="12.39"/>
    <n v="2189"/>
    <x v="0"/>
    <s v="Frank Cross"/>
    <s v="Regular Air"/>
    <x v="3"/>
    <x v="0"/>
    <s v="Envelopes"/>
    <s v="Small Box"/>
    <x v="768"/>
    <n v="0.35"/>
    <n v="-0.12717655992249483"/>
    <s v="United States"/>
    <x v="3"/>
    <x v="8"/>
    <s v="New York City"/>
    <n v="10177"/>
    <x v="126"/>
    <x v="4"/>
    <s v="2015"/>
    <d v="2015-05-10T00:00:00"/>
    <n v="-48.57"/>
    <n v="22"/>
    <n v="381.91"/>
    <n v="7364"/>
    <x v="0"/>
    <x v="4"/>
  </r>
  <r>
    <n v="20315"/>
    <s v="Low"/>
    <n v="0.09"/>
    <n v="243.98"/>
    <n v="43.32"/>
    <n v="2880"/>
    <x v="1"/>
    <s v="Grace Black"/>
    <s v="Delivery Truck"/>
    <x v="0"/>
    <x v="2"/>
    <s v="Chairs &amp; Chairmats"/>
    <s v="Jumbo Drum"/>
    <x v="50"/>
    <n v="0.55000000000000004"/>
    <n v="0.18956851333866628"/>
    <s v="United States"/>
    <x v="2"/>
    <x v="9"/>
    <s v="North Miami Beach"/>
    <n v="33160"/>
    <x v="126"/>
    <x v="4"/>
    <s v="2015"/>
    <d v="2015-05-13T00:00:00"/>
    <n v="1059.288"/>
    <n v="25"/>
    <n v="5587.89"/>
    <n v="88627"/>
    <x v="0"/>
    <x v="4"/>
  </r>
  <r>
    <n v="22473"/>
    <s v="Low"/>
    <n v="0.05"/>
    <n v="70.97"/>
    <n v="3.5"/>
    <n v="2991"/>
    <x v="0"/>
    <s v="Sean Herbert"/>
    <s v="Regular Air"/>
    <x v="1"/>
    <x v="0"/>
    <s v="Appliances"/>
    <s v="Small Box"/>
    <x v="691"/>
    <n v="0.59"/>
    <n v="0.1286672787626246"/>
    <s v="United States"/>
    <x v="0"/>
    <x v="31"/>
    <s v="Racine"/>
    <n v="53402"/>
    <x v="126"/>
    <x v="4"/>
    <s v="2015"/>
    <d v="2015-05-13T00:00:00"/>
    <n v="18.218000000000018"/>
    <n v="2"/>
    <n v="141.59"/>
    <n v="91466"/>
    <x v="0"/>
    <x v="4"/>
  </r>
  <r>
    <n v="22476"/>
    <s v="Low"/>
    <n v="0"/>
    <n v="5.28"/>
    <n v="6.26"/>
    <n v="2992"/>
    <x v="0"/>
    <s v="Lindsay Webb"/>
    <s v="Regular Air"/>
    <x v="1"/>
    <x v="0"/>
    <s v="Paper"/>
    <s v="Small Box"/>
    <x v="769"/>
    <n v="0.4"/>
    <n v="0.1234080275794141"/>
    <s v="United States"/>
    <x v="0"/>
    <x v="31"/>
    <s v="Sheboygan"/>
    <n v="53081"/>
    <x v="126"/>
    <x v="4"/>
    <s v="2015"/>
    <d v="2015-05-15T00:00:00"/>
    <n v="25.058000000000035"/>
    <n v="36"/>
    <n v="203.05"/>
    <n v="91466"/>
    <x v="0"/>
    <x v="4"/>
  </r>
  <r>
    <n v="22890"/>
    <s v="High"/>
    <n v="0.02"/>
    <n v="5.98"/>
    <n v="5.15"/>
    <n v="62"/>
    <x v="1"/>
    <s v="Pam Gilbert"/>
    <s v="Regular Air"/>
    <x v="3"/>
    <x v="0"/>
    <s v="Paper"/>
    <s v="Small Box"/>
    <x v="770"/>
    <n v="0.36"/>
    <n v="9.3654266958424603E-2"/>
    <s v="United States"/>
    <x v="0"/>
    <x v="19"/>
    <s v="Round Rock"/>
    <n v="78664"/>
    <x v="127"/>
    <x v="4"/>
    <s v="2015"/>
    <d v="2015-05-11T00:00:00"/>
    <n v="2.1400000000000023"/>
    <n v="3"/>
    <n v="22.85"/>
    <n v="87407"/>
    <x v="0"/>
    <x v="4"/>
  </r>
  <r>
    <n v="24016"/>
    <s v="High"/>
    <n v="0.05"/>
    <n v="6.48"/>
    <n v="2.74"/>
    <n v="1650"/>
    <x v="1"/>
    <s v="Dan Lamm"/>
    <s v="Regular Air"/>
    <x v="3"/>
    <x v="1"/>
    <s v="Computer Peripherals"/>
    <s v="Small Pack"/>
    <x v="771"/>
    <n v="0.71"/>
    <n v="0.16013578020579189"/>
    <s v="United States"/>
    <x v="2"/>
    <x v="13"/>
    <s v="Asheboro"/>
    <n v="27203"/>
    <x v="127"/>
    <x v="4"/>
    <s v="2015"/>
    <d v="2015-05-09T00:00:00"/>
    <n v="15.096"/>
    <n v="15"/>
    <n v="94.27"/>
    <n v="91042"/>
    <x v="0"/>
    <x v="4"/>
  </r>
  <r>
    <n v="24017"/>
    <s v="High"/>
    <n v="0.09"/>
    <n v="12.53"/>
    <n v="0.5"/>
    <n v="1650"/>
    <x v="1"/>
    <s v="Dan Lamm"/>
    <s v="Regular Air"/>
    <x v="3"/>
    <x v="0"/>
    <s v="Labels"/>
    <s v="Small Box"/>
    <x v="661"/>
    <n v="0.38"/>
    <n v="0.18139399099866196"/>
    <s v="United States"/>
    <x v="2"/>
    <x v="13"/>
    <s v="Asheboro"/>
    <n v="27203"/>
    <x v="127"/>
    <x v="4"/>
    <s v="2015"/>
    <d v="2015-05-10T00:00:00"/>
    <n v="14.912399999999998"/>
    <n v="7"/>
    <n v="82.21"/>
    <n v="91042"/>
    <x v="0"/>
    <x v="4"/>
  </r>
  <r>
    <n v="24019"/>
    <s v="High"/>
    <n v="0.08"/>
    <n v="65.989999999999995"/>
    <n v="8.99"/>
    <n v="1650"/>
    <x v="1"/>
    <s v="Dan Lamm"/>
    <s v="Express Air"/>
    <x v="3"/>
    <x v="1"/>
    <s v="Telephones and Communication"/>
    <s v="Small Box"/>
    <x v="526"/>
    <n v="0.55000000000000004"/>
    <n v="-0.32391788631518431"/>
    <s v="United States"/>
    <x v="2"/>
    <x v="13"/>
    <s v="Asheboro"/>
    <n v="27203"/>
    <x v="127"/>
    <x v="4"/>
    <s v="2015"/>
    <d v="2015-05-11T00:00:00"/>
    <n v="-135.226"/>
    <n v="8"/>
    <n v="417.47"/>
    <n v="91042"/>
    <x v="0"/>
    <x v="4"/>
  </r>
  <r>
    <n v="694"/>
    <s v="Critical"/>
    <n v="0.05"/>
    <n v="6.48"/>
    <n v="8.73"/>
    <n v="2882"/>
    <x v="1"/>
    <s v="Andrew Gonzalez"/>
    <s v="Regular Air"/>
    <x v="2"/>
    <x v="0"/>
    <s v="Paper"/>
    <s v="Small Box"/>
    <x v="34"/>
    <n v="0.37"/>
    <n v="-0.6898266666666667"/>
    <s v="United States"/>
    <x v="2"/>
    <x v="13"/>
    <s v="Charlotte"/>
    <n v="28206"/>
    <x v="127"/>
    <x v="4"/>
    <s v="2015"/>
    <d v="2015-05-09T00:00:00"/>
    <n v="-160.38470000000001"/>
    <n v="35"/>
    <n v="232.5"/>
    <n v="4839"/>
    <x v="0"/>
    <x v="4"/>
  </r>
  <r>
    <n v="18694"/>
    <s v="Critical"/>
    <n v="0.05"/>
    <n v="6.48"/>
    <n v="8.73"/>
    <n v="2883"/>
    <x v="0"/>
    <s v="Stuart Sharma"/>
    <s v="Regular Air"/>
    <x v="2"/>
    <x v="0"/>
    <s v="Paper"/>
    <s v="Small Box"/>
    <x v="34"/>
    <n v="0.37"/>
    <n v="-2.0168924569325974"/>
    <s v="United States"/>
    <x v="3"/>
    <x v="28"/>
    <s v="North Olmsted"/>
    <n v="44070"/>
    <x v="127"/>
    <x v="4"/>
    <s v="2015"/>
    <d v="2015-05-09T00:00:00"/>
    <n v="-120.59"/>
    <n v="9"/>
    <n v="59.79"/>
    <n v="87632"/>
    <x v="0"/>
    <x v="4"/>
  </r>
  <r>
    <n v="25933"/>
    <s v="High"/>
    <n v="0"/>
    <n v="99.99"/>
    <n v="19.989999999999998"/>
    <n v="43"/>
    <x v="0"/>
    <s v="Theodore Moran"/>
    <s v="Regular Air"/>
    <x v="2"/>
    <x v="1"/>
    <s v="Office Machines"/>
    <s v="Small Box"/>
    <x v="512"/>
    <n v="0.52"/>
    <n v="4.0047939171959777E-2"/>
    <s v="United States"/>
    <x v="1"/>
    <x v="6"/>
    <s v="Redmond"/>
    <n v="98052"/>
    <x v="128"/>
    <x v="4"/>
    <s v="2015"/>
    <d v="2015-05-11T00:00:00"/>
    <n v="25.913820000000015"/>
    <n v="6"/>
    <n v="647.07000000000005"/>
    <n v="91454"/>
    <x v="0"/>
    <x v="4"/>
  </r>
  <r>
    <n v="23840"/>
    <s v="Low"/>
    <n v="0.09"/>
    <n v="7.64"/>
    <n v="5.83"/>
    <n v="995"/>
    <x v="0"/>
    <s v="Lloyd Spencer"/>
    <s v="Regular Air"/>
    <x v="0"/>
    <x v="0"/>
    <s v="Paper"/>
    <s v="Wrap Bag"/>
    <x v="47"/>
    <n v="0.36"/>
    <n v="5.5361801455444233E-2"/>
    <s v="United States"/>
    <x v="3"/>
    <x v="30"/>
    <s v="West Scarborough"/>
    <n v="4070"/>
    <x v="128"/>
    <x v="4"/>
    <s v="2015"/>
    <d v="2015-05-15T00:00:00"/>
    <n v="4.0320000000000036"/>
    <n v="9"/>
    <n v="72.83"/>
    <n v="89434"/>
    <x v="0"/>
    <x v="4"/>
  </r>
  <r>
    <n v="24577"/>
    <s v="Medium"/>
    <n v="0.04"/>
    <n v="95.43"/>
    <n v="19.989999999999998"/>
    <n v="1709"/>
    <x v="1"/>
    <s v="Dennis Bowen"/>
    <s v="Regular Air"/>
    <x v="0"/>
    <x v="0"/>
    <s v="Storage &amp; Organization"/>
    <s v="Small Box"/>
    <x v="462"/>
    <n v="0.79"/>
    <n v="4.1626688316480963E-3"/>
    <s v="United States"/>
    <x v="3"/>
    <x v="29"/>
    <s v="Pottstown"/>
    <n v="19464"/>
    <x v="128"/>
    <x v="4"/>
    <s v="2015"/>
    <d v="2015-05-12T00:00:00"/>
    <n v="13.536000000000016"/>
    <n v="33"/>
    <n v="3251.76"/>
    <n v="88783"/>
    <x v="0"/>
    <x v="4"/>
  </r>
  <r>
    <n v="25498"/>
    <s v="High"/>
    <n v="0.06"/>
    <n v="13.99"/>
    <n v="7.51"/>
    <n v="1778"/>
    <x v="1"/>
    <s v="Ray Oakley"/>
    <s v="Regular Air"/>
    <x v="2"/>
    <x v="1"/>
    <s v="Office Machines"/>
    <s v="Medium Box"/>
    <x v="346"/>
    <n v="0.39"/>
    <n v="2.2512031667766247E-2"/>
    <s v="United States"/>
    <x v="0"/>
    <x v="0"/>
    <s v="West Lafayette"/>
    <n v="47906"/>
    <x v="128"/>
    <x v="4"/>
    <s v="2015"/>
    <d v="2015-05-12T00:00:00"/>
    <n v="6.4832400000000021"/>
    <n v="21"/>
    <n v="287.99"/>
    <n v="89943"/>
    <x v="0"/>
    <x v="4"/>
  </r>
  <r>
    <n v="25499"/>
    <s v="High"/>
    <n v="0.06"/>
    <n v="15.04"/>
    <n v="1.97"/>
    <n v="1778"/>
    <x v="1"/>
    <s v="Ray Oakley"/>
    <s v="Regular Air"/>
    <x v="2"/>
    <x v="0"/>
    <s v="Paper"/>
    <s v="Wrap Bag"/>
    <x v="19"/>
    <n v="0.39"/>
    <n v="4.9765258215962449E-2"/>
    <s v="United States"/>
    <x v="0"/>
    <x v="0"/>
    <s v="West Lafayette"/>
    <n v="47906"/>
    <x v="128"/>
    <x v="4"/>
    <s v="2015"/>
    <d v="2015-05-10T00:00:00"/>
    <n v="2.3320000000000003"/>
    <n v="3"/>
    <n v="46.86"/>
    <n v="89943"/>
    <x v="0"/>
    <x v="4"/>
  </r>
  <r>
    <n v="24373"/>
    <s v="Low"/>
    <n v="0.08"/>
    <n v="6.48"/>
    <n v="2.74"/>
    <n v="2820"/>
    <x v="1"/>
    <s v="Laurence Simon"/>
    <s v="Regular Air"/>
    <x v="1"/>
    <x v="1"/>
    <s v="Computer Peripherals"/>
    <s v="Small Pack"/>
    <x v="771"/>
    <n v="0.71"/>
    <n v="-0.72695285010555943"/>
    <s v="United States"/>
    <x v="0"/>
    <x v="10"/>
    <s v="Oakville"/>
    <n v="63129"/>
    <x v="128"/>
    <x v="4"/>
    <s v="2015"/>
    <d v="2015-05-12T00:00:00"/>
    <n v="-82.64"/>
    <n v="18"/>
    <n v="113.68"/>
    <n v="87899"/>
    <x v="0"/>
    <x v="4"/>
  </r>
  <r>
    <n v="23211"/>
    <s v="High"/>
    <n v="0.03"/>
    <n v="17.48"/>
    <n v="1.99"/>
    <n v="3283"/>
    <x v="1"/>
    <s v="William Woodard"/>
    <s v="Regular Air"/>
    <x v="3"/>
    <x v="1"/>
    <s v="Computer Peripherals"/>
    <s v="Small Pack"/>
    <x v="13"/>
    <n v="0.45"/>
    <n v="1.3216946820379323"/>
    <s v="United States"/>
    <x v="2"/>
    <x v="9"/>
    <s v="Kendall"/>
    <n v="33156"/>
    <x v="128"/>
    <x v="4"/>
    <s v="2015"/>
    <d v="2015-05-11T00:00:00"/>
    <n v="710.80739999999992"/>
    <n v="31"/>
    <n v="537.79999999999995"/>
    <n v="90753"/>
    <x v="0"/>
    <x v="4"/>
  </r>
  <r>
    <n v="21059"/>
    <s v="High"/>
    <n v="0.01"/>
    <n v="500.98"/>
    <n v="26"/>
    <n v="1595"/>
    <x v="1"/>
    <s v="Chad Henson"/>
    <s v="Delivery Truck"/>
    <x v="3"/>
    <x v="2"/>
    <s v="Chairs &amp; Chairmats"/>
    <s v="Jumbo Drum"/>
    <x v="731"/>
    <n v="0.6"/>
    <n v="0.69"/>
    <s v="United States"/>
    <x v="3"/>
    <x v="44"/>
    <s v="Huntington"/>
    <n v="25705"/>
    <x v="129"/>
    <x v="4"/>
    <s v="2015"/>
    <d v="2015-05-12T00:00:00"/>
    <n v="5078.5379999999996"/>
    <n v="14"/>
    <n v="7360.2"/>
    <n v="90796"/>
    <x v="0"/>
    <x v="4"/>
  </r>
  <r>
    <n v="21060"/>
    <s v="High"/>
    <n v="0.08"/>
    <n v="9.77"/>
    <n v="6.02"/>
    <n v="1595"/>
    <x v="1"/>
    <s v="Chad Henson"/>
    <s v="Regular Air"/>
    <x v="3"/>
    <x v="2"/>
    <s v="Office Furnishings"/>
    <s v="Medium Box"/>
    <x v="674"/>
    <n v="0.48"/>
    <n v="0.26135189759712557"/>
    <s v="United States"/>
    <x v="3"/>
    <x v="44"/>
    <s v="Huntington"/>
    <n v="25705"/>
    <x v="129"/>
    <x v="4"/>
    <s v="2015"/>
    <d v="2015-05-12T00:00:00"/>
    <n v="23.276000000000003"/>
    <n v="9"/>
    <n v="89.06"/>
    <n v="90796"/>
    <x v="0"/>
    <x v="4"/>
  </r>
  <r>
    <n v="21061"/>
    <s v="High"/>
    <n v="0.09"/>
    <n v="3.28"/>
    <n v="0.98"/>
    <n v="1595"/>
    <x v="1"/>
    <s v="Chad Henson"/>
    <s v="Regular Air"/>
    <x v="3"/>
    <x v="0"/>
    <s v="Pens &amp; Art Supplies"/>
    <s v="Wrap Bag"/>
    <x v="772"/>
    <n v="0.59"/>
    <n v="0.13154034229828851"/>
    <s v="United States"/>
    <x v="3"/>
    <x v="44"/>
    <s v="Huntington"/>
    <n v="25705"/>
    <x v="129"/>
    <x v="4"/>
    <s v="2015"/>
    <d v="2015-05-13T00:00:00"/>
    <n v="17.754000000000001"/>
    <n v="42"/>
    <n v="134.97"/>
    <n v="90796"/>
    <x v="0"/>
    <x v="4"/>
  </r>
  <r>
    <n v="22682"/>
    <s v="High"/>
    <n v="0.03"/>
    <n v="2.16"/>
    <n v="6.05"/>
    <n v="1609"/>
    <x v="1"/>
    <s v="Jerry Ennis"/>
    <s v="Regular Air"/>
    <x v="2"/>
    <x v="0"/>
    <s v="Binders and Binder Accessories"/>
    <s v="Small Box"/>
    <x v="290"/>
    <n v="0.37"/>
    <n v="-5.2331311380704797"/>
    <s v="United States"/>
    <x v="1"/>
    <x v="7"/>
    <s v="Sacramento"/>
    <n v="95823"/>
    <x v="129"/>
    <x v="4"/>
    <s v="2015"/>
    <d v="2015-05-12T00:00:00"/>
    <n v="-90.585499999999996"/>
    <n v="7"/>
    <n v="17.309999999999999"/>
    <n v="87824"/>
    <x v="0"/>
    <x v="4"/>
  </r>
  <r>
    <n v="22683"/>
    <s v="High"/>
    <n v="0.03"/>
    <n v="9.7100000000000009"/>
    <n v="9.4499999999999993"/>
    <n v="1609"/>
    <x v="1"/>
    <s v="Jerry Ennis"/>
    <s v="Regular Air"/>
    <x v="2"/>
    <x v="0"/>
    <s v="Storage &amp; Organization"/>
    <s v="Small Box"/>
    <x v="384"/>
    <n v="0.6"/>
    <n v="-1.5662139219015281"/>
    <s v="United States"/>
    <x v="1"/>
    <x v="7"/>
    <s v="Sacramento"/>
    <n v="95823"/>
    <x v="129"/>
    <x v="4"/>
    <s v="2015"/>
    <d v="2015-05-11T00:00:00"/>
    <n v="-36.9"/>
    <n v="2"/>
    <n v="23.56"/>
    <n v="87824"/>
    <x v="0"/>
    <x v="4"/>
  </r>
  <r>
    <n v="21262"/>
    <s v="Low"/>
    <n v="0.01"/>
    <n v="15.67"/>
    <n v="1.39"/>
    <n v="1693"/>
    <x v="1"/>
    <s v="Melinda Thornton"/>
    <s v="Express Air"/>
    <x v="2"/>
    <x v="0"/>
    <s v="Envelopes"/>
    <s v="Small Box"/>
    <x v="773"/>
    <n v="0.38"/>
    <n v="-1.4566430963900261"/>
    <s v="United States"/>
    <x v="2"/>
    <x v="25"/>
    <s v="Reston"/>
    <n v="20190"/>
    <x v="129"/>
    <x v="4"/>
    <s v="2015"/>
    <d v="2015-05-11T00:00:00"/>
    <n v="-273.98"/>
    <n v="11"/>
    <n v="188.09"/>
    <n v="90190"/>
    <x v="0"/>
    <x v="4"/>
  </r>
  <r>
    <n v="25859"/>
    <s v="High"/>
    <n v="0.09"/>
    <n v="1.74"/>
    <n v="4.08"/>
    <n v="2464"/>
    <x v="1"/>
    <s v="Joe George"/>
    <s v="Express Air"/>
    <x v="2"/>
    <x v="2"/>
    <s v="Office Furnishings"/>
    <s v="Small Pack"/>
    <x v="247"/>
    <n v="0.53"/>
    <n v="58.430547550432273"/>
    <s v="United States"/>
    <x v="2"/>
    <x v="15"/>
    <s v="Bossier City"/>
    <n v="71111"/>
    <x v="129"/>
    <x v="4"/>
    <s v="2015"/>
    <d v="2015-05-13T00:00:00"/>
    <n v="608.26199999999994"/>
    <n v="4"/>
    <n v="10.41"/>
    <n v="88713"/>
    <x v="0"/>
    <x v="4"/>
  </r>
  <r>
    <n v="25860"/>
    <s v="High"/>
    <n v="0.08"/>
    <n v="227.55"/>
    <n v="32.479999999999997"/>
    <n v="2464"/>
    <x v="1"/>
    <s v="Joe George"/>
    <s v="Delivery Truck"/>
    <x v="2"/>
    <x v="2"/>
    <s v="Tables"/>
    <s v="Jumbo Box"/>
    <x v="774"/>
    <n v="0.68"/>
    <n v="-0.20008478263921059"/>
    <s v="United States"/>
    <x v="2"/>
    <x v="15"/>
    <s v="Bossier City"/>
    <n v="71111"/>
    <x v="129"/>
    <x v="4"/>
    <s v="2015"/>
    <d v="2015-05-11T00:00:00"/>
    <n v="-570.16960000000006"/>
    <n v="16"/>
    <n v="2849.64"/>
    <n v="88713"/>
    <x v="0"/>
    <x v="4"/>
  </r>
  <r>
    <n v="24995"/>
    <s v="Low"/>
    <n v="0.02"/>
    <n v="3.8"/>
    <n v="1.49"/>
    <n v="2935"/>
    <x v="0"/>
    <s v="Shirley Riley"/>
    <s v="Regular Air"/>
    <x v="0"/>
    <x v="0"/>
    <s v="Binders and Binder Accessories"/>
    <s v="Small Box"/>
    <x v="385"/>
    <n v="0.38"/>
    <n v="0.35728250244379273"/>
    <s v="United States"/>
    <x v="3"/>
    <x v="35"/>
    <s v="Boston"/>
    <n v="2215"/>
    <x v="129"/>
    <x v="4"/>
    <s v="2015"/>
    <d v="2015-05-15T00:00:00"/>
    <n v="7.31"/>
    <n v="5"/>
    <n v="20.46"/>
    <n v="87617"/>
    <x v="0"/>
    <x v="4"/>
  </r>
  <r>
    <n v="19464"/>
    <s v="Not Specified"/>
    <n v="0.03"/>
    <n v="95.99"/>
    <n v="35"/>
    <n v="3388"/>
    <x v="0"/>
    <s v="Aaron Shaffer"/>
    <s v="Regular Air"/>
    <x v="3"/>
    <x v="0"/>
    <s v="Storage &amp; Organization"/>
    <s v="Large Box"/>
    <x v="5"/>
    <m/>
    <n v="7.4903871948493309E-2"/>
    <s v="United States"/>
    <x v="1"/>
    <x v="7"/>
    <s v="Fairfield"/>
    <n v="94533"/>
    <x v="129"/>
    <x v="4"/>
    <s v="2015"/>
    <d v="2015-05-12T00:00:00"/>
    <n v="67.012000000000057"/>
    <n v="9"/>
    <n v="894.64"/>
    <n v="90154"/>
    <x v="0"/>
    <x v="4"/>
  </r>
  <r>
    <n v="24844"/>
    <s v="Medium"/>
    <n v="0.09"/>
    <n v="78.69"/>
    <n v="19.989999999999998"/>
    <n v="14"/>
    <x v="1"/>
    <s v="Gwendolyn F Tyson"/>
    <s v="Regular Air"/>
    <x v="0"/>
    <x v="2"/>
    <s v="Office Furnishings"/>
    <s v="Small Box"/>
    <x v="391"/>
    <n v="0.43"/>
    <n v="0.69"/>
    <s v="United States"/>
    <x v="0"/>
    <x v="11"/>
    <s v="Prior Lake"/>
    <n v="55372"/>
    <x v="130"/>
    <x v="4"/>
    <s v="2015"/>
    <d v="2015-05-14T00:00:00"/>
    <n v="803.47050000000002"/>
    <n v="16"/>
    <n v="1164.45"/>
    <n v="86838"/>
    <x v="0"/>
    <x v="4"/>
  </r>
  <r>
    <n v="24846"/>
    <s v="Medium"/>
    <n v="0.08"/>
    <n v="3.28"/>
    <n v="2.31"/>
    <n v="14"/>
    <x v="1"/>
    <s v="Gwendolyn F Tyson"/>
    <s v="Regular Air"/>
    <x v="0"/>
    <x v="0"/>
    <s v="Pens &amp; Art Supplies"/>
    <s v="Wrap Bag"/>
    <x v="775"/>
    <n v="0.56000000000000005"/>
    <n v="-1.0809716599190284"/>
    <s v="United States"/>
    <x v="0"/>
    <x v="11"/>
    <s v="Prior Lake"/>
    <n v="55372"/>
    <x v="130"/>
    <x v="4"/>
    <s v="2015"/>
    <d v="2015-05-13T00:00:00"/>
    <n v="-24.03"/>
    <n v="7"/>
    <n v="22.23"/>
    <n v="86838"/>
    <x v="0"/>
    <x v="4"/>
  </r>
  <r>
    <n v="24847"/>
    <s v="Medium"/>
    <n v="0.05"/>
    <n v="3.28"/>
    <n v="4.2"/>
    <n v="14"/>
    <x v="1"/>
    <s v="Gwendolyn F Tyson"/>
    <s v="Regular Air"/>
    <x v="0"/>
    <x v="0"/>
    <s v="Pens &amp; Art Supplies"/>
    <s v="Wrap Bag"/>
    <x v="776"/>
    <n v="0.56000000000000005"/>
    <n v="-2.6468906361686919"/>
    <s v="United States"/>
    <x v="0"/>
    <x v="11"/>
    <s v="Prior Lake"/>
    <n v="55372"/>
    <x v="130"/>
    <x v="4"/>
    <s v="2015"/>
    <d v="2015-05-13T00:00:00"/>
    <n v="-37.03"/>
    <n v="4"/>
    <n v="13.99"/>
    <n v="86838"/>
    <x v="0"/>
    <x v="4"/>
  </r>
  <r>
    <n v="24848"/>
    <s v="Medium"/>
    <n v="0.05"/>
    <n v="3.58"/>
    <n v="1.63"/>
    <n v="14"/>
    <x v="1"/>
    <s v="Gwendolyn F Tyson"/>
    <s v="Regular Air"/>
    <x v="0"/>
    <x v="0"/>
    <s v="Rubber Bands"/>
    <s v="Wrap Bag"/>
    <x v="706"/>
    <n v="0.36"/>
    <n v="-4.978962131837307E-2"/>
    <s v="United States"/>
    <x v="0"/>
    <x v="11"/>
    <s v="Prior Lake"/>
    <n v="55372"/>
    <x v="130"/>
    <x v="4"/>
    <s v="2015"/>
    <d v="2015-05-13T00:00:00"/>
    <n v="-0.71"/>
    <n v="4"/>
    <n v="14.26"/>
    <n v="86838"/>
    <x v="0"/>
    <x v="4"/>
  </r>
  <r>
    <n v="21848"/>
    <s v="Not Specified"/>
    <n v="0.08"/>
    <n v="128.24"/>
    <n v="12.65"/>
    <n v="1267"/>
    <x v="1"/>
    <s v="Rosemary Branch"/>
    <s v="Regular Air"/>
    <x v="3"/>
    <x v="2"/>
    <s v="Chairs &amp; Chairmats"/>
    <s v="Medium Box"/>
    <x v="286"/>
    <m/>
    <n v="-1.0352144962340355"/>
    <s v="United States"/>
    <x v="2"/>
    <x v="9"/>
    <s v="Boca Raton"/>
    <n v="33433"/>
    <x v="130"/>
    <x v="4"/>
    <s v="2015"/>
    <d v="2015-05-13T00:00:00"/>
    <n v="-379.34399999999999"/>
    <n v="3"/>
    <n v="366.44"/>
    <n v="89515"/>
    <x v="0"/>
    <x v="4"/>
  </r>
  <r>
    <n v="21849"/>
    <s v="Not Specified"/>
    <n v="0.04"/>
    <n v="5.98"/>
    <n v="4.38"/>
    <n v="1267"/>
    <x v="1"/>
    <s v="Rosemary Branch"/>
    <s v="Regular Air"/>
    <x v="3"/>
    <x v="1"/>
    <s v="Computer Peripherals"/>
    <s v="Small Pack"/>
    <x v="777"/>
    <n v="0.75"/>
    <n v="-21.825146953405017"/>
    <s v="United States"/>
    <x v="2"/>
    <x v="9"/>
    <s v="Boca Raton"/>
    <n v="33433"/>
    <x v="130"/>
    <x v="4"/>
    <s v="2015"/>
    <d v="2015-05-14T00:00:00"/>
    <n v="-1522.3039999999999"/>
    <n v="11"/>
    <n v="69.75"/>
    <n v="89515"/>
    <x v="0"/>
    <x v="4"/>
  </r>
  <r>
    <n v="22007"/>
    <s v="Critical"/>
    <n v="0.03"/>
    <n v="223.98"/>
    <n v="15.01"/>
    <n v="1671"/>
    <x v="1"/>
    <s v="Mitchell Ross"/>
    <s v="Regular Air"/>
    <x v="0"/>
    <x v="0"/>
    <s v="Binders and Binder Accessories"/>
    <s v="Small Box"/>
    <x v="778"/>
    <n v="0.38"/>
    <n v="1.4256919522147386E-4"/>
    <s v="United States"/>
    <x v="2"/>
    <x v="25"/>
    <s v="Burke"/>
    <n v="22015"/>
    <x v="130"/>
    <x v="4"/>
    <s v="2015"/>
    <d v="2015-05-13T00:00:00"/>
    <n v="0.69599999999999995"/>
    <n v="21"/>
    <n v="4881.84"/>
    <n v="86725"/>
    <x v="0"/>
    <x v="4"/>
  </r>
  <r>
    <n v="18199"/>
    <s v="Medium"/>
    <n v="0"/>
    <n v="9.27"/>
    <n v="4.3899999999999997"/>
    <n v="1826"/>
    <x v="1"/>
    <s v="Kate Peck"/>
    <s v="Regular Air"/>
    <x v="3"/>
    <x v="0"/>
    <s v="Paper"/>
    <s v="Wrap Bag"/>
    <x v="779"/>
    <n v="0.38"/>
    <n v="-0.71455399061032865"/>
    <s v="United States"/>
    <x v="0"/>
    <x v="20"/>
    <s v="Bettendorf"/>
    <n v="52722"/>
    <x v="130"/>
    <x v="4"/>
    <s v="2015"/>
    <d v="2015-05-14T00:00:00"/>
    <n v="-7.61"/>
    <n v="1"/>
    <n v="10.65"/>
    <n v="86959"/>
    <x v="0"/>
    <x v="4"/>
  </r>
  <r>
    <n v="18664"/>
    <s v="Medium"/>
    <n v="0.03"/>
    <n v="162.93"/>
    <n v="19.989999999999998"/>
    <n v="578"/>
    <x v="0"/>
    <s v="Evan K Bullard"/>
    <s v="Regular Air"/>
    <x v="3"/>
    <x v="0"/>
    <s v="Envelopes"/>
    <s v="Small Box"/>
    <x v="780"/>
    <n v="0.39"/>
    <n v="0.56823292238505074"/>
    <s v="United States"/>
    <x v="3"/>
    <x v="22"/>
    <s v="Naugatuck"/>
    <n v="6770"/>
    <x v="131"/>
    <x v="4"/>
    <s v="2015"/>
    <d v="2015-05-14T00:00:00"/>
    <n v="293.14"/>
    <n v="3"/>
    <n v="515.88"/>
    <n v="88644"/>
    <x v="0"/>
    <x v="4"/>
  </r>
  <r>
    <n v="18665"/>
    <s v="Medium"/>
    <n v="0.01"/>
    <n v="11.58"/>
    <n v="5.72"/>
    <n v="579"/>
    <x v="0"/>
    <s v="Marlene Abrams"/>
    <s v="Regular Air"/>
    <x v="3"/>
    <x v="0"/>
    <s v="Envelopes"/>
    <s v="Small Box"/>
    <x v="193"/>
    <n v="0.35"/>
    <n v="-0.26376695929768557"/>
    <s v="United States"/>
    <x v="3"/>
    <x v="22"/>
    <s v="Seymour"/>
    <n v="6478"/>
    <x v="131"/>
    <x v="4"/>
    <s v="2015"/>
    <d v="2015-05-15T00:00:00"/>
    <n v="-6.61"/>
    <n v="2"/>
    <n v="25.06"/>
    <n v="88644"/>
    <x v="0"/>
    <x v="4"/>
  </r>
  <r>
    <n v="18662"/>
    <s v="Medium"/>
    <n v="0.01"/>
    <n v="55.99"/>
    <n v="5"/>
    <n v="580"/>
    <x v="0"/>
    <s v="Kathryn Patrick"/>
    <s v="Regular Air"/>
    <x v="3"/>
    <x v="1"/>
    <s v="Telephones and Communication"/>
    <s v="Small Pack"/>
    <x v="624"/>
    <n v="0.8"/>
    <n v="-9.9510583840619823E-2"/>
    <s v="United States"/>
    <x v="3"/>
    <x v="30"/>
    <s v="Auburn"/>
    <n v="4210"/>
    <x v="131"/>
    <x v="4"/>
    <s v="2015"/>
    <d v="2015-05-14T00:00:00"/>
    <n v="-57.541000000000004"/>
    <n v="12"/>
    <n v="578.24"/>
    <n v="88644"/>
    <x v="0"/>
    <x v="4"/>
  </r>
  <r>
    <n v="18663"/>
    <s v="Medium"/>
    <n v="0.06"/>
    <n v="13.9"/>
    <n v="7.59"/>
    <n v="585"/>
    <x v="0"/>
    <s v="William Larson"/>
    <s v="Regular Air"/>
    <x v="3"/>
    <x v="0"/>
    <s v="Scissors, Rulers and Trimmers"/>
    <s v="Small Pack"/>
    <x v="767"/>
    <n v="0.56000000000000005"/>
    <n v="-0.39653857436198303"/>
    <s v="United States"/>
    <x v="3"/>
    <x v="47"/>
    <s v="Concord"/>
    <n v="3301"/>
    <x v="131"/>
    <x v="4"/>
    <s v="2015"/>
    <d v="2015-05-14T00:00:00"/>
    <n v="-67.59"/>
    <n v="12"/>
    <n v="170.45"/>
    <n v="88644"/>
    <x v="0"/>
    <x v="4"/>
  </r>
  <r>
    <n v="23104"/>
    <s v="Not Specified"/>
    <n v="0.06"/>
    <n v="30.42"/>
    <n v="8.65"/>
    <n v="1085"/>
    <x v="1"/>
    <s v="Ted Dunlap"/>
    <s v="Regular Air"/>
    <x v="3"/>
    <x v="1"/>
    <s v="Computer Peripherals"/>
    <s v="Small Box"/>
    <x v="111"/>
    <n v="0.74"/>
    <n v="-0.51528878822197055"/>
    <s v="United States"/>
    <x v="3"/>
    <x v="8"/>
    <s v="Deer Park"/>
    <n v="11729"/>
    <x v="131"/>
    <x v="4"/>
    <s v="2015"/>
    <d v="2015-05-15T00:00:00"/>
    <n v="-159.25"/>
    <n v="10"/>
    <n v="309.05"/>
    <n v="86124"/>
    <x v="0"/>
    <x v="4"/>
  </r>
  <r>
    <n v="23105"/>
    <s v="Not Specified"/>
    <n v="0.02"/>
    <n v="37.94"/>
    <n v="5.08"/>
    <n v="1085"/>
    <x v="1"/>
    <s v="Ted Dunlap"/>
    <s v="Regular Air"/>
    <x v="3"/>
    <x v="0"/>
    <s v="Paper"/>
    <s v="Wrap Bag"/>
    <x v="354"/>
    <n v="0.38"/>
    <n v="0.69"/>
    <s v="United States"/>
    <x v="3"/>
    <x v="8"/>
    <s v="Deer Park"/>
    <n v="11729"/>
    <x v="131"/>
    <x v="4"/>
    <s v="2015"/>
    <d v="2015-05-14T00:00:00"/>
    <n v="206.517"/>
    <n v="8"/>
    <n v="299.3"/>
    <n v="86124"/>
    <x v="0"/>
    <x v="4"/>
  </r>
  <r>
    <n v="19852"/>
    <s v="High"/>
    <n v="0.08"/>
    <n v="2.62"/>
    <n v="0.8"/>
    <n v="1389"/>
    <x v="1"/>
    <s v="Jean Khan"/>
    <s v="Express Air"/>
    <x v="0"/>
    <x v="0"/>
    <s v="Rubber Bands"/>
    <s v="Wrap Bag"/>
    <x v="677"/>
    <n v="0.39"/>
    <n v="0.69"/>
    <s v="United States"/>
    <x v="1"/>
    <x v="7"/>
    <s v="Menlo Park"/>
    <n v="94025"/>
    <x v="131"/>
    <x v="4"/>
    <s v="2015"/>
    <d v="2015-05-15T00:00:00"/>
    <n v="21.769499999999997"/>
    <n v="12"/>
    <n v="31.55"/>
    <n v="88728"/>
    <x v="0"/>
    <x v="4"/>
  </r>
  <r>
    <n v="21852"/>
    <s v="Medium"/>
    <n v="0"/>
    <n v="25.38"/>
    <n v="8.99"/>
    <n v="3257"/>
    <x v="1"/>
    <s v="Sharon Marcus"/>
    <s v="Regular Air"/>
    <x v="2"/>
    <x v="2"/>
    <s v="Office Furnishings"/>
    <s v="Small Pack"/>
    <x v="755"/>
    <n v="0.5"/>
    <n v="0.67151811082080493"/>
    <s v="United States"/>
    <x v="1"/>
    <x v="6"/>
    <s v="Longview"/>
    <n v="98632"/>
    <x v="131"/>
    <x v="4"/>
    <s v="2015"/>
    <d v="2015-05-15T00:00:00"/>
    <n v="470.33799999999997"/>
    <n v="26"/>
    <n v="700.41"/>
    <n v="88826"/>
    <x v="0"/>
    <x v="4"/>
  </r>
  <r>
    <n v="22329"/>
    <s v="Critical"/>
    <n v="0.01"/>
    <n v="95.99"/>
    <n v="4.9000000000000004"/>
    <n v="156"/>
    <x v="1"/>
    <s v="Diana Xu"/>
    <s v="Regular Air"/>
    <x v="3"/>
    <x v="1"/>
    <s v="Telephones and Communication"/>
    <s v="Small Box"/>
    <x v="241"/>
    <n v="0.56000000000000005"/>
    <n v="0.679833917415816"/>
    <s v="United States"/>
    <x v="1"/>
    <x v="1"/>
    <s v="Fort Collins"/>
    <n v="80525"/>
    <x v="132"/>
    <x v="4"/>
    <s v="2015"/>
    <d v="2015-05-15T00:00:00"/>
    <n v="713.88"/>
    <n v="13"/>
    <n v="1050.08"/>
    <n v="87671"/>
    <x v="0"/>
    <x v="4"/>
  </r>
  <r>
    <n v="19107"/>
    <s v="Low"/>
    <n v="0.08"/>
    <n v="4.8899999999999997"/>
    <n v="4.93"/>
    <n v="353"/>
    <x v="1"/>
    <s v="Bonnie Chambers"/>
    <s v="Express Air"/>
    <x v="1"/>
    <x v="1"/>
    <s v="Computer Peripherals"/>
    <s v="Small Pack"/>
    <x v="330"/>
    <n v="0.66"/>
    <n v="-1.9519820670127417"/>
    <s v="United States"/>
    <x v="1"/>
    <x v="41"/>
    <s v="Glendale"/>
    <n v="85301"/>
    <x v="132"/>
    <x v="4"/>
    <s v="2015"/>
    <d v="2015-05-14T00:00:00"/>
    <n v="-165.45"/>
    <n v="17"/>
    <n v="84.76"/>
    <n v="89647"/>
    <x v="0"/>
    <x v="4"/>
  </r>
  <r>
    <n v="19108"/>
    <s v="Low"/>
    <n v="7.0000000000000007E-2"/>
    <n v="6.68"/>
    <n v="6.92"/>
    <n v="353"/>
    <x v="1"/>
    <s v="Bonnie Chambers"/>
    <s v="Regular Air"/>
    <x v="1"/>
    <x v="0"/>
    <s v="Paper"/>
    <s v="Small Box"/>
    <x v="781"/>
    <n v="0.37"/>
    <n v="-1.346051125524609"/>
    <s v="United States"/>
    <x v="1"/>
    <x v="41"/>
    <s v="Glendale"/>
    <n v="85301"/>
    <x v="132"/>
    <x v="4"/>
    <s v="2015"/>
    <d v="2015-05-21T00:00:00"/>
    <n v="-141.12"/>
    <n v="16"/>
    <n v="104.84"/>
    <n v="89647"/>
    <x v="0"/>
    <x v="4"/>
  </r>
  <r>
    <n v="26315"/>
    <s v="Critical"/>
    <n v="7.0000000000000007E-2"/>
    <n v="152.47999999999999"/>
    <n v="6.5"/>
    <n v="497"/>
    <x v="0"/>
    <s v="Steve McKee"/>
    <s v="Regular Air"/>
    <x v="0"/>
    <x v="1"/>
    <s v="Computer Peripherals"/>
    <s v="Small Box"/>
    <x v="579"/>
    <n v="0.74"/>
    <n v="3.3943533715622157E-2"/>
    <s v="United States"/>
    <x v="2"/>
    <x v="34"/>
    <s v="Murfreesboro"/>
    <n v="37130"/>
    <x v="132"/>
    <x v="4"/>
    <s v="2015"/>
    <d v="2015-05-16T00:00:00"/>
    <n v="171.83879999999999"/>
    <n v="35"/>
    <n v="5062.49"/>
    <n v="90706"/>
    <x v="0"/>
    <x v="4"/>
  </r>
  <r>
    <n v="20811"/>
    <s v="Medium"/>
    <n v="0.05"/>
    <n v="59.78"/>
    <n v="10.29"/>
    <n v="539"/>
    <x v="0"/>
    <s v="Alice Coley"/>
    <s v="Regular Air"/>
    <x v="0"/>
    <x v="0"/>
    <s v="Binders and Binder Accessories"/>
    <s v="Small Box"/>
    <x v="782"/>
    <n v="0.39"/>
    <n v="0.38488190306159387"/>
    <s v="United States"/>
    <x v="0"/>
    <x v="12"/>
    <s v="Urbana"/>
    <n v="61801"/>
    <x v="132"/>
    <x v="4"/>
    <s v="2015"/>
    <d v="2015-05-15T00:00:00"/>
    <n v="159.52970000000005"/>
    <n v="7"/>
    <n v="414.49"/>
    <n v="91174"/>
    <x v="0"/>
    <x v="4"/>
  </r>
  <r>
    <n v="20812"/>
    <s v="Medium"/>
    <n v="0.08"/>
    <n v="20.99"/>
    <n v="1.25"/>
    <n v="540"/>
    <x v="1"/>
    <s v="Ruth Lamm"/>
    <s v="Regular Air"/>
    <x v="0"/>
    <x v="1"/>
    <s v="Telephones and Communication"/>
    <s v="Small Pack"/>
    <x v="783"/>
    <n v="0.83"/>
    <n v="3.2726692073495302E-2"/>
    <s v="United States"/>
    <x v="0"/>
    <x v="12"/>
    <s v="Vernon Hills"/>
    <n v="60061"/>
    <x v="132"/>
    <x v="4"/>
    <s v="2015"/>
    <d v="2015-05-16T00:00:00"/>
    <n v="15.371400000000008"/>
    <n v="28"/>
    <n v="469.69"/>
    <n v="91174"/>
    <x v="0"/>
    <x v="4"/>
  </r>
  <r>
    <n v="19480"/>
    <s v="Critical"/>
    <n v="0"/>
    <n v="5.28"/>
    <n v="5.61"/>
    <n v="910"/>
    <x v="0"/>
    <s v="Carla Hauser"/>
    <s v="Regular Air"/>
    <x v="3"/>
    <x v="0"/>
    <s v="Paper"/>
    <s v="Small Box"/>
    <x v="723"/>
    <n v="0.4"/>
    <n v="-1.7500821018062396"/>
    <s v="United States"/>
    <x v="2"/>
    <x v="4"/>
    <s v="Texarkana"/>
    <n v="71854"/>
    <x v="132"/>
    <x v="4"/>
    <s v="2015"/>
    <d v="2015-05-14T00:00:00"/>
    <n v="-149.21199999999999"/>
    <n v="15"/>
    <n v="85.26"/>
    <n v="90187"/>
    <x v="0"/>
    <x v="4"/>
  </r>
  <r>
    <n v="24737"/>
    <s v="Medium"/>
    <n v="0.02"/>
    <n v="15.94"/>
    <n v="5.45"/>
    <n v="1069"/>
    <x v="0"/>
    <s v="Pam Bennett"/>
    <s v="Regular Air"/>
    <x v="1"/>
    <x v="0"/>
    <s v="Pens &amp; Art Supplies"/>
    <s v="Small Pack"/>
    <x v="784"/>
    <n v="0.55000000000000004"/>
    <n v="0.21015142848541413"/>
    <s v="United States"/>
    <x v="0"/>
    <x v="12"/>
    <s v="Carbondale"/>
    <n v="62901"/>
    <x v="132"/>
    <x v="4"/>
    <s v="2015"/>
    <d v="2015-05-15T00:00:00"/>
    <n v="139.61200000000002"/>
    <n v="41"/>
    <n v="664.34"/>
    <n v="87110"/>
    <x v="0"/>
    <x v="4"/>
  </r>
  <r>
    <n v="23890"/>
    <s v="High"/>
    <n v="0.05"/>
    <n v="26.48"/>
    <n v="6.93"/>
    <n v="18"/>
    <x v="0"/>
    <s v="Laurie Hanna"/>
    <s v="Regular Air"/>
    <x v="0"/>
    <x v="2"/>
    <s v="Office Furnishings"/>
    <s v="Small Box"/>
    <x v="785"/>
    <n v="0.49"/>
    <n v="0.69"/>
    <s v="United States"/>
    <x v="1"/>
    <x v="24"/>
    <s v="Helena"/>
    <n v="59601"/>
    <x v="133"/>
    <x v="4"/>
    <s v="2015"/>
    <d v="2015-05-16T00:00:00"/>
    <n v="314.48129999999998"/>
    <n v="17"/>
    <n v="455.77"/>
    <n v="90031"/>
    <x v="0"/>
    <x v="4"/>
  </r>
  <r>
    <n v="5890"/>
    <s v="High"/>
    <n v="0.05"/>
    <n v="26.48"/>
    <n v="6.93"/>
    <n v="21"/>
    <x v="1"/>
    <s v="Tony Wilkins Winters"/>
    <s v="Regular Air"/>
    <x v="0"/>
    <x v="2"/>
    <s v="Office Furnishings"/>
    <s v="Small Box"/>
    <x v="785"/>
    <n v="0.49"/>
    <n v="0.20481805732433167"/>
    <s v="United States"/>
    <x v="3"/>
    <x v="8"/>
    <s v="New York City"/>
    <n v="10012"/>
    <x v="133"/>
    <x v="4"/>
    <s v="2015"/>
    <d v="2015-05-16T00:00:00"/>
    <n v="384.38"/>
    <n v="70"/>
    <n v="1876.69"/>
    <n v="41793"/>
    <x v="0"/>
    <x v="4"/>
  </r>
  <r>
    <n v="19823"/>
    <s v="Medium"/>
    <n v="0.08"/>
    <n v="6.48"/>
    <n v="7.03"/>
    <n v="266"/>
    <x v="1"/>
    <s v="Ross Frederick"/>
    <s v="Regular Air"/>
    <x v="3"/>
    <x v="0"/>
    <s v="Paper"/>
    <s v="Small Box"/>
    <x v="786"/>
    <n v="0.37"/>
    <n v="0.13162393162393177"/>
    <s v="United States"/>
    <x v="0"/>
    <x v="19"/>
    <s v="San Antonio"/>
    <n v="78207"/>
    <x v="133"/>
    <x v="4"/>
    <s v="2015"/>
    <d v="2015-05-16T00:00:00"/>
    <n v="8.9320000000000093"/>
    <n v="10"/>
    <n v="67.86"/>
    <n v="90594"/>
    <x v="0"/>
    <x v="4"/>
  </r>
  <r>
    <n v="19824"/>
    <s v="Medium"/>
    <n v="0.01"/>
    <n v="20.34"/>
    <n v="35"/>
    <n v="266"/>
    <x v="1"/>
    <s v="Ross Frederick"/>
    <s v="Regular Air"/>
    <x v="3"/>
    <x v="0"/>
    <s v="Storage &amp; Organization"/>
    <s v="Large Box"/>
    <x v="70"/>
    <n v="0.84"/>
    <n v="0.30729846911465603"/>
    <s v="United States"/>
    <x v="0"/>
    <x v="19"/>
    <s v="San Antonio"/>
    <n v="78207"/>
    <x v="133"/>
    <x v="4"/>
    <s v="2015"/>
    <d v="2015-05-16T00:00:00"/>
    <n v="229.63800000000015"/>
    <n v="33"/>
    <n v="747.28"/>
    <n v="90594"/>
    <x v="0"/>
    <x v="4"/>
  </r>
  <r>
    <n v="1147"/>
    <s v="Medium"/>
    <n v="0.08"/>
    <n v="2.94"/>
    <n v="0.96"/>
    <n v="491"/>
    <x v="1"/>
    <s v="Toni Swanson"/>
    <s v="Regular Air"/>
    <x v="2"/>
    <x v="0"/>
    <s v="Pens &amp; Art Supplies"/>
    <s v="Wrap Bag"/>
    <x v="265"/>
    <n v="0.57999999999999996"/>
    <n v="-3.1784107946026985E-2"/>
    <s v="United States"/>
    <x v="3"/>
    <x v="8"/>
    <s v="New York City"/>
    <n v="10154"/>
    <x v="133"/>
    <x v="4"/>
    <s v="2015"/>
    <d v="2015-05-17T00:00:00"/>
    <n v="-2.12"/>
    <n v="23"/>
    <n v="66.7"/>
    <n v="8353"/>
    <x v="0"/>
    <x v="4"/>
  </r>
  <r>
    <n v="19146"/>
    <s v="Medium"/>
    <n v="0.06"/>
    <n v="8.32"/>
    <n v="2.38"/>
    <n v="494"/>
    <x v="1"/>
    <s v="Jimmy Alston Holder"/>
    <s v="Regular Air"/>
    <x v="2"/>
    <x v="1"/>
    <s v="Computer Peripherals"/>
    <s v="Small Pack"/>
    <x v="470"/>
    <n v="0.74"/>
    <n v="-0.36174205016788469"/>
    <s v="United States"/>
    <x v="1"/>
    <x v="6"/>
    <s v="Seattle"/>
    <n v="98115"/>
    <x v="133"/>
    <x v="4"/>
    <s v="2015"/>
    <d v="2015-05-17T00:00:00"/>
    <n v="-36.630000000000003"/>
    <n v="12"/>
    <n v="101.26"/>
    <n v="88905"/>
    <x v="0"/>
    <x v="4"/>
  </r>
  <r>
    <n v="19147"/>
    <s v="Medium"/>
    <n v="0.08"/>
    <n v="2.94"/>
    <n v="0.96"/>
    <n v="494"/>
    <x v="1"/>
    <s v="Jimmy Alston Holder"/>
    <s v="Regular Air"/>
    <x v="2"/>
    <x v="0"/>
    <s v="Pens &amp; Art Supplies"/>
    <s v="Wrap Bag"/>
    <x v="265"/>
    <n v="0.57999999999999996"/>
    <n v="-0.12183908045977013"/>
    <s v="United States"/>
    <x v="1"/>
    <x v="6"/>
    <s v="Seattle"/>
    <n v="98115"/>
    <x v="133"/>
    <x v="4"/>
    <s v="2015"/>
    <d v="2015-05-17T00:00:00"/>
    <n v="-2.12"/>
    <n v="6"/>
    <n v="17.399999999999999"/>
    <n v="88905"/>
    <x v="0"/>
    <x v="4"/>
  </r>
  <r>
    <n v="18921"/>
    <s v="Critical"/>
    <n v="0.02"/>
    <n v="39.06"/>
    <n v="10.55"/>
    <n v="1023"/>
    <x v="1"/>
    <s v="Glen Newman"/>
    <s v="Regular Air"/>
    <x v="0"/>
    <x v="0"/>
    <s v="Binders and Binder Accessories"/>
    <s v="Small Box"/>
    <x v="66"/>
    <n v="0.37"/>
    <n v="0.69"/>
    <s v="United States"/>
    <x v="3"/>
    <x v="29"/>
    <s v="Wilkinsburg"/>
    <n v="15221"/>
    <x v="133"/>
    <x v="4"/>
    <s v="2015"/>
    <d v="2015-05-15T00:00:00"/>
    <n v="442.0899"/>
    <n v="16"/>
    <n v="640.71"/>
    <n v="88633"/>
    <x v="0"/>
    <x v="4"/>
  </r>
  <r>
    <n v="18922"/>
    <s v="Critical"/>
    <n v="0.1"/>
    <n v="37.700000000000003"/>
    <n v="2.99"/>
    <n v="1023"/>
    <x v="1"/>
    <s v="Glen Newman"/>
    <s v="Regular Air"/>
    <x v="0"/>
    <x v="0"/>
    <s v="Binders and Binder Accessories"/>
    <s v="Small Box"/>
    <x v="787"/>
    <n v="0.35"/>
    <n v="0.69"/>
    <s v="United States"/>
    <x v="3"/>
    <x v="29"/>
    <s v="Wilkinsburg"/>
    <n v="15221"/>
    <x v="133"/>
    <x v="4"/>
    <s v="2015"/>
    <d v="2015-05-16T00:00:00"/>
    <n v="455.12399999999997"/>
    <n v="18"/>
    <n v="659.6"/>
    <n v="88633"/>
    <x v="0"/>
    <x v="4"/>
  </r>
  <r>
    <n v="20554"/>
    <s v="High"/>
    <n v="0.01"/>
    <n v="30.98"/>
    <n v="6.5"/>
    <n v="1989"/>
    <x v="1"/>
    <s v="David Weaver"/>
    <s v="Regular Air"/>
    <x v="3"/>
    <x v="1"/>
    <s v="Computer Peripherals"/>
    <s v="Small Box"/>
    <x v="788"/>
    <n v="0.64"/>
    <n v="0.12739081377108732"/>
    <s v="United States"/>
    <x v="1"/>
    <x v="16"/>
    <s v="Holladay"/>
    <n v="84117"/>
    <x v="133"/>
    <x v="4"/>
    <s v="2015"/>
    <d v="2015-05-16T00:00:00"/>
    <n v="46.29"/>
    <n v="11"/>
    <n v="363.37"/>
    <n v="90001"/>
    <x v="0"/>
    <x v="4"/>
  </r>
  <r>
    <n v="20555"/>
    <s v="High"/>
    <n v="0.01"/>
    <n v="40.99"/>
    <n v="19.989999999999998"/>
    <n v="1989"/>
    <x v="1"/>
    <s v="David Weaver"/>
    <s v="Regular Air"/>
    <x v="3"/>
    <x v="0"/>
    <s v="Paper"/>
    <s v="Small Box"/>
    <x v="400"/>
    <n v="0.36"/>
    <n v="0.36981799271970878"/>
    <s v="United States"/>
    <x v="1"/>
    <x v="16"/>
    <s v="Holladay"/>
    <n v="84117"/>
    <x v="133"/>
    <x v="4"/>
    <s v="2015"/>
    <d v="2015-05-18T00:00:00"/>
    <n v="177.79"/>
    <n v="11"/>
    <n v="480.75"/>
    <n v="90001"/>
    <x v="0"/>
    <x v="4"/>
  </r>
  <r>
    <n v="19381"/>
    <s v="Not Specified"/>
    <n v="0.08"/>
    <n v="73.98"/>
    <n v="4"/>
    <n v="3041"/>
    <x v="1"/>
    <s v="Carrie Duke"/>
    <s v="Regular Air"/>
    <x v="3"/>
    <x v="1"/>
    <s v="Computer Peripherals"/>
    <s v="Small Box"/>
    <x v="235"/>
    <n v="0.77"/>
    <n v="8.2222617143534085E-2"/>
    <s v="United States"/>
    <x v="0"/>
    <x v="38"/>
    <s v="Garden City"/>
    <n v="67846"/>
    <x v="133"/>
    <x v="4"/>
    <s v="2015"/>
    <d v="2015-05-18T00:00:00"/>
    <n v="97.159999999999926"/>
    <n v="17"/>
    <n v="1181.67"/>
    <n v="86102"/>
    <x v="0"/>
    <x v="4"/>
  </r>
  <r>
    <n v="19382"/>
    <s v="Not Specified"/>
    <n v="0.02"/>
    <n v="3.68"/>
    <n v="1.32"/>
    <n v="3041"/>
    <x v="1"/>
    <s v="Carrie Duke"/>
    <s v="Regular Air"/>
    <x v="3"/>
    <x v="0"/>
    <s v="Scissors, Rulers and Trimmers"/>
    <s v="Wrap Bag"/>
    <x v="789"/>
    <n v="0.83"/>
    <n v="-0.68994320080187099"/>
    <s v="United States"/>
    <x v="0"/>
    <x v="38"/>
    <s v="Garden City"/>
    <n v="67846"/>
    <x v="133"/>
    <x v="4"/>
    <s v="2015"/>
    <d v="2015-05-17T00:00:00"/>
    <n v="-20.65"/>
    <n v="8"/>
    <n v="29.93"/>
    <n v="86102"/>
    <x v="0"/>
    <x v="4"/>
  </r>
  <r>
    <n v="25762"/>
    <s v="Critical"/>
    <n v="0.04"/>
    <n v="18.97"/>
    <n v="9.5399999999999991"/>
    <n v="136"/>
    <x v="1"/>
    <s v="Dale Gillespie"/>
    <s v="Regular Air"/>
    <x v="0"/>
    <x v="0"/>
    <s v="Paper"/>
    <s v="Small Box"/>
    <x v="143"/>
    <n v="0.37"/>
    <n v="2.9880086494987249E-2"/>
    <s v="United States"/>
    <x v="1"/>
    <x v="7"/>
    <s v="Petaluma"/>
    <n v="94952"/>
    <x v="134"/>
    <x v="4"/>
    <s v="2015"/>
    <d v="2015-05-17T00:00:00"/>
    <n v="3.0400000000000027"/>
    <n v="5"/>
    <n v="101.74"/>
    <n v="88534"/>
    <x v="0"/>
    <x v="4"/>
  </r>
  <r>
    <n v="25764"/>
    <s v="Critical"/>
    <n v="0.09"/>
    <n v="10.98"/>
    <n v="3.37"/>
    <n v="136"/>
    <x v="1"/>
    <s v="Dale Gillespie"/>
    <s v="Regular Air"/>
    <x v="0"/>
    <x v="0"/>
    <s v="Scissors, Rulers and Trimmers"/>
    <s v="Small Pack"/>
    <x v="678"/>
    <n v="0.56999999999999995"/>
    <n v="3.2016090866067222E-2"/>
    <s v="United States"/>
    <x v="1"/>
    <x v="7"/>
    <s v="Petaluma"/>
    <n v="94952"/>
    <x v="134"/>
    <x v="4"/>
    <s v="2015"/>
    <d v="2015-05-17T00:00:00"/>
    <n v="2.7060000000000013"/>
    <n v="8"/>
    <n v="84.52"/>
    <n v="88534"/>
    <x v="0"/>
    <x v="4"/>
  </r>
  <r>
    <n v="21411"/>
    <s v="Critical"/>
    <n v="7.0000000000000007E-2"/>
    <n v="279.48"/>
    <n v="35"/>
    <n v="688"/>
    <x v="1"/>
    <s v="Ashley Reese"/>
    <s v="Regular Air"/>
    <x v="0"/>
    <x v="0"/>
    <s v="Storage &amp; Organization"/>
    <s v="Large Box"/>
    <x v="49"/>
    <n v="0.8"/>
    <n v="-7.6315586007827424E-2"/>
    <s v="United States"/>
    <x v="0"/>
    <x v="10"/>
    <s v="Saint Louis"/>
    <n v="63116"/>
    <x v="134"/>
    <x v="4"/>
    <s v="2015"/>
    <d v="2015-05-16T00:00:00"/>
    <n v="-207.28"/>
    <n v="10"/>
    <n v="2716.09"/>
    <n v="88503"/>
    <x v="0"/>
    <x v="4"/>
  </r>
  <r>
    <n v="20937"/>
    <s v="Critical"/>
    <n v="0"/>
    <n v="14.42"/>
    <n v="6.75"/>
    <n v="1042"/>
    <x v="0"/>
    <s v="Jerome Burch"/>
    <s v="Express Air"/>
    <x v="0"/>
    <x v="0"/>
    <s v="Appliances"/>
    <s v="Medium Box"/>
    <x v="117"/>
    <n v="0.52"/>
    <n v="9.4280517380759904E-2"/>
    <s v="United States"/>
    <x v="1"/>
    <x v="7"/>
    <s v="Yuba City"/>
    <n v="95991"/>
    <x v="134"/>
    <x v="4"/>
    <s v="2015"/>
    <d v="2015-05-17T00:00:00"/>
    <n v="9.33"/>
    <n v="6"/>
    <n v="98.96"/>
    <n v="87847"/>
    <x v="0"/>
    <x v="4"/>
  </r>
  <r>
    <n v="18702"/>
    <s v="Critical"/>
    <n v="0.1"/>
    <n v="8.17"/>
    <n v="1.69"/>
    <n v="1390"/>
    <x v="1"/>
    <s v="Hazel Jones"/>
    <s v="Regular Air"/>
    <x v="3"/>
    <x v="0"/>
    <s v="Paper"/>
    <s v="Wrap Bag"/>
    <x v="790"/>
    <n v="0.38"/>
    <n v="0.69"/>
    <s v="United States"/>
    <x v="1"/>
    <x v="7"/>
    <s v="Stockton"/>
    <n v="95207"/>
    <x v="134"/>
    <x v="4"/>
    <s v="2015"/>
    <d v="2015-05-16T00:00:00"/>
    <n v="100.2984"/>
    <n v="19"/>
    <n v="145.36000000000001"/>
    <n v="88731"/>
    <x v="0"/>
    <x v="4"/>
  </r>
  <r>
    <n v="18703"/>
    <s v="Critical"/>
    <n v="0.03"/>
    <n v="110.99"/>
    <n v="2.5"/>
    <n v="1390"/>
    <x v="1"/>
    <s v="Hazel Jones"/>
    <s v="Regular Air"/>
    <x v="3"/>
    <x v="1"/>
    <s v="Telephones and Communication"/>
    <s v="Small Box"/>
    <x v="27"/>
    <n v="0.56999999999999995"/>
    <n v="0.69"/>
    <s v="United States"/>
    <x v="1"/>
    <x v="7"/>
    <s v="Stockton"/>
    <n v="95207"/>
    <x v="134"/>
    <x v="4"/>
    <s v="2015"/>
    <d v="2015-05-18T00:00:00"/>
    <n v="2495.3987999999999"/>
    <n v="38"/>
    <n v="3616.52"/>
    <n v="88731"/>
    <x v="0"/>
    <x v="4"/>
  </r>
  <r>
    <n v="22596"/>
    <s v="High"/>
    <n v="0.04"/>
    <n v="12.44"/>
    <n v="6.27"/>
    <n v="1721"/>
    <x v="0"/>
    <s v="Jennifer Zimmerman"/>
    <s v="Regular Air"/>
    <x v="3"/>
    <x v="0"/>
    <s v="Storage &amp; Organization"/>
    <s v="Medium Box"/>
    <x v="791"/>
    <n v="0.56999999999999995"/>
    <n v="-0.556127672387835"/>
    <s v="United States"/>
    <x v="2"/>
    <x v="4"/>
    <s v="Jonesboro"/>
    <n v="72401"/>
    <x v="134"/>
    <x v="4"/>
    <s v="2015"/>
    <d v="2015-05-17T00:00:00"/>
    <n v="-258.56600000000003"/>
    <n v="37"/>
    <n v="464.94"/>
    <n v="90787"/>
    <x v="0"/>
    <x v="4"/>
  </r>
  <r>
    <n v="4596"/>
    <s v="High"/>
    <n v="0.04"/>
    <n v="12.44"/>
    <n v="6.27"/>
    <n v="1723"/>
    <x v="1"/>
    <s v="Constance Flowers"/>
    <s v="Regular Air"/>
    <x v="3"/>
    <x v="0"/>
    <s v="Storage &amp; Organization"/>
    <s v="Medium Box"/>
    <x v="791"/>
    <n v="0.56999999999999995"/>
    <n v="-3.2192128027210144E-2"/>
    <s v="United States"/>
    <x v="1"/>
    <x v="7"/>
    <s v="San Diego"/>
    <n v="92037"/>
    <x v="134"/>
    <x v="4"/>
    <s v="2015"/>
    <d v="2015-05-17T00:00:00"/>
    <n v="-59.06"/>
    <n v="146"/>
    <n v="1834.61"/>
    <n v="32710"/>
    <x v="0"/>
    <x v="4"/>
  </r>
  <r>
    <n v="24935"/>
    <s v="Not Specified"/>
    <n v="0.1"/>
    <n v="7.37"/>
    <n v="5.53"/>
    <n v="1984"/>
    <x v="0"/>
    <s v="Lynne Wilcox"/>
    <s v="Regular Air"/>
    <x v="2"/>
    <x v="1"/>
    <s v="Computer Peripherals"/>
    <s v="Small Pack"/>
    <x v="164"/>
    <n v="0.69"/>
    <n v="1.077496008613968"/>
    <s v="United States"/>
    <x v="2"/>
    <x v="23"/>
    <s v="Hilton Head Island"/>
    <n v="29915"/>
    <x v="134"/>
    <x v="4"/>
    <s v="2015"/>
    <d v="2015-05-16T00:00:00"/>
    <n v="290.202"/>
    <n v="38"/>
    <n v="269.33"/>
    <n v="91258"/>
    <x v="0"/>
    <x v="4"/>
  </r>
  <r>
    <n v="19567"/>
    <s v="Low"/>
    <n v="7.0000000000000007E-2"/>
    <n v="35.99"/>
    <n v="5.99"/>
    <n v="2070"/>
    <x v="0"/>
    <s v="Kelly Collins"/>
    <s v="Regular Air"/>
    <x v="3"/>
    <x v="1"/>
    <s v="Telephones and Communication"/>
    <s v="Wrap Bag"/>
    <x v="448"/>
    <n v="0.38"/>
    <n v="0.11613697024933278"/>
    <s v="United States"/>
    <x v="0"/>
    <x v="26"/>
    <s v="Eastpointe"/>
    <n v="48021"/>
    <x v="134"/>
    <x v="4"/>
    <s v="2015"/>
    <d v="2015-05-20T00:00:00"/>
    <n v="17.839800000000011"/>
    <n v="5"/>
    <n v="153.61000000000001"/>
    <n v="88558"/>
    <x v="0"/>
    <x v="4"/>
  </r>
  <r>
    <n v="19568"/>
    <s v="Low"/>
    <n v="0.08"/>
    <n v="65.989999999999995"/>
    <n v="5.92"/>
    <n v="2071"/>
    <x v="1"/>
    <s v="Victor Cherry"/>
    <s v="Express Air"/>
    <x v="3"/>
    <x v="1"/>
    <s v="Telephones and Communication"/>
    <s v="Small Box"/>
    <x v="337"/>
    <n v="0.57999999999999996"/>
    <n v="0.17281563437079933"/>
    <s v="United States"/>
    <x v="0"/>
    <x v="26"/>
    <s v="Farmington Hills"/>
    <n v="48336"/>
    <x v="134"/>
    <x v="4"/>
    <s v="2015"/>
    <d v="2015-05-23T00:00:00"/>
    <n v="183.84300000000002"/>
    <n v="20"/>
    <n v="1063.81"/>
    <n v="88558"/>
    <x v="0"/>
    <x v="4"/>
  </r>
  <r>
    <n v="18046"/>
    <s v="High"/>
    <n v="0.09"/>
    <n v="5.4"/>
    <n v="7.78"/>
    <n v="2610"/>
    <x v="0"/>
    <s v="Tommy Lutz"/>
    <s v="Regular Air"/>
    <x v="3"/>
    <x v="0"/>
    <s v="Binders and Binder Accessories"/>
    <s v="Small Box"/>
    <x v="483"/>
    <n v="0.37"/>
    <n v="-2.7670999187652314"/>
    <s v="United States"/>
    <x v="1"/>
    <x v="7"/>
    <s v="Davis"/>
    <n v="95616"/>
    <x v="134"/>
    <x v="4"/>
    <s v="2015"/>
    <d v="2015-05-17T00:00:00"/>
    <n v="-136.25200000000001"/>
    <n v="9"/>
    <n v="49.24"/>
    <n v="86118"/>
    <x v="0"/>
    <x v="4"/>
  </r>
  <r>
    <n v="19838"/>
    <s v="High"/>
    <n v="0.03"/>
    <n v="28.53"/>
    <n v="1.49"/>
    <n v="3354"/>
    <x v="1"/>
    <s v="Sara Faulkner"/>
    <s v="Regular Air"/>
    <x v="3"/>
    <x v="0"/>
    <s v="Binders and Binder Accessories"/>
    <s v="Small Box"/>
    <x v="587"/>
    <n v="0.38"/>
    <n v="0.68999999999999984"/>
    <s v="United States"/>
    <x v="1"/>
    <x v="7"/>
    <s v="Calexico"/>
    <n v="92231"/>
    <x v="134"/>
    <x v="4"/>
    <s v="2015"/>
    <d v="2015-05-17T00:00:00"/>
    <n v="137.67569999999998"/>
    <n v="7"/>
    <n v="199.53"/>
    <n v="88589"/>
    <x v="0"/>
    <x v="4"/>
  </r>
  <r>
    <n v="19839"/>
    <s v="High"/>
    <n v="7.0000000000000007E-2"/>
    <n v="5.98"/>
    <n v="7.15"/>
    <n v="3354"/>
    <x v="1"/>
    <s v="Sara Faulkner"/>
    <s v="Regular Air"/>
    <x v="3"/>
    <x v="0"/>
    <s v="Paper"/>
    <s v="Small Box"/>
    <x v="792"/>
    <n v="0.36"/>
    <n v="-1.6734143049932524"/>
    <s v="United States"/>
    <x v="1"/>
    <x v="7"/>
    <s v="Calexico"/>
    <n v="92231"/>
    <x v="134"/>
    <x v="4"/>
    <s v="2015"/>
    <d v="2015-05-18T00:00:00"/>
    <n v="-62"/>
    <n v="6"/>
    <n v="37.049999999999997"/>
    <n v="88589"/>
    <x v="0"/>
    <x v="4"/>
  </r>
  <r>
    <n v="23071"/>
    <s v="High"/>
    <n v="7.0000000000000007E-2"/>
    <n v="19.84"/>
    <n v="4.0999999999999996"/>
    <n v="91"/>
    <x v="1"/>
    <s v="Wallace Werner"/>
    <s v="Regular Air"/>
    <x v="1"/>
    <x v="0"/>
    <s v="Pens &amp; Art Supplies"/>
    <s v="Wrap Bag"/>
    <x v="793"/>
    <n v="0.44"/>
    <n v="0.69"/>
    <s v="United States"/>
    <x v="1"/>
    <x v="7"/>
    <s v="Vallejo"/>
    <n v="94591"/>
    <x v="135"/>
    <x v="4"/>
    <s v="2015"/>
    <d v="2015-05-18T00:00:00"/>
    <n v="117.852"/>
    <n v="9"/>
    <n v="170.8"/>
    <n v="87175"/>
    <x v="0"/>
    <x v="4"/>
  </r>
  <r>
    <n v="23069"/>
    <s v="High"/>
    <n v="7.0000000000000007E-2"/>
    <n v="8.34"/>
    <n v="1.43"/>
    <n v="92"/>
    <x v="1"/>
    <s v="Victoria Baker Hoover"/>
    <s v="Regular Air"/>
    <x v="1"/>
    <x v="0"/>
    <s v="Paper"/>
    <s v="Wrap Bag"/>
    <x v="794"/>
    <n v="0.35"/>
    <n v="-1.4436705027256205"/>
    <s v="United States"/>
    <x v="2"/>
    <x v="15"/>
    <s v="Terrytown"/>
    <n v="70056"/>
    <x v="135"/>
    <x v="4"/>
    <s v="2015"/>
    <d v="2015-05-19T00:00:00"/>
    <n v="-190.67999999999998"/>
    <n v="16"/>
    <n v="132.08000000000001"/>
    <n v="87175"/>
    <x v="0"/>
    <x v="4"/>
  </r>
  <r>
    <n v="23070"/>
    <s v="High"/>
    <n v="0.09"/>
    <n v="4.9800000000000004"/>
    <n v="6.07"/>
    <n v="92"/>
    <x v="1"/>
    <s v="Victoria Baker Hoover"/>
    <s v="Regular Air"/>
    <x v="1"/>
    <x v="0"/>
    <s v="Paper"/>
    <s v="Small Box"/>
    <x v="249"/>
    <n v="0.36"/>
    <n v="7.176841640935157"/>
    <s v="United States"/>
    <x v="2"/>
    <x v="15"/>
    <s v="Terrytown"/>
    <n v="70056"/>
    <x v="135"/>
    <x v="4"/>
    <s v="2015"/>
    <d v="2015-05-18T00:00:00"/>
    <n v="325.39800000000002"/>
    <n v="9"/>
    <n v="45.34"/>
    <n v="87175"/>
    <x v="0"/>
    <x v="4"/>
  </r>
  <r>
    <n v="20967"/>
    <s v="Low"/>
    <n v="0.02"/>
    <n v="4.0599999999999996"/>
    <n v="6.89"/>
    <n v="772"/>
    <x v="1"/>
    <s v="Jean Webster"/>
    <s v="Express Air"/>
    <x v="0"/>
    <x v="0"/>
    <s v="Appliances"/>
    <s v="Small Box"/>
    <x v="417"/>
    <n v="0.6"/>
    <n v="0.19726750504580062"/>
    <s v="United States"/>
    <x v="3"/>
    <x v="29"/>
    <s v="Allentown"/>
    <n v="18103"/>
    <x v="135"/>
    <x v="4"/>
    <s v="2015"/>
    <d v="2015-05-21T00:00:00"/>
    <n v="12.706000000000017"/>
    <n v="12"/>
    <n v="64.41"/>
    <n v="88668"/>
    <x v="0"/>
    <x v="4"/>
  </r>
  <r>
    <n v="20968"/>
    <s v="Low"/>
    <n v="7.0000000000000007E-2"/>
    <n v="9.49"/>
    <n v="5.76"/>
    <n v="772"/>
    <x v="1"/>
    <s v="Jean Webster"/>
    <s v="Regular Air"/>
    <x v="0"/>
    <x v="1"/>
    <s v="Office Machines"/>
    <s v="Medium Box"/>
    <x v="795"/>
    <n v="0.39"/>
    <n v="2.2390689845314463E-2"/>
    <s v="United States"/>
    <x v="3"/>
    <x v="29"/>
    <s v="Allentown"/>
    <n v="18103"/>
    <x v="135"/>
    <x v="4"/>
    <s v="2015"/>
    <d v="2015-05-21T00:00:00"/>
    <n v="7.7151600000000045"/>
    <n v="37"/>
    <n v="344.57"/>
    <n v="88668"/>
    <x v="0"/>
    <x v="4"/>
  </r>
  <r>
    <n v="19048"/>
    <s v="Low"/>
    <n v="7.0000000000000007E-2"/>
    <n v="172.99"/>
    <n v="19.989999999999998"/>
    <n v="1906"/>
    <x v="0"/>
    <s v="Penny Tuttle"/>
    <s v="Regular Air"/>
    <x v="3"/>
    <x v="0"/>
    <s v="Binders and Binder Accessories"/>
    <s v="Small Box"/>
    <x v="796"/>
    <n v="0.39"/>
    <n v="0.69"/>
    <s v="United States"/>
    <x v="3"/>
    <x v="28"/>
    <s v="Lima"/>
    <n v="45801"/>
    <x v="135"/>
    <x v="4"/>
    <s v="2015"/>
    <d v="2015-05-17T00:00:00"/>
    <n v="2502.6851999999999"/>
    <n v="22"/>
    <n v="3627.08"/>
    <n v="86500"/>
    <x v="0"/>
    <x v="4"/>
  </r>
  <r>
    <n v="19049"/>
    <s v="Low"/>
    <n v="0.09"/>
    <n v="7.64"/>
    <n v="1.39"/>
    <n v="1907"/>
    <x v="0"/>
    <s v="Amy Hall"/>
    <s v="Regular Air"/>
    <x v="3"/>
    <x v="0"/>
    <s v="Envelopes"/>
    <s v="Small Box"/>
    <x v="509"/>
    <n v="0.36"/>
    <n v="8.249400479616309E-2"/>
    <s v="United States"/>
    <x v="3"/>
    <x v="28"/>
    <s v="Lorain"/>
    <n v="44052"/>
    <x v="135"/>
    <x v="4"/>
    <s v="2015"/>
    <d v="2015-05-26T00:00:00"/>
    <n v="0.68800000000000017"/>
    <n v="1"/>
    <n v="8.34"/>
    <n v="86500"/>
    <x v="0"/>
    <x v="4"/>
  </r>
  <r>
    <n v="18516"/>
    <s v="Medium"/>
    <n v="0.06"/>
    <n v="2.94"/>
    <n v="0.96"/>
    <n v="2858"/>
    <x v="1"/>
    <s v="Jerry Webster"/>
    <s v="Regular Air"/>
    <x v="3"/>
    <x v="0"/>
    <s v="Pens &amp; Art Supplies"/>
    <s v="Wrap Bag"/>
    <x v="265"/>
    <n v="0.57999999999999996"/>
    <n v="-1.0097838452787258"/>
    <s v="United States"/>
    <x v="2"/>
    <x v="9"/>
    <s v="Fruit Cove"/>
    <n v="32259"/>
    <x v="135"/>
    <x v="4"/>
    <s v="2015"/>
    <d v="2015-05-18T00:00:00"/>
    <n v="-8.8759999999999994"/>
    <n v="3"/>
    <n v="8.7899999999999991"/>
    <n v="88279"/>
    <x v="0"/>
    <x v="4"/>
  </r>
  <r>
    <n v="21120"/>
    <s v="Not Specified"/>
    <n v="7.0000000000000007E-2"/>
    <n v="34.54"/>
    <n v="14.72"/>
    <n v="3113"/>
    <x v="1"/>
    <s v="Wayne English"/>
    <s v="Regular Air"/>
    <x v="3"/>
    <x v="0"/>
    <s v="Binders and Binder Accessories"/>
    <s v="Small Box"/>
    <x v="797"/>
    <n v="0.37"/>
    <n v="-3.5101413986816703E-2"/>
    <s v="United States"/>
    <x v="2"/>
    <x v="15"/>
    <s v="New Iberia"/>
    <n v="70560"/>
    <x v="135"/>
    <x v="4"/>
    <s v="2015"/>
    <d v="2015-05-18T00:00:00"/>
    <n v="-20.182259999999999"/>
    <n v="17"/>
    <n v="574.97"/>
    <n v="86860"/>
    <x v="0"/>
    <x v="4"/>
  </r>
  <r>
    <n v="21121"/>
    <s v="Not Specified"/>
    <n v="0.02"/>
    <n v="12.28"/>
    <n v="6.47"/>
    <n v="3113"/>
    <x v="1"/>
    <s v="Wayne English"/>
    <s v="Regular Air"/>
    <x v="3"/>
    <x v="0"/>
    <s v="Paper"/>
    <s v="Small Box"/>
    <x v="798"/>
    <n v="0.38"/>
    <n v="-1.3623693803159176"/>
    <s v="United States"/>
    <x v="2"/>
    <x v="15"/>
    <s v="New Iberia"/>
    <n v="70560"/>
    <x v="135"/>
    <x v="4"/>
    <s v="2015"/>
    <d v="2015-05-17T00:00:00"/>
    <n v="-156.97220000000002"/>
    <n v="9"/>
    <n v="115.22"/>
    <n v="86860"/>
    <x v="0"/>
    <x v="4"/>
  </r>
  <r>
    <n v="21122"/>
    <s v="Not Specified"/>
    <n v="0.06"/>
    <n v="34.58"/>
    <n v="8.99"/>
    <n v="3113"/>
    <x v="1"/>
    <s v="Wayne English"/>
    <s v="Express Air"/>
    <x v="3"/>
    <x v="0"/>
    <s v="Pens &amp; Art Supplies"/>
    <s v="Small Pack"/>
    <x v="799"/>
    <n v="0.56000000000000005"/>
    <n v="0.84214004117569763"/>
    <s v="United States"/>
    <x v="2"/>
    <x v="15"/>
    <s v="New Iberia"/>
    <n v="70560"/>
    <x v="135"/>
    <x v="4"/>
    <s v="2015"/>
    <d v="2015-05-19T00:00:00"/>
    <n v="384.5043"/>
    <n v="13"/>
    <n v="456.58"/>
    <n v="86860"/>
    <x v="0"/>
    <x v="4"/>
  </r>
  <r>
    <n v="19258"/>
    <s v="Medium"/>
    <n v="0.04"/>
    <n v="62.05"/>
    <n v="3.99"/>
    <n v="3132"/>
    <x v="1"/>
    <s v="Anita Kang"/>
    <s v="Regular Air"/>
    <x v="3"/>
    <x v="0"/>
    <s v="Appliances"/>
    <s v="Small Box"/>
    <x v="800"/>
    <n v="0.55000000000000004"/>
    <n v="0.69"/>
    <s v="United States"/>
    <x v="0"/>
    <x v="12"/>
    <s v="Mundelein"/>
    <n v="60060"/>
    <x v="135"/>
    <x v="4"/>
    <s v="2015"/>
    <d v="2015-05-18T00:00:00"/>
    <n v="1644.0767999999998"/>
    <n v="40"/>
    <n v="2382.7199999999998"/>
    <n v="86794"/>
    <x v="0"/>
    <x v="4"/>
  </r>
  <r>
    <n v="20858"/>
    <s v="Not Specified"/>
    <n v="0"/>
    <n v="73.98"/>
    <n v="12.14"/>
    <n v="266"/>
    <x v="1"/>
    <s v="Ross Frederick"/>
    <s v="Express Air"/>
    <x v="3"/>
    <x v="1"/>
    <s v="Computer Peripherals"/>
    <s v="Small Box"/>
    <x v="235"/>
    <n v="0.67"/>
    <n v="0.25080526748718107"/>
    <s v="United States"/>
    <x v="0"/>
    <x v="19"/>
    <s v="San Antonio"/>
    <n v="78207"/>
    <x v="136"/>
    <x v="4"/>
    <s v="2015"/>
    <d v="2015-05-20T00:00:00"/>
    <n v="326.25"/>
    <n v="17"/>
    <n v="1300.81"/>
    <n v="90593"/>
    <x v="0"/>
    <x v="4"/>
  </r>
  <r>
    <n v="23394"/>
    <s v="Medium"/>
    <n v="0.1"/>
    <n v="3.36"/>
    <n v="6.27"/>
    <n v="487"/>
    <x v="0"/>
    <s v="Molly Vincent"/>
    <s v="Express Air"/>
    <x v="3"/>
    <x v="0"/>
    <s v="Binders and Binder Accessories"/>
    <s v="Small Box"/>
    <x v="41"/>
    <n v="0.4"/>
    <n v="-3.213057019645424"/>
    <s v="United States"/>
    <x v="3"/>
    <x v="30"/>
    <s v="Sanford"/>
    <n v="4073"/>
    <x v="136"/>
    <x v="4"/>
    <s v="2015"/>
    <d v="2015-05-19T00:00:00"/>
    <n v="-67.0565"/>
    <n v="5"/>
    <n v="20.87"/>
    <n v="91063"/>
    <x v="0"/>
    <x v="4"/>
  </r>
  <r>
    <n v="23395"/>
    <s v="Medium"/>
    <n v="7.0000000000000007E-2"/>
    <n v="12.28"/>
    <n v="4.8600000000000003"/>
    <n v="488"/>
    <x v="0"/>
    <s v="Ronnie Creech"/>
    <s v="Regular Air"/>
    <x v="3"/>
    <x v="0"/>
    <s v="Paper"/>
    <s v="Small Box"/>
    <x v="596"/>
    <n v="0.38"/>
    <n v="-0.30894941634241246"/>
    <s v="United States"/>
    <x v="3"/>
    <x v="30"/>
    <s v="South Portland"/>
    <n v="4106"/>
    <x v="136"/>
    <x v="4"/>
    <s v="2015"/>
    <d v="2015-05-20T00:00:00"/>
    <n v="-7.94"/>
    <n v="2"/>
    <n v="25.7"/>
    <n v="91063"/>
    <x v="0"/>
    <x v="4"/>
  </r>
  <r>
    <n v="23393"/>
    <s v="Medium"/>
    <n v="0.09"/>
    <n v="20.99"/>
    <n v="0.99"/>
    <n v="489"/>
    <x v="0"/>
    <s v="Eileen Cheek"/>
    <s v="Regular Air"/>
    <x v="3"/>
    <x v="1"/>
    <s v="Telephones and Communication"/>
    <s v="Wrap Bag"/>
    <x v="743"/>
    <n v="0.56999999999999995"/>
    <n v="0.53270026571416129"/>
    <s v="United States"/>
    <x v="3"/>
    <x v="35"/>
    <s v="Norwood"/>
    <n v="2062"/>
    <x v="136"/>
    <x v="4"/>
    <s v="2015"/>
    <d v="2015-05-18T00:00:00"/>
    <n v="122.292"/>
    <n v="14"/>
    <n v="229.57"/>
    <n v="91063"/>
    <x v="0"/>
    <x v="4"/>
  </r>
  <r>
    <n v="26135"/>
    <s v="High"/>
    <n v="0.04"/>
    <n v="10.98"/>
    <n v="3.99"/>
    <n v="1554"/>
    <x v="1"/>
    <s v="Joan Floyd"/>
    <s v="Regular Air"/>
    <x v="0"/>
    <x v="0"/>
    <s v="Appliances"/>
    <s v="Small Box"/>
    <x v="550"/>
    <n v="0.57999999999999996"/>
    <n v="2.7931250725815815"/>
    <s v="United States"/>
    <x v="2"/>
    <x v="2"/>
    <s v="Gulfport"/>
    <n v="39503"/>
    <x v="136"/>
    <x v="4"/>
    <s v="2015"/>
    <d v="2015-05-18T00:00:00"/>
    <n v="481.03199999999998"/>
    <n v="15"/>
    <n v="172.22"/>
    <n v="87485"/>
    <x v="0"/>
    <x v="4"/>
  </r>
  <r>
    <n v="25918"/>
    <s v="Critical"/>
    <n v="0.1"/>
    <n v="1.89"/>
    <n v="0.76"/>
    <n v="2035"/>
    <x v="0"/>
    <s v="Jon Ward"/>
    <s v="Regular Air"/>
    <x v="2"/>
    <x v="0"/>
    <s v="Rubber Bands"/>
    <s v="Wrap Bag"/>
    <x v="801"/>
    <n v="0.83"/>
    <n v="-1.1010893246187365"/>
    <s v="United States"/>
    <x v="2"/>
    <x v="9"/>
    <s v="Palm Beach Gardens"/>
    <n v="33403"/>
    <x v="136"/>
    <x v="4"/>
    <s v="2015"/>
    <d v="2015-05-20T00:00:00"/>
    <n v="-40.432000000000002"/>
    <n v="20"/>
    <n v="36.72"/>
    <n v="87117"/>
    <x v="0"/>
    <x v="4"/>
  </r>
  <r>
    <n v="20008"/>
    <s v="High"/>
    <n v="0.05"/>
    <n v="39.99"/>
    <n v="10.25"/>
    <n v="3086"/>
    <x v="0"/>
    <s v="Ted Durham"/>
    <s v="Express Air"/>
    <x v="2"/>
    <x v="1"/>
    <s v="Computer Peripherals"/>
    <s v="Small Box"/>
    <x v="802"/>
    <n v="0.55000000000000004"/>
    <n v="3.2770605759682228E-2"/>
    <s v="United States"/>
    <x v="2"/>
    <x v="9"/>
    <s v="North Port"/>
    <n v="34287"/>
    <x v="136"/>
    <x v="4"/>
    <s v="2015"/>
    <d v="2015-05-19T00:00:00"/>
    <n v="4.29"/>
    <n v="3"/>
    <n v="130.91"/>
    <n v="88380"/>
    <x v="0"/>
    <x v="4"/>
  </r>
  <r>
    <n v="20124"/>
    <s v="High"/>
    <n v="7.0000000000000007E-2"/>
    <n v="300.98"/>
    <n v="64.73"/>
    <n v="1433"/>
    <x v="1"/>
    <s v="Frances Jackson"/>
    <s v="Delivery Truck"/>
    <x v="3"/>
    <x v="2"/>
    <s v="Chairs &amp; Chairmats"/>
    <s v="Jumbo Drum"/>
    <x v="437"/>
    <n v="0.56000000000000005"/>
    <n v="0.32659442406593309"/>
    <s v="United States"/>
    <x v="0"/>
    <x v="0"/>
    <s v="Jeffersonville"/>
    <n v="47130"/>
    <x v="137"/>
    <x v="4"/>
    <s v="2015"/>
    <d v="2015-05-21T00:00:00"/>
    <n v="1399.6400000000003"/>
    <n v="14"/>
    <n v="4285.5600000000004"/>
    <n v="86828"/>
    <x v="0"/>
    <x v="4"/>
  </r>
  <r>
    <n v="20125"/>
    <s v="High"/>
    <n v="0.01"/>
    <n v="20.98"/>
    <n v="45"/>
    <n v="1433"/>
    <x v="1"/>
    <s v="Frances Jackson"/>
    <s v="Delivery Truck"/>
    <x v="3"/>
    <x v="0"/>
    <s v="Storage &amp; Organization"/>
    <s v="Jumbo Drum"/>
    <x v="803"/>
    <n v="0.61"/>
    <n v="0.36847173606601563"/>
    <s v="United States"/>
    <x v="0"/>
    <x v="0"/>
    <s v="Jeffersonville"/>
    <n v="47130"/>
    <x v="137"/>
    <x v="4"/>
    <s v="2015"/>
    <d v="2015-05-19T00:00:00"/>
    <n v="232.64200000000028"/>
    <n v="28"/>
    <n v="631.37"/>
    <n v="86828"/>
    <x v="0"/>
    <x v="4"/>
  </r>
  <r>
    <n v="819"/>
    <s v="High"/>
    <n v="7.0000000000000007E-2"/>
    <n v="155.06"/>
    <n v="7.07"/>
    <n v="2431"/>
    <x v="1"/>
    <s v="Troy Cassidy"/>
    <s v="Regular Air"/>
    <x v="2"/>
    <x v="0"/>
    <s v="Storage &amp; Organization"/>
    <s v="Small Box"/>
    <x v="8"/>
    <n v="0.59"/>
    <n v="-5.9708592642724378E-2"/>
    <s v="United States"/>
    <x v="1"/>
    <x v="7"/>
    <s v="Los Angeles"/>
    <n v="90004"/>
    <x v="137"/>
    <x v="4"/>
    <s v="2015"/>
    <d v="2015-05-19T00:00:00"/>
    <n v="-121.75"/>
    <n v="14"/>
    <n v="2039.07"/>
    <n v="5920"/>
    <x v="0"/>
    <x v="4"/>
  </r>
  <r>
    <n v="18819"/>
    <s v="High"/>
    <n v="7.0000000000000007E-2"/>
    <n v="155.06"/>
    <n v="7.07"/>
    <n v="2432"/>
    <x v="1"/>
    <s v="Lindsay Tate"/>
    <s v="Regular Air"/>
    <x v="2"/>
    <x v="0"/>
    <s v="Storage &amp; Organization"/>
    <s v="Small Box"/>
    <x v="8"/>
    <n v="0.59"/>
    <n v="5.5728475305533993E-2"/>
    <s v="United States"/>
    <x v="0"/>
    <x v="21"/>
    <s v="Midwest City"/>
    <n v="73110"/>
    <x v="137"/>
    <x v="4"/>
    <s v="2015"/>
    <d v="2015-05-19T00:00:00"/>
    <n v="24.350000000000023"/>
    <n v="3"/>
    <n v="436.94"/>
    <n v="89096"/>
    <x v="0"/>
    <x v="4"/>
  </r>
  <r>
    <n v="19214"/>
    <s v="Medium"/>
    <n v="0.04"/>
    <n v="9.99"/>
    <n v="11.59"/>
    <n v="3264"/>
    <x v="0"/>
    <s v="Becky Puckett"/>
    <s v="Regular Air"/>
    <x v="3"/>
    <x v="0"/>
    <s v="Paper"/>
    <s v="Small Box"/>
    <x v="701"/>
    <n v="0.4"/>
    <n v="-1.7723171434056437"/>
    <s v="United States"/>
    <x v="1"/>
    <x v="7"/>
    <s v="Eureka"/>
    <n v="95501"/>
    <x v="137"/>
    <x v="4"/>
    <s v="2015"/>
    <d v="2015-05-21T00:00:00"/>
    <n v="-92.32"/>
    <n v="5"/>
    <n v="52.09"/>
    <n v="89835"/>
    <x v="0"/>
    <x v="4"/>
  </r>
  <r>
    <n v="448"/>
    <s v="Medium"/>
    <n v="0.1"/>
    <n v="4.26"/>
    <n v="1.2"/>
    <n v="699"/>
    <x v="1"/>
    <s v="Jenny Gold"/>
    <s v="Regular Air"/>
    <x v="2"/>
    <x v="0"/>
    <s v="Pens &amp; Art Supplies"/>
    <s v="Wrap Bag"/>
    <x v="21"/>
    <n v="0.44"/>
    <n v="4.3861645238366137E-2"/>
    <s v="United States"/>
    <x v="1"/>
    <x v="7"/>
    <s v="Los Angeles"/>
    <n v="90041"/>
    <x v="138"/>
    <x v="4"/>
    <s v="2015"/>
    <d v="2015-05-21T00:00:00"/>
    <n v="15.42"/>
    <n v="88"/>
    <n v="351.56"/>
    <n v="3042"/>
    <x v="0"/>
    <x v="4"/>
  </r>
  <r>
    <n v="18448"/>
    <s v="Medium"/>
    <n v="0.1"/>
    <n v="4.26"/>
    <n v="1.2"/>
    <n v="700"/>
    <x v="0"/>
    <s v="Joseph Grossman"/>
    <s v="Regular Air"/>
    <x v="2"/>
    <x v="0"/>
    <s v="Pens &amp; Art Supplies"/>
    <s v="Wrap Bag"/>
    <x v="21"/>
    <n v="0.44"/>
    <n v="0.38598247809762204"/>
    <s v="United States"/>
    <x v="1"/>
    <x v="7"/>
    <s v="Santa Maria"/>
    <n v="93454"/>
    <x v="138"/>
    <x v="4"/>
    <s v="2015"/>
    <d v="2015-05-21T00:00:00"/>
    <n v="33.923999999999999"/>
    <n v="22"/>
    <n v="87.89"/>
    <n v="87980"/>
    <x v="0"/>
    <x v="4"/>
  </r>
  <r>
    <n v="22547"/>
    <s v="Not Specified"/>
    <n v="0.01"/>
    <n v="5.94"/>
    <n v="9.92"/>
    <n v="871"/>
    <x v="1"/>
    <s v="Sandy Ellington"/>
    <s v="Regular Air"/>
    <x v="1"/>
    <x v="0"/>
    <s v="Binders and Binder Accessories"/>
    <s v="Small Box"/>
    <x v="804"/>
    <n v="0.38"/>
    <n v="-3.2006820917480274"/>
    <s v="United States"/>
    <x v="1"/>
    <x v="27"/>
    <s v="Reno"/>
    <n v="89502"/>
    <x v="138"/>
    <x v="4"/>
    <s v="2015"/>
    <d v="2015-05-23T00:00:00"/>
    <n v="-239.315"/>
    <n v="12"/>
    <n v="74.77"/>
    <n v="90578"/>
    <x v="0"/>
    <x v="4"/>
  </r>
  <r>
    <n v="22548"/>
    <s v="Not Specified"/>
    <n v="0"/>
    <n v="6.48"/>
    <n v="5.1100000000000003"/>
    <n v="871"/>
    <x v="1"/>
    <s v="Sandy Ellington"/>
    <s v="Regular Air"/>
    <x v="1"/>
    <x v="0"/>
    <s v="Paper"/>
    <s v="Small Box"/>
    <x v="805"/>
    <n v="0.37"/>
    <n v="-0.26062123464517645"/>
    <s v="United States"/>
    <x v="1"/>
    <x v="27"/>
    <s v="Reno"/>
    <n v="89502"/>
    <x v="138"/>
    <x v="4"/>
    <s v="2015"/>
    <d v="2015-05-22T00:00:00"/>
    <n v="-33.31"/>
    <n v="18"/>
    <n v="127.81"/>
    <n v="90578"/>
    <x v="0"/>
    <x v="4"/>
  </r>
  <r>
    <n v="19772"/>
    <s v="Critical"/>
    <n v="0.09"/>
    <n v="58.14"/>
    <n v="36.61"/>
    <n v="918"/>
    <x v="1"/>
    <s v="Kerry Jernigan"/>
    <s v="Delivery Truck"/>
    <x v="3"/>
    <x v="2"/>
    <s v="Bookcases"/>
    <s v="Jumbo Box"/>
    <x v="806"/>
    <n v="0.61"/>
    <n v="8.8608360992123283E-2"/>
    <s v="United States"/>
    <x v="1"/>
    <x v="7"/>
    <s v="Rancho Cucamonga"/>
    <n v="91730"/>
    <x v="138"/>
    <x v="4"/>
    <s v="2015"/>
    <d v="2015-05-21T00:00:00"/>
    <n v="187.41200000000026"/>
    <n v="39"/>
    <n v="2115.06"/>
    <n v="90493"/>
    <x v="0"/>
    <x v="4"/>
  </r>
  <r>
    <n v="18395"/>
    <s v="Not Specified"/>
    <n v="0.01"/>
    <n v="65.989999999999995"/>
    <n v="8.99"/>
    <n v="922"/>
    <x v="0"/>
    <s v="Dolores Abrams"/>
    <s v="Express Air"/>
    <x v="0"/>
    <x v="1"/>
    <s v="Telephones and Communication"/>
    <s v="Small Box"/>
    <x v="807"/>
    <n v="0.56000000000000005"/>
    <n v="0.50763682864450121"/>
    <s v="United States"/>
    <x v="1"/>
    <x v="7"/>
    <s v="Rancho Cucamonga"/>
    <n v="91730"/>
    <x v="138"/>
    <x v="4"/>
    <s v="2015"/>
    <d v="2015-05-21T00:00:00"/>
    <n v="396.97199999999998"/>
    <n v="14"/>
    <n v="782"/>
    <n v="87135"/>
    <x v="0"/>
    <x v="4"/>
  </r>
  <r>
    <n v="2808"/>
    <s v="Medium"/>
    <n v="0.04"/>
    <n v="6.35"/>
    <n v="1.02"/>
    <n v="1106"/>
    <x v="1"/>
    <s v="Maxine Collier Grady"/>
    <s v="Regular Air"/>
    <x v="0"/>
    <x v="0"/>
    <s v="Paper"/>
    <s v="Wrap Bag"/>
    <x v="163"/>
    <n v="0.39"/>
    <n v="0.25719848023361697"/>
    <s v="United States"/>
    <x v="0"/>
    <x v="19"/>
    <s v="Dallas"/>
    <n v="75220"/>
    <x v="138"/>
    <x v="4"/>
    <s v="2015"/>
    <d v="2015-05-23T00:00:00"/>
    <n v="81.91"/>
    <n v="52"/>
    <n v="318.47000000000003"/>
    <n v="20261"/>
    <x v="0"/>
    <x v="4"/>
  </r>
  <r>
    <n v="20807"/>
    <s v="Medium"/>
    <n v="0.09"/>
    <n v="31.74"/>
    <n v="12.62"/>
    <n v="1108"/>
    <x v="1"/>
    <s v="Dwight Bishop"/>
    <s v="Express Air"/>
    <x v="0"/>
    <x v="0"/>
    <s v="Binders and Binder Accessories"/>
    <s v="Small Box"/>
    <x v="498"/>
    <n v="0.37"/>
    <n v="0.24804102753649973"/>
    <s v="United States"/>
    <x v="0"/>
    <x v="19"/>
    <s v="Lancaster"/>
    <n v="75146"/>
    <x v="138"/>
    <x v="4"/>
    <s v="2015"/>
    <d v="2015-05-20T00:00:00"/>
    <n v="67.107500000000002"/>
    <n v="9"/>
    <n v="270.55"/>
    <n v="86409"/>
    <x v="0"/>
    <x v="4"/>
  </r>
  <r>
    <n v="20808"/>
    <s v="Medium"/>
    <n v="0.04"/>
    <n v="6.35"/>
    <n v="1.02"/>
    <n v="1108"/>
    <x v="1"/>
    <s v="Dwight Bishop"/>
    <s v="Regular Air"/>
    <x v="0"/>
    <x v="0"/>
    <s v="Paper"/>
    <s v="Wrap Bag"/>
    <x v="163"/>
    <n v="0.39"/>
    <n v="0.69"/>
    <s v="United States"/>
    <x v="0"/>
    <x v="19"/>
    <s v="Lancaster"/>
    <n v="75146"/>
    <x v="138"/>
    <x v="4"/>
    <s v="2015"/>
    <d v="2015-05-23T00:00:00"/>
    <n v="54.937799999999996"/>
    <n v="13"/>
    <n v="79.62"/>
    <n v="86409"/>
    <x v="0"/>
    <x v="4"/>
  </r>
  <r>
    <n v="20809"/>
    <s v="Medium"/>
    <n v="0.02"/>
    <n v="65.989999999999995"/>
    <n v="8.99"/>
    <n v="1108"/>
    <x v="1"/>
    <s v="Dwight Bishop"/>
    <s v="Express Air"/>
    <x v="0"/>
    <x v="1"/>
    <s v="Telephones and Communication"/>
    <s v="Small Box"/>
    <x v="598"/>
    <n v="0.56000000000000005"/>
    <n v="0.35064715813168257"/>
    <s v="United States"/>
    <x v="0"/>
    <x v="19"/>
    <s v="Lancaster"/>
    <n v="75146"/>
    <x v="138"/>
    <x v="4"/>
    <s v="2015"/>
    <d v="2015-05-21T00:00:00"/>
    <n v="168.23699999999999"/>
    <n v="8"/>
    <n v="479.79"/>
    <n v="86409"/>
    <x v="0"/>
    <x v="4"/>
  </r>
  <r>
    <n v="20897"/>
    <s v="High"/>
    <n v="0.04"/>
    <n v="100.98"/>
    <n v="35.840000000000003"/>
    <n v="1159"/>
    <x v="0"/>
    <s v="Arlene Weeks"/>
    <s v="Delivery Truck"/>
    <x v="2"/>
    <x v="2"/>
    <s v="Bookcases"/>
    <s v="Jumbo Box"/>
    <x v="11"/>
    <n v="0.62"/>
    <n v="-1.3793227990970653"/>
    <s v="United States"/>
    <x v="3"/>
    <x v="36"/>
    <s v="Union City"/>
    <n v="7086"/>
    <x v="138"/>
    <x v="4"/>
    <s v="2015"/>
    <d v="2015-05-21T00:00:00"/>
    <n v="-152.76"/>
    <n v="1"/>
    <n v="110.75"/>
    <n v="90854"/>
    <x v="0"/>
    <x v="4"/>
  </r>
  <r>
    <n v="26037"/>
    <s v="Not Specified"/>
    <n v="0.03"/>
    <n v="205.99"/>
    <n v="3"/>
    <n v="1708"/>
    <x v="1"/>
    <s v="Lillian Day"/>
    <s v="Regular Air"/>
    <x v="0"/>
    <x v="1"/>
    <s v="Telephones and Communication"/>
    <s v="Small Box"/>
    <x v="121"/>
    <n v="0.57999999999999996"/>
    <n v="0.69"/>
    <s v="United States"/>
    <x v="3"/>
    <x v="28"/>
    <s v="Shaker Heights"/>
    <n v="44118"/>
    <x v="138"/>
    <x v="4"/>
    <s v="2015"/>
    <d v="2015-05-21T00:00:00"/>
    <n v="3670.3514999999998"/>
    <n v="29"/>
    <n v="5319.35"/>
    <n v="88784"/>
    <x v="0"/>
    <x v="4"/>
  </r>
  <r>
    <n v="18795"/>
    <s v="Medium"/>
    <n v="0.09"/>
    <n v="20.48"/>
    <n v="6.32"/>
    <n v="1974"/>
    <x v="1"/>
    <s v="Robert Brantley"/>
    <s v="Regular Air"/>
    <x v="2"/>
    <x v="0"/>
    <s v="Appliances"/>
    <s v="Small Box"/>
    <x v="334"/>
    <n v="0.57999999999999996"/>
    <n v="-0.17057160169662697"/>
    <s v="United States"/>
    <x v="0"/>
    <x v="26"/>
    <s v="Dearborn Heights"/>
    <n v="48127"/>
    <x v="138"/>
    <x v="4"/>
    <s v="2015"/>
    <d v="2015-05-21T00:00:00"/>
    <n v="-16.89"/>
    <n v="5"/>
    <n v="99.02"/>
    <n v="89040"/>
    <x v="0"/>
    <x v="4"/>
  </r>
  <r>
    <n v="18796"/>
    <s v="Medium"/>
    <n v="0.06"/>
    <n v="15.67"/>
    <n v="1.39"/>
    <n v="1974"/>
    <x v="1"/>
    <s v="Robert Brantley"/>
    <s v="Regular Air"/>
    <x v="2"/>
    <x v="0"/>
    <s v="Envelopes"/>
    <s v="Small Box"/>
    <x v="773"/>
    <n v="0.38"/>
    <n v="0.54978448275862069"/>
    <s v="United States"/>
    <x v="0"/>
    <x v="26"/>
    <s v="Dearborn Heights"/>
    <n v="48127"/>
    <x v="138"/>
    <x v="4"/>
    <s v="2015"/>
    <d v="2015-05-21T00:00:00"/>
    <n v="25.51"/>
    <n v="3"/>
    <n v="46.4"/>
    <n v="89040"/>
    <x v="0"/>
    <x v="4"/>
  </r>
  <r>
    <n v="23775"/>
    <s v="Medium"/>
    <n v="0.08"/>
    <n v="30.98"/>
    <n v="8.74"/>
    <n v="2159"/>
    <x v="0"/>
    <s v="Wesley Field"/>
    <s v="Regular Air"/>
    <x v="3"/>
    <x v="0"/>
    <s v="Paper"/>
    <s v="Small Box"/>
    <x v="808"/>
    <n v="0.4"/>
    <n v="0.51055005500550055"/>
    <s v="United States"/>
    <x v="0"/>
    <x v="26"/>
    <s v="Westland"/>
    <n v="48185"/>
    <x v="138"/>
    <x v="4"/>
    <s v="2015"/>
    <d v="2015-05-21T00:00:00"/>
    <n v="371.27200000000005"/>
    <n v="25"/>
    <n v="727.2"/>
    <n v="90387"/>
    <x v="0"/>
    <x v="4"/>
  </r>
  <r>
    <n v="23773"/>
    <s v="Medium"/>
    <n v="0.09"/>
    <n v="159.31"/>
    <n v="60"/>
    <n v="2162"/>
    <x v="1"/>
    <s v="Brenda Jain"/>
    <s v="Delivery Truck"/>
    <x v="3"/>
    <x v="2"/>
    <s v="Tables"/>
    <s v="Jumbo Drum"/>
    <x v="809"/>
    <n v="0.55000000000000004"/>
    <n v="1.2472972096504062E-2"/>
    <s v="United States"/>
    <x v="3"/>
    <x v="29"/>
    <s v="Sharon"/>
    <n v="16146"/>
    <x v="138"/>
    <x v="4"/>
    <s v="2015"/>
    <d v="2015-05-22T00:00:00"/>
    <n v="77.000895400000104"/>
    <n v="41"/>
    <n v="6173.42"/>
    <n v="90387"/>
    <x v="0"/>
    <x v="4"/>
  </r>
  <r>
    <n v="23774"/>
    <s v="Medium"/>
    <n v="0.06"/>
    <n v="55.99"/>
    <n v="5"/>
    <n v="2162"/>
    <x v="1"/>
    <s v="Brenda Jain"/>
    <s v="Regular Air"/>
    <x v="3"/>
    <x v="1"/>
    <s v="Telephones and Communication"/>
    <s v="Small Pack"/>
    <x v="628"/>
    <n v="0.83"/>
    <n v="1.8001287249790828E-2"/>
    <s v="United States"/>
    <x v="3"/>
    <x v="29"/>
    <s v="Sharon"/>
    <n v="16146"/>
    <x v="138"/>
    <x v="4"/>
    <s v="2015"/>
    <d v="2015-05-22T00:00:00"/>
    <n v="27.968600000000009"/>
    <n v="33"/>
    <n v="1553.7"/>
    <n v="90387"/>
    <x v="0"/>
    <x v="4"/>
  </r>
  <r>
    <n v="21627"/>
    <s v="High"/>
    <n v="0.1"/>
    <n v="218.75"/>
    <n v="69.64"/>
    <n v="2346"/>
    <x v="1"/>
    <s v="Sylvia Kumar"/>
    <s v="Delivery Truck"/>
    <x v="3"/>
    <x v="2"/>
    <s v="Tables"/>
    <s v="Jumbo Box"/>
    <x v="281"/>
    <n v="0.77"/>
    <n v="2.2208200543280644E-2"/>
    <s v="United States"/>
    <x v="2"/>
    <x v="33"/>
    <s v="Pleasure Ridge Park"/>
    <n v="40258"/>
    <x v="138"/>
    <x v="4"/>
    <s v="2015"/>
    <d v="2015-05-21T00:00:00"/>
    <n v="62.297999999999995"/>
    <n v="17"/>
    <n v="2805.18"/>
    <n v="89505"/>
    <x v="0"/>
    <x v="4"/>
  </r>
  <r>
    <n v="22660"/>
    <s v="Low"/>
    <n v="0.02"/>
    <n v="27.48"/>
    <n v="4"/>
    <n v="2825"/>
    <x v="1"/>
    <s v="Carole Rosen"/>
    <s v="Regular Air"/>
    <x v="2"/>
    <x v="1"/>
    <s v="Computer Peripherals"/>
    <s v="Small Box"/>
    <x v="659"/>
    <n v="0.75"/>
    <n v="0.22139662882696964"/>
    <s v="United States"/>
    <x v="1"/>
    <x v="37"/>
    <s v="Boise"/>
    <n v="83701"/>
    <x v="138"/>
    <x v="4"/>
    <s v="2015"/>
    <d v="2015-05-27T00:00:00"/>
    <n v="19.308000000000021"/>
    <n v="3"/>
    <n v="87.21"/>
    <n v="89497"/>
    <x v="0"/>
    <x v="4"/>
  </r>
  <r>
    <n v="22661"/>
    <s v="Low"/>
    <n v="0.08"/>
    <n v="10.06"/>
    <n v="2.06"/>
    <n v="2825"/>
    <x v="1"/>
    <s v="Carole Rosen"/>
    <s v="Regular Air"/>
    <x v="2"/>
    <x v="0"/>
    <s v="Paper"/>
    <s v="Wrap Bag"/>
    <x v="28"/>
    <n v="0.39"/>
    <n v="8.2191780821917037E-3"/>
    <s v="United States"/>
    <x v="1"/>
    <x v="37"/>
    <s v="Boise"/>
    <n v="83701"/>
    <x v="138"/>
    <x v="4"/>
    <s v="2015"/>
    <d v="2015-05-24T00:00:00"/>
    <n v="0.32999999999999691"/>
    <n v="4"/>
    <n v="40.15"/>
    <n v="89497"/>
    <x v="0"/>
    <x v="4"/>
  </r>
  <r>
    <n v="24770"/>
    <s v="Critical"/>
    <n v="0.1"/>
    <n v="442.14"/>
    <n v="14.7"/>
    <n v="2973"/>
    <x v="1"/>
    <s v="Sally Liu"/>
    <s v="Delivery Truck"/>
    <x v="1"/>
    <x v="1"/>
    <s v="Office Machines"/>
    <s v="Jumbo Drum"/>
    <x v="426"/>
    <n v="0.56000000000000005"/>
    <n v="5.7098045558029942E-2"/>
    <s v="United States"/>
    <x v="0"/>
    <x v="31"/>
    <s v="New Berlin"/>
    <n v="53151"/>
    <x v="138"/>
    <x v="4"/>
    <s v="2015"/>
    <d v="2015-05-21T00:00:00"/>
    <n v="137.68794000000014"/>
    <n v="6"/>
    <n v="2411.4299999999998"/>
    <n v="87187"/>
    <x v="0"/>
    <x v="4"/>
  </r>
  <r>
    <n v="24063"/>
    <s v="Not Specified"/>
    <n v="7.0000000000000007E-2"/>
    <n v="12.99"/>
    <n v="9.44"/>
    <n v="19"/>
    <x v="0"/>
    <s v="Jim Rodgers"/>
    <s v="Regular Air"/>
    <x v="0"/>
    <x v="1"/>
    <s v="Office Machines"/>
    <s v="Medium Box"/>
    <x v="810"/>
    <n v="0.39"/>
    <n v="-0.4945851848656112"/>
    <s v="United States"/>
    <x v="1"/>
    <x v="24"/>
    <s v="Missoula"/>
    <n v="59801"/>
    <x v="139"/>
    <x v="4"/>
    <s v="2015"/>
    <d v="2015-05-23T00:00:00"/>
    <n v="-114.63990000000001"/>
    <n v="18"/>
    <n v="231.79"/>
    <n v="90032"/>
    <x v="0"/>
    <x v="4"/>
  </r>
  <r>
    <n v="6062"/>
    <s v="Not Specified"/>
    <n v="0.08"/>
    <n v="5"/>
    <n v="3.39"/>
    <n v="21"/>
    <x v="1"/>
    <s v="Tony Wilkins Winters"/>
    <s v="Regular Air"/>
    <x v="0"/>
    <x v="0"/>
    <s v="Rubber Bands"/>
    <s v="Wrap Bag"/>
    <x v="811"/>
    <n v="0.37"/>
    <n v="-5.9680611478878043E-2"/>
    <s v="United States"/>
    <x v="3"/>
    <x v="8"/>
    <s v="New York City"/>
    <n v="10012"/>
    <x v="139"/>
    <x v="4"/>
    <s v="2015"/>
    <d v="2015-05-22T00:00:00"/>
    <n v="-17.489999999999998"/>
    <n v="58"/>
    <n v="293.06"/>
    <n v="42949"/>
    <x v="0"/>
    <x v="4"/>
  </r>
  <r>
    <n v="6063"/>
    <s v="Not Specified"/>
    <n v="7.0000000000000007E-2"/>
    <n v="12.99"/>
    <n v="9.44"/>
    <n v="21"/>
    <x v="1"/>
    <s v="Tony Wilkins Winters"/>
    <s v="Regular Air"/>
    <x v="0"/>
    <x v="1"/>
    <s v="Office Machines"/>
    <s v="Medium Box"/>
    <x v="810"/>
    <n v="0.39"/>
    <n v="-0.12538680287436155"/>
    <s v="United States"/>
    <x v="3"/>
    <x v="8"/>
    <s v="New York City"/>
    <n v="10012"/>
    <x v="139"/>
    <x v="4"/>
    <s v="2015"/>
    <d v="2015-05-23T00:00:00"/>
    <n v="-114.63990000000001"/>
    <n v="71"/>
    <n v="914.29"/>
    <n v="42949"/>
    <x v="0"/>
    <x v="4"/>
  </r>
  <r>
    <n v="23504"/>
    <s v="Critical"/>
    <n v="0.04"/>
    <n v="1.98"/>
    <n v="0.7"/>
    <n v="276"/>
    <x v="0"/>
    <s v="Lucille Rankin"/>
    <s v="Express Air"/>
    <x v="3"/>
    <x v="0"/>
    <s v="Rubber Bands"/>
    <s v="Wrap Bag"/>
    <x v="128"/>
    <n v="0.83"/>
    <n v="-0.12048192771084336"/>
    <s v="United States"/>
    <x v="3"/>
    <x v="22"/>
    <s v="Newington"/>
    <n v="6111"/>
    <x v="139"/>
    <x v="4"/>
    <s v="2015"/>
    <d v="2015-05-22T00:00:00"/>
    <n v="-1"/>
    <n v="3"/>
    <n v="8.3000000000000007"/>
    <n v="89291"/>
    <x v="0"/>
    <x v="4"/>
  </r>
  <r>
    <n v="23503"/>
    <s v="Critical"/>
    <n v="0.03"/>
    <n v="55.99"/>
    <n v="5"/>
    <n v="282"/>
    <x v="0"/>
    <s v="Vickie Andrews"/>
    <s v="Regular Air"/>
    <x v="3"/>
    <x v="1"/>
    <s v="Telephones and Communication"/>
    <s v="Small Pack"/>
    <x v="628"/>
    <n v="0.83"/>
    <n v="-0.5306487588439861"/>
    <s v="United States"/>
    <x v="3"/>
    <x v="36"/>
    <s v="Belleville"/>
    <n v="7109"/>
    <x v="139"/>
    <x v="4"/>
    <s v="2015"/>
    <d v="2015-05-22T00:00:00"/>
    <n v="-221.25399999999999"/>
    <n v="9"/>
    <n v="416.95"/>
    <n v="89291"/>
    <x v="0"/>
    <x v="4"/>
  </r>
  <r>
    <n v="21570"/>
    <s v="High"/>
    <n v="0.03"/>
    <n v="4.9800000000000004"/>
    <n v="0.8"/>
    <n v="406"/>
    <x v="0"/>
    <s v="June Frank Hammond"/>
    <s v="Regular Air"/>
    <x v="0"/>
    <x v="0"/>
    <s v="Paper"/>
    <s v="Wrap Bag"/>
    <x v="289"/>
    <n v="0.36"/>
    <n v="0.69"/>
    <s v="United States"/>
    <x v="3"/>
    <x v="36"/>
    <s v="South Vineland"/>
    <n v="8360"/>
    <x v="139"/>
    <x v="4"/>
    <s v="2015"/>
    <d v="2015-05-22T00:00:00"/>
    <n v="50.2044"/>
    <n v="15"/>
    <n v="72.760000000000005"/>
    <n v="87804"/>
    <x v="0"/>
    <x v="4"/>
  </r>
  <r>
    <n v="21942"/>
    <s v="Low"/>
    <n v="0.09"/>
    <n v="5.84"/>
    <n v="0.83"/>
    <n v="820"/>
    <x v="0"/>
    <s v="Catherine Mullins"/>
    <s v="Regular Air"/>
    <x v="0"/>
    <x v="0"/>
    <s v="Pens &amp; Art Supplies"/>
    <s v="Wrap Bag"/>
    <x v="812"/>
    <n v="0.49"/>
    <n v="-0.48644067796610169"/>
    <s v="United States"/>
    <x v="1"/>
    <x v="6"/>
    <s v="Walla Walla"/>
    <n v="99362"/>
    <x v="139"/>
    <x v="4"/>
    <s v="2015"/>
    <d v="2015-05-25T00:00:00"/>
    <n v="-2.87"/>
    <n v="1"/>
    <n v="5.9"/>
    <n v="90244"/>
    <x v="0"/>
    <x v="4"/>
  </r>
  <r>
    <n v="21350"/>
    <s v="Critical"/>
    <n v="0"/>
    <n v="11.97"/>
    <n v="4.9800000000000004"/>
    <n v="825"/>
    <x v="0"/>
    <s v="Marvin Hunt"/>
    <s v="Regular Air"/>
    <x v="1"/>
    <x v="0"/>
    <s v="Appliances"/>
    <s v="Small Box"/>
    <x v="262"/>
    <n v="0.57999999999999996"/>
    <n v="6.3489681050656735E-2"/>
    <s v="United States"/>
    <x v="0"/>
    <x v="19"/>
    <s v="Abilene"/>
    <n v="79605"/>
    <x v="139"/>
    <x v="4"/>
    <s v="2015"/>
    <d v="2015-05-24T00:00:00"/>
    <n v="3.3840000000000039"/>
    <n v="4"/>
    <n v="53.3"/>
    <n v="89258"/>
    <x v="0"/>
    <x v="4"/>
  </r>
  <r>
    <n v="106"/>
    <s v="High"/>
    <n v="0.01"/>
    <n v="9.31"/>
    <n v="3.98"/>
    <n v="1106"/>
    <x v="1"/>
    <s v="Maxine Collier Grady"/>
    <s v="Regular Air"/>
    <x v="0"/>
    <x v="0"/>
    <s v="Scissors, Rulers and Trimmers"/>
    <s v="Small Pack"/>
    <x v="813"/>
    <n v="0.56000000000000005"/>
    <n v="-1.8570260324383261E-2"/>
    <s v="United States"/>
    <x v="0"/>
    <x v="19"/>
    <s v="Dallas"/>
    <n v="75220"/>
    <x v="139"/>
    <x v="4"/>
    <s v="2015"/>
    <d v="2015-05-22T00:00:00"/>
    <n v="-10.9"/>
    <n v="61"/>
    <n v="586.96"/>
    <n v="646"/>
    <x v="0"/>
    <x v="4"/>
  </r>
  <r>
    <n v="18106"/>
    <s v="High"/>
    <n v="0.01"/>
    <n v="9.31"/>
    <n v="3.98"/>
    <n v="1107"/>
    <x v="0"/>
    <s v="Joanna Keith"/>
    <s v="Regular Air"/>
    <x v="0"/>
    <x v="0"/>
    <s v="Scissors, Rulers and Trimmers"/>
    <s v="Small Pack"/>
    <x v="813"/>
    <n v="0.56000000000000005"/>
    <n v="1.510427492551792E-2"/>
    <s v="United States"/>
    <x v="0"/>
    <x v="19"/>
    <s v="Lake Jackson"/>
    <n v="77566"/>
    <x v="139"/>
    <x v="4"/>
    <s v="2015"/>
    <d v="2015-05-22T00:00:00"/>
    <n v="2.1800000000000015"/>
    <n v="15"/>
    <n v="144.33000000000001"/>
    <n v="86411"/>
    <x v="0"/>
    <x v="4"/>
  </r>
  <r>
    <n v="1917"/>
    <s v="Medium"/>
    <n v="0.02"/>
    <n v="7.64"/>
    <n v="1.39"/>
    <n v="1129"/>
    <x v="1"/>
    <s v="Pam Patton"/>
    <s v="Regular Air"/>
    <x v="1"/>
    <x v="0"/>
    <s v="Envelopes"/>
    <s v="Small Box"/>
    <x v="509"/>
    <n v="0.36"/>
    <n v="0.2884667371163156"/>
    <s v="United States"/>
    <x v="3"/>
    <x v="35"/>
    <s v="Boston"/>
    <n v="2118"/>
    <x v="139"/>
    <x v="4"/>
    <s v="2015"/>
    <d v="2015-05-23T00:00:00"/>
    <n v="117.38"/>
    <n v="52"/>
    <n v="406.91"/>
    <n v="13735"/>
    <x v="0"/>
    <x v="4"/>
  </r>
  <r>
    <n v="19917"/>
    <s v="Medium"/>
    <n v="0.02"/>
    <n v="7.64"/>
    <n v="1.39"/>
    <n v="1131"/>
    <x v="0"/>
    <s v="Benjamin Strauss"/>
    <s v="Regular Air"/>
    <x v="1"/>
    <x v="0"/>
    <s v="Envelopes"/>
    <s v="Small Box"/>
    <x v="509"/>
    <n v="0.36"/>
    <n v="0.69"/>
    <s v="United States"/>
    <x v="0"/>
    <x v="19"/>
    <s v="El Paso"/>
    <n v="79907"/>
    <x v="139"/>
    <x v="4"/>
    <s v="2015"/>
    <d v="2015-05-23T00:00:00"/>
    <n v="70.193699999999993"/>
    <n v="13"/>
    <n v="101.73"/>
    <n v="88103"/>
    <x v="0"/>
    <x v="4"/>
  </r>
  <r>
    <n v="23455"/>
    <s v="Medium"/>
    <n v="0.04"/>
    <n v="2.08"/>
    <n v="1.49"/>
    <n v="1254"/>
    <x v="1"/>
    <s v="Anne Bland"/>
    <s v="Regular Air"/>
    <x v="1"/>
    <x v="0"/>
    <s v="Binders and Binder Accessories"/>
    <s v="Small Box"/>
    <x v="459"/>
    <n v="0.36"/>
    <n v="-0.33406870002961209"/>
    <s v="United States"/>
    <x v="0"/>
    <x v="19"/>
    <s v="Channelview"/>
    <n v="77530"/>
    <x v="139"/>
    <x v="4"/>
    <s v="2015"/>
    <d v="2015-05-23T00:00:00"/>
    <n v="-11.281500000000001"/>
    <n v="16"/>
    <n v="33.770000000000003"/>
    <n v="89982"/>
    <x v="0"/>
    <x v="4"/>
  </r>
  <r>
    <n v="21455"/>
    <s v="Low"/>
    <n v="0.09"/>
    <n v="50.98"/>
    <n v="6.5"/>
    <n v="1527"/>
    <x v="1"/>
    <s v="Neil Parker"/>
    <s v="Regular Air"/>
    <x v="1"/>
    <x v="1"/>
    <s v="Computer Peripherals"/>
    <s v="Small Box"/>
    <x v="600"/>
    <n v="0.73"/>
    <n v="5.0290595595559713E-2"/>
    <s v="United States"/>
    <x v="2"/>
    <x v="18"/>
    <s v="Decatur"/>
    <n v="35601"/>
    <x v="139"/>
    <x v="4"/>
    <s v="2015"/>
    <d v="2015-05-28T00:00:00"/>
    <n v="70.175999999999988"/>
    <n v="28"/>
    <n v="1395.41"/>
    <n v="86815"/>
    <x v="0"/>
    <x v="4"/>
  </r>
  <r>
    <n v="21229"/>
    <s v="Not Specified"/>
    <n v="0.06"/>
    <n v="218.08"/>
    <n v="18.059999999999999"/>
    <n v="3206"/>
    <x v="1"/>
    <s v="Dana Rankin"/>
    <s v="Express Air"/>
    <x v="2"/>
    <x v="2"/>
    <s v="Chairs &amp; Chairmats"/>
    <s v="Large Box"/>
    <x v="814"/>
    <n v="0.56999999999999995"/>
    <n v="0.65126871838281231"/>
    <s v="United States"/>
    <x v="1"/>
    <x v="37"/>
    <s v="Twin Falls"/>
    <n v="83301"/>
    <x v="139"/>
    <x v="4"/>
    <s v="2015"/>
    <d v="2015-05-23T00:00:00"/>
    <n v="969.42"/>
    <n v="7"/>
    <n v="1488.51"/>
    <n v="87934"/>
    <x v="0"/>
    <x v="4"/>
  </r>
  <r>
    <n v="19422"/>
    <s v="Low"/>
    <n v="0.03"/>
    <n v="20.98"/>
    <n v="1.49"/>
    <n v="3319"/>
    <x v="0"/>
    <s v="Marlene Davidson"/>
    <s v="Regular Air"/>
    <x v="0"/>
    <x v="0"/>
    <s v="Binders and Binder Accessories"/>
    <s v="Small Box"/>
    <x v="815"/>
    <n v="0.35"/>
    <n v="6.9591822543633955E-2"/>
    <s v="United States"/>
    <x v="2"/>
    <x v="34"/>
    <s v="Hendersonville"/>
    <n v="37075"/>
    <x v="139"/>
    <x v="4"/>
    <s v="2015"/>
    <d v="2015-05-21T00:00:00"/>
    <n v="30.023999999999997"/>
    <n v="20"/>
    <n v="431.43"/>
    <n v="90104"/>
    <x v="0"/>
    <x v="4"/>
  </r>
  <r>
    <n v="522"/>
    <s v="High"/>
    <n v="7.0000000000000007E-2"/>
    <n v="1.68"/>
    <n v="1.57"/>
    <n v="181"/>
    <x v="1"/>
    <s v="Wesley Waller"/>
    <s v="Regular Air"/>
    <x v="3"/>
    <x v="0"/>
    <s v="Pens &amp; Art Supplies"/>
    <s v="Wrap Bag"/>
    <x v="180"/>
    <n v="0.59"/>
    <n v="-0.19159654858245351"/>
    <s v="United States"/>
    <x v="1"/>
    <x v="7"/>
    <s v="San Francisco"/>
    <n v="94122"/>
    <x v="140"/>
    <x v="4"/>
    <s v="2015"/>
    <d v="2015-05-23T00:00:00"/>
    <n v="-35.75"/>
    <n v="116"/>
    <n v="186.59"/>
    <n v="3585"/>
    <x v="0"/>
    <x v="4"/>
  </r>
  <r>
    <n v="18521"/>
    <s v="High"/>
    <n v="7.0000000000000007E-2"/>
    <n v="10.06"/>
    <n v="2.06"/>
    <n v="188"/>
    <x v="1"/>
    <s v="Alex Harrell"/>
    <s v="Regular Air"/>
    <x v="3"/>
    <x v="0"/>
    <s v="Paper"/>
    <s v="Wrap Bag"/>
    <x v="28"/>
    <n v="0.39"/>
    <n v="0.69"/>
    <s v="United States"/>
    <x v="0"/>
    <x v="19"/>
    <s v="Gainesville"/>
    <n v="76240"/>
    <x v="140"/>
    <x v="4"/>
    <s v="2015"/>
    <d v="2015-05-22T00:00:00"/>
    <n v="152.65559999999999"/>
    <n v="23"/>
    <n v="221.24"/>
    <n v="88361"/>
    <x v="0"/>
    <x v="4"/>
  </r>
  <r>
    <n v="18522"/>
    <s v="High"/>
    <n v="7.0000000000000007E-2"/>
    <n v="1.68"/>
    <n v="1.57"/>
    <n v="188"/>
    <x v="1"/>
    <s v="Alex Harrell"/>
    <s v="Regular Air"/>
    <x v="3"/>
    <x v="0"/>
    <s v="Pens &amp; Art Supplies"/>
    <s v="Wrap Bag"/>
    <x v="180"/>
    <n v="0.59"/>
    <n v="0.15326902465166142"/>
    <s v="United States"/>
    <x v="0"/>
    <x v="19"/>
    <s v="Gainesville"/>
    <n v="76240"/>
    <x v="140"/>
    <x v="4"/>
    <s v="2015"/>
    <d v="2015-05-23T00:00:00"/>
    <n v="7.1500000000000057"/>
    <n v="29"/>
    <n v="46.65"/>
    <n v="88361"/>
    <x v="0"/>
    <x v="4"/>
  </r>
  <r>
    <n v="6581"/>
    <s v="Low"/>
    <n v="0.03"/>
    <n v="256.99"/>
    <n v="11.25"/>
    <n v="1246"/>
    <x v="1"/>
    <s v="Lois Hansen"/>
    <s v="Regular Air"/>
    <x v="1"/>
    <x v="1"/>
    <s v="Computer Peripherals"/>
    <s v="Small Box"/>
    <x v="816"/>
    <n v="0.51"/>
    <n v="0.18132293446669293"/>
    <s v="United States"/>
    <x v="3"/>
    <x v="8"/>
    <s v="New York City"/>
    <n v="10009"/>
    <x v="140"/>
    <x v="4"/>
    <s v="2015"/>
    <d v="2015-05-22T00:00:00"/>
    <n v="1489.8"/>
    <n v="32"/>
    <n v="8216.2800000000007"/>
    <n v="46853"/>
    <x v="0"/>
    <x v="4"/>
  </r>
  <r>
    <n v="18131"/>
    <s v="Medium"/>
    <n v="0.01"/>
    <n v="115.99"/>
    <n v="56.14"/>
    <n v="1257"/>
    <x v="1"/>
    <s v="Ryan Foster"/>
    <s v="Delivery Truck"/>
    <x v="1"/>
    <x v="1"/>
    <s v="Office Machines"/>
    <s v="Jumbo Drum"/>
    <x v="144"/>
    <n v="0.4"/>
    <n v="-0.27201985604368334"/>
    <s v="United States"/>
    <x v="1"/>
    <x v="1"/>
    <s v="Aurora"/>
    <n v="80013"/>
    <x v="140"/>
    <x v="4"/>
    <s v="2015"/>
    <d v="2015-05-23T00:00:00"/>
    <n v="-164.39520000000002"/>
    <n v="5"/>
    <n v="604.35"/>
    <n v="86535"/>
    <x v="0"/>
    <x v="4"/>
  </r>
  <r>
    <n v="26083"/>
    <s v="Not Specified"/>
    <n v="0.03"/>
    <n v="25.98"/>
    <n v="4.08"/>
    <n v="2198"/>
    <x v="1"/>
    <s v="Lester Woodward Maynard"/>
    <s v="Regular Air"/>
    <x v="0"/>
    <x v="0"/>
    <s v="Pens &amp; Art Supplies"/>
    <s v="Small Pack"/>
    <x v="817"/>
    <n v="0.56999999999999995"/>
    <n v="0.69"/>
    <s v="United States"/>
    <x v="3"/>
    <x v="8"/>
    <s v="Lindenhurst"/>
    <n v="11757"/>
    <x v="140"/>
    <x v="4"/>
    <s v="2015"/>
    <d v="2015-05-25T00:00:00"/>
    <n v="295.90649999999999"/>
    <n v="16"/>
    <n v="428.85"/>
    <n v="89174"/>
    <x v="0"/>
    <x v="4"/>
  </r>
  <r>
    <n v="26084"/>
    <s v="Not Specified"/>
    <n v="0.1"/>
    <n v="20.98"/>
    <n v="53.03"/>
    <n v="2198"/>
    <x v="1"/>
    <s v="Lester Woodward Maynard"/>
    <s v="Delivery Truck"/>
    <x v="0"/>
    <x v="0"/>
    <s v="Storage &amp; Organization"/>
    <s v="Jumbo Drum"/>
    <x v="353"/>
    <n v="0.78"/>
    <n v="-6.1638348805978866"/>
    <s v="United States"/>
    <x v="3"/>
    <x v="8"/>
    <s v="Lindenhurst"/>
    <n v="11757"/>
    <x v="140"/>
    <x v="4"/>
    <s v="2015"/>
    <d v="2015-05-22T00:00:00"/>
    <n v="-2111.36"/>
    <n v="16"/>
    <n v="342.54"/>
    <n v="89174"/>
    <x v="0"/>
    <x v="4"/>
  </r>
  <r>
    <n v="21171"/>
    <s v="Critical"/>
    <n v="0.1"/>
    <n v="130.97999999999999"/>
    <n v="30"/>
    <n v="2385"/>
    <x v="0"/>
    <s v="Janice Frye"/>
    <s v="Delivery Truck"/>
    <x v="0"/>
    <x v="2"/>
    <s v="Chairs &amp; Chairmats"/>
    <s v="Jumbo Drum"/>
    <x v="698"/>
    <n v="0.78"/>
    <n v="0.88500834074487056"/>
    <s v="United States"/>
    <x v="1"/>
    <x v="42"/>
    <s v="Las Cruces"/>
    <n v="88001"/>
    <x v="140"/>
    <x v="4"/>
    <s v="2015"/>
    <d v="2015-05-24T00:00:00"/>
    <n v="2000.11"/>
    <n v="18"/>
    <n v="2259.9899999999998"/>
    <n v="89184"/>
    <x v="0"/>
    <x v="4"/>
  </r>
  <r>
    <n v="21580"/>
    <s v="Critical"/>
    <n v="0.06"/>
    <n v="4.9800000000000004"/>
    <n v="4.95"/>
    <n v="2699"/>
    <x v="1"/>
    <s v="Marcia Greenberg"/>
    <s v="Regular Air"/>
    <x v="3"/>
    <x v="0"/>
    <s v="Binders and Binder Accessories"/>
    <s v="Small Box"/>
    <x v="818"/>
    <n v="0.37"/>
    <n v="-1.3067983289023928"/>
    <s v="United States"/>
    <x v="1"/>
    <x v="41"/>
    <s v="Bullhead City"/>
    <n v="86442"/>
    <x v="140"/>
    <x v="4"/>
    <s v="2015"/>
    <d v="2015-05-24T00:00:00"/>
    <n v="-103.224"/>
    <n v="16"/>
    <n v="78.989999999999995"/>
    <n v="87677"/>
    <x v="0"/>
    <x v="4"/>
  </r>
  <r>
    <n v="19599"/>
    <s v="Medium"/>
    <n v="0.01"/>
    <n v="35.99"/>
    <n v="0.99"/>
    <n v="2976"/>
    <x v="0"/>
    <s v="Fred Barber"/>
    <s v="Regular Air"/>
    <x v="0"/>
    <x v="1"/>
    <s v="Telephones and Communication"/>
    <s v="Small Pack"/>
    <x v="644"/>
    <n v="0.35"/>
    <n v="0.69"/>
    <s v="United States"/>
    <x v="0"/>
    <x v="31"/>
    <s v="Oak Creek"/>
    <n v="53154"/>
    <x v="140"/>
    <x v="4"/>
    <s v="2015"/>
    <d v="2015-05-23T00:00:00"/>
    <n v="882.48239999999998"/>
    <n v="41"/>
    <n v="1278.96"/>
    <n v="89047"/>
    <x v="0"/>
    <x v="4"/>
  </r>
  <r>
    <n v="24471"/>
    <s v="Medium"/>
    <n v="0.05"/>
    <n v="63.94"/>
    <n v="14.48"/>
    <n v="398"/>
    <x v="0"/>
    <s v="Bruce Stark"/>
    <s v="Regular Air"/>
    <x v="3"/>
    <x v="2"/>
    <s v="Office Furnishings"/>
    <s v="Small Box"/>
    <x v="643"/>
    <n v="0.46"/>
    <n v="0.69"/>
    <s v="United States"/>
    <x v="3"/>
    <x v="28"/>
    <s v="Dayton"/>
    <n v="45406"/>
    <x v="141"/>
    <x v="4"/>
    <s v="2015"/>
    <d v="2015-05-25T00:00:00"/>
    <n v="1372.6307999999999"/>
    <n v="31"/>
    <n v="1989.32"/>
    <n v="89320"/>
    <x v="0"/>
    <x v="4"/>
  </r>
  <r>
    <n v="22874"/>
    <s v="Low"/>
    <n v="7.0000000000000007E-2"/>
    <n v="16.91"/>
    <n v="6.25"/>
    <n v="460"/>
    <x v="0"/>
    <s v="Anne Armstrong"/>
    <s v="Regular Air"/>
    <x v="1"/>
    <x v="0"/>
    <s v="Storage &amp; Organization"/>
    <s v="Small Box"/>
    <x v="819"/>
    <n v="0.57999999999999996"/>
    <n v="1.6027591803611293E-2"/>
    <s v="United States"/>
    <x v="3"/>
    <x v="36"/>
    <s v="Millville"/>
    <n v="8332"/>
    <x v="141"/>
    <x v="4"/>
    <s v="2015"/>
    <d v="2015-05-30T00:00:00"/>
    <n v="7.9000000000000057"/>
    <n v="31"/>
    <n v="492.9"/>
    <n v="86014"/>
    <x v="0"/>
    <x v="4"/>
  </r>
  <r>
    <n v="24783"/>
    <s v="Medium"/>
    <n v="0.05"/>
    <n v="204.1"/>
    <n v="13.99"/>
    <n v="540"/>
    <x v="1"/>
    <s v="Ruth Lamm"/>
    <s v="Regular Air"/>
    <x v="0"/>
    <x v="1"/>
    <s v="Office Machines"/>
    <s v="Medium Box"/>
    <x v="820"/>
    <n v="0.37"/>
    <n v="0.69"/>
    <s v="United States"/>
    <x v="0"/>
    <x v="12"/>
    <s v="Vernon Hills"/>
    <n v="60061"/>
    <x v="141"/>
    <x v="4"/>
    <s v="2015"/>
    <d v="2015-05-25T00:00:00"/>
    <n v="5924.1122999999998"/>
    <n v="41"/>
    <n v="8585.67"/>
    <n v="91175"/>
    <x v="0"/>
    <x v="4"/>
  </r>
  <r>
    <n v="19484"/>
    <s v="High"/>
    <n v="7.0000000000000007E-2"/>
    <n v="2.61"/>
    <n v="0.5"/>
    <n v="1182"/>
    <x v="0"/>
    <s v="Jesse Williamson"/>
    <s v="Regular Air"/>
    <x v="1"/>
    <x v="0"/>
    <s v="Labels"/>
    <s v="Small Box"/>
    <x v="445"/>
    <n v="0.39"/>
    <n v="0.69"/>
    <s v="United States"/>
    <x v="1"/>
    <x v="16"/>
    <s v="Spanish Fork"/>
    <n v="84660"/>
    <x v="141"/>
    <x v="4"/>
    <s v="2015"/>
    <d v="2015-05-23T00:00:00"/>
    <n v="27.013499999999997"/>
    <n v="15"/>
    <n v="39.15"/>
    <n v="86913"/>
    <x v="0"/>
    <x v="4"/>
  </r>
  <r>
    <n v="21746"/>
    <s v="Not Specified"/>
    <n v="0.09"/>
    <n v="77.510000000000005"/>
    <n v="4"/>
    <n v="1814"/>
    <x v="1"/>
    <s v="Albert Tyson"/>
    <s v="Express Air"/>
    <x v="1"/>
    <x v="1"/>
    <s v="Computer Peripherals"/>
    <s v="Small Box"/>
    <x v="658"/>
    <n v="0.76"/>
    <n v="-0.75854952558168143"/>
    <s v="United States"/>
    <x v="2"/>
    <x v="2"/>
    <s v="Olive Branch"/>
    <n v="38654"/>
    <x v="141"/>
    <x v="4"/>
    <s v="2015"/>
    <d v="2015-05-25T00:00:00"/>
    <n v="-986.52399999999989"/>
    <n v="17"/>
    <n v="1300.54"/>
    <n v="90524"/>
    <x v="0"/>
    <x v="4"/>
  </r>
  <r>
    <n v="21747"/>
    <s v="Not Specified"/>
    <n v="0"/>
    <n v="2.88"/>
    <n v="0.7"/>
    <n v="1814"/>
    <x v="1"/>
    <s v="Albert Tyson"/>
    <s v="Regular Air"/>
    <x v="1"/>
    <x v="0"/>
    <s v="Pens &amp; Art Supplies"/>
    <s v="Wrap Bag"/>
    <x v="196"/>
    <n v="0.56000000000000005"/>
    <n v="-3.7221755123489224"/>
    <s v="United States"/>
    <x v="2"/>
    <x v="2"/>
    <s v="Olive Branch"/>
    <n v="38654"/>
    <x v="141"/>
    <x v="4"/>
    <s v="2015"/>
    <d v="2015-05-25T00:00:00"/>
    <n v="-141.666"/>
    <n v="13"/>
    <n v="38.06"/>
    <n v="90524"/>
    <x v="0"/>
    <x v="4"/>
  </r>
  <r>
    <n v="20687"/>
    <s v="Not Specified"/>
    <n v="0.08"/>
    <n v="4.13"/>
    <n v="1.17"/>
    <n v="2450"/>
    <x v="0"/>
    <s v="Tonya Miller"/>
    <s v="Regular Air"/>
    <x v="1"/>
    <x v="0"/>
    <s v="Pens &amp; Art Supplies"/>
    <s v="Wrap Bag"/>
    <x v="821"/>
    <n v="0.56999999999999995"/>
    <n v="-1.3159144893111638"/>
    <s v="United States"/>
    <x v="0"/>
    <x v="31"/>
    <s v="Janesville"/>
    <n v="53545"/>
    <x v="141"/>
    <x v="4"/>
    <s v="2015"/>
    <d v="2015-05-25T00:00:00"/>
    <n v="-5.54"/>
    <n v="1"/>
    <n v="4.21"/>
    <n v="90322"/>
    <x v="0"/>
    <x v="4"/>
  </r>
  <r>
    <n v="21190"/>
    <s v="Medium"/>
    <n v="0.05"/>
    <n v="12.88"/>
    <n v="4.59"/>
    <n v="2458"/>
    <x v="1"/>
    <s v="Troy Casey"/>
    <s v="Regular Air"/>
    <x v="1"/>
    <x v="0"/>
    <s v="Scissors, Rulers and Trimmers"/>
    <s v="Wrap Bag"/>
    <x v="651"/>
    <n v="0.82"/>
    <n v="0.14120425029515948"/>
    <s v="United States"/>
    <x v="0"/>
    <x v="11"/>
    <s v="Edina"/>
    <n v="55410"/>
    <x v="141"/>
    <x v="4"/>
    <s v="2015"/>
    <d v="2015-05-25T00:00:00"/>
    <n v="5.980000000000004"/>
    <n v="3"/>
    <n v="42.35"/>
    <n v="91286"/>
    <x v="0"/>
    <x v="4"/>
  </r>
  <r>
    <n v="18866"/>
    <s v="Critical"/>
    <n v="0.01"/>
    <n v="2.16"/>
    <n v="6.05"/>
    <n v="2526"/>
    <x v="0"/>
    <s v="Derek Sweeney"/>
    <s v="Regular Air"/>
    <x v="3"/>
    <x v="0"/>
    <s v="Binders and Binder Accessories"/>
    <s v="Small Box"/>
    <x v="290"/>
    <n v="0.37"/>
    <n v="6.8175710594315246"/>
    <s v="United States"/>
    <x v="2"/>
    <x v="15"/>
    <s v="Lafayette"/>
    <n v="70506"/>
    <x v="141"/>
    <x v="4"/>
    <s v="2015"/>
    <d v="2015-05-25T00:00:00"/>
    <n v="395.76"/>
    <n v="24"/>
    <n v="58.05"/>
    <n v="87208"/>
    <x v="0"/>
    <x v="4"/>
  </r>
  <r>
    <n v="18867"/>
    <s v="Critical"/>
    <n v="7.0000000000000007E-2"/>
    <n v="21.38"/>
    <n v="8.99"/>
    <n v="2527"/>
    <x v="0"/>
    <s v="Gretchen Orr"/>
    <s v="Regular Air"/>
    <x v="3"/>
    <x v="0"/>
    <s v="Pens &amp; Art Supplies"/>
    <s v="Small Pack"/>
    <x v="546"/>
    <n v="0.59"/>
    <n v="-0.57395104895104898"/>
    <s v="United States"/>
    <x v="2"/>
    <x v="15"/>
    <s v="Lake Charles"/>
    <n v="70601"/>
    <x v="141"/>
    <x v="4"/>
    <s v="2015"/>
    <d v="2015-05-25T00:00:00"/>
    <n v="-39.396000000000001"/>
    <n v="3"/>
    <n v="68.64"/>
    <n v="87208"/>
    <x v="0"/>
    <x v="4"/>
  </r>
  <r>
    <n v="18506"/>
    <s v="Low"/>
    <n v="0.04"/>
    <n v="67.28"/>
    <n v="19.989999999999998"/>
    <n v="2858"/>
    <x v="1"/>
    <s v="Jerry Webster"/>
    <s v="Regular Air"/>
    <x v="3"/>
    <x v="0"/>
    <s v="Binders and Binder Accessories"/>
    <s v="Small Box"/>
    <x v="629"/>
    <n v="0.4"/>
    <n v="7.1911799110972478E-3"/>
    <s v="United States"/>
    <x v="2"/>
    <x v="9"/>
    <s v="Fruit Cove"/>
    <n v="32259"/>
    <x v="141"/>
    <x v="4"/>
    <s v="2015"/>
    <d v="2015-05-28T00:00:00"/>
    <n v="14.754"/>
    <n v="30"/>
    <n v="2051.6799999999998"/>
    <n v="88282"/>
    <x v="0"/>
    <x v="4"/>
  </r>
  <r>
    <n v="18507"/>
    <s v="Low"/>
    <n v="0.1"/>
    <n v="130.97999999999999"/>
    <n v="54.74"/>
    <n v="2858"/>
    <x v="1"/>
    <s v="Jerry Webster"/>
    <s v="Delivery Truck"/>
    <x v="3"/>
    <x v="2"/>
    <s v="Bookcases"/>
    <s v="Jumbo Box"/>
    <x v="454"/>
    <n v="0.69"/>
    <n v="0.12646047331176594"/>
    <s v="United States"/>
    <x v="2"/>
    <x v="9"/>
    <s v="Fruit Cove"/>
    <n v="32259"/>
    <x v="141"/>
    <x v="4"/>
    <s v="2015"/>
    <d v="2015-05-23T00:00:00"/>
    <n v="669.61199999999997"/>
    <n v="42"/>
    <n v="5295.03"/>
    <n v="88282"/>
    <x v="0"/>
    <x v="4"/>
  </r>
  <r>
    <n v="18508"/>
    <s v="Low"/>
    <n v="0.04"/>
    <n v="2.78"/>
    <n v="1.25"/>
    <n v="2858"/>
    <x v="1"/>
    <s v="Jerry Webster"/>
    <s v="Regular Air"/>
    <x v="3"/>
    <x v="0"/>
    <s v="Pens &amp; Art Supplies"/>
    <s v="Wrap Bag"/>
    <x v="114"/>
    <n v="0.59"/>
    <n v="2.6535442880279061"/>
    <s v="United States"/>
    <x v="2"/>
    <x v="9"/>
    <s v="Fruit Cove"/>
    <n v="32259"/>
    <x v="141"/>
    <x v="4"/>
    <s v="2015"/>
    <d v="2015-05-23T00:00:00"/>
    <n v="213"/>
    <n v="28"/>
    <n v="80.27"/>
    <n v="88282"/>
    <x v="0"/>
    <x v="4"/>
  </r>
  <r>
    <n v="25820"/>
    <s v="High"/>
    <n v="0.03"/>
    <n v="42.8"/>
    <n v="2.99"/>
    <n v="3249"/>
    <x v="0"/>
    <s v="Nicole Goldstein"/>
    <s v="Regular Air"/>
    <x v="3"/>
    <x v="0"/>
    <s v="Binders and Binder Accessories"/>
    <s v="Small Box"/>
    <x v="822"/>
    <n v="0.36"/>
    <n v="0.69"/>
    <s v="United States"/>
    <x v="3"/>
    <x v="5"/>
    <s v="Annapolis"/>
    <n v="21403"/>
    <x v="141"/>
    <x v="4"/>
    <s v="2015"/>
    <d v="2015-05-24T00:00:00"/>
    <n v="462.92099999999994"/>
    <n v="16"/>
    <n v="670.9"/>
    <n v="87298"/>
    <x v="0"/>
    <x v="4"/>
  </r>
  <r>
    <n v="20760"/>
    <s v="Critical"/>
    <n v="7.0000000000000007E-2"/>
    <n v="124.49"/>
    <n v="51.94"/>
    <n v="357"/>
    <x v="0"/>
    <s v="Barbara McNamara"/>
    <s v="Delivery Truck"/>
    <x v="3"/>
    <x v="2"/>
    <s v="Tables"/>
    <s v="Jumbo Box"/>
    <x v="369"/>
    <n v="0.63"/>
    <n v="0.62652119911599891"/>
    <s v="United States"/>
    <x v="1"/>
    <x v="41"/>
    <s v="Kingman"/>
    <n v="86401"/>
    <x v="142"/>
    <x v="4"/>
    <s v="2015"/>
    <d v="2015-05-25T00:00:00"/>
    <n v="1074.44"/>
    <n v="14"/>
    <n v="1714.93"/>
    <n v="91131"/>
    <x v="0"/>
    <x v="4"/>
  </r>
  <r>
    <n v="19401"/>
    <s v="Critical"/>
    <n v="0.06"/>
    <n v="25.98"/>
    <n v="14.36"/>
    <n v="885"/>
    <x v="0"/>
    <s v="Malcolm Robertson"/>
    <s v="Delivery Truck"/>
    <x v="3"/>
    <x v="2"/>
    <s v="Chairs &amp; Chairmats"/>
    <s v="Jumbo Drum"/>
    <x v="257"/>
    <n v="0.6"/>
    <n v="5.4073300050311579E-2"/>
    <s v="United States"/>
    <x v="0"/>
    <x v="19"/>
    <s v="Amarillo"/>
    <n v="79109"/>
    <x v="142"/>
    <x v="4"/>
    <s v="2015"/>
    <d v="2015-05-25T00:00:00"/>
    <n v="55.888000000000034"/>
    <n v="41"/>
    <n v="1033.56"/>
    <n v="89537"/>
    <x v="0"/>
    <x v="4"/>
  </r>
  <r>
    <n v="23793"/>
    <s v="Medium"/>
    <n v="0.1"/>
    <n v="218.08"/>
    <n v="18.059999999999999"/>
    <n v="1450"/>
    <x v="0"/>
    <s v="Veronica Peck"/>
    <s v="Express Air"/>
    <x v="2"/>
    <x v="2"/>
    <s v="Chairs &amp; Chairmats"/>
    <s v="Large Box"/>
    <x v="814"/>
    <n v="0.56999999999999995"/>
    <n v="0.55728900363826894"/>
    <s v="United States"/>
    <x v="1"/>
    <x v="7"/>
    <s v="South Lake Tahoe"/>
    <n v="96150"/>
    <x v="142"/>
    <x v="4"/>
    <s v="2015"/>
    <d v="2015-05-25T00:00:00"/>
    <n v="1318.83"/>
    <n v="12"/>
    <n v="2366.5100000000002"/>
    <n v="86735"/>
    <x v="0"/>
    <x v="4"/>
  </r>
  <r>
    <n v="23750"/>
    <s v="High"/>
    <n v="0.06"/>
    <n v="15.01"/>
    <n v="8.4"/>
    <n v="1623"/>
    <x v="1"/>
    <s v="Patrick Adcock"/>
    <s v="Regular Air"/>
    <x v="0"/>
    <x v="0"/>
    <s v="Binders and Binder Accessories"/>
    <s v="Small Box"/>
    <x v="823"/>
    <n v="0.39"/>
    <n v="4.8549723756906105E-3"/>
    <s v="United States"/>
    <x v="0"/>
    <x v="0"/>
    <s v="Schererville"/>
    <n v="46375"/>
    <x v="142"/>
    <x v="4"/>
    <s v="2015"/>
    <d v="2015-05-26T00:00:00"/>
    <n v="1.6169000000000011"/>
    <n v="22"/>
    <n v="333.04"/>
    <n v="87611"/>
    <x v="0"/>
    <x v="4"/>
  </r>
  <r>
    <n v="23751"/>
    <s v="High"/>
    <n v="0.09"/>
    <n v="40.479999999999997"/>
    <n v="19.989999999999998"/>
    <n v="1623"/>
    <x v="1"/>
    <s v="Patrick Adcock"/>
    <s v="Regular Air"/>
    <x v="0"/>
    <x v="1"/>
    <s v="Computer Peripherals"/>
    <s v="Small Box"/>
    <x v="656"/>
    <n v="0.77"/>
    <n v="0.13841757683515379"/>
    <s v="United States"/>
    <x v="0"/>
    <x v="0"/>
    <s v="Schererville"/>
    <n v="46375"/>
    <x v="142"/>
    <x v="4"/>
    <s v="2015"/>
    <d v="2015-05-26T00:00:00"/>
    <n v="65.394000000000062"/>
    <n v="12"/>
    <n v="472.44"/>
    <n v="87611"/>
    <x v="0"/>
    <x v="4"/>
  </r>
  <r>
    <n v="23752"/>
    <s v="High"/>
    <n v="0.05"/>
    <n v="12.28"/>
    <n v="6.13"/>
    <n v="1623"/>
    <x v="1"/>
    <s v="Patrick Adcock"/>
    <s v="Regular Air"/>
    <x v="0"/>
    <x v="0"/>
    <s v="Storage &amp; Organization"/>
    <s v="Small Box"/>
    <x v="752"/>
    <n v="0.56999999999999995"/>
    <n v="7.1329418045915652E-2"/>
    <s v="United States"/>
    <x v="0"/>
    <x v="0"/>
    <s v="Schererville"/>
    <n v="46375"/>
    <x v="142"/>
    <x v="4"/>
    <s v="2015"/>
    <d v="2015-05-25T00:00:00"/>
    <n v="1.3360000000000003"/>
    <n v="1"/>
    <n v="18.73"/>
    <n v="87611"/>
    <x v="0"/>
    <x v="4"/>
  </r>
  <r>
    <n v="18802"/>
    <s v="Not Specified"/>
    <n v="0.05"/>
    <n v="150.97999999999999"/>
    <n v="43.71"/>
    <n v="2422"/>
    <x v="1"/>
    <s v="Arlene Wiggins Dalton"/>
    <s v="Delivery Truck"/>
    <x v="1"/>
    <x v="2"/>
    <s v="Chairs &amp; Chairmats"/>
    <s v="Jumbo Drum"/>
    <x v="824"/>
    <n v="0.55000000000000004"/>
    <n v="0.3501733904839856"/>
    <s v="United States"/>
    <x v="0"/>
    <x v="19"/>
    <s v="Huntsville"/>
    <n v="77340"/>
    <x v="142"/>
    <x v="4"/>
    <s v="2015"/>
    <d v="2015-05-25T00:00:00"/>
    <n v="650.29999999999995"/>
    <n v="12"/>
    <n v="1857.08"/>
    <n v="89053"/>
    <x v="0"/>
    <x v="4"/>
  </r>
  <r>
    <n v="19652"/>
    <s v="Not Specified"/>
    <n v="0.03"/>
    <n v="20.99"/>
    <n v="0.99"/>
    <n v="3063"/>
    <x v="1"/>
    <s v="Ann Steele"/>
    <s v="Regular Air"/>
    <x v="2"/>
    <x v="1"/>
    <s v="Telephones and Communication"/>
    <s v="Wrap Bag"/>
    <x v="743"/>
    <n v="0.56999999999999995"/>
    <n v="2.6324667967520646E-2"/>
    <s v="United States"/>
    <x v="1"/>
    <x v="6"/>
    <s v="Kirkland"/>
    <n v="98034"/>
    <x v="142"/>
    <x v="4"/>
    <s v="2015"/>
    <d v="2015-05-26T00:00:00"/>
    <n v="4.1822000000000052"/>
    <n v="9"/>
    <n v="158.87"/>
    <n v="88449"/>
    <x v="0"/>
    <x v="4"/>
  </r>
  <r>
    <n v="21235"/>
    <s v="High"/>
    <n v="0.08"/>
    <n v="40.98"/>
    <n v="7.2"/>
    <n v="3096"/>
    <x v="1"/>
    <s v="Mike Howard"/>
    <s v="Express Air"/>
    <x v="2"/>
    <x v="0"/>
    <s v="Appliances"/>
    <s v="Small Box"/>
    <x v="825"/>
    <n v="0.6"/>
    <n v="-0.13882863340563992"/>
    <s v="United States"/>
    <x v="3"/>
    <x v="28"/>
    <s v="Hilliard"/>
    <n v="43026"/>
    <x v="142"/>
    <x v="4"/>
    <s v="2015"/>
    <d v="2015-05-25T00:00:00"/>
    <n v="-16.64"/>
    <n v="3"/>
    <n v="119.86"/>
    <n v="86221"/>
    <x v="0"/>
    <x v="4"/>
  </r>
  <r>
    <n v="21236"/>
    <s v="High"/>
    <n v="0.08"/>
    <n v="8.1199999999999992"/>
    <n v="2.83"/>
    <n v="3096"/>
    <x v="1"/>
    <s v="Mike Howard"/>
    <s v="Express Air"/>
    <x v="2"/>
    <x v="1"/>
    <s v="Computer Peripherals"/>
    <s v="Small Pack"/>
    <x v="547"/>
    <n v="0.77"/>
    <n v="-0.60473828085451042"/>
    <s v="United States"/>
    <x v="3"/>
    <x v="28"/>
    <s v="Hilliard"/>
    <n v="43026"/>
    <x v="142"/>
    <x v="4"/>
    <s v="2015"/>
    <d v="2015-05-25T00:00:00"/>
    <n v="-59.73"/>
    <n v="12"/>
    <n v="98.77"/>
    <n v="86221"/>
    <x v="0"/>
    <x v="4"/>
  </r>
  <r>
    <n v="21237"/>
    <s v="High"/>
    <n v="0.02"/>
    <n v="262.11"/>
    <n v="62.74"/>
    <n v="3096"/>
    <x v="1"/>
    <s v="Mike Howard"/>
    <s v="Delivery Truck"/>
    <x v="2"/>
    <x v="2"/>
    <s v="Tables"/>
    <s v="Jumbo Box"/>
    <x v="826"/>
    <n v="0.75"/>
    <n v="-0.25384865329512907"/>
    <s v="United States"/>
    <x v="3"/>
    <x v="28"/>
    <s v="Hilliard"/>
    <n v="43026"/>
    <x v="142"/>
    <x v="4"/>
    <s v="2015"/>
    <d v="2015-05-25T00:00:00"/>
    <n v="-633.44123700000023"/>
    <n v="9"/>
    <n v="2495.35"/>
    <n v="86221"/>
    <x v="0"/>
    <x v="4"/>
  </r>
  <r>
    <n v="19749"/>
    <s v="Low"/>
    <n v="0.1"/>
    <n v="80.97"/>
    <n v="33.6"/>
    <n v="3366"/>
    <x v="1"/>
    <s v="Dana Boyle"/>
    <s v="Delivery Truck"/>
    <x v="1"/>
    <x v="1"/>
    <s v="Office Machines"/>
    <s v="Jumbo Drum"/>
    <x v="298"/>
    <n v="0.37"/>
    <n v="7.9062048545196217E-2"/>
    <s v="United States"/>
    <x v="3"/>
    <x v="28"/>
    <s v="Troy"/>
    <n v="45373"/>
    <x v="142"/>
    <x v="4"/>
    <s v="2015"/>
    <d v="2015-05-29T00:00:00"/>
    <n v="66.22"/>
    <n v="11"/>
    <n v="837.57"/>
    <n v="90501"/>
    <x v="0"/>
    <x v="4"/>
  </r>
  <r>
    <n v="19750"/>
    <s v="Low"/>
    <n v="0.02"/>
    <n v="6.48"/>
    <n v="5.1100000000000003"/>
    <n v="3366"/>
    <x v="1"/>
    <s v="Dana Boyle"/>
    <s v="Regular Air"/>
    <x v="1"/>
    <x v="0"/>
    <s v="Paper"/>
    <s v="Small Box"/>
    <x v="805"/>
    <n v="0.37"/>
    <n v="-0.41853432942013519"/>
    <s v="United States"/>
    <x v="3"/>
    <x v="28"/>
    <s v="Troy"/>
    <n v="45373"/>
    <x v="142"/>
    <x v="4"/>
    <s v="2015"/>
    <d v="2015-05-28T00:00:00"/>
    <n v="-23.53"/>
    <n v="8"/>
    <n v="56.22"/>
    <n v="90501"/>
    <x v="0"/>
    <x v="4"/>
  </r>
  <r>
    <n v="18161"/>
    <s v="Not Specified"/>
    <n v="7.0000000000000007E-2"/>
    <n v="15.74"/>
    <n v="1.39"/>
    <n v="129"/>
    <x v="1"/>
    <s v="Kara Allison"/>
    <s v="Regular Air"/>
    <x v="0"/>
    <x v="0"/>
    <s v="Envelopes"/>
    <s v="Small Box"/>
    <x v="827"/>
    <n v="0.4"/>
    <n v="0.69"/>
    <s v="United States"/>
    <x v="0"/>
    <x v="12"/>
    <s v="Alton"/>
    <n v="62002"/>
    <x v="143"/>
    <x v="4"/>
    <s v="2015"/>
    <d v="2015-05-26T00:00:00"/>
    <n v="149.88869999999997"/>
    <n v="14"/>
    <n v="217.23"/>
    <n v="86694"/>
    <x v="0"/>
    <x v="4"/>
  </r>
  <r>
    <n v="25813"/>
    <s v="Critical"/>
    <n v="0"/>
    <n v="7.59"/>
    <n v="4"/>
    <n v="444"/>
    <x v="0"/>
    <s v="Thelma Abrams"/>
    <s v="Regular Air"/>
    <x v="0"/>
    <x v="2"/>
    <s v="Office Furnishings"/>
    <s v="Wrap Bag"/>
    <x v="543"/>
    <n v="0.42"/>
    <n v="0.24285794560575411"/>
    <s v="United States"/>
    <x v="0"/>
    <x v="12"/>
    <s v="Urbana"/>
    <n v="61801"/>
    <x v="143"/>
    <x v="4"/>
    <s v="2015"/>
    <d v="2015-05-28T00:00:00"/>
    <n v="86.438000000000002"/>
    <n v="43"/>
    <n v="355.92"/>
    <n v="88085"/>
    <x v="0"/>
    <x v="4"/>
  </r>
  <r>
    <n v="22176"/>
    <s v="High"/>
    <n v="0.09"/>
    <n v="17.98"/>
    <n v="8.51"/>
    <n v="526"/>
    <x v="1"/>
    <s v="April Hu"/>
    <s v="Regular Air"/>
    <x v="1"/>
    <x v="1"/>
    <s v="Office Machines"/>
    <s v="Medium Box"/>
    <x v="605"/>
    <n v="0.4"/>
    <n v="-3.1317197934921666E-2"/>
    <s v="United States"/>
    <x v="1"/>
    <x v="41"/>
    <s v="Mesa"/>
    <n v="85204"/>
    <x v="143"/>
    <x v="4"/>
    <s v="2015"/>
    <d v="2015-05-27T00:00:00"/>
    <n v="-6.6120000000000108"/>
    <n v="12"/>
    <n v="211.13"/>
    <n v="90026"/>
    <x v="0"/>
    <x v="4"/>
  </r>
  <r>
    <n v="19505"/>
    <s v="Low"/>
    <n v="0.09"/>
    <n v="125.99"/>
    <n v="8.99"/>
    <n v="744"/>
    <x v="1"/>
    <s v="Joy Maxwell"/>
    <s v="Regular Air"/>
    <x v="2"/>
    <x v="1"/>
    <s v="Telephones and Communication"/>
    <s v="Small Box"/>
    <x v="533"/>
    <n v="0.55000000000000004"/>
    <n v="0.43547978850255831"/>
    <s v="United States"/>
    <x v="1"/>
    <x v="41"/>
    <s v="Oro Valley"/>
    <n v="85737"/>
    <x v="143"/>
    <x v="4"/>
    <s v="2015"/>
    <d v="2015-06-02T00:00:00"/>
    <n v="916.68060000000014"/>
    <n v="20"/>
    <n v="2104.9899999999998"/>
    <n v="87727"/>
    <x v="0"/>
    <x v="4"/>
  </r>
  <r>
    <n v="24842"/>
    <s v="Medium"/>
    <n v="0.01"/>
    <n v="6.98"/>
    <n v="1.6"/>
    <n v="827"/>
    <x v="0"/>
    <s v="Sheryl Marsh"/>
    <s v="Regular Air"/>
    <x v="1"/>
    <x v="0"/>
    <s v="Paper"/>
    <s v="Wrap Bag"/>
    <x v="226"/>
    <n v="0.38"/>
    <n v="1.5777473780209762E-2"/>
    <s v="United States"/>
    <x v="0"/>
    <x v="19"/>
    <s v="Amarillo"/>
    <n v="79109"/>
    <x v="143"/>
    <x v="4"/>
    <s v="2015"/>
    <d v="2015-05-26T00:00:00"/>
    <n v="0.34600000000000009"/>
    <n v="3"/>
    <n v="21.93"/>
    <n v="89259"/>
    <x v="0"/>
    <x v="4"/>
  </r>
  <r>
    <n v="18529"/>
    <s v="High"/>
    <n v="0.01"/>
    <n v="3.15"/>
    <n v="0.49"/>
    <n v="1008"/>
    <x v="0"/>
    <s v="Priscilla Frank"/>
    <s v="Regular Air"/>
    <x v="1"/>
    <x v="0"/>
    <s v="Labels"/>
    <s v="Small Box"/>
    <x v="828"/>
    <n v="0.37"/>
    <n v="0.69"/>
    <s v="United States"/>
    <x v="3"/>
    <x v="30"/>
    <s v="Gorham"/>
    <n v="4038"/>
    <x v="143"/>
    <x v="4"/>
    <s v="2015"/>
    <d v="2015-05-27T00:00:00"/>
    <n v="17.505299999999998"/>
    <n v="8"/>
    <n v="25.37"/>
    <n v="88371"/>
    <x v="0"/>
    <x v="4"/>
  </r>
  <r>
    <n v="26259"/>
    <s v="Not Specified"/>
    <n v="0.03"/>
    <n v="5.44"/>
    <n v="7.46"/>
    <n v="1054"/>
    <x v="1"/>
    <s v="Keith R Atkinson"/>
    <s v="Express Air"/>
    <x v="3"/>
    <x v="0"/>
    <s v="Binders and Binder Accessories"/>
    <s v="Small Box"/>
    <x v="401"/>
    <n v="0.36"/>
    <n v="-1.9651843405549223"/>
    <s v="United States"/>
    <x v="1"/>
    <x v="41"/>
    <s v="Surprise"/>
    <n v="85374"/>
    <x v="143"/>
    <x v="4"/>
    <s v="2015"/>
    <d v="2015-05-27T00:00:00"/>
    <n v="-51.704000000000001"/>
    <n v="4"/>
    <n v="26.31"/>
    <n v="90069"/>
    <x v="0"/>
    <x v="4"/>
  </r>
  <r>
    <n v="26260"/>
    <s v="Not Specified"/>
    <n v="0.08"/>
    <n v="26.38"/>
    <n v="5.58"/>
    <n v="1054"/>
    <x v="1"/>
    <s v="Keith R Atkinson"/>
    <s v="Regular Air"/>
    <x v="3"/>
    <x v="0"/>
    <s v="Paper"/>
    <s v="Small Box"/>
    <x v="829"/>
    <n v="0.39"/>
    <n v="0.69"/>
    <s v="United States"/>
    <x v="1"/>
    <x v="41"/>
    <s v="Surprise"/>
    <n v="85374"/>
    <x v="143"/>
    <x v="4"/>
    <s v="2015"/>
    <d v="2015-05-26T00:00:00"/>
    <n v="144.7482"/>
    <n v="8"/>
    <n v="209.78"/>
    <n v="90069"/>
    <x v="0"/>
    <x v="4"/>
  </r>
  <r>
    <n v="26261"/>
    <s v="Not Specified"/>
    <n v="0.06"/>
    <n v="20.99"/>
    <n v="2.5"/>
    <n v="1054"/>
    <x v="1"/>
    <s v="Keith R Atkinson"/>
    <s v="Regular Air"/>
    <x v="3"/>
    <x v="1"/>
    <s v="Telephones and Communication"/>
    <s v="Wrap Bag"/>
    <x v="393"/>
    <n v="0.81"/>
    <n v="-6.2921480650588899"/>
    <s v="United States"/>
    <x v="1"/>
    <x v="41"/>
    <s v="Surprise"/>
    <n v="85374"/>
    <x v="143"/>
    <x v="4"/>
    <s v="2015"/>
    <d v="2015-05-27T00:00:00"/>
    <n v="-112.18899999999999"/>
    <n v="1"/>
    <n v="17.829999999999998"/>
    <n v="90069"/>
    <x v="0"/>
    <x v="4"/>
  </r>
  <r>
    <n v="20432"/>
    <s v="Medium"/>
    <n v="0.05"/>
    <n v="300.98"/>
    <n v="13.99"/>
    <n v="1237"/>
    <x v="1"/>
    <s v="Eva Simpson"/>
    <s v="Regular Air"/>
    <x v="3"/>
    <x v="1"/>
    <s v="Office Machines"/>
    <s v="Medium Box"/>
    <x v="830"/>
    <n v="0.39"/>
    <n v="0.69"/>
    <s v="United States"/>
    <x v="0"/>
    <x v="19"/>
    <s v="Carrollton"/>
    <n v="75007"/>
    <x v="143"/>
    <x v="4"/>
    <s v="2015"/>
    <d v="2015-05-26T00:00:00"/>
    <n v="3985.3089"/>
    <n v="20"/>
    <n v="5775.81"/>
    <n v="86077"/>
    <x v="0"/>
    <x v="4"/>
  </r>
  <r>
    <n v="20433"/>
    <s v="Medium"/>
    <n v="0.04"/>
    <n v="205.99"/>
    <n v="5"/>
    <n v="1237"/>
    <x v="1"/>
    <s v="Eva Simpson"/>
    <s v="Express Air"/>
    <x v="3"/>
    <x v="1"/>
    <s v="Telephones and Communication"/>
    <s v="Small Box"/>
    <x v="831"/>
    <n v="0.59"/>
    <n v="7.4307862679955788E-3"/>
    <s v="United States"/>
    <x v="0"/>
    <x v="19"/>
    <s v="Carrollton"/>
    <n v="75007"/>
    <x v="143"/>
    <x v="4"/>
    <s v="2015"/>
    <d v="2015-05-26T00:00:00"/>
    <n v="13.956800000000015"/>
    <n v="11"/>
    <n v="1878.24"/>
    <n v="86077"/>
    <x v="0"/>
    <x v="4"/>
  </r>
  <r>
    <n v="22313"/>
    <s v="Medium"/>
    <n v="0.05"/>
    <n v="20.27"/>
    <n v="3.99"/>
    <n v="1472"/>
    <x v="1"/>
    <s v="Tommy Ellis Ritchie"/>
    <s v="Regular Air"/>
    <x v="1"/>
    <x v="0"/>
    <s v="Appliances"/>
    <s v="Small Box"/>
    <x v="580"/>
    <n v="0.56999999999999995"/>
    <n v="0.49754488705836936"/>
    <s v="United States"/>
    <x v="3"/>
    <x v="28"/>
    <s v="Westlake"/>
    <n v="44145"/>
    <x v="143"/>
    <x v="4"/>
    <s v="2015"/>
    <d v="2015-05-26T00:00:00"/>
    <n v="309.25400000000002"/>
    <n v="30"/>
    <n v="621.55999999999995"/>
    <n v="87079"/>
    <x v="0"/>
    <x v="4"/>
  </r>
  <r>
    <n v="22526"/>
    <s v="Medium"/>
    <n v="0.05"/>
    <n v="11.58"/>
    <n v="6.97"/>
    <n v="2339"/>
    <x v="0"/>
    <s v="Gordon Boswell"/>
    <s v="Regular Air"/>
    <x v="1"/>
    <x v="0"/>
    <s v="Envelopes"/>
    <s v="Small Box"/>
    <x v="193"/>
    <n v="0.35"/>
    <n v="3.7939426717144439E-2"/>
    <s v="United States"/>
    <x v="0"/>
    <x v="19"/>
    <s v="Cloverleaf"/>
    <n v="77015"/>
    <x v="143"/>
    <x v="4"/>
    <s v="2015"/>
    <d v="2015-05-28T00:00:00"/>
    <n v="2.8060000000000027"/>
    <n v="6"/>
    <n v="73.959999999999994"/>
    <n v="91482"/>
    <x v="0"/>
    <x v="4"/>
  </r>
  <r>
    <n v="23557"/>
    <s v="Not Specified"/>
    <n v="0.06"/>
    <n v="4.7699999999999996"/>
    <n v="2.39"/>
    <n v="2391"/>
    <x v="1"/>
    <s v="Jacob McNeill"/>
    <s v="Regular Air"/>
    <x v="3"/>
    <x v="1"/>
    <s v="Computer Peripherals"/>
    <s v="Small Pack"/>
    <x v="832"/>
    <n v="0.72"/>
    <n v="-1.0748940178991993"/>
    <s v="United States"/>
    <x v="3"/>
    <x v="8"/>
    <s v="Oceanside"/>
    <n v="11572"/>
    <x v="143"/>
    <x v="4"/>
    <s v="2015"/>
    <d v="2015-05-26T00:00:00"/>
    <n v="-45.64"/>
    <n v="9"/>
    <n v="42.46"/>
    <n v="91122"/>
    <x v="0"/>
    <x v="4"/>
  </r>
  <r>
    <n v="23558"/>
    <s v="Not Specified"/>
    <n v="0.1"/>
    <n v="27.18"/>
    <n v="8.23"/>
    <n v="2391"/>
    <x v="1"/>
    <s v="Jacob McNeill"/>
    <s v="Regular Air"/>
    <x v="3"/>
    <x v="0"/>
    <s v="Envelopes"/>
    <s v="Small Box"/>
    <x v="833"/>
    <n v="0.38"/>
    <n v="0.65111762083678282"/>
    <s v="United States"/>
    <x v="3"/>
    <x v="8"/>
    <s v="Oceanside"/>
    <n v="11572"/>
    <x v="143"/>
    <x v="4"/>
    <s v="2015"/>
    <d v="2015-05-27T00:00:00"/>
    <n v="204.49"/>
    <n v="12"/>
    <n v="314.06"/>
    <n v="91122"/>
    <x v="0"/>
    <x v="4"/>
  </r>
  <r>
    <n v="18949"/>
    <s v="Medium"/>
    <n v="0.06"/>
    <n v="47.9"/>
    <n v="5.86"/>
    <n v="2652"/>
    <x v="0"/>
    <s v="Brenda Ross"/>
    <s v="Regular Air"/>
    <x v="2"/>
    <x v="0"/>
    <s v="Paper"/>
    <s v="Small Box"/>
    <x v="428"/>
    <n v="0.37"/>
    <n v="0.23121019108280255"/>
    <s v="United States"/>
    <x v="1"/>
    <x v="7"/>
    <s v="Bakersfield"/>
    <n v="93309"/>
    <x v="143"/>
    <x v="4"/>
    <s v="2015"/>
    <d v="2015-05-27T00:00:00"/>
    <n v="21.78"/>
    <n v="2"/>
    <n v="94.2"/>
    <n v="89361"/>
    <x v="0"/>
    <x v="4"/>
  </r>
  <r>
    <n v="19293"/>
    <s v="Not Specified"/>
    <n v="0.08"/>
    <n v="15.99"/>
    <n v="13.18"/>
    <n v="2868"/>
    <x v="1"/>
    <s v="Eugene Clayton"/>
    <s v="Express Air"/>
    <x v="3"/>
    <x v="0"/>
    <s v="Binders and Binder Accessories"/>
    <s v="Small Box"/>
    <x v="80"/>
    <n v="0.37"/>
    <n v="-1.0085580127234171"/>
    <s v="United States"/>
    <x v="1"/>
    <x v="6"/>
    <s v="Edmonds"/>
    <n v="98026"/>
    <x v="143"/>
    <x v="4"/>
    <s v="2015"/>
    <d v="2015-05-27T00:00:00"/>
    <n v="-66.584999999999994"/>
    <n v="4"/>
    <n v="66.02"/>
    <n v="85828"/>
    <x v="0"/>
    <x v="4"/>
  </r>
  <r>
    <n v="21567"/>
    <s v="Low"/>
    <n v="0.08"/>
    <n v="30.56"/>
    <n v="2.99"/>
    <n v="3287"/>
    <x v="0"/>
    <s v="Mary Norman"/>
    <s v="Regular Air"/>
    <x v="0"/>
    <x v="0"/>
    <s v="Binders and Binder Accessories"/>
    <s v="Small Box"/>
    <x v="342"/>
    <n v="0.35"/>
    <n v="0.69"/>
    <s v="United States"/>
    <x v="1"/>
    <x v="7"/>
    <s v="Granite Bay"/>
    <n v="95746"/>
    <x v="143"/>
    <x v="4"/>
    <s v="2015"/>
    <d v="2015-05-27T00:00:00"/>
    <n v="352.87979999999999"/>
    <n v="17"/>
    <n v="511.42"/>
    <n v="89897"/>
    <x v="0"/>
    <x v="4"/>
  </r>
  <r>
    <n v="25264"/>
    <s v="Low"/>
    <n v="0.01"/>
    <n v="5.94"/>
    <n v="9.92"/>
    <n v="241"/>
    <x v="1"/>
    <s v="Amy Ellis Holder"/>
    <s v="Regular Air"/>
    <x v="0"/>
    <x v="0"/>
    <s v="Binders and Binder Accessories"/>
    <s v="Small Box"/>
    <x v="804"/>
    <n v="0.38"/>
    <n v="-3.2092956336794694"/>
    <s v="United States"/>
    <x v="1"/>
    <x v="1"/>
    <s v="Grand Junction"/>
    <n v="81503"/>
    <x v="144"/>
    <x v="4"/>
    <s v="2015"/>
    <d v="2015-06-02T00:00:00"/>
    <n v="-256.51900000000001"/>
    <n v="13"/>
    <n v="79.930000000000007"/>
    <n v="90480"/>
    <x v="0"/>
    <x v="4"/>
  </r>
  <r>
    <n v="25265"/>
    <s v="Low"/>
    <n v="0.02"/>
    <n v="125.99"/>
    <n v="3"/>
    <n v="241"/>
    <x v="1"/>
    <s v="Amy Ellis Holder"/>
    <s v="Regular Air"/>
    <x v="0"/>
    <x v="1"/>
    <s v="Telephones and Communication"/>
    <s v="Small Box"/>
    <x v="834"/>
    <n v="0.59"/>
    <n v="0.45621521335807053"/>
    <s v="United States"/>
    <x v="1"/>
    <x v="1"/>
    <s v="Grand Junction"/>
    <n v="81503"/>
    <x v="144"/>
    <x v="4"/>
    <s v="2015"/>
    <d v="2015-05-26T00:00:00"/>
    <n v="398.358"/>
    <n v="8"/>
    <n v="873.18"/>
    <n v="90480"/>
    <x v="0"/>
    <x v="4"/>
  </r>
  <r>
    <n v="25996"/>
    <s v="Critical"/>
    <n v="0.02"/>
    <n v="11.33"/>
    <n v="6.12"/>
    <n v="2266"/>
    <x v="1"/>
    <s v="Brandon Beach"/>
    <s v="Regular Air"/>
    <x v="3"/>
    <x v="0"/>
    <s v="Appliances"/>
    <s v="Medium Box"/>
    <x v="633"/>
    <n v="0.42"/>
    <n v="-0.41074964639321071"/>
    <s v="United States"/>
    <x v="0"/>
    <x v="10"/>
    <s v="Kirkwood"/>
    <n v="63122"/>
    <x v="144"/>
    <x v="4"/>
    <s v="2015"/>
    <d v="2015-05-28T00:00:00"/>
    <n v="-14.52"/>
    <n v="3"/>
    <n v="35.35"/>
    <n v="86610"/>
    <x v="0"/>
    <x v="4"/>
  </r>
  <r>
    <n v="25997"/>
    <s v="Critical"/>
    <n v="0.01"/>
    <n v="15.67"/>
    <n v="1.39"/>
    <n v="2266"/>
    <x v="1"/>
    <s v="Brandon Beach"/>
    <s v="Regular Air"/>
    <x v="3"/>
    <x v="0"/>
    <s v="Envelopes"/>
    <s v="Small Box"/>
    <x v="773"/>
    <n v="0.38"/>
    <n v="0.69"/>
    <s v="United States"/>
    <x v="0"/>
    <x v="10"/>
    <s v="Kirkwood"/>
    <n v="63122"/>
    <x v="144"/>
    <x v="4"/>
    <s v="2015"/>
    <d v="2015-05-27T00:00:00"/>
    <n v="171.26489999999998"/>
    <n v="16"/>
    <n v="248.21"/>
    <n v="86610"/>
    <x v="0"/>
    <x v="4"/>
  </r>
  <r>
    <n v="25817"/>
    <s v="Critical"/>
    <n v="0.02"/>
    <n v="5.58"/>
    <n v="2.99"/>
    <n v="2928"/>
    <x v="1"/>
    <s v="Leslie Woodard"/>
    <s v="Regular Air"/>
    <x v="2"/>
    <x v="0"/>
    <s v="Binders and Binder Accessories"/>
    <s v="Small Box"/>
    <x v="835"/>
    <n v="0.37"/>
    <n v="2.9106447662880544"/>
    <s v="United States"/>
    <x v="2"/>
    <x v="23"/>
    <s v="Charleston"/>
    <n v="29418"/>
    <x v="144"/>
    <x v="4"/>
    <s v="2015"/>
    <d v="2015-05-28T00:00:00"/>
    <n v="689.32799999999997"/>
    <n v="42"/>
    <n v="236.83"/>
    <n v="90218"/>
    <x v="0"/>
    <x v="4"/>
  </r>
  <r>
    <n v="25819"/>
    <s v="Critical"/>
    <n v="0.02"/>
    <n v="54.1"/>
    <n v="19.989999999999998"/>
    <n v="2928"/>
    <x v="1"/>
    <s v="Leslie Woodard"/>
    <s v="Regular Air"/>
    <x v="2"/>
    <x v="0"/>
    <s v="Storage &amp; Organization"/>
    <s v="Small Box"/>
    <x v="411"/>
    <n v="0.59"/>
    <n v="-1.7269020551502156E-2"/>
    <s v="United States"/>
    <x v="2"/>
    <x v="23"/>
    <s v="Charleston"/>
    <n v="29418"/>
    <x v="144"/>
    <x v="4"/>
    <s v="2015"/>
    <d v="2015-05-27T00:00:00"/>
    <n v="-33.585999999999999"/>
    <n v="36"/>
    <n v="1944.87"/>
    <n v="90218"/>
    <x v="0"/>
    <x v="4"/>
  </r>
  <r>
    <n v="23567"/>
    <s v="Critical"/>
    <n v="0.05"/>
    <n v="2.62"/>
    <n v="0.8"/>
    <n v="2941"/>
    <x v="0"/>
    <s v="Leah Pollock"/>
    <s v="Regular Air"/>
    <x v="0"/>
    <x v="0"/>
    <s v="Rubber Bands"/>
    <s v="Wrap Bag"/>
    <x v="677"/>
    <n v="0.39"/>
    <n v="0.593647828117702"/>
    <s v="United States"/>
    <x v="3"/>
    <x v="36"/>
    <s v="Morristown"/>
    <n v="7960"/>
    <x v="144"/>
    <x v="4"/>
    <s v="2015"/>
    <d v="2015-05-27T00:00:00"/>
    <n v="12.71"/>
    <n v="8"/>
    <n v="21.41"/>
    <n v="87618"/>
    <x v="0"/>
    <x v="4"/>
  </r>
  <r>
    <n v="18728"/>
    <s v="Not Specified"/>
    <n v="0.01"/>
    <n v="349.45"/>
    <n v="60"/>
    <n v="3257"/>
    <x v="1"/>
    <s v="Sharon Marcus"/>
    <s v="Delivery Truck"/>
    <x v="2"/>
    <x v="2"/>
    <s v="Tables"/>
    <s v="Jumbo Drum"/>
    <x v="497"/>
    <m/>
    <n v="0.69"/>
    <s v="United States"/>
    <x v="1"/>
    <x v="6"/>
    <s v="Longview"/>
    <n v="98632"/>
    <x v="144"/>
    <x v="4"/>
    <s v="2015"/>
    <d v="2015-05-27T00:00:00"/>
    <n v="3739.3928999999998"/>
    <n v="15"/>
    <n v="5419.41"/>
    <n v="88825"/>
    <x v="0"/>
    <x v="4"/>
  </r>
  <r>
    <n v="20401"/>
    <s v="Not Specified"/>
    <n v="0.02"/>
    <n v="20.99"/>
    <n v="4.8099999999999996"/>
    <n v="370"/>
    <x v="0"/>
    <s v="Sam Oh"/>
    <s v="Regular Air"/>
    <x v="3"/>
    <x v="1"/>
    <s v="Telephones and Communication"/>
    <s v="Medium Box"/>
    <x v="465"/>
    <n v="0.57999999999999996"/>
    <n v="0.18689890761665229"/>
    <s v="United States"/>
    <x v="3"/>
    <x v="30"/>
    <s v="Lewiston"/>
    <n v="4240"/>
    <x v="145"/>
    <x v="4"/>
    <s v="2015"/>
    <d v="2015-05-29T00:00:00"/>
    <n v="49.787999999999997"/>
    <n v="15"/>
    <n v="266.39"/>
    <n v="90291"/>
    <x v="0"/>
    <x v="4"/>
  </r>
  <r>
    <n v="20400"/>
    <s v="Not Specified"/>
    <n v="0.05"/>
    <n v="5.4"/>
    <n v="7.78"/>
    <n v="371"/>
    <x v="0"/>
    <s v="Roberta Mullins Peters"/>
    <s v="Express Air"/>
    <x v="3"/>
    <x v="0"/>
    <s v="Binders and Binder Accessories"/>
    <s v="Small Box"/>
    <x v="483"/>
    <n v="0.37"/>
    <n v="-2.5594268622153611"/>
    <s v="United States"/>
    <x v="3"/>
    <x v="35"/>
    <s v="Everett"/>
    <n v="2149"/>
    <x v="145"/>
    <x v="4"/>
    <s v="2015"/>
    <d v="2015-05-29T00:00:00"/>
    <n v="-132.62950000000001"/>
    <n v="9"/>
    <n v="51.82"/>
    <n v="90291"/>
    <x v="0"/>
    <x v="4"/>
  </r>
  <r>
    <n v="21117"/>
    <s v="Critical"/>
    <n v="0.04"/>
    <n v="37.700000000000003"/>
    <n v="2.99"/>
    <n v="451"/>
    <x v="1"/>
    <s v="Joyce Murray"/>
    <s v="Regular Air"/>
    <x v="1"/>
    <x v="0"/>
    <s v="Binders and Binder Accessories"/>
    <s v="Small Box"/>
    <x v="787"/>
    <n v="0.35"/>
    <n v="0.69000000000000006"/>
    <s v="United States"/>
    <x v="1"/>
    <x v="7"/>
    <s v="Los Altos"/>
    <n v="94024"/>
    <x v="145"/>
    <x v="4"/>
    <s v="2015"/>
    <d v="2015-05-28T00:00:00"/>
    <n v="299.6739"/>
    <n v="12"/>
    <n v="434.31"/>
    <n v="86012"/>
    <x v="0"/>
    <x v="4"/>
  </r>
  <r>
    <n v="21118"/>
    <s v="Critical"/>
    <n v="0.01"/>
    <n v="55.99"/>
    <n v="5"/>
    <n v="452"/>
    <x v="0"/>
    <s v="Leslie Rowland"/>
    <s v="Regular Air"/>
    <x v="1"/>
    <x v="1"/>
    <s v="Telephones and Communication"/>
    <s v="Small Pack"/>
    <x v="628"/>
    <n v="0.83"/>
    <n v="-4.5513216284005402"/>
    <s v="United States"/>
    <x v="1"/>
    <x v="7"/>
    <s v="Los Banos"/>
    <n v="93635"/>
    <x v="145"/>
    <x v="4"/>
    <s v="2015"/>
    <d v="2015-05-28T00:00:00"/>
    <n v="-235.89500000000001"/>
    <n v="1"/>
    <n v="51.83"/>
    <n v="86012"/>
    <x v="0"/>
    <x v="4"/>
  </r>
  <r>
    <n v="21214"/>
    <s v="Critical"/>
    <n v="0.03"/>
    <n v="14.2"/>
    <n v="5.3"/>
    <n v="865"/>
    <x v="1"/>
    <s v="Dana Burgess"/>
    <s v="Regular Air"/>
    <x v="3"/>
    <x v="2"/>
    <s v="Office Furnishings"/>
    <s v="Wrap Bag"/>
    <x v="79"/>
    <n v="0.46"/>
    <n v="0.45737275449101794"/>
    <s v="United States"/>
    <x v="0"/>
    <x v="0"/>
    <s v="East Chicago"/>
    <n v="46312"/>
    <x v="145"/>
    <x v="4"/>
    <s v="2015"/>
    <d v="2015-05-28T00:00:00"/>
    <n v="122.21"/>
    <n v="18"/>
    <n v="267.2"/>
    <n v="90674"/>
    <x v="0"/>
    <x v="4"/>
  </r>
  <r>
    <n v="20925"/>
    <s v="Medium"/>
    <n v="0.01"/>
    <n v="35.94"/>
    <n v="6.66"/>
    <n v="15"/>
    <x v="1"/>
    <s v="Timothy Reese"/>
    <s v="Regular Air"/>
    <x v="0"/>
    <x v="0"/>
    <s v="Envelopes"/>
    <s v="Small Box"/>
    <x v="679"/>
    <n v="0.4"/>
    <n v="0.68999999999999984"/>
    <s v="United States"/>
    <x v="3"/>
    <x v="8"/>
    <s v="Smithtown"/>
    <n v="11787"/>
    <x v="146"/>
    <x v="4"/>
    <s v="2015"/>
    <d v="2015-05-28T00:00:00"/>
    <n v="261.87569999999994"/>
    <n v="10"/>
    <n v="379.53"/>
    <n v="86839"/>
    <x v="0"/>
    <x v="4"/>
  </r>
  <r>
    <n v="18773"/>
    <s v="Critical"/>
    <n v="0.02"/>
    <n v="2.58"/>
    <n v="1.3"/>
    <n v="250"/>
    <x v="1"/>
    <s v="Brenda Nelson Blanchard"/>
    <s v="Express Air"/>
    <x v="3"/>
    <x v="0"/>
    <s v="Pens &amp; Art Supplies"/>
    <s v="Wrap Bag"/>
    <x v="836"/>
    <n v="0.59"/>
    <n v="1.0096591944596332E-2"/>
    <s v="United States"/>
    <x v="0"/>
    <x v="11"/>
    <s v="Richfield"/>
    <n v="55423"/>
    <x v="146"/>
    <x v="4"/>
    <s v="2015"/>
    <d v="2015-05-29T00:00:00"/>
    <n v="1.1080000000000014"/>
    <n v="39"/>
    <n v="109.74"/>
    <n v="87214"/>
    <x v="0"/>
    <x v="4"/>
  </r>
  <r>
    <n v="18774"/>
    <s v="Critical"/>
    <n v="0.02"/>
    <n v="65.989999999999995"/>
    <n v="3.9"/>
    <n v="250"/>
    <x v="1"/>
    <s v="Brenda Nelson Blanchard"/>
    <s v="Regular Air"/>
    <x v="3"/>
    <x v="1"/>
    <s v="Telephones and Communication"/>
    <s v="Small Box"/>
    <x v="837"/>
    <n v="0.55000000000000004"/>
    <n v="0.6876220401023615"/>
    <s v="United States"/>
    <x v="0"/>
    <x v="11"/>
    <s v="Richfield"/>
    <n v="55423"/>
    <x v="146"/>
    <x v="4"/>
    <s v="2015"/>
    <d v="2015-05-29T00:00:00"/>
    <n v="1061.3790000000001"/>
    <n v="27"/>
    <n v="1543.55"/>
    <n v="87214"/>
    <x v="0"/>
    <x v="4"/>
  </r>
  <r>
    <n v="23604"/>
    <s v="High"/>
    <n v="0.06"/>
    <n v="43.57"/>
    <n v="16.36"/>
    <n v="1627"/>
    <x v="0"/>
    <s v="Aaron Day"/>
    <s v="Regular Air"/>
    <x v="3"/>
    <x v="0"/>
    <s v="Storage &amp; Organization"/>
    <s v="Small Box"/>
    <x v="838"/>
    <n v="0.55000000000000004"/>
    <n v="-5.4646840148698889E-2"/>
    <s v="United States"/>
    <x v="2"/>
    <x v="34"/>
    <s v="Greeneville"/>
    <n v="37743"/>
    <x v="146"/>
    <x v="4"/>
    <s v="2015"/>
    <d v="2015-05-30T00:00:00"/>
    <n v="-38.808"/>
    <n v="17"/>
    <n v="710.16"/>
    <n v="90602"/>
    <x v="0"/>
    <x v="4"/>
  </r>
  <r>
    <n v="18898"/>
    <s v="Medium"/>
    <n v="7.0000000000000007E-2"/>
    <n v="60.97"/>
    <n v="4.5"/>
    <n v="2709"/>
    <x v="1"/>
    <s v="Stanley Steele"/>
    <s v="Regular Air"/>
    <x v="2"/>
    <x v="0"/>
    <s v="Appliances"/>
    <s v="Small Box"/>
    <x v="20"/>
    <n v="0.56000000000000005"/>
    <n v="-0.72216459197786997"/>
    <s v="United States"/>
    <x v="3"/>
    <x v="5"/>
    <s v="Ellicott City"/>
    <n v="21042"/>
    <x v="146"/>
    <x v="4"/>
    <s v="2015"/>
    <d v="2015-05-30T00:00:00"/>
    <n v="-41.77"/>
    <n v="1"/>
    <n v="57.84"/>
    <n v="89240"/>
    <x v="0"/>
    <x v="4"/>
  </r>
  <r>
    <n v="18899"/>
    <s v="Medium"/>
    <n v="0"/>
    <n v="90.98"/>
    <n v="56.2"/>
    <n v="2709"/>
    <x v="1"/>
    <s v="Stanley Steele"/>
    <s v="Regular Air"/>
    <x v="2"/>
    <x v="2"/>
    <s v="Office Furnishings"/>
    <s v="Medium Box"/>
    <x v="251"/>
    <n v="0.74"/>
    <n v="-0.71130173737997204"/>
    <s v="United States"/>
    <x v="3"/>
    <x v="5"/>
    <s v="Ellicott City"/>
    <n v="21042"/>
    <x v="146"/>
    <x v="4"/>
    <s v="2015"/>
    <d v="2015-05-30T00:00:00"/>
    <n v="-1014.11"/>
    <n v="15"/>
    <n v="1425.71"/>
    <n v="89240"/>
    <x v="0"/>
    <x v="4"/>
  </r>
  <r>
    <n v="26156"/>
    <s v="Low"/>
    <n v="0.03"/>
    <n v="5.85"/>
    <n v="2.27"/>
    <n v="2765"/>
    <x v="0"/>
    <s v="Tracy Schultz"/>
    <s v="Regular Air"/>
    <x v="3"/>
    <x v="0"/>
    <s v="Pens &amp; Art Supplies"/>
    <s v="Wrap Bag"/>
    <x v="839"/>
    <n v="0.56000000000000005"/>
    <n v="-0.12270531400966184"/>
    <s v="United States"/>
    <x v="3"/>
    <x v="36"/>
    <s v="Lindenwold"/>
    <n v="8021"/>
    <x v="146"/>
    <x v="4"/>
    <s v="2015"/>
    <d v="2015-05-30T00:00:00"/>
    <n v="-5.08"/>
    <n v="7"/>
    <n v="41.4"/>
    <n v="90725"/>
    <x v="0"/>
    <x v="4"/>
  </r>
  <r>
    <n v="7898"/>
    <s v="Critical"/>
    <n v="0.03"/>
    <n v="5.98"/>
    <n v="5.35"/>
    <n v="3011"/>
    <x v="1"/>
    <s v="Tammy Raynor"/>
    <s v="Regular Air"/>
    <x v="3"/>
    <x v="0"/>
    <s v="Paper"/>
    <s v="Small Box"/>
    <x v="252"/>
    <n v="0.4"/>
    <n v="-0.21946208442286141"/>
    <s v="United States"/>
    <x v="3"/>
    <x v="35"/>
    <s v="Boston"/>
    <n v="2113"/>
    <x v="146"/>
    <x v="4"/>
    <s v="2015"/>
    <d v="2015-05-29T00:00:00"/>
    <n v="-23.5"/>
    <n v="16"/>
    <n v="107.08"/>
    <n v="56486"/>
    <x v="0"/>
    <x v="4"/>
  </r>
  <r>
    <n v="20253"/>
    <s v="Critical"/>
    <n v="0.03"/>
    <n v="17.7"/>
    <n v="9.4700000000000006"/>
    <n v="3154"/>
    <x v="1"/>
    <s v="Faye Manning"/>
    <s v="Regular Air"/>
    <x v="2"/>
    <x v="0"/>
    <s v="Storage &amp; Organization"/>
    <s v="Small Box"/>
    <x v="340"/>
    <n v="0.59"/>
    <n v="0.13967685979085095"/>
    <s v="United States"/>
    <x v="2"/>
    <x v="9"/>
    <s v="Saint Petersburg"/>
    <n v="33710"/>
    <x v="146"/>
    <x v="4"/>
    <s v="2015"/>
    <d v="2015-05-30T00:00:00"/>
    <n v="28.182599999999997"/>
    <n v="11"/>
    <n v="201.77"/>
    <n v="86900"/>
    <x v="0"/>
    <x v="4"/>
  </r>
  <r>
    <n v="20156"/>
    <s v="Not Specified"/>
    <n v="0.05"/>
    <n v="35.44"/>
    <n v="5.09"/>
    <n v="3206"/>
    <x v="1"/>
    <s v="Dana Rankin"/>
    <s v="Regular Air"/>
    <x v="2"/>
    <x v="0"/>
    <s v="Paper"/>
    <s v="Small Box"/>
    <x v="669"/>
    <n v="0.38"/>
    <n v="0.69"/>
    <s v="United States"/>
    <x v="1"/>
    <x v="37"/>
    <s v="Twin Falls"/>
    <n v="83301"/>
    <x v="146"/>
    <x v="4"/>
    <s v="2015"/>
    <d v="2015-05-29T00:00:00"/>
    <n v="553.33169999999996"/>
    <n v="23"/>
    <n v="801.93"/>
    <n v="87935"/>
    <x v="0"/>
    <x v="4"/>
  </r>
  <r>
    <n v="23154"/>
    <s v="Medium"/>
    <n v="0.02"/>
    <n v="3.78"/>
    <n v="0.71"/>
    <n v="649"/>
    <x v="0"/>
    <s v="Roger Meyer"/>
    <s v="Regular Air"/>
    <x v="1"/>
    <x v="0"/>
    <s v="Rubber Bands"/>
    <s v="Wrap Bag"/>
    <x v="840"/>
    <n v="0.39"/>
    <n v="0.69"/>
    <s v="United States"/>
    <x v="0"/>
    <x v="12"/>
    <s v="Buffalo Grove"/>
    <n v="60089"/>
    <x v="147"/>
    <x v="4"/>
    <s v="2015"/>
    <d v="2015-05-30T00:00:00"/>
    <n v="106.7499"/>
    <n v="40"/>
    <n v="154.71"/>
    <n v="91366"/>
    <x v="0"/>
    <x v="4"/>
  </r>
  <r>
    <n v="23487"/>
    <s v="Critical"/>
    <n v="0.02"/>
    <n v="14.58"/>
    <n v="7.4"/>
    <n v="663"/>
    <x v="0"/>
    <s v="Hilda Bennett"/>
    <s v="Regular Air"/>
    <x v="1"/>
    <x v="2"/>
    <s v="Office Furnishings"/>
    <s v="Small Box"/>
    <x v="841"/>
    <n v="0.48"/>
    <n v="4.1333129256906721E-2"/>
    <s v="United States"/>
    <x v="3"/>
    <x v="28"/>
    <s v="Steubenville"/>
    <n v="43952"/>
    <x v="147"/>
    <x v="4"/>
    <s v="2015"/>
    <d v="2015-06-01T00:00:00"/>
    <n v="10.802000000000001"/>
    <n v="17"/>
    <n v="261.33999999999997"/>
    <n v="90922"/>
    <x v="0"/>
    <x v="4"/>
  </r>
  <r>
    <n v="21110"/>
    <s v="Low"/>
    <n v="0"/>
    <n v="20.99"/>
    <n v="3.3"/>
    <n v="759"/>
    <x v="0"/>
    <s v="Bernice F Day"/>
    <s v="Regular Air"/>
    <x v="0"/>
    <x v="1"/>
    <s v="Telephones and Communication"/>
    <s v="Small Pack"/>
    <x v="517"/>
    <n v="0.81"/>
    <n v="-1.0000107573149744"/>
    <s v="United States"/>
    <x v="0"/>
    <x v="12"/>
    <s v="Quincy"/>
    <n v="62301"/>
    <x v="147"/>
    <x v="4"/>
    <s v="2015"/>
    <d v="2015-06-05T00:00:00"/>
    <n v="-92.961000000000013"/>
    <n v="5"/>
    <n v="92.96"/>
    <n v="86639"/>
    <x v="0"/>
    <x v="4"/>
  </r>
  <r>
    <n v="20872"/>
    <s v="High"/>
    <n v="0.1"/>
    <n v="5.98"/>
    <n v="3.85"/>
    <n v="1026"/>
    <x v="1"/>
    <s v="Eugene Kerr"/>
    <s v="Regular Air"/>
    <x v="0"/>
    <x v="1"/>
    <s v="Computer Peripherals"/>
    <s v="Small Pack"/>
    <x v="350"/>
    <n v="0.68"/>
    <n v="0.12485648300890802"/>
    <s v="United States"/>
    <x v="3"/>
    <x v="8"/>
    <s v="Central Islip"/>
    <n v="11722"/>
    <x v="147"/>
    <x v="4"/>
    <s v="2015"/>
    <d v="2015-05-30T00:00:00"/>
    <n v="18.922000000000011"/>
    <n v="26"/>
    <n v="151.55000000000001"/>
    <n v="89008"/>
    <x v="0"/>
    <x v="4"/>
  </r>
  <r>
    <n v="20873"/>
    <s v="High"/>
    <n v="7.0000000000000007E-2"/>
    <n v="2.61"/>
    <n v="0.5"/>
    <n v="1026"/>
    <x v="1"/>
    <s v="Eugene Kerr"/>
    <s v="Regular Air"/>
    <x v="0"/>
    <x v="0"/>
    <s v="Labels"/>
    <s v="Small Box"/>
    <x v="445"/>
    <n v="0.39"/>
    <n v="0.69"/>
    <s v="United States"/>
    <x v="3"/>
    <x v="8"/>
    <s v="Central Islip"/>
    <n v="11722"/>
    <x v="147"/>
    <x v="4"/>
    <s v="2015"/>
    <d v="2015-06-01T00:00:00"/>
    <n v="39.350699999999996"/>
    <n v="22"/>
    <n v="57.03"/>
    <n v="89008"/>
    <x v="0"/>
    <x v="4"/>
  </r>
  <r>
    <n v="25078"/>
    <s v="High"/>
    <n v="0.01"/>
    <n v="23.99"/>
    <n v="6.3"/>
    <n v="1713"/>
    <x v="0"/>
    <s v="Rosemary Stark"/>
    <s v="Regular Air"/>
    <x v="3"/>
    <x v="1"/>
    <s v="Office Machines"/>
    <s v="Medium Box"/>
    <x v="842"/>
    <n v="0.38"/>
    <n v="-2.1808080452899187E-2"/>
    <s v="United States"/>
    <x v="2"/>
    <x v="3"/>
    <s v="Newnan"/>
    <n v="30265"/>
    <x v="147"/>
    <x v="4"/>
    <s v="2015"/>
    <d v="2015-05-31T00:00:00"/>
    <n v="-6.202"/>
    <n v="11"/>
    <n v="284.39"/>
    <n v="87748"/>
    <x v="0"/>
    <x v="4"/>
  </r>
  <r>
    <n v="18277"/>
    <s v="Medium"/>
    <n v="0.02"/>
    <n v="6.48"/>
    <n v="7.91"/>
    <n v="2393"/>
    <x v="1"/>
    <s v="Debbie Dillon"/>
    <s v="Regular Air"/>
    <x v="3"/>
    <x v="0"/>
    <s v="Paper"/>
    <s v="Small Box"/>
    <x v="527"/>
    <n v="0.37"/>
    <n v="-72.213696969696969"/>
    <s v="United States"/>
    <x v="2"/>
    <x v="3"/>
    <s v="Roswell"/>
    <n v="30076"/>
    <x v="147"/>
    <x v="4"/>
    <s v="2015"/>
    <d v="2015-05-31T00:00:00"/>
    <n v="-1191.5260000000001"/>
    <n v="2"/>
    <n v="16.5"/>
    <n v="86950"/>
    <x v="0"/>
    <x v="4"/>
  </r>
  <r>
    <n v="5338"/>
    <s v="High"/>
    <n v="0.05"/>
    <n v="165.2"/>
    <n v="19.989999999999998"/>
    <n v="2670"/>
    <x v="1"/>
    <s v="Yvonne Mann"/>
    <s v="Regular Air"/>
    <x v="1"/>
    <x v="0"/>
    <s v="Storage &amp; Organization"/>
    <s v="Small Box"/>
    <x v="141"/>
    <n v="0.59"/>
    <n v="7.2812192456379779E-2"/>
    <s v="United States"/>
    <x v="1"/>
    <x v="7"/>
    <s v="Los Angeles"/>
    <n v="90049"/>
    <x v="147"/>
    <x v="4"/>
    <s v="2015"/>
    <d v="2015-05-29T00:00:00"/>
    <n v="2008.71"/>
    <n v="167"/>
    <n v="27587.55"/>
    <n v="37924"/>
    <x v="0"/>
    <x v="4"/>
  </r>
  <r>
    <n v="5339"/>
    <s v="High"/>
    <n v="0.09"/>
    <n v="17.989999999999998"/>
    <n v="8.65"/>
    <n v="2670"/>
    <x v="1"/>
    <s v="Yvonne Mann"/>
    <s v="Regular Air"/>
    <x v="1"/>
    <x v="0"/>
    <s v="Pens &amp; Art Supplies"/>
    <s v="Small Box"/>
    <x v="843"/>
    <n v="0.56999999999999995"/>
    <n v="-6.7582537471256657E-2"/>
    <s v="United States"/>
    <x v="1"/>
    <x v="7"/>
    <s v="Los Angeles"/>
    <n v="90049"/>
    <x v="147"/>
    <x v="4"/>
    <s v="2015"/>
    <d v="2015-05-29T00:00:00"/>
    <n v="-80.53"/>
    <n v="71"/>
    <n v="1191.58"/>
    <n v="37924"/>
    <x v="0"/>
    <x v="4"/>
  </r>
  <r>
    <n v="23338"/>
    <s v="High"/>
    <n v="0.05"/>
    <n v="165.2"/>
    <n v="19.989999999999998"/>
    <n v="2671"/>
    <x v="0"/>
    <s v="Lloyd Fuller"/>
    <s v="Regular Air"/>
    <x v="1"/>
    <x v="0"/>
    <s v="Storage &amp; Organization"/>
    <s v="Small Box"/>
    <x v="141"/>
    <n v="0.59"/>
    <n v="-7.0563071925098626E-3"/>
    <s v="United States"/>
    <x v="2"/>
    <x v="34"/>
    <s v="Brentwood"/>
    <n v="37027"/>
    <x v="147"/>
    <x v="4"/>
    <s v="2015"/>
    <d v="2015-05-29T00:00:00"/>
    <n v="-48.957999999999998"/>
    <n v="42"/>
    <n v="6938.19"/>
    <n v="90551"/>
    <x v="0"/>
    <x v="4"/>
  </r>
  <r>
    <n v="7980"/>
    <s v="Low"/>
    <n v="7.0000000000000007E-2"/>
    <n v="6.3"/>
    <n v="0.5"/>
    <n v="1060"/>
    <x v="1"/>
    <s v="Gene Gilliam"/>
    <s v="Regular Air"/>
    <x v="0"/>
    <x v="0"/>
    <s v="Labels"/>
    <s v="Small Box"/>
    <x v="120"/>
    <n v="0.39"/>
    <n v="3.4195454172478865E-2"/>
    <s v="United States"/>
    <x v="2"/>
    <x v="3"/>
    <s v="Atlanta"/>
    <n v="30318"/>
    <x v="148"/>
    <x v="4"/>
    <s v="2015"/>
    <d v="2015-05-30T00:00:00"/>
    <n v="4.1673999999999998"/>
    <n v="20"/>
    <n v="121.87"/>
    <n v="57061"/>
    <x v="0"/>
    <x v="4"/>
  </r>
  <r>
    <n v="25979"/>
    <s v="Low"/>
    <n v="0.04"/>
    <n v="22.38"/>
    <n v="15.1"/>
    <n v="1062"/>
    <x v="1"/>
    <s v="Willie Robinson"/>
    <s v="Regular Air"/>
    <x v="0"/>
    <x v="0"/>
    <s v="Binders and Binder Accessories"/>
    <s v="Small Box"/>
    <x v="348"/>
    <n v="0.38"/>
    <n v="3.9704111218496804E-2"/>
    <s v="United States"/>
    <x v="3"/>
    <x v="8"/>
    <s v="Coram"/>
    <n v="11727"/>
    <x v="148"/>
    <x v="4"/>
    <s v="2015"/>
    <d v="2015-06-07T00:00:00"/>
    <n v="16.021800000000013"/>
    <n v="18"/>
    <n v="403.53"/>
    <n v="91355"/>
    <x v="0"/>
    <x v="4"/>
  </r>
  <r>
    <n v="25981"/>
    <s v="Low"/>
    <n v="0.06"/>
    <n v="17.78"/>
    <n v="5.03"/>
    <n v="1062"/>
    <x v="1"/>
    <s v="Willie Robinson"/>
    <s v="Regular Air"/>
    <x v="0"/>
    <x v="2"/>
    <s v="Office Furnishings"/>
    <s v="Small Box"/>
    <x v="844"/>
    <n v="0.54"/>
    <n v="0.69"/>
    <s v="United States"/>
    <x v="3"/>
    <x v="8"/>
    <s v="Coram"/>
    <n v="11727"/>
    <x v="148"/>
    <x v="4"/>
    <s v="2015"/>
    <d v="2015-06-02T00:00:00"/>
    <n v="38.067299999999996"/>
    <n v="3"/>
    <n v="55.17"/>
    <n v="91355"/>
    <x v="0"/>
    <x v="4"/>
  </r>
  <r>
    <n v="19697"/>
    <s v="Low"/>
    <n v="0.04"/>
    <n v="180.98"/>
    <n v="30"/>
    <n v="1934"/>
    <x v="0"/>
    <s v="Scott Moore"/>
    <s v="Delivery Truck"/>
    <x v="1"/>
    <x v="2"/>
    <s v="Chairs &amp; Chairmats"/>
    <s v="Jumbo Drum"/>
    <x v="305"/>
    <n v="0.69"/>
    <n v="9.434345232796236E-2"/>
    <s v="United States"/>
    <x v="0"/>
    <x v="19"/>
    <s v="Georgetown"/>
    <n v="78626"/>
    <x v="148"/>
    <x v="4"/>
    <s v="2015"/>
    <d v="2015-05-30T00:00:00"/>
    <n v="52.988000000000056"/>
    <n v="3"/>
    <n v="561.65"/>
    <n v="86688"/>
    <x v="0"/>
    <x v="4"/>
  </r>
  <r>
    <n v="19698"/>
    <s v="Low"/>
    <n v="0.06"/>
    <n v="3.25"/>
    <n v="49"/>
    <n v="1935"/>
    <x v="1"/>
    <s v="Diana Coble Hubbard"/>
    <s v="Regular Air"/>
    <x v="1"/>
    <x v="0"/>
    <s v="Appliances"/>
    <s v="Large Box"/>
    <x v="845"/>
    <n v="0.56000000000000005"/>
    <n v="0.18899280575539584"/>
    <s v="United States"/>
    <x v="0"/>
    <x v="19"/>
    <s v="Grand Prairie"/>
    <n v="75051"/>
    <x v="148"/>
    <x v="4"/>
    <s v="2015"/>
    <d v="2015-06-05T00:00:00"/>
    <n v="10.50800000000001"/>
    <n v="2"/>
    <n v="55.6"/>
    <n v="86688"/>
    <x v="0"/>
    <x v="4"/>
  </r>
  <r>
    <n v="19699"/>
    <s v="Low"/>
    <n v="0.01"/>
    <n v="110.98"/>
    <n v="13.99"/>
    <n v="1935"/>
    <x v="1"/>
    <s v="Diana Coble Hubbard"/>
    <s v="Regular Air"/>
    <x v="1"/>
    <x v="2"/>
    <s v="Office Furnishings"/>
    <s v="Medium Box"/>
    <x v="169"/>
    <n v="0.69"/>
    <n v="0.69"/>
    <s v="United States"/>
    <x v="0"/>
    <x v="19"/>
    <s v="Grand Prairie"/>
    <n v="75051"/>
    <x v="148"/>
    <x v="4"/>
    <s v="2015"/>
    <d v="2015-06-04T00:00:00"/>
    <n v="1448.7309"/>
    <n v="19"/>
    <n v="2099.61"/>
    <n v="86688"/>
    <x v="0"/>
    <x v="4"/>
  </r>
  <r>
    <n v="19700"/>
    <s v="Low"/>
    <n v="0.05"/>
    <n v="3.95"/>
    <n v="2"/>
    <n v="1935"/>
    <x v="1"/>
    <s v="Diana Coble Hubbard"/>
    <s v="Express Air"/>
    <x v="1"/>
    <x v="0"/>
    <s v="Rubber Bands"/>
    <s v="Wrap Bag"/>
    <x v="584"/>
    <n v="0.53"/>
    <n v="1.0393374741200834E-2"/>
    <s v="United States"/>
    <x v="0"/>
    <x v="19"/>
    <s v="Grand Prairie"/>
    <n v="75051"/>
    <x v="148"/>
    <x v="4"/>
    <s v="2015"/>
    <d v="2015-06-07T00:00:00"/>
    <n v="1.0040000000000004"/>
    <n v="23"/>
    <n v="96.6"/>
    <n v="86688"/>
    <x v="0"/>
    <x v="4"/>
  </r>
  <r>
    <n v="23110"/>
    <s v="Low"/>
    <n v="0.04"/>
    <n v="2.88"/>
    <n v="1.01"/>
    <n v="2980"/>
    <x v="1"/>
    <s v="Joanna Kenney"/>
    <s v="Regular Air"/>
    <x v="3"/>
    <x v="0"/>
    <s v="Pens &amp; Art Supplies"/>
    <s v="Wrap Bag"/>
    <x v="317"/>
    <n v="0.55000000000000004"/>
    <n v="0.13622230164403146"/>
    <s v="United States"/>
    <x v="3"/>
    <x v="28"/>
    <s v="Sandusky"/>
    <n v="44870"/>
    <x v="148"/>
    <x v="4"/>
    <s v="2015"/>
    <d v="2015-06-04T00:00:00"/>
    <n v="15.246"/>
    <n v="39"/>
    <n v="111.92"/>
    <n v="86548"/>
    <x v="0"/>
    <x v="4"/>
  </r>
  <r>
    <n v="25060"/>
    <s v="Not Specified"/>
    <n v="0.05"/>
    <n v="120.98"/>
    <n v="9.07"/>
    <n v="3124"/>
    <x v="0"/>
    <s v="Neil Barbee"/>
    <s v="Regular Air"/>
    <x v="1"/>
    <x v="0"/>
    <s v="Binders and Binder Accessories"/>
    <s v="Small Box"/>
    <x v="469"/>
    <n v="0.35"/>
    <n v="0.69"/>
    <s v="United States"/>
    <x v="0"/>
    <x v="12"/>
    <s v="Moline"/>
    <n v="61265"/>
    <x v="148"/>
    <x v="4"/>
    <s v="2015"/>
    <d v="2015-05-31T00:00:00"/>
    <n v="881.04719999999998"/>
    <n v="11"/>
    <n v="1276.8800000000001"/>
    <n v="87286"/>
    <x v="0"/>
    <x v="4"/>
  </r>
  <r>
    <n v="19011"/>
    <s v="Not Specified"/>
    <n v="0.04"/>
    <n v="9.11"/>
    <n v="2.25"/>
    <n v="797"/>
    <x v="1"/>
    <s v="Eileen Riddle"/>
    <s v="Regular Air"/>
    <x v="3"/>
    <x v="0"/>
    <s v="Pens &amp; Art Supplies"/>
    <s v="Wrap Bag"/>
    <x v="846"/>
    <n v="0.52"/>
    <n v="-0.18805809575040344"/>
    <s v="United States"/>
    <x v="1"/>
    <x v="16"/>
    <s v="Roy"/>
    <n v="84067"/>
    <x v="149"/>
    <x v="5"/>
    <s v="2015"/>
    <d v="2015-06-04T00:00:00"/>
    <n v="-3.496"/>
    <n v="2"/>
    <n v="18.59"/>
    <n v="86868"/>
    <x v="0"/>
    <x v="5"/>
  </r>
  <r>
    <n v="19012"/>
    <s v="Not Specified"/>
    <n v="7.0000000000000007E-2"/>
    <n v="64.650000000000006"/>
    <n v="35"/>
    <n v="797"/>
    <x v="1"/>
    <s v="Eileen Riddle"/>
    <s v="Regular Air"/>
    <x v="3"/>
    <x v="0"/>
    <s v="Storage &amp; Organization"/>
    <s v="Large Box"/>
    <x v="320"/>
    <n v="0.8"/>
    <n v="-0.85971609437943597"/>
    <s v="United States"/>
    <x v="1"/>
    <x v="16"/>
    <s v="Roy"/>
    <n v="84067"/>
    <x v="149"/>
    <x v="5"/>
    <s v="2015"/>
    <d v="2015-06-03T00:00:00"/>
    <n v="-717.072"/>
    <n v="13"/>
    <n v="834.08"/>
    <n v="86868"/>
    <x v="0"/>
    <x v="5"/>
  </r>
  <r>
    <n v="18294"/>
    <s v="Not Specified"/>
    <n v="0.06"/>
    <n v="2.89"/>
    <n v="0.99"/>
    <n v="1556"/>
    <x v="1"/>
    <s v="Carol Wood"/>
    <s v="Regular Air"/>
    <x v="2"/>
    <x v="0"/>
    <s v="Labels"/>
    <s v="Small Box"/>
    <x v="847"/>
    <n v="0.38"/>
    <n v="-0.12055788842231553"/>
    <s v="United States"/>
    <x v="2"/>
    <x v="25"/>
    <s v="Alexandria"/>
    <n v="22304"/>
    <x v="149"/>
    <x v="5"/>
    <s v="2015"/>
    <d v="2015-06-03T00:00:00"/>
    <n v="-2.0097"/>
    <n v="6"/>
    <n v="16.670000000000002"/>
    <n v="87425"/>
    <x v="0"/>
    <x v="5"/>
  </r>
  <r>
    <n v="18295"/>
    <s v="Not Specified"/>
    <n v="0.08"/>
    <n v="22.84"/>
    <n v="11.54"/>
    <n v="1556"/>
    <x v="1"/>
    <s v="Carol Wood"/>
    <s v="Regular Air"/>
    <x v="2"/>
    <x v="0"/>
    <s v="Paper"/>
    <s v="Small Box"/>
    <x v="590"/>
    <n v="0.39"/>
    <n v="-2.4460545193687233"/>
    <s v="United States"/>
    <x v="2"/>
    <x v="25"/>
    <s v="Alexandria"/>
    <n v="22304"/>
    <x v="149"/>
    <x v="5"/>
    <s v="2015"/>
    <d v="2015-06-03T00:00:00"/>
    <n v="-477.37200000000007"/>
    <n v="9"/>
    <n v="195.16"/>
    <n v="87425"/>
    <x v="0"/>
    <x v="5"/>
  </r>
  <r>
    <n v="23626"/>
    <s v="Not Specified"/>
    <n v="0.09"/>
    <n v="95.43"/>
    <n v="19.989999999999998"/>
    <n v="1690"/>
    <x v="1"/>
    <s v="Neil Bailey"/>
    <s v="Regular Air"/>
    <x v="3"/>
    <x v="0"/>
    <s v="Storage &amp; Organization"/>
    <s v="Small Box"/>
    <x v="462"/>
    <n v="0.79"/>
    <n v="-6.9748246980911574E-2"/>
    <s v="United States"/>
    <x v="3"/>
    <x v="29"/>
    <s v="Harrisburg"/>
    <n v="17112"/>
    <x v="149"/>
    <x v="5"/>
    <s v="2015"/>
    <d v="2015-06-02T00:00:00"/>
    <n v="-143.23500000000001"/>
    <n v="22"/>
    <n v="2053.6"/>
    <n v="91078"/>
    <x v="0"/>
    <x v="5"/>
  </r>
  <r>
    <n v="22986"/>
    <s v="Critical"/>
    <n v="0.04"/>
    <n v="3.68"/>
    <n v="1.32"/>
    <n v="1802"/>
    <x v="0"/>
    <s v="Jack Morse"/>
    <s v="Regular Air"/>
    <x v="3"/>
    <x v="0"/>
    <s v="Scissors, Rulers and Trimmers"/>
    <s v="Wrap Bag"/>
    <x v="789"/>
    <n v="0.83"/>
    <n v="7.2881036570598203"/>
    <s v="United States"/>
    <x v="2"/>
    <x v="9"/>
    <s v="Dunedin"/>
    <n v="34698"/>
    <x v="149"/>
    <x v="5"/>
    <s v="2015"/>
    <d v="2015-06-02T00:00:00"/>
    <n v="300.92579999999998"/>
    <n v="11"/>
    <n v="41.29"/>
    <n v="91543"/>
    <x v="0"/>
    <x v="5"/>
  </r>
  <r>
    <n v="25304"/>
    <s v="Not Specified"/>
    <n v="0.06"/>
    <n v="2.2799999999999998"/>
    <n v="5.2"/>
    <n v="2443"/>
    <x v="1"/>
    <s v="Danny Richmond"/>
    <s v="Regular Air"/>
    <x v="3"/>
    <x v="0"/>
    <s v="Pens &amp; Art Supplies"/>
    <s v="Wrap Bag"/>
    <x v="848"/>
    <n v="0.41"/>
    <n v="-65.72469314079423"/>
    <s v="United States"/>
    <x v="2"/>
    <x v="9"/>
    <s v="Miami"/>
    <n v="33142"/>
    <x v="149"/>
    <x v="5"/>
    <s v="2015"/>
    <d v="2015-06-03T00:00:00"/>
    <n v="-2002.6314000000002"/>
    <n v="13"/>
    <n v="30.47"/>
    <n v="89301"/>
    <x v="0"/>
    <x v="5"/>
  </r>
  <r>
    <n v="18790"/>
    <s v="Medium"/>
    <n v="0.03"/>
    <n v="15.31"/>
    <n v="8.7799999999999994"/>
    <n v="2737"/>
    <x v="1"/>
    <s v="Rachel Bates"/>
    <s v="Regular Air"/>
    <x v="0"/>
    <x v="0"/>
    <s v="Storage &amp; Organization"/>
    <s v="Small Box"/>
    <x v="764"/>
    <n v="0.56999999999999995"/>
    <n v="-0.29657873042044519"/>
    <s v="United States"/>
    <x v="3"/>
    <x v="43"/>
    <s v="Rutland"/>
    <n v="5701"/>
    <x v="149"/>
    <x v="5"/>
    <s v="2015"/>
    <d v="2015-06-02T00:00:00"/>
    <n v="-57.56"/>
    <n v="12"/>
    <n v="194.08"/>
    <n v="89019"/>
    <x v="0"/>
    <x v="5"/>
  </r>
  <r>
    <n v="24044"/>
    <s v="High"/>
    <n v="0.05"/>
    <n v="4.71"/>
    <n v="0.7"/>
    <n v="2817"/>
    <x v="1"/>
    <s v="Paul W French"/>
    <s v="Express Air"/>
    <x v="3"/>
    <x v="0"/>
    <s v="Rubber Bands"/>
    <s v="Wrap Bag"/>
    <x v="849"/>
    <n v="0.8"/>
    <n v="-0.19539473684210529"/>
    <s v="United States"/>
    <x v="3"/>
    <x v="28"/>
    <s v="Newark"/>
    <n v="43055"/>
    <x v="149"/>
    <x v="5"/>
    <s v="2015"/>
    <d v="2015-06-02T00:00:00"/>
    <n v="-2.3760000000000003"/>
    <n v="2"/>
    <n v="12.16"/>
    <n v="89743"/>
    <x v="0"/>
    <x v="5"/>
  </r>
  <r>
    <n v="24045"/>
    <s v="High"/>
    <n v="0.04"/>
    <n v="55.99"/>
    <n v="1.25"/>
    <n v="2817"/>
    <x v="1"/>
    <s v="Paul W French"/>
    <s v="Express Air"/>
    <x v="3"/>
    <x v="1"/>
    <s v="Telephones and Communication"/>
    <s v="Small Pack"/>
    <x v="850"/>
    <n v="0.35"/>
    <n v="-0.12416373000813229"/>
    <s v="United States"/>
    <x v="3"/>
    <x v="28"/>
    <s v="Newark"/>
    <n v="43055"/>
    <x v="149"/>
    <x v="5"/>
    <s v="2015"/>
    <d v="2015-06-02T00:00:00"/>
    <n v="-18.3216"/>
    <n v="3"/>
    <n v="147.56"/>
    <n v="89743"/>
    <x v="0"/>
    <x v="5"/>
  </r>
  <r>
    <n v="23431"/>
    <s v="Medium"/>
    <n v="7.0000000000000007E-2"/>
    <n v="39.479999999999997"/>
    <n v="1.99"/>
    <n v="2828"/>
    <x v="1"/>
    <s v="Monica Howard"/>
    <s v="Regular Air"/>
    <x v="3"/>
    <x v="1"/>
    <s v="Computer Peripherals"/>
    <s v="Small Pack"/>
    <x v="407"/>
    <n v="0.54"/>
    <n v="0.69"/>
    <s v="United States"/>
    <x v="1"/>
    <x v="7"/>
    <s v="El Centro"/>
    <n v="92243"/>
    <x v="149"/>
    <x v="5"/>
    <s v="2015"/>
    <d v="2015-06-02T00:00:00"/>
    <n v="322.25069999999994"/>
    <n v="12"/>
    <n v="467.03"/>
    <n v="87721"/>
    <x v="0"/>
    <x v="5"/>
  </r>
  <r>
    <n v="21027"/>
    <s v="High"/>
    <n v="0.03"/>
    <n v="120.98"/>
    <n v="30"/>
    <n v="3069"/>
    <x v="1"/>
    <s v="Tiffany Merrill"/>
    <s v="Delivery Truck"/>
    <x v="2"/>
    <x v="2"/>
    <s v="Chairs &amp; Chairmats"/>
    <s v="Jumbo Drum"/>
    <x v="368"/>
    <n v="0.64"/>
    <n v="0.33678798595898546"/>
    <s v="United States"/>
    <x v="0"/>
    <x v="11"/>
    <s v="Oakdale"/>
    <n v="55128"/>
    <x v="149"/>
    <x v="5"/>
    <s v="2015"/>
    <d v="2015-06-03T00:00:00"/>
    <n v="638.02800000000002"/>
    <n v="15"/>
    <n v="1894.45"/>
    <n v="88191"/>
    <x v="0"/>
    <x v="5"/>
  </r>
  <r>
    <n v="21028"/>
    <s v="High"/>
    <n v="0.01"/>
    <n v="15.68"/>
    <n v="3.73"/>
    <n v="3069"/>
    <x v="1"/>
    <s v="Tiffany Merrill"/>
    <s v="Regular Air"/>
    <x v="2"/>
    <x v="2"/>
    <s v="Office Furnishings"/>
    <s v="Small Pack"/>
    <x v="851"/>
    <n v="0.46"/>
    <n v="0.69"/>
    <s v="United States"/>
    <x v="0"/>
    <x v="11"/>
    <s v="Oakdale"/>
    <n v="55128"/>
    <x v="149"/>
    <x v="5"/>
    <s v="2015"/>
    <d v="2015-06-03T00:00:00"/>
    <n v="138.49679999999998"/>
    <n v="12"/>
    <n v="200.72"/>
    <n v="88191"/>
    <x v="0"/>
    <x v="5"/>
  </r>
  <r>
    <n v="18917"/>
    <s v="Low"/>
    <n v="0.09"/>
    <n v="6.84"/>
    <n v="8.3699999999999992"/>
    <n v="3141"/>
    <x v="1"/>
    <s v="Jerome McIntosh"/>
    <s v="Regular Air"/>
    <x v="2"/>
    <x v="0"/>
    <s v="Scissors, Rulers and Trimmers"/>
    <s v="Small Pack"/>
    <x v="233"/>
    <n v="0.57999999999999996"/>
    <n v="-1.0170493685419058"/>
    <s v="United States"/>
    <x v="0"/>
    <x v="19"/>
    <s v="Pasadena"/>
    <n v="77506"/>
    <x v="149"/>
    <x v="5"/>
    <s v="2015"/>
    <d v="2015-06-08T00:00:00"/>
    <n v="-88.584999999999994"/>
    <n v="13"/>
    <n v="87.1"/>
    <n v="86369"/>
    <x v="0"/>
    <x v="5"/>
  </r>
  <r>
    <n v="18918"/>
    <s v="Low"/>
    <n v="7.0000000000000007E-2"/>
    <n v="48.91"/>
    <n v="35"/>
    <n v="3141"/>
    <x v="1"/>
    <s v="Jerome McIntosh"/>
    <s v="Express Air"/>
    <x v="2"/>
    <x v="0"/>
    <s v="Storage &amp; Organization"/>
    <s v="Large Box"/>
    <x v="585"/>
    <n v="0.83"/>
    <n v="-0.65912113562956332"/>
    <s v="United States"/>
    <x v="0"/>
    <x v="19"/>
    <s v="Pasadena"/>
    <n v="77506"/>
    <x v="149"/>
    <x v="5"/>
    <s v="2015"/>
    <d v="2015-06-03T00:00:00"/>
    <n v="-485.68"/>
    <n v="15"/>
    <n v="736.86"/>
    <n v="86369"/>
    <x v="0"/>
    <x v="5"/>
  </r>
  <r>
    <n v="24803"/>
    <s v="Critical"/>
    <n v="0.03"/>
    <n v="22.84"/>
    <n v="11.54"/>
    <n v="142"/>
    <x v="0"/>
    <s v="Brooke Weeks Taylor"/>
    <s v="Regular Air"/>
    <x v="0"/>
    <x v="0"/>
    <s v="Paper"/>
    <s v="Small Box"/>
    <x v="590"/>
    <n v="0.39"/>
    <n v="0.29417447775040789"/>
    <s v="United States"/>
    <x v="3"/>
    <x v="22"/>
    <s v="Ansonia"/>
    <n v="6401"/>
    <x v="150"/>
    <x v="5"/>
    <s v="2015"/>
    <d v="2015-06-03T00:00:00"/>
    <n v="91.955999999999989"/>
    <n v="13"/>
    <n v="312.58999999999997"/>
    <n v="91087"/>
    <x v="0"/>
    <x v="5"/>
  </r>
  <r>
    <n v="24805"/>
    <s v="Critical"/>
    <n v="0.05"/>
    <n v="10.98"/>
    <n v="3.37"/>
    <n v="144"/>
    <x v="0"/>
    <s v="Marguerite Moss"/>
    <s v="Regular Air"/>
    <x v="0"/>
    <x v="0"/>
    <s v="Scissors, Rulers and Trimmers"/>
    <s v="Small Pack"/>
    <x v="678"/>
    <n v="0.56999999999999995"/>
    <n v="-3.9503105590062107E-2"/>
    <s v="United States"/>
    <x v="3"/>
    <x v="35"/>
    <s v="Yarmouth"/>
    <n v="2664"/>
    <x v="150"/>
    <x v="5"/>
    <s v="2015"/>
    <d v="2015-06-03T00:00:00"/>
    <n v="-2.544"/>
    <n v="6"/>
    <n v="64.400000000000006"/>
    <n v="91087"/>
    <x v="0"/>
    <x v="5"/>
  </r>
  <r>
    <n v="23097"/>
    <s v="Medium"/>
    <n v="0.09"/>
    <n v="5.4"/>
    <n v="7.78"/>
    <n v="210"/>
    <x v="1"/>
    <s v="Floyd Dale"/>
    <s v="Express Air"/>
    <x v="1"/>
    <x v="0"/>
    <s v="Binders and Binder Accessories"/>
    <s v="Small Box"/>
    <x v="483"/>
    <n v="0.37"/>
    <n v="-0.78709706959706949"/>
    <s v="United States"/>
    <x v="3"/>
    <x v="8"/>
    <s v="Troy"/>
    <n v="12180"/>
    <x v="150"/>
    <x v="5"/>
    <s v="2015"/>
    <d v="2015-06-02T00:00:00"/>
    <n v="-21.487749999999998"/>
    <n v="4"/>
    <n v="27.3"/>
    <n v="85966"/>
    <x v="0"/>
    <x v="5"/>
  </r>
  <r>
    <n v="23098"/>
    <s v="Medium"/>
    <n v="0.02"/>
    <n v="20.28"/>
    <n v="6.68"/>
    <n v="210"/>
    <x v="1"/>
    <s v="Floyd Dale"/>
    <s v="Regular Air"/>
    <x v="1"/>
    <x v="2"/>
    <s v="Office Furnishings"/>
    <s v="Small Box"/>
    <x v="852"/>
    <n v="0.53"/>
    <n v="0.69"/>
    <s v="United States"/>
    <x v="3"/>
    <x v="8"/>
    <s v="Troy"/>
    <n v="12180"/>
    <x v="150"/>
    <x v="5"/>
    <s v="2015"/>
    <d v="2015-06-02T00:00:00"/>
    <n v="44.677499999999995"/>
    <n v="3"/>
    <n v="64.75"/>
    <n v="85966"/>
    <x v="0"/>
    <x v="5"/>
  </r>
  <r>
    <n v="23099"/>
    <s v="Medium"/>
    <n v="0"/>
    <n v="11.55"/>
    <n v="2.36"/>
    <n v="210"/>
    <x v="1"/>
    <s v="Floyd Dale"/>
    <s v="Regular Air"/>
    <x v="1"/>
    <x v="0"/>
    <s v="Pens &amp; Art Supplies"/>
    <s v="Wrap Bag"/>
    <x v="110"/>
    <n v="0.55000000000000004"/>
    <n v="0.37464274372816769"/>
    <s v="United States"/>
    <x v="3"/>
    <x v="8"/>
    <s v="Troy"/>
    <n v="12180"/>
    <x v="150"/>
    <x v="5"/>
    <s v="2015"/>
    <d v="2015-06-03T00:00:00"/>
    <n v="23.594999999999999"/>
    <n v="5"/>
    <n v="62.98"/>
    <n v="85966"/>
    <x v="0"/>
    <x v="5"/>
  </r>
  <r>
    <n v="23100"/>
    <s v="Medium"/>
    <n v="0.05"/>
    <n v="2.08"/>
    <n v="2.56"/>
    <n v="211"/>
    <x v="1"/>
    <s v="Anna Wood"/>
    <s v="Regular Air"/>
    <x v="1"/>
    <x v="0"/>
    <s v="Scissors, Rulers and Trimmers"/>
    <s v="Small Pack"/>
    <x v="382"/>
    <n v="0.55000000000000004"/>
    <n v="-0.85717663750295581"/>
    <s v="United States"/>
    <x v="3"/>
    <x v="8"/>
    <s v="Utica"/>
    <n v="13501"/>
    <x v="150"/>
    <x v="5"/>
    <s v="2015"/>
    <d v="2015-06-03T00:00:00"/>
    <n v="-36.25"/>
    <n v="20"/>
    <n v="42.29"/>
    <n v="85966"/>
    <x v="0"/>
    <x v="5"/>
  </r>
  <r>
    <n v="18860"/>
    <s v="Not Specified"/>
    <n v="0.09"/>
    <n v="9.7799999999999994"/>
    <n v="1.39"/>
    <n v="1170"/>
    <x v="1"/>
    <s v="Jessie Houston"/>
    <s v="Regular Air"/>
    <x v="2"/>
    <x v="0"/>
    <s v="Envelopes"/>
    <s v="Small Box"/>
    <x v="488"/>
    <n v="0.39"/>
    <n v="0.69"/>
    <s v="United States"/>
    <x v="3"/>
    <x v="48"/>
    <s v="Newark"/>
    <n v="19711"/>
    <x v="150"/>
    <x v="5"/>
    <s v="2015"/>
    <d v="2015-06-03T00:00:00"/>
    <n v="125.20739999999999"/>
    <n v="19"/>
    <n v="181.46"/>
    <n v="87520"/>
    <x v="0"/>
    <x v="5"/>
  </r>
  <r>
    <n v="18861"/>
    <s v="Not Specified"/>
    <n v="0"/>
    <n v="200.99"/>
    <n v="8.08"/>
    <n v="1170"/>
    <x v="1"/>
    <s v="Jessie Houston"/>
    <s v="Regular Air"/>
    <x v="2"/>
    <x v="1"/>
    <s v="Telephones and Communication"/>
    <s v="Small Box"/>
    <x v="853"/>
    <n v="0.59"/>
    <n v="0.26157614048127847"/>
    <s v="United States"/>
    <x v="3"/>
    <x v="48"/>
    <s v="Newark"/>
    <n v="19711"/>
    <x v="150"/>
    <x v="5"/>
    <s v="2015"/>
    <d v="2015-06-04T00:00:00"/>
    <n v="281.53440000000001"/>
    <n v="6"/>
    <n v="1076.3"/>
    <n v="87520"/>
    <x v="0"/>
    <x v="5"/>
  </r>
  <r>
    <n v="18105"/>
    <s v="High"/>
    <n v="0.05"/>
    <n v="12.95"/>
    <n v="4.9800000000000004"/>
    <n v="1461"/>
    <x v="0"/>
    <s v="Norman Adams"/>
    <s v="Regular Air"/>
    <x v="2"/>
    <x v="0"/>
    <s v="Binders and Binder Accessories"/>
    <s v="Small Box"/>
    <x v="854"/>
    <n v="0.4"/>
    <n v="0.53165418449833568"/>
    <s v="United States"/>
    <x v="0"/>
    <x v="0"/>
    <s v="Lafayette"/>
    <n v="47905"/>
    <x v="150"/>
    <x v="5"/>
    <s v="2015"/>
    <d v="2015-06-04T00:00:00"/>
    <n v="134.16825"/>
    <n v="19"/>
    <n v="252.36"/>
    <n v="86397"/>
    <x v="0"/>
    <x v="5"/>
  </r>
  <r>
    <n v="21003"/>
    <s v="Low"/>
    <n v="0"/>
    <n v="24.92"/>
    <n v="12.98"/>
    <n v="1997"/>
    <x v="1"/>
    <s v="Harriet Bowman"/>
    <s v="Regular Air"/>
    <x v="2"/>
    <x v="0"/>
    <s v="Binders and Binder Accessories"/>
    <s v="Small Box"/>
    <x v="562"/>
    <n v="0.39"/>
    <n v="-0.70900183710961429"/>
    <s v="United States"/>
    <x v="2"/>
    <x v="23"/>
    <s v="Hilton Head Island"/>
    <n v="29915"/>
    <x v="150"/>
    <x v="5"/>
    <s v="2015"/>
    <d v="2015-06-02T00:00:00"/>
    <n v="-23.155999999999999"/>
    <n v="1"/>
    <n v="32.659999999999997"/>
    <n v="90335"/>
    <x v="0"/>
    <x v="5"/>
  </r>
  <r>
    <n v="24952"/>
    <s v="Low"/>
    <n v="0.06"/>
    <n v="3.74"/>
    <n v="0.94"/>
    <n v="2334"/>
    <x v="1"/>
    <s v="Stephanie Hawkins"/>
    <s v="Regular Air"/>
    <x v="1"/>
    <x v="0"/>
    <s v="Rubber Bands"/>
    <s v="Wrap Bag"/>
    <x v="855"/>
    <n v="0.83"/>
    <n v="-0.17173184357541899"/>
    <s v="United States"/>
    <x v="0"/>
    <x v="31"/>
    <s v="Greenfield"/>
    <n v="53220"/>
    <x v="150"/>
    <x v="5"/>
    <s v="2015"/>
    <d v="2015-06-09T00:00:00"/>
    <n v="-7.6849999999999996"/>
    <n v="12"/>
    <n v="44.75"/>
    <n v="89610"/>
    <x v="0"/>
    <x v="5"/>
  </r>
  <r>
    <n v="24476"/>
    <s v="Not Specified"/>
    <n v="0.02"/>
    <n v="136.97999999999999"/>
    <n v="24.49"/>
    <n v="2487"/>
    <x v="1"/>
    <s v="Michelle Bryant Phillips"/>
    <s v="Express Air"/>
    <x v="0"/>
    <x v="2"/>
    <s v="Office Furnishings"/>
    <s v="Large Box"/>
    <x v="129"/>
    <n v="0.59"/>
    <n v="7.7619527586660242E-2"/>
    <s v="United States"/>
    <x v="2"/>
    <x v="3"/>
    <s v="Tucker"/>
    <n v="30084"/>
    <x v="150"/>
    <x v="5"/>
    <s v="2015"/>
    <d v="2015-06-03T00:00:00"/>
    <n v="88.56"/>
    <n v="8"/>
    <n v="1140.95"/>
    <n v="91417"/>
    <x v="0"/>
    <x v="5"/>
  </r>
  <r>
    <n v="18311"/>
    <s v="Medium"/>
    <n v="0.01"/>
    <n v="179.29"/>
    <n v="29.21"/>
    <n v="3374"/>
    <x v="1"/>
    <s v="Jamie Ward"/>
    <s v="Delivery Truck"/>
    <x v="3"/>
    <x v="2"/>
    <s v="Tables"/>
    <s v="Jumbo Box"/>
    <x v="167"/>
    <n v="0.76"/>
    <n v="4.4601263525774586E-2"/>
    <s v="United States"/>
    <x v="3"/>
    <x v="5"/>
    <s v="Odenton"/>
    <n v="21113"/>
    <x v="150"/>
    <x v="5"/>
    <s v="2015"/>
    <d v="2015-06-04T00:00:00"/>
    <n v="66.362220000000008"/>
    <n v="8"/>
    <n v="1487.9"/>
    <n v="87473"/>
    <x v="0"/>
    <x v="5"/>
  </r>
  <r>
    <n v="24663"/>
    <s v="Low"/>
    <n v="0.05"/>
    <n v="161.55000000000001"/>
    <n v="19.989999999999998"/>
    <n v="87"/>
    <x v="1"/>
    <s v="Norman Shields"/>
    <s v="Regular Air"/>
    <x v="3"/>
    <x v="0"/>
    <s v="Storage &amp; Organization"/>
    <s v="Small Box"/>
    <x v="15"/>
    <n v="0.66"/>
    <n v="0.60505484878616489"/>
    <s v="United States"/>
    <x v="1"/>
    <x v="7"/>
    <s v="Vacaville"/>
    <n v="95687"/>
    <x v="151"/>
    <x v="5"/>
    <s v="2015"/>
    <d v="2015-06-08T00:00:00"/>
    <n v="1892.424"/>
    <n v="19"/>
    <n v="3127.69"/>
    <n v="90596"/>
    <x v="0"/>
    <x v="5"/>
  </r>
  <r>
    <n v="18733"/>
    <s v="Medium"/>
    <n v="0.03"/>
    <n v="125.99"/>
    <n v="7.69"/>
    <n v="1357"/>
    <x v="1"/>
    <s v="Marguerite Yu"/>
    <s v="Regular Air"/>
    <x v="1"/>
    <x v="1"/>
    <s v="Telephones and Communication"/>
    <s v="Small Box"/>
    <x v="338"/>
    <n v="0.57999999999999996"/>
    <n v="0.51032241633983599"/>
    <s v="United States"/>
    <x v="0"/>
    <x v="19"/>
    <s v="Weslaco"/>
    <n v="78596"/>
    <x v="151"/>
    <x v="5"/>
    <s v="2015"/>
    <d v="2015-06-05T00:00:00"/>
    <n v="500.95799999999997"/>
    <n v="9"/>
    <n v="981.65"/>
    <n v="88184"/>
    <x v="0"/>
    <x v="5"/>
  </r>
  <r>
    <n v="19111"/>
    <s v="High"/>
    <n v="0.09"/>
    <n v="2.61"/>
    <n v="0.5"/>
    <n v="1389"/>
    <x v="1"/>
    <s v="Jean Khan"/>
    <s v="Regular Air"/>
    <x v="2"/>
    <x v="0"/>
    <s v="Labels"/>
    <s v="Small Box"/>
    <x v="445"/>
    <n v="0.39"/>
    <n v="0.69"/>
    <s v="United States"/>
    <x v="1"/>
    <x v="7"/>
    <s v="Menlo Park"/>
    <n v="94025"/>
    <x v="151"/>
    <x v="5"/>
    <s v="2015"/>
    <d v="2015-06-05T00:00:00"/>
    <n v="29.380199999999995"/>
    <n v="17"/>
    <n v="42.58"/>
    <n v="88729"/>
    <x v="0"/>
    <x v="5"/>
  </r>
  <r>
    <n v="18012"/>
    <s v="Not Specified"/>
    <n v="0.09"/>
    <n v="30.93"/>
    <n v="3.92"/>
    <n v="1737"/>
    <x v="1"/>
    <s v="Danielle Myers"/>
    <s v="Regular Air"/>
    <x v="3"/>
    <x v="2"/>
    <s v="Office Furnishings"/>
    <s v="Small Pack"/>
    <x v="539"/>
    <n v="0.44"/>
    <n v="-0.28865723834185425"/>
    <s v="United States"/>
    <x v="2"/>
    <x v="13"/>
    <s v="Garner"/>
    <n v="27529"/>
    <x v="151"/>
    <x v="5"/>
    <s v="2015"/>
    <d v="2015-06-05T00:00:00"/>
    <n v="-130.42400000000001"/>
    <n v="16"/>
    <n v="451.83"/>
    <n v="85866"/>
    <x v="0"/>
    <x v="5"/>
  </r>
  <r>
    <n v="18013"/>
    <s v="Not Specified"/>
    <n v="0.03"/>
    <n v="1.68"/>
    <n v="0.7"/>
    <n v="1737"/>
    <x v="1"/>
    <s v="Danielle Myers"/>
    <s v="Express Air"/>
    <x v="3"/>
    <x v="0"/>
    <s v="Pens &amp; Art Supplies"/>
    <s v="Wrap Bag"/>
    <x v="856"/>
    <n v="0.6"/>
    <n v="-5.2579545454545462"/>
    <s v="United States"/>
    <x v="2"/>
    <x v="13"/>
    <s v="Garner"/>
    <n v="27529"/>
    <x v="151"/>
    <x v="5"/>
    <s v="2015"/>
    <d v="2015-06-05T00:00:00"/>
    <n v="-106.42100000000001"/>
    <n v="11"/>
    <n v="20.239999999999998"/>
    <n v="85866"/>
    <x v="0"/>
    <x v="5"/>
  </r>
  <r>
    <n v="20392"/>
    <s v="Not Specified"/>
    <n v="0.06"/>
    <n v="4.42"/>
    <n v="4.99"/>
    <n v="1998"/>
    <x v="0"/>
    <s v="Judy Frazier"/>
    <s v="Regular Air"/>
    <x v="3"/>
    <x v="0"/>
    <s v="Envelopes"/>
    <s v="Small Box"/>
    <x v="662"/>
    <n v="0.38"/>
    <n v="-0.7026936026936027"/>
    <s v="United States"/>
    <x v="3"/>
    <x v="8"/>
    <s v="East Massapequa"/>
    <n v="11758"/>
    <x v="151"/>
    <x v="5"/>
    <s v="2015"/>
    <d v="2015-06-05T00:00:00"/>
    <n v="-10.435"/>
    <n v="3"/>
    <n v="14.85"/>
    <n v="90568"/>
    <x v="0"/>
    <x v="5"/>
  </r>
  <r>
    <n v="19072"/>
    <s v="Low"/>
    <n v="0.08"/>
    <n v="259.70999999999998"/>
    <n v="66.67"/>
    <n v="2268"/>
    <x v="0"/>
    <s v="Carlos Adkins"/>
    <s v="Delivery Truck"/>
    <x v="0"/>
    <x v="2"/>
    <s v="Tables"/>
    <s v="Jumbo Box"/>
    <x v="332"/>
    <n v="0.61"/>
    <n v="3.3824054814633547E-2"/>
    <s v="United States"/>
    <x v="2"/>
    <x v="9"/>
    <s v="Land O Lakes"/>
    <n v="34639"/>
    <x v="151"/>
    <x v="5"/>
    <s v="2015"/>
    <d v="2015-06-07T00:00:00"/>
    <n v="138.22199999999998"/>
    <n v="17"/>
    <n v="4086.5"/>
    <n v="89571"/>
    <x v="0"/>
    <x v="5"/>
  </r>
  <r>
    <n v="19625"/>
    <s v="Not Specified"/>
    <n v="0.01"/>
    <n v="145.97999999999999"/>
    <n v="46.2"/>
    <n v="3151"/>
    <x v="1"/>
    <s v="Glenda Hunter"/>
    <s v="Delivery Truck"/>
    <x v="3"/>
    <x v="2"/>
    <s v="Tables"/>
    <s v="Jumbo Box"/>
    <x v="857"/>
    <n v="0.69"/>
    <n v="-9.8127357217371008E-2"/>
    <s v="United States"/>
    <x v="1"/>
    <x v="7"/>
    <s v="Twentynine Palms"/>
    <n v="92277"/>
    <x v="151"/>
    <x v="5"/>
    <s v="2015"/>
    <d v="2015-06-03T00:00:00"/>
    <n v="-134.512"/>
    <n v="9"/>
    <n v="1370.79"/>
    <n v="88543"/>
    <x v="0"/>
    <x v="5"/>
  </r>
  <r>
    <n v="25291"/>
    <s v="High"/>
    <n v="0.06"/>
    <n v="218.75"/>
    <n v="69.64"/>
    <n v="754"/>
    <x v="1"/>
    <s v="Helen Lyons"/>
    <s v="Delivery Truck"/>
    <x v="3"/>
    <x v="2"/>
    <s v="Tables"/>
    <s v="Jumbo Box"/>
    <x v="281"/>
    <n v="0.77"/>
    <n v="-0.50055224210293792"/>
    <s v="United States"/>
    <x v="1"/>
    <x v="41"/>
    <s v="Prescott Valley"/>
    <n v="86314"/>
    <x v="152"/>
    <x v="5"/>
    <s v="2015"/>
    <d v="2015-06-05T00:00:00"/>
    <n v="-453.2"/>
    <n v="4"/>
    <n v="905.4"/>
    <n v="90437"/>
    <x v="0"/>
    <x v="5"/>
  </r>
  <r>
    <n v="19874"/>
    <s v="High"/>
    <n v="0.09"/>
    <n v="99.99"/>
    <n v="19.989999999999998"/>
    <n v="1233"/>
    <x v="1"/>
    <s v="Gary Hester"/>
    <s v="Regular Air"/>
    <x v="2"/>
    <x v="1"/>
    <s v="Computer Peripherals"/>
    <s v="Small Box"/>
    <x v="515"/>
    <n v="0.52"/>
    <n v="-1.6536098310291858"/>
    <s v="United States"/>
    <x v="0"/>
    <x v="19"/>
    <s v="Flower Mound"/>
    <n v="75028"/>
    <x v="152"/>
    <x v="5"/>
    <s v="2015"/>
    <d v="2015-06-06T00:00:00"/>
    <n v="-161.47499999999999"/>
    <n v="1"/>
    <n v="97.65"/>
    <n v="89376"/>
    <x v="0"/>
    <x v="5"/>
  </r>
  <r>
    <n v="19875"/>
    <s v="High"/>
    <n v="0.04"/>
    <n v="205.99"/>
    <n v="5.26"/>
    <n v="1233"/>
    <x v="1"/>
    <s v="Gary Hester"/>
    <s v="Regular Air"/>
    <x v="2"/>
    <x v="1"/>
    <s v="Telephones and Communication"/>
    <s v="Small Box"/>
    <x v="507"/>
    <n v="0.56000000000000005"/>
    <n v="-7.9912822375591253E-4"/>
    <s v="United States"/>
    <x v="0"/>
    <x v="19"/>
    <s v="Flower Mound"/>
    <n v="75028"/>
    <x v="152"/>
    <x v="5"/>
    <s v="2015"/>
    <d v="2015-06-05T00:00:00"/>
    <n v="-0.81400000000001005"/>
    <n v="6"/>
    <n v="1018.61"/>
    <n v="89376"/>
    <x v="0"/>
    <x v="5"/>
  </r>
  <r>
    <n v="21462"/>
    <s v="Not Specified"/>
    <n v="0"/>
    <n v="999.99"/>
    <n v="13.99"/>
    <n v="2391"/>
    <x v="1"/>
    <s v="Jacob McNeill"/>
    <s v="Regular Air"/>
    <x v="3"/>
    <x v="1"/>
    <s v="Office Machines"/>
    <s v="Medium Box"/>
    <x v="327"/>
    <n v="0.36"/>
    <n v="-1.4415956593629637"/>
    <s v="United States"/>
    <x v="3"/>
    <x v="8"/>
    <s v="Oceanside"/>
    <n v="11572"/>
    <x v="152"/>
    <x v="5"/>
    <s v="2015"/>
    <d v="2015-06-06T00:00:00"/>
    <n v="-1455.9971999999998"/>
    <n v="1"/>
    <n v="1009.99"/>
    <n v="91123"/>
    <x v="0"/>
    <x v="5"/>
  </r>
  <r>
    <n v="21463"/>
    <s v="Not Specified"/>
    <n v="0.05"/>
    <n v="6.48"/>
    <n v="5.14"/>
    <n v="2391"/>
    <x v="1"/>
    <s v="Jacob McNeill"/>
    <s v="Express Air"/>
    <x v="3"/>
    <x v="0"/>
    <s v="Paper"/>
    <s v="Small Box"/>
    <x v="561"/>
    <n v="0.37"/>
    <n v="-0.24479166666666666"/>
    <s v="United States"/>
    <x v="3"/>
    <x v="8"/>
    <s v="Oceanside"/>
    <n v="11572"/>
    <x v="152"/>
    <x v="5"/>
    <s v="2015"/>
    <d v="2015-06-05T00:00:00"/>
    <n v="-22.56"/>
    <n v="13"/>
    <n v="92.16"/>
    <n v="91123"/>
    <x v="0"/>
    <x v="5"/>
  </r>
  <r>
    <n v="4204"/>
    <s v="Not Specified"/>
    <n v="0.09"/>
    <n v="5.98"/>
    <n v="1.67"/>
    <n v="2548"/>
    <x v="1"/>
    <s v="Wayne Bass"/>
    <s v="Regular Air"/>
    <x v="0"/>
    <x v="0"/>
    <s v="Pens &amp; Art Supplies"/>
    <s v="Wrap Bag"/>
    <x v="858"/>
    <n v="0.51"/>
    <n v="5.3250345781466119E-2"/>
    <s v="United States"/>
    <x v="1"/>
    <x v="7"/>
    <s v="Los Angeles"/>
    <n v="90068"/>
    <x v="152"/>
    <x v="5"/>
    <s v="2015"/>
    <d v="2015-06-07T00:00:00"/>
    <n v="23.87"/>
    <n v="81"/>
    <n v="448.26"/>
    <n v="29889"/>
    <x v="0"/>
    <x v="5"/>
  </r>
  <r>
    <n v="22204"/>
    <s v="Not Specified"/>
    <n v="0.09"/>
    <n v="5.98"/>
    <n v="1.67"/>
    <n v="2549"/>
    <x v="1"/>
    <s v="Martha Bowers"/>
    <s v="Regular Air"/>
    <x v="0"/>
    <x v="0"/>
    <s v="Pens &amp; Art Supplies"/>
    <s v="Wrap Bag"/>
    <x v="858"/>
    <n v="0.51"/>
    <n v="0.3235001807011203"/>
    <s v="United States"/>
    <x v="3"/>
    <x v="28"/>
    <s v="Whitehall"/>
    <n v="43213"/>
    <x v="152"/>
    <x v="5"/>
    <s v="2015"/>
    <d v="2015-06-07T00:00:00"/>
    <n v="35.805"/>
    <n v="20"/>
    <n v="110.68"/>
    <n v="88658"/>
    <x v="0"/>
    <x v="5"/>
  </r>
  <r>
    <n v="19179"/>
    <s v="Low"/>
    <n v="0.06"/>
    <n v="115.99"/>
    <n v="5.92"/>
    <n v="3238"/>
    <x v="0"/>
    <s v="Kathleen P Bloom"/>
    <s v="Regular Air"/>
    <x v="3"/>
    <x v="1"/>
    <s v="Telephones and Communication"/>
    <s v="Small Box"/>
    <x v="224"/>
    <n v="0.57999999999999996"/>
    <n v="-2.6356338993989759E-2"/>
    <s v="United States"/>
    <x v="1"/>
    <x v="14"/>
    <s v="Corvallis"/>
    <n v="97330"/>
    <x v="152"/>
    <x v="5"/>
    <s v="2015"/>
    <d v="2015-06-06T00:00:00"/>
    <n v="-13.068000000000001"/>
    <n v="5"/>
    <n v="495.82"/>
    <n v="89564"/>
    <x v="0"/>
    <x v="5"/>
  </r>
  <r>
    <n v="23059"/>
    <s v="Low"/>
    <n v="0.09"/>
    <n v="35.94"/>
    <n v="6.66"/>
    <n v="269"/>
    <x v="1"/>
    <s v="Calvin Boyette"/>
    <s v="Regular Air"/>
    <x v="1"/>
    <x v="0"/>
    <s v="Envelopes"/>
    <s v="Small Box"/>
    <x v="679"/>
    <n v="0.4"/>
    <n v="0.69"/>
    <s v="United States"/>
    <x v="1"/>
    <x v="41"/>
    <s v="Gilbert"/>
    <n v="85234"/>
    <x v="153"/>
    <x v="5"/>
    <s v="2015"/>
    <d v="2015-06-10T00:00:00"/>
    <n v="144.2928"/>
    <n v="6"/>
    <n v="209.12"/>
    <n v="88942"/>
    <x v="0"/>
    <x v="5"/>
  </r>
  <r>
    <n v="23060"/>
    <s v="Low"/>
    <n v="0"/>
    <n v="170.98"/>
    <n v="13.99"/>
    <n v="269"/>
    <x v="1"/>
    <s v="Calvin Boyette"/>
    <s v="Regular Air"/>
    <x v="1"/>
    <x v="2"/>
    <s v="Office Furnishings"/>
    <s v="Medium Box"/>
    <x v="859"/>
    <n v="0.75"/>
    <n v="0.69"/>
    <s v="United States"/>
    <x v="1"/>
    <x v="41"/>
    <s v="Gilbert"/>
    <n v="85234"/>
    <x v="153"/>
    <x v="5"/>
    <s v="2015"/>
    <d v="2015-06-12T00:00:00"/>
    <n v="888.14729999999997"/>
    <n v="7"/>
    <n v="1287.17"/>
    <n v="88942"/>
    <x v="0"/>
    <x v="5"/>
  </r>
  <r>
    <n v="23061"/>
    <s v="Low"/>
    <n v="0.09"/>
    <n v="4.9800000000000004"/>
    <n v="7.44"/>
    <n v="269"/>
    <x v="1"/>
    <s v="Calvin Boyette"/>
    <s v="Regular Air"/>
    <x v="1"/>
    <x v="0"/>
    <s v="Paper"/>
    <s v="Small Box"/>
    <x v="690"/>
    <n v="0.36"/>
    <n v="-0.9964262508122157"/>
    <s v="United States"/>
    <x v="1"/>
    <x v="41"/>
    <s v="Gilbert"/>
    <n v="85234"/>
    <x v="153"/>
    <x v="5"/>
    <s v="2015"/>
    <d v="2015-06-07T00:00:00"/>
    <n v="-46.005000000000003"/>
    <n v="9"/>
    <n v="46.17"/>
    <n v="88942"/>
    <x v="0"/>
    <x v="5"/>
  </r>
  <r>
    <n v="5059"/>
    <s v="Low"/>
    <n v="0.09"/>
    <n v="35.94"/>
    <n v="6.66"/>
    <n v="272"/>
    <x v="1"/>
    <s v="Eleanor Swain"/>
    <s v="Regular Air"/>
    <x v="1"/>
    <x v="0"/>
    <s v="Envelopes"/>
    <s v="Small Box"/>
    <x v="679"/>
    <n v="0.4"/>
    <n v="8.6298133824285389E-2"/>
    <s v="United States"/>
    <x v="2"/>
    <x v="13"/>
    <s v="Charlotte"/>
    <n v="28204"/>
    <x v="153"/>
    <x v="5"/>
    <s v="2015"/>
    <d v="2015-06-10T00:00:00"/>
    <n v="72.1858"/>
    <n v="24"/>
    <n v="836.47"/>
    <n v="36069"/>
    <x v="0"/>
    <x v="5"/>
  </r>
  <r>
    <n v="5061"/>
    <s v="Low"/>
    <n v="0.09"/>
    <n v="4.9800000000000004"/>
    <n v="7.44"/>
    <n v="272"/>
    <x v="1"/>
    <s v="Eleanor Swain"/>
    <s v="Regular Air"/>
    <x v="1"/>
    <x v="0"/>
    <s v="Paper"/>
    <s v="Small Box"/>
    <x v="690"/>
    <n v="0.36"/>
    <n v="-0.6446467892324711"/>
    <s v="United States"/>
    <x v="2"/>
    <x v="13"/>
    <s v="Charlotte"/>
    <n v="28204"/>
    <x v="153"/>
    <x v="5"/>
    <s v="2015"/>
    <d v="2015-06-07T00:00:00"/>
    <n v="-122.3733"/>
    <n v="37"/>
    <n v="189.83"/>
    <n v="36069"/>
    <x v="0"/>
    <x v="5"/>
  </r>
  <r>
    <n v="20216"/>
    <s v="Low"/>
    <n v="7.0000000000000007E-2"/>
    <n v="12.64"/>
    <n v="4.9800000000000004"/>
    <n v="518"/>
    <x v="0"/>
    <s v="Mark Ritchie"/>
    <s v="Regular Air"/>
    <x v="1"/>
    <x v="2"/>
    <s v="Office Furnishings"/>
    <s v="Small Pack"/>
    <x v="572"/>
    <n v="0.48"/>
    <n v="0.56775630756908291"/>
    <s v="United States"/>
    <x v="0"/>
    <x v="10"/>
    <s v="Clayton"/>
    <n v="63105"/>
    <x v="153"/>
    <x v="5"/>
    <s v="2015"/>
    <d v="2015-06-12T00:00:00"/>
    <n v="113.41499999999999"/>
    <n v="16"/>
    <n v="199.76"/>
    <n v="90867"/>
    <x v="0"/>
    <x v="5"/>
  </r>
  <r>
    <n v="18219"/>
    <s v="Medium"/>
    <n v="0.02"/>
    <n v="6.48"/>
    <n v="8.74"/>
    <n v="2506"/>
    <x v="0"/>
    <s v="Alfred Harmon"/>
    <s v="Regular Air"/>
    <x v="1"/>
    <x v="0"/>
    <s v="Paper"/>
    <s v="Small Box"/>
    <x v="860"/>
    <n v="0.36"/>
    <n v="-0.63759328358208955"/>
    <s v="United States"/>
    <x v="3"/>
    <x v="22"/>
    <s v="Cheshire"/>
    <n v="6408"/>
    <x v="153"/>
    <x v="5"/>
    <s v="2015"/>
    <d v="2015-06-07T00:00:00"/>
    <n v="-6.835"/>
    <n v="1"/>
    <n v="10.72"/>
    <n v="87033"/>
    <x v="0"/>
    <x v="5"/>
  </r>
  <r>
    <n v="18217"/>
    <s v="Medium"/>
    <n v="0.06"/>
    <n v="699.99"/>
    <n v="24.49"/>
    <n v="2507"/>
    <x v="0"/>
    <s v="Jeanette Davies"/>
    <s v="Express Air"/>
    <x v="1"/>
    <x v="1"/>
    <s v="Copiers and Fax"/>
    <s v="Large Box"/>
    <x v="83"/>
    <n v="0.41"/>
    <n v="0.69"/>
    <s v="United States"/>
    <x v="3"/>
    <x v="30"/>
    <s v="Bangor"/>
    <n v="4401"/>
    <x v="153"/>
    <x v="5"/>
    <s v="2015"/>
    <d v="2015-06-07T00:00:00"/>
    <n v="7024.2068999999992"/>
    <n v="15"/>
    <n v="10180.01"/>
    <n v="87033"/>
    <x v="0"/>
    <x v="5"/>
  </r>
  <r>
    <n v="18220"/>
    <s v="Medium"/>
    <n v="0.02"/>
    <n v="17.149999999999999"/>
    <n v="4.96"/>
    <n v="2516"/>
    <x v="0"/>
    <s v="Leo E Underwood"/>
    <s v="Regular Air"/>
    <x v="1"/>
    <x v="0"/>
    <s v="Storage &amp; Organization"/>
    <s v="Small Box"/>
    <x v="201"/>
    <n v="0.57999999999999996"/>
    <n v="0.19122347393240766"/>
    <s v="United States"/>
    <x v="3"/>
    <x v="36"/>
    <s v="Englewood"/>
    <n v="7631"/>
    <x v="153"/>
    <x v="5"/>
    <s v="2015"/>
    <d v="2015-06-07T00:00:00"/>
    <n v="36.494999999999997"/>
    <n v="11"/>
    <n v="190.85"/>
    <n v="87033"/>
    <x v="0"/>
    <x v="5"/>
  </r>
  <r>
    <n v="18221"/>
    <s v="Medium"/>
    <n v="7.0000000000000007E-2"/>
    <n v="30.98"/>
    <n v="8.74"/>
    <n v="2520"/>
    <x v="0"/>
    <s v="Sandy Mueller"/>
    <s v="Regular Air"/>
    <x v="1"/>
    <x v="0"/>
    <s v="Paper"/>
    <s v="Small Box"/>
    <x v="808"/>
    <n v="0.4"/>
    <n v="0.69"/>
    <s v="United States"/>
    <x v="3"/>
    <x v="40"/>
    <s v="Providence"/>
    <n v="2908"/>
    <x v="153"/>
    <x v="5"/>
    <s v="2015"/>
    <d v="2015-06-06T00:00:00"/>
    <n v="255.76919999999998"/>
    <n v="12"/>
    <n v="370.68"/>
    <n v="87033"/>
    <x v="0"/>
    <x v="5"/>
  </r>
  <r>
    <n v="18218"/>
    <s v="Medium"/>
    <n v="0.04"/>
    <n v="1360.14"/>
    <n v="14.7"/>
    <n v="2522"/>
    <x v="0"/>
    <s v="Harriet Wooten"/>
    <s v="Delivery Truck"/>
    <x v="1"/>
    <x v="1"/>
    <s v="Office Machines"/>
    <s v="Jumbo Drum"/>
    <x v="861"/>
    <n v="0.59"/>
    <n v="0.36135724115266904"/>
    <s v="United States"/>
    <x v="3"/>
    <x v="43"/>
    <s v="Burlington"/>
    <n v="5401"/>
    <x v="153"/>
    <x v="5"/>
    <s v="2015"/>
    <d v="2015-06-08T00:00:00"/>
    <n v="2639.0099999999998"/>
    <n v="6"/>
    <n v="7303.05"/>
    <n v="87033"/>
    <x v="0"/>
    <x v="5"/>
  </r>
  <r>
    <n v="3065"/>
    <s v="High"/>
    <n v="0.09"/>
    <n v="363.25"/>
    <n v="19.989999999999998"/>
    <n v="2882"/>
    <x v="1"/>
    <s v="Andrew Gonzalez"/>
    <s v="Regular Air"/>
    <x v="2"/>
    <x v="0"/>
    <s v="Appliances"/>
    <s v="Small Box"/>
    <x v="38"/>
    <n v="0.56999999999999995"/>
    <n v="9.7674391927491486E-2"/>
    <s v="United States"/>
    <x v="2"/>
    <x v="13"/>
    <s v="Charlotte"/>
    <n v="28206"/>
    <x v="153"/>
    <x v="5"/>
    <s v="2015"/>
    <d v="2015-06-06T00:00:00"/>
    <n v="732.26980000000003"/>
    <n v="21"/>
    <n v="7497.05"/>
    <n v="21958"/>
    <x v="0"/>
    <x v="5"/>
  </r>
  <r>
    <n v="21065"/>
    <s v="High"/>
    <n v="0.09"/>
    <n v="363.25"/>
    <n v="19.989999999999998"/>
    <n v="2884"/>
    <x v="1"/>
    <s v="Stuart C Robinson"/>
    <s v="Regular Air"/>
    <x v="2"/>
    <x v="0"/>
    <s v="Appliances"/>
    <s v="Small Box"/>
    <x v="38"/>
    <n v="0.56999999999999995"/>
    <n v="0.69"/>
    <s v="United States"/>
    <x v="3"/>
    <x v="28"/>
    <s v="North Ridgeville"/>
    <n v="44039"/>
    <x v="153"/>
    <x v="5"/>
    <s v="2015"/>
    <d v="2015-06-06T00:00:00"/>
    <n v="1231.6569"/>
    <n v="5"/>
    <n v="1785.01"/>
    <n v="87633"/>
    <x v="0"/>
    <x v="5"/>
  </r>
  <r>
    <n v="7733"/>
    <s v="Critical"/>
    <n v="0.02"/>
    <n v="6.47"/>
    <n v="1.22"/>
    <n v="699"/>
    <x v="1"/>
    <s v="Jenny Gold"/>
    <s v="Regular Air"/>
    <x v="2"/>
    <x v="0"/>
    <s v="Pens &amp; Art Supplies"/>
    <s v="Wrap Bag"/>
    <x v="862"/>
    <n v="0.4"/>
    <n v="0.20726991492652749"/>
    <s v="United States"/>
    <x v="1"/>
    <x v="7"/>
    <s v="Los Angeles"/>
    <n v="90041"/>
    <x v="154"/>
    <x v="5"/>
    <s v="2015"/>
    <d v="2015-06-07T00:00:00"/>
    <n v="40.200000000000003"/>
    <n v="30"/>
    <n v="193.95"/>
    <n v="55392"/>
    <x v="0"/>
    <x v="5"/>
  </r>
  <r>
    <n v="7734"/>
    <s v="Critical"/>
    <n v="7.0000000000000007E-2"/>
    <n v="2.84"/>
    <n v="0.93"/>
    <n v="699"/>
    <x v="1"/>
    <s v="Jenny Gold"/>
    <s v="Regular Air"/>
    <x v="2"/>
    <x v="0"/>
    <s v="Pens &amp; Art Supplies"/>
    <s v="Wrap Bag"/>
    <x v="78"/>
    <n v="0.54"/>
    <n v="2.0214105793450881E-2"/>
    <s v="United States"/>
    <x v="1"/>
    <x v="7"/>
    <s v="Los Angeles"/>
    <n v="90041"/>
    <x v="154"/>
    <x v="5"/>
    <s v="2015"/>
    <d v="2015-06-08T00:00:00"/>
    <n v="3.21"/>
    <n v="59"/>
    <n v="158.80000000000001"/>
    <n v="55392"/>
    <x v="0"/>
    <x v="5"/>
  </r>
  <r>
    <n v="25734"/>
    <s v="Critical"/>
    <n v="7.0000000000000007E-2"/>
    <n v="2.84"/>
    <n v="0.93"/>
    <n v="711"/>
    <x v="0"/>
    <s v="Pam Anthony"/>
    <s v="Regular Air"/>
    <x v="2"/>
    <x v="0"/>
    <s v="Pens &amp; Art Supplies"/>
    <s v="Wrap Bag"/>
    <x v="78"/>
    <n v="0.54"/>
    <n v="9.5417389150359175E-2"/>
    <s v="United States"/>
    <x v="3"/>
    <x v="35"/>
    <s v="Winthrop"/>
    <n v="2152"/>
    <x v="154"/>
    <x v="5"/>
    <s v="2015"/>
    <d v="2015-06-08T00:00:00"/>
    <n v="3.8519999999999999"/>
    <n v="15"/>
    <n v="40.369999999999997"/>
    <n v="87978"/>
    <x v="0"/>
    <x v="5"/>
  </r>
  <r>
    <n v="6443"/>
    <s v="Not Specified"/>
    <n v="0.08"/>
    <n v="140.81"/>
    <n v="24.49"/>
    <n v="1106"/>
    <x v="1"/>
    <s v="Maxine Collier Grady"/>
    <s v="Regular Air"/>
    <x v="2"/>
    <x v="2"/>
    <s v="Chairs &amp; Chairmats"/>
    <s v="Large Box"/>
    <x v="863"/>
    <n v="0.56999999999999995"/>
    <n v="0.10935998871617179"/>
    <s v="United States"/>
    <x v="0"/>
    <x v="19"/>
    <s v="Dallas"/>
    <n v="75220"/>
    <x v="154"/>
    <x v="5"/>
    <s v="2015"/>
    <d v="2015-06-08T00:00:00"/>
    <n v="1232.79"/>
    <n v="81"/>
    <n v="11272.77"/>
    <n v="45824"/>
    <x v="0"/>
    <x v="5"/>
  </r>
  <r>
    <n v="24539"/>
    <s v="Medium"/>
    <n v="0.01"/>
    <n v="18.97"/>
    <n v="9.5399999999999991"/>
    <n v="1142"/>
    <x v="1"/>
    <s v="Russell Chan"/>
    <s v="Regular Air"/>
    <x v="1"/>
    <x v="0"/>
    <s v="Paper"/>
    <s v="Small Box"/>
    <x v="143"/>
    <n v="0.37"/>
    <n v="0.37719067070760315"/>
    <s v="United States"/>
    <x v="0"/>
    <x v="19"/>
    <s v="Waco"/>
    <n v="76706"/>
    <x v="154"/>
    <x v="5"/>
    <s v="2015"/>
    <d v="2015-06-09T00:00:00"/>
    <n v="85.875"/>
    <n v="11"/>
    <n v="227.67"/>
    <n v="86575"/>
    <x v="0"/>
    <x v="5"/>
  </r>
  <r>
    <n v="3431"/>
    <s v="Not Specified"/>
    <n v="7.0000000000000007E-2"/>
    <n v="3.98"/>
    <n v="0.83"/>
    <n v="1340"/>
    <x v="1"/>
    <s v="Marie Bass"/>
    <s v="Regular Air"/>
    <x v="1"/>
    <x v="0"/>
    <s v="Pens &amp; Art Supplies"/>
    <s v="Wrap Bag"/>
    <x v="864"/>
    <n v="0.51"/>
    <n v="9.6800424253137687E-2"/>
    <s v="United States"/>
    <x v="3"/>
    <x v="8"/>
    <s v="New York City"/>
    <n v="10170"/>
    <x v="154"/>
    <x v="5"/>
    <s v="2015"/>
    <d v="2015-06-09T00:00:00"/>
    <n v="27.38"/>
    <n v="76"/>
    <n v="282.85000000000002"/>
    <n v="24455"/>
    <x v="0"/>
    <x v="5"/>
  </r>
  <r>
    <n v="21430"/>
    <s v="Not Specified"/>
    <n v="0"/>
    <n v="20.89"/>
    <n v="1.99"/>
    <n v="1341"/>
    <x v="1"/>
    <s v="Edward Bynum"/>
    <s v="Regular Air"/>
    <x v="1"/>
    <x v="1"/>
    <s v="Computer Peripherals"/>
    <s v="Small Pack"/>
    <x v="865"/>
    <n v="0.48"/>
    <n v="-6.2618259224219486E-2"/>
    <s v="United States"/>
    <x v="3"/>
    <x v="29"/>
    <s v="Chambersburg"/>
    <n v="17201"/>
    <x v="154"/>
    <x v="5"/>
    <s v="2015"/>
    <d v="2015-06-08T00:00:00"/>
    <n v="-5.2949999999999999"/>
    <n v="4"/>
    <n v="84.56"/>
    <n v="91245"/>
    <x v="0"/>
    <x v="5"/>
  </r>
  <r>
    <n v="21431"/>
    <s v="Not Specified"/>
    <n v="7.0000000000000007E-2"/>
    <n v="3.98"/>
    <n v="0.83"/>
    <n v="1341"/>
    <x v="1"/>
    <s v="Edward Bynum"/>
    <s v="Regular Air"/>
    <x v="1"/>
    <x v="0"/>
    <s v="Pens &amp; Art Supplies"/>
    <s v="Wrap Bag"/>
    <x v="864"/>
    <n v="0.51"/>
    <n v="0.58082308018667805"/>
    <s v="United States"/>
    <x v="3"/>
    <x v="29"/>
    <s v="Chambersburg"/>
    <n v="17201"/>
    <x v="154"/>
    <x v="5"/>
    <s v="2015"/>
    <d v="2015-06-09T00:00:00"/>
    <n v="41.07"/>
    <n v="19"/>
    <n v="70.709999999999994"/>
    <n v="91245"/>
    <x v="0"/>
    <x v="5"/>
  </r>
  <r>
    <n v="5501"/>
    <s v="Medium"/>
    <n v="0.05"/>
    <n v="399.98"/>
    <n v="12.06"/>
    <n v="2107"/>
    <x v="1"/>
    <s v="Leigh Burnette Hurley"/>
    <s v="Delivery Truck"/>
    <x v="3"/>
    <x v="1"/>
    <s v="Office Machines"/>
    <s v="Jumbo Box"/>
    <x v="39"/>
    <n v="0.56000000000000005"/>
    <n v="5.8715882946852711E-2"/>
    <s v="United States"/>
    <x v="0"/>
    <x v="12"/>
    <s v="Chicago"/>
    <n v="60601"/>
    <x v="154"/>
    <x v="5"/>
    <s v="2015"/>
    <d v="2015-06-06T00:00:00"/>
    <n v="567.59"/>
    <n v="24"/>
    <n v="9666.7199999999993"/>
    <n v="39015"/>
    <x v="0"/>
    <x v="5"/>
  </r>
  <r>
    <n v="5502"/>
    <s v="Medium"/>
    <n v="7.0000000000000007E-2"/>
    <n v="6.48"/>
    <n v="5.74"/>
    <n v="2107"/>
    <x v="1"/>
    <s v="Leigh Burnette Hurley"/>
    <s v="Regular Air"/>
    <x v="3"/>
    <x v="0"/>
    <s v="Paper"/>
    <s v="Small Box"/>
    <x v="866"/>
    <n v="0.37"/>
    <n v="-0.21139842472878584"/>
    <s v="United States"/>
    <x v="0"/>
    <x v="12"/>
    <s v="Chicago"/>
    <n v="60601"/>
    <x v="154"/>
    <x v="5"/>
    <s v="2015"/>
    <d v="2015-06-06T00:00:00"/>
    <n v="-28.45"/>
    <n v="20"/>
    <n v="134.58000000000001"/>
    <n v="39015"/>
    <x v="0"/>
    <x v="5"/>
  </r>
  <r>
    <n v="23502"/>
    <s v="Medium"/>
    <n v="7.0000000000000007E-2"/>
    <n v="6.48"/>
    <n v="5.74"/>
    <n v="2108"/>
    <x v="0"/>
    <s v="Alfred Barber"/>
    <s v="Regular Air"/>
    <x v="3"/>
    <x v="0"/>
    <s v="Paper"/>
    <s v="Small Box"/>
    <x v="866"/>
    <n v="0.37"/>
    <n v="-0.42273402674591382"/>
    <s v="United States"/>
    <x v="0"/>
    <x v="10"/>
    <s v="Mehlville"/>
    <n v="63129"/>
    <x v="154"/>
    <x v="5"/>
    <s v="2015"/>
    <d v="2015-06-06T00:00:00"/>
    <n v="-14.225"/>
    <n v="5"/>
    <n v="33.65"/>
    <n v="87862"/>
    <x v="0"/>
    <x v="5"/>
  </r>
  <r>
    <n v="20286"/>
    <s v="Not Specified"/>
    <n v="0.09"/>
    <n v="5.4"/>
    <n v="7.78"/>
    <n v="2432"/>
    <x v="1"/>
    <s v="Lindsay Tate"/>
    <s v="Express Air"/>
    <x v="2"/>
    <x v="0"/>
    <s v="Binders and Binder Accessories"/>
    <s v="Small Box"/>
    <x v="483"/>
    <n v="0.37"/>
    <n v="-0.93002942750133755"/>
    <s v="United States"/>
    <x v="0"/>
    <x v="21"/>
    <s v="Midwest City"/>
    <n v="73110"/>
    <x v="154"/>
    <x v="5"/>
    <s v="2015"/>
    <d v="2015-06-08T00:00:00"/>
    <n v="-34.764499999999998"/>
    <n v="6"/>
    <n v="37.380000000000003"/>
    <n v="89097"/>
    <x v="0"/>
    <x v="5"/>
  </r>
  <r>
    <n v="24455"/>
    <s v="Medium"/>
    <n v="0"/>
    <n v="49.99"/>
    <n v="19.989999999999998"/>
    <n v="2848"/>
    <x v="0"/>
    <s v="Eileen Dalton"/>
    <s v="Regular Air"/>
    <x v="3"/>
    <x v="1"/>
    <s v="Computer Peripherals"/>
    <s v="Small Box"/>
    <x v="421"/>
    <n v="0.41"/>
    <n v="4.668355402955688E-2"/>
    <s v="United States"/>
    <x v="2"/>
    <x v="34"/>
    <s v="Columbia"/>
    <n v="38401"/>
    <x v="154"/>
    <x v="5"/>
    <s v="2015"/>
    <d v="2015-06-08T00:00:00"/>
    <n v="38.885999999999996"/>
    <n v="16"/>
    <n v="832.97"/>
    <n v="85929"/>
    <x v="0"/>
    <x v="5"/>
  </r>
  <r>
    <n v="21475"/>
    <s v="High"/>
    <n v="0"/>
    <n v="6.48"/>
    <n v="5.19"/>
    <n v="3045"/>
    <x v="0"/>
    <s v="Jordan Beard"/>
    <s v="Regular Air"/>
    <x v="0"/>
    <x v="0"/>
    <s v="Paper"/>
    <s v="Small Box"/>
    <x v="867"/>
    <n v="0.37"/>
    <n v="-0.16747977153736313"/>
    <s v="United States"/>
    <x v="0"/>
    <x v="38"/>
    <s v="Leavenworth"/>
    <n v="66048"/>
    <x v="154"/>
    <x v="5"/>
    <s v="2015"/>
    <d v="2015-06-07T00:00:00"/>
    <n v="-14.074999999999999"/>
    <n v="12"/>
    <n v="84.04"/>
    <n v="86104"/>
    <x v="0"/>
    <x v="5"/>
  </r>
  <r>
    <n v="23203"/>
    <s v="Medium"/>
    <n v="0.04"/>
    <n v="12.98"/>
    <n v="3.14"/>
    <n v="92"/>
    <x v="1"/>
    <s v="Victoria Baker Hoover"/>
    <s v="Express Air"/>
    <x v="3"/>
    <x v="0"/>
    <s v="Scissors, Rulers and Trimmers"/>
    <s v="Small Pack"/>
    <x v="172"/>
    <n v="0.6"/>
    <n v="0.1056193297537493"/>
    <s v="United States"/>
    <x v="2"/>
    <x v="15"/>
    <s v="Terrytown"/>
    <n v="70056"/>
    <x v="155"/>
    <x v="5"/>
    <s v="2015"/>
    <d v="2015-06-09T00:00:00"/>
    <n v="22.817999999999998"/>
    <n v="16"/>
    <n v="216.04"/>
    <n v="87178"/>
    <x v="0"/>
    <x v="5"/>
  </r>
  <r>
    <n v="23613"/>
    <s v="Low"/>
    <n v="0.02"/>
    <n v="48.04"/>
    <n v="5.79"/>
    <n v="737"/>
    <x v="0"/>
    <s v="Danny Vaughn"/>
    <s v="Regular Air"/>
    <x v="2"/>
    <x v="0"/>
    <s v="Paper"/>
    <s v="Small Box"/>
    <x v="702"/>
    <n v="0.37"/>
    <n v="0.69"/>
    <s v="United States"/>
    <x v="3"/>
    <x v="36"/>
    <s v="Bloomfield"/>
    <n v="7003"/>
    <x v="155"/>
    <x v="5"/>
    <s v="2015"/>
    <d v="2015-06-14T00:00:00"/>
    <n v="422.45249999999999"/>
    <n v="12"/>
    <n v="612.25"/>
    <n v="90360"/>
    <x v="0"/>
    <x v="5"/>
  </r>
  <r>
    <n v="24534"/>
    <s v="Critical"/>
    <n v="0.06"/>
    <n v="44.01"/>
    <n v="3.5"/>
    <n v="1374"/>
    <x v="0"/>
    <s v="Earl Buck"/>
    <s v="Regular Air"/>
    <x v="1"/>
    <x v="0"/>
    <s v="Appliances"/>
    <s v="Small Box"/>
    <x v="868"/>
    <n v="0.59"/>
    <n v="-0.45232211333617384"/>
    <s v="United States"/>
    <x v="1"/>
    <x v="7"/>
    <s v="Stockton"/>
    <n v="95207"/>
    <x v="155"/>
    <x v="5"/>
    <s v="2015"/>
    <d v="2015-06-08T00:00:00"/>
    <n v="-21.231999999999999"/>
    <n v="1"/>
    <n v="46.94"/>
    <n v="88212"/>
    <x v="0"/>
    <x v="5"/>
  </r>
  <r>
    <n v="22984"/>
    <s v="Low"/>
    <n v="0.02"/>
    <n v="70.97"/>
    <n v="3.5"/>
    <n v="1384"/>
    <x v="1"/>
    <s v="George McLamb"/>
    <s v="Regular Air"/>
    <x v="2"/>
    <x v="0"/>
    <s v="Appliances"/>
    <s v="Small Box"/>
    <x v="691"/>
    <n v="0.59"/>
    <n v="1.5399161444714657E-2"/>
    <s v="United States"/>
    <x v="2"/>
    <x v="25"/>
    <s v="Alexandria"/>
    <n v="22304"/>
    <x v="155"/>
    <x v="5"/>
    <s v="2015"/>
    <d v="2015-06-14T00:00:00"/>
    <n v="23.61599999999995"/>
    <n v="21"/>
    <n v="1533.59"/>
    <n v="89408"/>
    <x v="0"/>
    <x v="5"/>
  </r>
  <r>
    <n v="25066"/>
    <s v="Low"/>
    <n v="0.02"/>
    <n v="284.98"/>
    <n v="69.55"/>
    <n v="1672"/>
    <x v="1"/>
    <s v="Sidney Scarborough"/>
    <s v="Delivery Truck"/>
    <x v="0"/>
    <x v="2"/>
    <s v="Chairs &amp; Chairmats"/>
    <s v="Jumbo Drum"/>
    <x v="463"/>
    <n v="0.6"/>
    <n v="1.676346755910612E-2"/>
    <s v="United States"/>
    <x v="2"/>
    <x v="25"/>
    <s v="Charlottesville"/>
    <n v="22901"/>
    <x v="155"/>
    <x v="5"/>
    <s v="2015"/>
    <d v="2015-06-12T00:00:00"/>
    <n v="15.527999999999999"/>
    <n v="3"/>
    <n v="926.3"/>
    <n v="86723"/>
    <x v="0"/>
    <x v="5"/>
  </r>
  <r>
    <n v="25067"/>
    <s v="Low"/>
    <n v="0.08"/>
    <n v="55.48"/>
    <n v="14.3"/>
    <n v="1672"/>
    <x v="1"/>
    <s v="Sidney Scarborough"/>
    <s v="Regular Air"/>
    <x v="0"/>
    <x v="0"/>
    <s v="Paper"/>
    <s v="Small Box"/>
    <x v="271"/>
    <n v="0.37"/>
    <n v="-0.23931736920840715"/>
    <s v="United States"/>
    <x v="2"/>
    <x v="25"/>
    <s v="Charlottesville"/>
    <n v="22901"/>
    <x v="155"/>
    <x v="5"/>
    <s v="2015"/>
    <d v="2015-06-09T00:00:00"/>
    <n v="-225.56379999999999"/>
    <n v="17"/>
    <n v="942.53"/>
    <n v="86723"/>
    <x v="0"/>
    <x v="5"/>
  </r>
  <r>
    <n v="19123"/>
    <s v="Medium"/>
    <n v="0.04"/>
    <n v="510.14"/>
    <n v="14.7"/>
    <n v="2583"/>
    <x v="1"/>
    <s v="Wendy Pridgen Pearce"/>
    <s v="Delivery Truck"/>
    <x v="1"/>
    <x v="1"/>
    <s v="Office Machines"/>
    <s v="Jumbo Drum"/>
    <x v="869"/>
    <n v="0.56000000000000005"/>
    <n v="-0.16453457855847956"/>
    <s v="United States"/>
    <x v="0"/>
    <x v="26"/>
    <s v="Holland"/>
    <n v="49423"/>
    <x v="155"/>
    <x v="5"/>
    <s v="2015"/>
    <d v="2015-06-09T00:00:00"/>
    <n v="-251.40390000000002"/>
    <n v="3"/>
    <n v="1527.97"/>
    <n v="89657"/>
    <x v="0"/>
    <x v="5"/>
  </r>
  <r>
    <n v="19124"/>
    <s v="Medium"/>
    <n v="0"/>
    <n v="4.76"/>
    <n v="3.01"/>
    <n v="2583"/>
    <x v="1"/>
    <s v="Wendy Pridgen Pearce"/>
    <s v="Regular Air"/>
    <x v="1"/>
    <x v="0"/>
    <s v="Paper"/>
    <s v="Wrap Bag"/>
    <x v="870"/>
    <n v="0.36"/>
    <n v="-2.1152805340068557E-2"/>
    <s v="United States"/>
    <x v="0"/>
    <x v="26"/>
    <s v="Holland"/>
    <n v="49423"/>
    <x v="155"/>
    <x v="5"/>
    <s v="2015"/>
    <d v="2015-06-09T00:00:00"/>
    <n v="-2.3450000000000002"/>
    <n v="23"/>
    <n v="110.86"/>
    <n v="89657"/>
    <x v="0"/>
    <x v="5"/>
  </r>
  <r>
    <n v="18895"/>
    <s v="High"/>
    <n v="7.0000000000000007E-2"/>
    <n v="4.76"/>
    <n v="0.88"/>
    <n v="2794"/>
    <x v="1"/>
    <s v="Connie Bunn"/>
    <s v="Regular Air"/>
    <x v="3"/>
    <x v="0"/>
    <s v="Paper"/>
    <s v="Wrap Bag"/>
    <x v="765"/>
    <n v="0.39"/>
    <n v="0.69"/>
    <s v="United States"/>
    <x v="0"/>
    <x v="20"/>
    <s v="Marshalltown"/>
    <n v="50158"/>
    <x v="155"/>
    <x v="5"/>
    <s v="2015"/>
    <d v="2015-06-07T00:00:00"/>
    <n v="15.8148"/>
    <n v="5"/>
    <n v="22.92"/>
    <n v="87555"/>
    <x v="0"/>
    <x v="5"/>
  </r>
  <r>
    <n v="8310"/>
    <s v="Medium"/>
    <n v="0.05"/>
    <n v="535.64"/>
    <n v="14.7"/>
    <n v="2920"/>
    <x v="0"/>
    <s v="Ernest Peele"/>
    <s v="Delivery Truck"/>
    <x v="1"/>
    <x v="1"/>
    <s v="Office Machines"/>
    <s v="Jumbo Drum"/>
    <x v="475"/>
    <n v="0.59"/>
    <n v="-1.142536496350365"/>
    <s v="United States"/>
    <x v="0"/>
    <x v="12"/>
    <s v="Chicago"/>
    <n v="60603"/>
    <x v="155"/>
    <x v="5"/>
    <s v="2015"/>
    <d v="2015-06-09T00:00:00"/>
    <n v="-1220.9144999999999"/>
    <n v="2"/>
    <n v="1068.5999999999999"/>
    <n v="59365"/>
    <x v="0"/>
    <x v="5"/>
  </r>
  <r>
    <n v="20624"/>
    <s v="Low"/>
    <n v="0"/>
    <n v="1270.99"/>
    <n v="19.989999999999998"/>
    <n v="3397"/>
    <x v="1"/>
    <s v="Andrea Shaw"/>
    <s v="Regular Air"/>
    <x v="0"/>
    <x v="0"/>
    <s v="Binders and Binder Accessories"/>
    <s v="Small Box"/>
    <x v="202"/>
    <n v="0.35"/>
    <n v="0.69"/>
    <s v="United States"/>
    <x v="0"/>
    <x v="12"/>
    <s v="Danville"/>
    <n v="61832"/>
    <x v="155"/>
    <x v="5"/>
    <s v="2015"/>
    <d v="2015-06-09T00:00:00"/>
    <n v="6384.4388999999992"/>
    <n v="7"/>
    <n v="9252.81"/>
    <n v="87535"/>
    <x v="0"/>
    <x v="5"/>
  </r>
  <r>
    <n v="25594"/>
    <s v="Low"/>
    <n v="0.05"/>
    <n v="100.97"/>
    <n v="7.18"/>
    <n v="2638"/>
    <x v="0"/>
    <s v="Alicia Wood Shah"/>
    <s v="Express Air"/>
    <x v="2"/>
    <x v="1"/>
    <s v="Computer Peripherals"/>
    <s v="Small Box"/>
    <x v="871"/>
    <n v="0.46"/>
    <n v="0.69"/>
    <s v="United States"/>
    <x v="1"/>
    <x v="37"/>
    <s v="Boise"/>
    <n v="83704"/>
    <x v="156"/>
    <x v="5"/>
    <s v="2015"/>
    <d v="2015-06-08T00:00:00"/>
    <n v="881.46809999999994"/>
    <n v="13"/>
    <n v="1277.49"/>
    <n v="90951"/>
    <x v="0"/>
    <x v="5"/>
  </r>
  <r>
    <n v="23295"/>
    <s v="Critical"/>
    <n v="0.05"/>
    <n v="122.99"/>
    <n v="19.989999999999998"/>
    <n v="3005"/>
    <x v="0"/>
    <s v="Teresa Watts"/>
    <s v="Express Air"/>
    <x v="3"/>
    <x v="0"/>
    <s v="Binders and Binder Accessories"/>
    <s v="Small Box"/>
    <x v="763"/>
    <n v="0.37"/>
    <n v="0.68999999999999984"/>
    <s v="United States"/>
    <x v="1"/>
    <x v="37"/>
    <s v="Coeur D Alene"/>
    <n v="83814"/>
    <x v="156"/>
    <x v="5"/>
    <s v="2015"/>
    <d v="2015-06-11T00:00:00"/>
    <n v="1039.7540999999999"/>
    <n v="12"/>
    <n v="1506.89"/>
    <n v="91389"/>
    <x v="0"/>
    <x v="5"/>
  </r>
  <r>
    <n v="24691"/>
    <s v="Not Specified"/>
    <n v="0.09"/>
    <n v="304.99"/>
    <n v="19.989999999999998"/>
    <n v="3137"/>
    <x v="0"/>
    <s v="Alison Sharp"/>
    <s v="Regular Air"/>
    <x v="3"/>
    <x v="0"/>
    <s v="Binders and Binder Accessories"/>
    <s v="Small Box"/>
    <x v="872"/>
    <n v="0.4"/>
    <n v="0.69"/>
    <s v="United States"/>
    <x v="3"/>
    <x v="47"/>
    <s v="Laconia"/>
    <n v="3246"/>
    <x v="156"/>
    <x v="5"/>
    <s v="2015"/>
    <d v="2015-06-09T00:00:00"/>
    <n v="1623.9494999999999"/>
    <n v="8"/>
    <n v="2353.5500000000002"/>
    <n v="86795"/>
    <x v="0"/>
    <x v="5"/>
  </r>
  <r>
    <n v="26303"/>
    <s v="Medium"/>
    <n v="0.05"/>
    <n v="119.99"/>
    <n v="56.14"/>
    <n v="218"/>
    <x v="0"/>
    <s v="Frances Saunders"/>
    <s v="Delivery Truck"/>
    <x v="2"/>
    <x v="1"/>
    <s v="Office Machines"/>
    <s v="Jumbo Box"/>
    <x v="181"/>
    <n v="0.39"/>
    <n v="-0.14035639470405412"/>
    <s v="United States"/>
    <x v="1"/>
    <x v="16"/>
    <s v="Murray"/>
    <n v="84107"/>
    <x v="157"/>
    <x v="5"/>
    <s v="2015"/>
    <d v="2015-06-11T00:00:00"/>
    <n v="-102.5121"/>
    <n v="6"/>
    <n v="730.37"/>
    <n v="88048"/>
    <x v="0"/>
    <x v="5"/>
  </r>
  <r>
    <n v="25111"/>
    <s v="Not Specified"/>
    <n v="0.06"/>
    <n v="7.99"/>
    <n v="5.03"/>
    <n v="326"/>
    <x v="0"/>
    <s v="Brenda May"/>
    <s v="Regular Air"/>
    <x v="2"/>
    <x v="1"/>
    <s v="Telephones and Communication"/>
    <s v="Medium Box"/>
    <x v="136"/>
    <n v="0.6"/>
    <n v="-1.0250175685172171"/>
    <s v="United States"/>
    <x v="0"/>
    <x v="12"/>
    <s v="Batavia"/>
    <n v="60510"/>
    <x v="157"/>
    <x v="5"/>
    <s v="2015"/>
    <d v="2015-06-10T00:00:00"/>
    <n v="-29.172000000000001"/>
    <n v="4"/>
    <n v="28.46"/>
    <n v="90973"/>
    <x v="0"/>
    <x v="5"/>
  </r>
  <r>
    <n v="2408"/>
    <s v="Critical"/>
    <n v="0"/>
    <n v="8.34"/>
    <n v="2.64"/>
    <n v="349"/>
    <x v="1"/>
    <s v="Kim Weiss"/>
    <s v="Express Air"/>
    <x v="1"/>
    <x v="0"/>
    <s v="Scissors, Rulers and Trimmers"/>
    <s v="Small Pack"/>
    <x v="284"/>
    <n v="0.59"/>
    <n v="2.7537695523509795E-2"/>
    <s v="United States"/>
    <x v="2"/>
    <x v="9"/>
    <s v="Miami"/>
    <n v="33132"/>
    <x v="157"/>
    <x v="5"/>
    <s v="2015"/>
    <d v="2015-06-11T00:00:00"/>
    <n v="5.8624999999999998"/>
    <n v="23"/>
    <n v="212.89"/>
    <n v="17446"/>
    <x v="0"/>
    <x v="5"/>
  </r>
  <r>
    <n v="20408"/>
    <s v="Critical"/>
    <n v="0"/>
    <n v="8.34"/>
    <n v="2.64"/>
    <n v="351"/>
    <x v="1"/>
    <s v="Juanita Coley Knox"/>
    <s v="Express Air"/>
    <x v="1"/>
    <x v="0"/>
    <s v="Scissors, Rulers and Trimmers"/>
    <s v="Small Pack"/>
    <x v="284"/>
    <n v="0.59"/>
    <n v="0.18905293482175009"/>
    <s v="United States"/>
    <x v="3"/>
    <x v="8"/>
    <s v="Watertown"/>
    <n v="13601"/>
    <x v="157"/>
    <x v="5"/>
    <s v="2015"/>
    <d v="2015-06-11T00:00:00"/>
    <n v="10.5"/>
    <n v="6"/>
    <n v="55.54"/>
    <n v="88685"/>
    <x v="0"/>
    <x v="5"/>
  </r>
  <r>
    <n v="25179"/>
    <s v="Low"/>
    <n v="0.05"/>
    <n v="7.59"/>
    <n v="4"/>
    <n v="1151"/>
    <x v="0"/>
    <s v="Edna Huang"/>
    <s v="Regular Air"/>
    <x v="3"/>
    <x v="2"/>
    <s v="Office Furnishings"/>
    <s v="Wrap Bag"/>
    <x v="543"/>
    <n v="0.42"/>
    <n v="0.69"/>
    <s v="United States"/>
    <x v="3"/>
    <x v="35"/>
    <s v="South Hadley"/>
    <n v="1075"/>
    <x v="157"/>
    <x v="5"/>
    <s v="2015"/>
    <d v="2015-06-09T00:00:00"/>
    <n v="6.0926999999999998"/>
    <n v="1"/>
    <n v="8.83"/>
    <n v="91344"/>
    <x v="0"/>
    <x v="5"/>
  </r>
  <r>
    <n v="19134"/>
    <s v="Critical"/>
    <n v="0.04"/>
    <n v="6.3"/>
    <n v="0.5"/>
    <n v="2584"/>
    <x v="0"/>
    <s v="Seth Matthews"/>
    <s v="Regular Air"/>
    <x v="1"/>
    <x v="0"/>
    <s v="Labels"/>
    <s v="Small Box"/>
    <x v="266"/>
    <n v="0.39"/>
    <n v="0.69"/>
    <s v="United States"/>
    <x v="0"/>
    <x v="26"/>
    <s v="Inkster"/>
    <n v="48141"/>
    <x v="157"/>
    <x v="5"/>
    <s v="2015"/>
    <d v="2015-06-11T00:00:00"/>
    <n v="67.606200000000001"/>
    <n v="15"/>
    <n v="97.98"/>
    <n v="89658"/>
    <x v="0"/>
    <x v="5"/>
  </r>
  <r>
    <n v="23887"/>
    <s v="Medium"/>
    <n v="0.03"/>
    <n v="4.9800000000000004"/>
    <n v="4.95"/>
    <n v="3361"/>
    <x v="1"/>
    <s v="Oscar Kenney"/>
    <s v="Regular Air"/>
    <x v="1"/>
    <x v="0"/>
    <s v="Binders and Binder Accessories"/>
    <s v="Small Box"/>
    <x v="818"/>
    <n v="0.37"/>
    <n v="-0.50521315789473686"/>
    <s v="United States"/>
    <x v="0"/>
    <x v="31"/>
    <s v="West Bend"/>
    <n v="53095"/>
    <x v="157"/>
    <x v="5"/>
    <s v="2015"/>
    <d v="2015-06-11T00:00:00"/>
    <n v="-47.995249999999999"/>
    <n v="19"/>
    <n v="95"/>
    <n v="91438"/>
    <x v="0"/>
    <x v="5"/>
  </r>
  <r>
    <n v="18801"/>
    <s v="Medium"/>
    <n v="0.1"/>
    <n v="280.98"/>
    <n v="35.67"/>
    <n v="254"/>
    <x v="0"/>
    <s v="Brett Hawkins"/>
    <s v="Delivery Truck"/>
    <x v="1"/>
    <x v="2"/>
    <s v="Tables"/>
    <s v="Jumbo Box"/>
    <x v="873"/>
    <n v="0.66"/>
    <n v="-4.032427484581564E-2"/>
    <s v="United States"/>
    <x v="1"/>
    <x v="1"/>
    <s v="Highlands Ranch"/>
    <n v="80126"/>
    <x v="158"/>
    <x v="5"/>
    <s v="2015"/>
    <d v="2015-06-11T00:00:00"/>
    <n v="-53.744999999999997"/>
    <n v="5"/>
    <n v="1332.82"/>
    <n v="86268"/>
    <x v="0"/>
    <x v="5"/>
  </r>
  <r>
    <n v="25949"/>
    <s v="Not Specified"/>
    <n v="0.1"/>
    <n v="6.48"/>
    <n v="5.9"/>
    <n v="597"/>
    <x v="0"/>
    <s v="Alexandra Wise"/>
    <s v="Regular Air"/>
    <x v="0"/>
    <x v="0"/>
    <s v="Paper"/>
    <s v="Small Box"/>
    <x v="571"/>
    <n v="0.37"/>
    <n v="-0.44208047945205481"/>
    <s v="United States"/>
    <x v="0"/>
    <x v="0"/>
    <s v="Columbus"/>
    <n v="47201"/>
    <x v="158"/>
    <x v="5"/>
    <s v="2015"/>
    <d v="2015-06-10T00:00:00"/>
    <n v="-51.634999999999998"/>
    <n v="19"/>
    <n v="116.8"/>
    <n v="86310"/>
    <x v="0"/>
    <x v="5"/>
  </r>
  <r>
    <n v="3490"/>
    <s v="Not Specified"/>
    <n v="0.05"/>
    <n v="8.85"/>
    <n v="5.6"/>
    <n v="2431"/>
    <x v="1"/>
    <s v="Troy Cassidy"/>
    <s v="Regular Air"/>
    <x v="2"/>
    <x v="0"/>
    <s v="Binders and Binder Accessories"/>
    <s v="Small Box"/>
    <x v="874"/>
    <n v="0.36"/>
    <n v="-4.6097046413502103E-2"/>
    <s v="United States"/>
    <x v="1"/>
    <x v="7"/>
    <s v="Los Angeles"/>
    <n v="90004"/>
    <x v="158"/>
    <x v="5"/>
    <s v="2015"/>
    <d v="2015-06-11T00:00:00"/>
    <n v="-9.1769999999999996"/>
    <n v="21"/>
    <n v="199.08"/>
    <n v="24869"/>
    <x v="0"/>
    <x v="5"/>
  </r>
  <r>
    <n v="21490"/>
    <s v="Not Specified"/>
    <n v="0.05"/>
    <n v="8.85"/>
    <n v="5.6"/>
    <n v="2433"/>
    <x v="0"/>
    <s v="Debra P May"/>
    <s v="Regular Air"/>
    <x v="2"/>
    <x v="0"/>
    <s v="Binders and Binder Accessories"/>
    <s v="Small Box"/>
    <x v="874"/>
    <n v="0.36"/>
    <n v="-0.1548860759493671"/>
    <s v="United States"/>
    <x v="0"/>
    <x v="21"/>
    <s v="Moore"/>
    <n v="73160"/>
    <x v="158"/>
    <x v="5"/>
    <s v="2015"/>
    <d v="2015-06-11T00:00:00"/>
    <n v="-7.3415999999999997"/>
    <n v="5"/>
    <n v="47.4"/>
    <n v="89095"/>
    <x v="0"/>
    <x v="5"/>
  </r>
  <r>
    <n v="6807"/>
    <s v="Critical"/>
    <n v="0"/>
    <n v="2.21"/>
    <n v="1"/>
    <n v="3079"/>
    <x v="1"/>
    <s v="Andrew Levine"/>
    <s v="Express Air"/>
    <x v="0"/>
    <x v="0"/>
    <s v="Pens &amp; Art Supplies"/>
    <s v="Wrap Bag"/>
    <x v="875"/>
    <n v="0.38"/>
    <n v="0.11481991282404221"/>
    <s v="United States"/>
    <x v="3"/>
    <x v="29"/>
    <s v="Philadelphia"/>
    <n v="19112"/>
    <x v="158"/>
    <x v="5"/>
    <s v="2015"/>
    <d v="2015-06-11T00:00:00"/>
    <n v="10.01"/>
    <n v="33"/>
    <n v="87.18"/>
    <n v="48483"/>
    <x v="0"/>
    <x v="5"/>
  </r>
  <r>
    <n v="23084"/>
    <s v="High"/>
    <n v="0"/>
    <n v="7.28"/>
    <n v="3.52"/>
    <n v="3243"/>
    <x v="0"/>
    <s v="Marlene Phillips"/>
    <s v="Regular Air"/>
    <x v="0"/>
    <x v="1"/>
    <s v="Computer Peripherals"/>
    <s v="Small Pack"/>
    <x v="876"/>
    <n v="0.68"/>
    <n v="-1.0271685761047462"/>
    <s v="United States"/>
    <x v="3"/>
    <x v="22"/>
    <s v="Bristol"/>
    <n v="6010"/>
    <x v="158"/>
    <x v="5"/>
    <s v="2015"/>
    <d v="2015-06-10T00:00:00"/>
    <n v="-25.103999999999999"/>
    <n v="3"/>
    <n v="24.44"/>
    <n v="88329"/>
    <x v="0"/>
    <x v="5"/>
  </r>
  <r>
    <n v="24559"/>
    <s v="Critical"/>
    <n v="0.05"/>
    <n v="5.28"/>
    <n v="6.26"/>
    <n v="1265"/>
    <x v="0"/>
    <s v="Danielle Kramer"/>
    <s v="Regular Air"/>
    <x v="1"/>
    <x v="0"/>
    <s v="Paper"/>
    <s v="Small Box"/>
    <x v="769"/>
    <n v="0.4"/>
    <n v="-1.5910489510489512"/>
    <s v="United States"/>
    <x v="0"/>
    <x v="21"/>
    <s v="Altus"/>
    <n v="73521"/>
    <x v="159"/>
    <x v="5"/>
    <s v="2015"/>
    <d v="2015-06-12T00:00:00"/>
    <n v="-11.376000000000001"/>
    <n v="1"/>
    <n v="7.15"/>
    <n v="89729"/>
    <x v="0"/>
    <x v="5"/>
  </r>
  <r>
    <n v="23735"/>
    <s v="High"/>
    <n v="0"/>
    <n v="65.989999999999995"/>
    <n v="8.99"/>
    <n v="1466"/>
    <x v="1"/>
    <s v="Wesley Reid"/>
    <s v="Regular Air"/>
    <x v="0"/>
    <x v="1"/>
    <s v="Telephones and Communication"/>
    <s v="Small Box"/>
    <x v="807"/>
    <n v="0.56000000000000005"/>
    <n v="0.44047368146486504"/>
    <s v="United States"/>
    <x v="0"/>
    <x v="17"/>
    <s v="Columbus"/>
    <n v="68601"/>
    <x v="159"/>
    <x v="5"/>
    <s v="2015"/>
    <d v="2015-06-13T00:00:00"/>
    <n v="253.30319999999998"/>
    <n v="10"/>
    <n v="575.07000000000005"/>
    <n v="91115"/>
    <x v="0"/>
    <x v="5"/>
  </r>
  <r>
    <n v="19031"/>
    <s v="Medium"/>
    <n v="0.05"/>
    <n v="15.68"/>
    <n v="3.73"/>
    <n v="2543"/>
    <x v="1"/>
    <s v="Josephine Dalton"/>
    <s v="Regular Air"/>
    <x v="0"/>
    <x v="2"/>
    <s v="Office Furnishings"/>
    <s v="Small Pack"/>
    <x v="851"/>
    <n v="0.46"/>
    <n v="1.3748640671120086E-2"/>
    <s v="United States"/>
    <x v="2"/>
    <x v="25"/>
    <s v="Richmond"/>
    <n v="23223"/>
    <x v="159"/>
    <x v="5"/>
    <s v="2015"/>
    <d v="2015-06-12T00:00:00"/>
    <n v="3.54"/>
    <n v="17"/>
    <n v="257.48"/>
    <n v="87917"/>
    <x v="0"/>
    <x v="5"/>
  </r>
  <r>
    <n v="19032"/>
    <s v="Medium"/>
    <n v="0.02"/>
    <n v="195.99"/>
    <n v="4.2"/>
    <n v="2543"/>
    <x v="1"/>
    <s v="Josephine Dalton"/>
    <s v="Regular Air"/>
    <x v="0"/>
    <x v="1"/>
    <s v="Telephones and Communication"/>
    <s v="Small Box"/>
    <x v="877"/>
    <n v="0.56000000000000005"/>
    <n v="1.2608490167418366E-2"/>
    <s v="United States"/>
    <x v="2"/>
    <x v="25"/>
    <s v="Richmond"/>
    <n v="23223"/>
    <x v="159"/>
    <x v="5"/>
    <s v="2015"/>
    <d v="2015-06-12T00:00:00"/>
    <n v="40.283999999999999"/>
    <n v="19"/>
    <n v="3194.99"/>
    <n v="87917"/>
    <x v="0"/>
    <x v="5"/>
  </r>
  <r>
    <n v="18720"/>
    <s v="High"/>
    <n v="0.01"/>
    <n v="39.979999999999997"/>
    <n v="4"/>
    <n v="2649"/>
    <x v="0"/>
    <s v="Leo J Olson"/>
    <s v="Regular Air"/>
    <x v="3"/>
    <x v="1"/>
    <s v="Computer Peripherals"/>
    <s v="Small Box"/>
    <x v="627"/>
    <n v="0.7"/>
    <n v="-0.15154705101087118"/>
    <s v="United States"/>
    <x v="3"/>
    <x v="5"/>
    <s v="Edgewood"/>
    <n v="21040"/>
    <x v="159"/>
    <x v="5"/>
    <s v="2015"/>
    <d v="2015-06-12T00:00:00"/>
    <n v="-30.808"/>
    <n v="5"/>
    <n v="203.29"/>
    <n v="88814"/>
    <x v="0"/>
    <x v="5"/>
  </r>
  <r>
    <n v="21707"/>
    <s v="Critical"/>
    <n v="0.01"/>
    <n v="35.99"/>
    <n v="5.99"/>
    <n v="2779"/>
    <x v="0"/>
    <s v="Jacob Burgess"/>
    <s v="Regular Air"/>
    <x v="3"/>
    <x v="1"/>
    <s v="Telephones and Communication"/>
    <s v="Wrap Bag"/>
    <x v="448"/>
    <n v="0.38"/>
    <n v="-0.17591792969542414"/>
    <s v="United States"/>
    <x v="2"/>
    <x v="13"/>
    <s v="Wilson"/>
    <n v="27893"/>
    <x v="159"/>
    <x v="5"/>
    <s v="2015"/>
    <d v="2015-06-12T00:00:00"/>
    <n v="-60.704000000000001"/>
    <n v="11"/>
    <n v="345.07"/>
    <n v="87161"/>
    <x v="0"/>
    <x v="5"/>
  </r>
  <r>
    <n v="18419"/>
    <s v="Medium"/>
    <n v="0.05"/>
    <n v="15.68"/>
    <n v="3.73"/>
    <n v="2840"/>
    <x v="1"/>
    <s v="Bob Berg"/>
    <s v="Regular Air"/>
    <x v="3"/>
    <x v="2"/>
    <s v="Office Furnishings"/>
    <s v="Small Pack"/>
    <x v="851"/>
    <n v="0.46"/>
    <n v="4.4868581977616255"/>
    <s v="United States"/>
    <x v="2"/>
    <x v="9"/>
    <s v="North Miami"/>
    <n v="33161"/>
    <x v="159"/>
    <x v="5"/>
    <s v="2015"/>
    <d v="2015-06-13T00:00:00"/>
    <n v="1166.6280000000002"/>
    <n v="17"/>
    <n v="260.01"/>
    <n v="87885"/>
    <x v="0"/>
    <x v="5"/>
  </r>
  <r>
    <n v="18420"/>
    <s v="Medium"/>
    <n v="0"/>
    <n v="14.98"/>
    <n v="8.99"/>
    <n v="2840"/>
    <x v="1"/>
    <s v="Bob Berg"/>
    <s v="Regular Air"/>
    <x v="3"/>
    <x v="2"/>
    <s v="Office Furnishings"/>
    <s v="Small Pack"/>
    <x v="485"/>
    <n v="0.39"/>
    <n v="-0.14830417473245916"/>
    <s v="United States"/>
    <x v="2"/>
    <x v="9"/>
    <s v="North Miami"/>
    <n v="33161"/>
    <x v="159"/>
    <x v="5"/>
    <s v="2015"/>
    <d v="2015-06-12T00:00:00"/>
    <n v="-40.604199999999999"/>
    <n v="18"/>
    <n v="273.79000000000002"/>
    <n v="87885"/>
    <x v="0"/>
    <x v="5"/>
  </r>
  <r>
    <n v="18421"/>
    <s v="Medium"/>
    <n v="0.02"/>
    <n v="38.76"/>
    <n v="13.26"/>
    <n v="2840"/>
    <x v="1"/>
    <s v="Bob Berg"/>
    <s v="Regular Air"/>
    <x v="3"/>
    <x v="0"/>
    <s v="Paper"/>
    <s v="Small Box"/>
    <x v="878"/>
    <n v="0.36"/>
    <n v="-6.5908561183325869"/>
    <s v="United States"/>
    <x v="2"/>
    <x v="9"/>
    <s v="North Miami"/>
    <n v="33161"/>
    <x v="159"/>
    <x v="5"/>
    <s v="2015"/>
    <d v="2015-06-12T00:00:00"/>
    <n v="-294.084"/>
    <n v="1"/>
    <n v="44.62"/>
    <n v="87885"/>
    <x v="0"/>
    <x v="5"/>
  </r>
  <r>
    <n v="24908"/>
    <s v="High"/>
    <n v="0.01"/>
    <n v="12.28"/>
    <n v="6.47"/>
    <n v="3008"/>
    <x v="1"/>
    <s v="Penny Rich"/>
    <s v="Regular Air"/>
    <x v="1"/>
    <x v="0"/>
    <s v="Paper"/>
    <s v="Small Box"/>
    <x v="798"/>
    <n v="0.38"/>
    <n v="0.29634009709946468"/>
    <s v="United States"/>
    <x v="0"/>
    <x v="11"/>
    <s v="Minnetonka Mills"/>
    <n v="55343"/>
    <x v="159"/>
    <x v="5"/>
    <s v="2015"/>
    <d v="2015-06-12T00:00:00"/>
    <n v="47.61"/>
    <n v="12"/>
    <n v="160.66"/>
    <n v="89415"/>
    <x v="0"/>
    <x v="5"/>
  </r>
  <r>
    <n v="25489"/>
    <s v="Not Specified"/>
    <n v="0.04"/>
    <n v="35.44"/>
    <n v="5.09"/>
    <n v="3078"/>
    <x v="1"/>
    <s v="Kate McKenna"/>
    <s v="Regular Air"/>
    <x v="0"/>
    <x v="0"/>
    <s v="Paper"/>
    <s v="Small Box"/>
    <x v="669"/>
    <n v="0.38"/>
    <n v="0.69"/>
    <s v="United States"/>
    <x v="3"/>
    <x v="28"/>
    <s v="Toledo"/>
    <n v="43615"/>
    <x v="159"/>
    <x v="5"/>
    <s v="2015"/>
    <d v="2015-06-11T00:00:00"/>
    <n v="118.6317"/>
    <n v="5"/>
    <n v="171.93"/>
    <n v="88240"/>
    <x v="0"/>
    <x v="5"/>
  </r>
  <r>
    <n v="25490"/>
    <s v="Not Specified"/>
    <n v="0.08"/>
    <n v="3.98"/>
    <n v="0.7"/>
    <n v="3078"/>
    <x v="1"/>
    <s v="Kate McKenna"/>
    <s v="Regular Air"/>
    <x v="0"/>
    <x v="0"/>
    <s v="Pens &amp; Art Supplies"/>
    <s v="Wrap Bag"/>
    <x v="105"/>
    <n v="0.52"/>
    <n v="0.66223358908780916"/>
    <s v="United States"/>
    <x v="3"/>
    <x v="28"/>
    <s v="Toledo"/>
    <n v="43615"/>
    <x v="159"/>
    <x v="5"/>
    <s v="2015"/>
    <d v="2015-06-14T00:00:00"/>
    <n v="23.304000000000002"/>
    <n v="9"/>
    <n v="35.19"/>
    <n v="88240"/>
    <x v="0"/>
    <x v="5"/>
  </r>
  <r>
    <n v="7489"/>
    <s v="Not Specified"/>
    <n v="0.04"/>
    <n v="35.44"/>
    <n v="5.09"/>
    <n v="3079"/>
    <x v="1"/>
    <s v="Andrew Levine"/>
    <s v="Regular Air"/>
    <x v="0"/>
    <x v="0"/>
    <s v="Paper"/>
    <s v="Small Box"/>
    <x v="669"/>
    <n v="0.38"/>
    <n v="0.20872455338595761"/>
    <s v="United States"/>
    <x v="3"/>
    <x v="29"/>
    <s v="Philadelphia"/>
    <n v="19112"/>
    <x v="159"/>
    <x v="5"/>
    <s v="2015"/>
    <d v="2015-06-11T00:00:00"/>
    <n v="150.72"/>
    <n v="21"/>
    <n v="722.1"/>
    <n v="53476"/>
    <x v="0"/>
    <x v="5"/>
  </r>
  <r>
    <n v="7490"/>
    <s v="Not Specified"/>
    <n v="0.08"/>
    <n v="3.98"/>
    <n v="0.7"/>
    <n v="3079"/>
    <x v="1"/>
    <s v="Andrew Levine"/>
    <s v="Regular Air"/>
    <x v="0"/>
    <x v="0"/>
    <s v="Pens &amp; Art Supplies"/>
    <s v="Wrap Bag"/>
    <x v="105"/>
    <n v="0.52"/>
    <n v="0.13794573092768861"/>
    <s v="United States"/>
    <x v="3"/>
    <x v="29"/>
    <s v="Philadelphia"/>
    <n v="19112"/>
    <x v="159"/>
    <x v="5"/>
    <s v="2015"/>
    <d v="2015-06-14T00:00:00"/>
    <n v="19.420000000000002"/>
    <n v="36"/>
    <n v="140.78"/>
    <n v="53476"/>
    <x v="0"/>
    <x v="5"/>
  </r>
  <r>
    <n v="7491"/>
    <s v="Not Specified"/>
    <n v="0.01"/>
    <n v="1.76"/>
    <n v="0.7"/>
    <n v="3079"/>
    <x v="1"/>
    <s v="Andrew Levine"/>
    <s v="Regular Air"/>
    <x v="0"/>
    <x v="0"/>
    <s v="Pens &amp; Art Supplies"/>
    <s v="Wrap Bag"/>
    <x v="538"/>
    <n v="0.56000000000000005"/>
    <n v="2.4128893000308356E-2"/>
    <s v="United States"/>
    <x v="3"/>
    <x v="29"/>
    <s v="Philadelphia"/>
    <n v="19112"/>
    <x v="159"/>
    <x v="5"/>
    <s v="2015"/>
    <d v="2015-06-12T00:00:00"/>
    <n v="3.13"/>
    <n v="71"/>
    <n v="129.72"/>
    <n v="53476"/>
    <x v="0"/>
    <x v="5"/>
  </r>
  <r>
    <n v="7492"/>
    <s v="Not Specified"/>
    <n v="0.01"/>
    <n v="193.17"/>
    <n v="19.989999999999998"/>
    <n v="3079"/>
    <x v="1"/>
    <s v="Andrew Levine"/>
    <s v="Express Air"/>
    <x v="0"/>
    <x v="0"/>
    <s v="Storage &amp; Organization"/>
    <s v="Small Box"/>
    <x v="516"/>
    <n v="0.71"/>
    <n v="9.3599530144418241E-2"/>
    <s v="United States"/>
    <x v="3"/>
    <x v="29"/>
    <s v="Philadelphia"/>
    <n v="19112"/>
    <x v="159"/>
    <x v="5"/>
    <s v="2015"/>
    <d v="2015-06-11T00:00:00"/>
    <n v="1141.07"/>
    <n v="63"/>
    <n v="12190.98"/>
    <n v="53476"/>
    <x v="0"/>
    <x v="5"/>
  </r>
  <r>
    <n v="5511"/>
    <s v="Critical"/>
    <n v="0.02"/>
    <n v="5.28"/>
    <n v="6.26"/>
    <n v="3251"/>
    <x v="0"/>
    <s v="Peter Brooks"/>
    <s v="Regular Air"/>
    <x v="3"/>
    <x v="0"/>
    <s v="Paper"/>
    <s v="Small Box"/>
    <x v="769"/>
    <n v="0.4"/>
    <n v="-0.31779414615235507"/>
    <s v="United States"/>
    <x v="3"/>
    <x v="8"/>
    <s v="New York City"/>
    <n v="10112"/>
    <x v="159"/>
    <x v="5"/>
    <s v="2015"/>
    <d v="2015-06-12T00:00:00"/>
    <n v="-131.16"/>
    <n v="76"/>
    <n v="412.72"/>
    <n v="39076"/>
    <x v="0"/>
    <x v="5"/>
  </r>
  <r>
    <n v="23511"/>
    <s v="Critical"/>
    <n v="0.02"/>
    <n v="5.28"/>
    <n v="6.26"/>
    <n v="3252"/>
    <x v="1"/>
    <s v="Milton Harrell"/>
    <s v="Regular Air"/>
    <x v="3"/>
    <x v="0"/>
    <s v="Paper"/>
    <s v="Small Box"/>
    <x v="769"/>
    <n v="0.4"/>
    <n v="-0.63558829230471015"/>
    <s v="United States"/>
    <x v="3"/>
    <x v="8"/>
    <s v="Rotterdam"/>
    <n v="12306"/>
    <x v="159"/>
    <x v="5"/>
    <s v="2015"/>
    <d v="2015-06-12T00:00:00"/>
    <n v="-65.58"/>
    <n v="19"/>
    <n v="103.18"/>
    <n v="87299"/>
    <x v="0"/>
    <x v="5"/>
  </r>
  <r>
    <n v="25354"/>
    <s v="High"/>
    <n v="0.04"/>
    <n v="29.14"/>
    <n v="4.8600000000000003"/>
    <n v="62"/>
    <x v="1"/>
    <s v="Pam Gilbert"/>
    <s v="Regular Air"/>
    <x v="3"/>
    <x v="0"/>
    <s v="Paper"/>
    <s v="Wrap Bag"/>
    <x v="879"/>
    <n v="0.38"/>
    <n v="0.69"/>
    <s v="United States"/>
    <x v="0"/>
    <x v="19"/>
    <s v="Round Rock"/>
    <n v="78664"/>
    <x v="160"/>
    <x v="5"/>
    <s v="2015"/>
    <d v="2015-06-14T00:00:00"/>
    <n v="349.40909999999997"/>
    <n v="17"/>
    <n v="506.39"/>
    <n v="87408"/>
    <x v="0"/>
    <x v="5"/>
  </r>
  <r>
    <n v="20919"/>
    <s v="High"/>
    <n v="0.1"/>
    <n v="8.8800000000000008"/>
    <n v="6.28"/>
    <n v="387"/>
    <x v="0"/>
    <s v="Angela Howe"/>
    <s v="Express Air"/>
    <x v="3"/>
    <x v="0"/>
    <s v="Binders and Binder Accessories"/>
    <s v="Small Box"/>
    <x v="43"/>
    <n v="0.35"/>
    <n v="-0.21500197005516156"/>
    <s v="United States"/>
    <x v="0"/>
    <x v="17"/>
    <s v="Grand Island"/>
    <n v="68801"/>
    <x v="160"/>
    <x v="5"/>
    <s v="2015"/>
    <d v="2015-06-14T00:00:00"/>
    <n v="-27.283750000000001"/>
    <n v="15"/>
    <n v="126.9"/>
    <n v="90339"/>
    <x v="0"/>
    <x v="5"/>
  </r>
  <r>
    <n v="23209"/>
    <s v="Medium"/>
    <n v="0.06"/>
    <n v="549.99"/>
    <n v="49"/>
    <n v="550"/>
    <x v="1"/>
    <s v="Edna Monroe Talley"/>
    <s v="Delivery Truck"/>
    <x v="3"/>
    <x v="1"/>
    <s v="Copiers and Fax"/>
    <s v="Jumbo Drum"/>
    <x v="402"/>
    <n v="0.35"/>
    <n v="0.69"/>
    <s v="United States"/>
    <x v="0"/>
    <x v="19"/>
    <s v="Seguin"/>
    <n v="78155"/>
    <x v="160"/>
    <x v="5"/>
    <s v="2015"/>
    <d v="2015-06-13T00:00:00"/>
    <n v="4637.4071999999996"/>
    <n v="13"/>
    <n v="6720.88"/>
    <n v="90910"/>
    <x v="0"/>
    <x v="5"/>
  </r>
  <r>
    <n v="23210"/>
    <s v="Medium"/>
    <n v="0.08"/>
    <n v="115.99"/>
    <n v="5.99"/>
    <n v="550"/>
    <x v="1"/>
    <s v="Edna Monroe Talley"/>
    <s v="Express Air"/>
    <x v="3"/>
    <x v="1"/>
    <s v="Telephones and Communication"/>
    <s v="Small Box"/>
    <x v="880"/>
    <n v="0.56999999999999995"/>
    <n v="-2.3436209764210938"/>
    <s v="United States"/>
    <x v="0"/>
    <x v="19"/>
    <s v="Seguin"/>
    <n v="78155"/>
    <x v="160"/>
    <x v="5"/>
    <s v="2015"/>
    <d v="2015-06-13T00:00:00"/>
    <n v="-239.54149999999998"/>
    <n v="1"/>
    <n v="102.21"/>
    <n v="90910"/>
    <x v="0"/>
    <x v="5"/>
  </r>
  <r>
    <n v="24752"/>
    <s v="High"/>
    <n v="0.02"/>
    <n v="6.48"/>
    <n v="7.86"/>
    <n v="1016"/>
    <x v="0"/>
    <s v="Francis Sherrill"/>
    <s v="Express Air"/>
    <x v="1"/>
    <x v="0"/>
    <s v="Paper"/>
    <s v="Small Box"/>
    <x v="280"/>
    <n v="0.37"/>
    <n v="9.7477651183172647"/>
    <s v="United States"/>
    <x v="2"/>
    <x v="13"/>
    <s v="Asheville"/>
    <n v="28806"/>
    <x v="160"/>
    <x v="5"/>
    <s v="2015"/>
    <d v="2015-06-13T00:00:00"/>
    <n v="111.22199999999999"/>
    <n v="1"/>
    <n v="11.41"/>
    <n v="88389"/>
    <x v="0"/>
    <x v="5"/>
  </r>
  <r>
    <n v="25917"/>
    <s v="Low"/>
    <n v="0.04"/>
    <n v="130.97999999999999"/>
    <n v="54.74"/>
    <n v="1466"/>
    <x v="1"/>
    <s v="Wesley Reid"/>
    <s v="Delivery Truck"/>
    <x v="0"/>
    <x v="2"/>
    <s v="Bookcases"/>
    <s v="Jumbo Box"/>
    <x v="454"/>
    <n v="0.69"/>
    <n v="-0.4062413704073729"/>
    <s v="United States"/>
    <x v="0"/>
    <x v="17"/>
    <s v="Columbus"/>
    <n v="68601"/>
    <x v="160"/>
    <x v="5"/>
    <s v="2015"/>
    <d v="2015-06-12T00:00:00"/>
    <n v="-723.78399999999999"/>
    <n v="14"/>
    <n v="1781.66"/>
    <n v="91116"/>
    <x v="0"/>
    <x v="5"/>
  </r>
  <r>
    <n v="25915"/>
    <s v="Low"/>
    <n v="0.04"/>
    <n v="105.29"/>
    <n v="10.119999999999999"/>
    <n v="1469"/>
    <x v="1"/>
    <s v="Vicki Zhu Daniels"/>
    <s v="Regular Air"/>
    <x v="0"/>
    <x v="2"/>
    <s v="Office Furnishings"/>
    <s v="Large Box"/>
    <x v="40"/>
    <n v="0.79"/>
    <n v="0.62636928048987928"/>
    <s v="United States"/>
    <x v="1"/>
    <x v="16"/>
    <s v="Clearfield"/>
    <n v="84015"/>
    <x v="160"/>
    <x v="5"/>
    <s v="2015"/>
    <d v="2015-06-16T00:00:00"/>
    <n v="589.18799999999999"/>
    <n v="9"/>
    <n v="940.64"/>
    <n v="91116"/>
    <x v="0"/>
    <x v="5"/>
  </r>
  <r>
    <n v="25916"/>
    <s v="Low"/>
    <n v="7.0000000000000007E-2"/>
    <n v="31.76"/>
    <n v="45.51"/>
    <n v="1469"/>
    <x v="1"/>
    <s v="Vicki Zhu Daniels"/>
    <s v="Delivery Truck"/>
    <x v="0"/>
    <x v="2"/>
    <s v="Tables"/>
    <s v="Jumbo Box"/>
    <x v="206"/>
    <n v="0.65"/>
    <n v="-2.9935848111639767"/>
    <s v="United States"/>
    <x v="1"/>
    <x v="16"/>
    <s v="Clearfield"/>
    <n v="84015"/>
    <x v="160"/>
    <x v="5"/>
    <s v="2015"/>
    <d v="2015-06-14T00:00:00"/>
    <n v="-1314.992"/>
    <n v="18"/>
    <n v="439.27"/>
    <n v="91116"/>
    <x v="0"/>
    <x v="5"/>
  </r>
  <r>
    <n v="1692"/>
    <s v="High"/>
    <n v="0.04"/>
    <n v="124.49"/>
    <n v="51.94"/>
    <n v="1745"/>
    <x v="1"/>
    <s v="Herbert Holden"/>
    <s v="Delivery Truck"/>
    <x v="2"/>
    <x v="2"/>
    <s v="Tables"/>
    <s v="Jumbo Box"/>
    <x v="369"/>
    <n v="0.63"/>
    <n v="-0.40862231355848272"/>
    <s v="United States"/>
    <x v="2"/>
    <x v="3"/>
    <s v="Atlanta"/>
    <n v="30305"/>
    <x v="160"/>
    <x v="5"/>
    <s v="2015"/>
    <d v="2015-06-14T00:00:00"/>
    <n v="-247.55157000000003"/>
    <n v="4"/>
    <n v="605.82000000000005"/>
    <n v="12224"/>
    <x v="0"/>
    <x v="5"/>
  </r>
  <r>
    <n v="1693"/>
    <s v="High"/>
    <n v="0.1"/>
    <n v="35.99"/>
    <n v="5"/>
    <n v="1745"/>
    <x v="1"/>
    <s v="Herbert Holden"/>
    <s v="Regular Air"/>
    <x v="2"/>
    <x v="1"/>
    <s v="Telephones and Communication"/>
    <s v="Wrap Bag"/>
    <x v="599"/>
    <n v="0.82"/>
    <n v="-0.17667892925430212"/>
    <s v="United States"/>
    <x v="2"/>
    <x v="3"/>
    <s v="Atlanta"/>
    <n v="30305"/>
    <x v="160"/>
    <x v="5"/>
    <s v="2015"/>
    <d v="2015-06-12T00:00:00"/>
    <n v="-277.20924000000002"/>
    <n v="54"/>
    <n v="1569"/>
    <n v="12224"/>
    <x v="0"/>
    <x v="5"/>
  </r>
  <r>
    <n v="19692"/>
    <s v="High"/>
    <n v="0.04"/>
    <n v="124.49"/>
    <n v="51.94"/>
    <n v="1748"/>
    <x v="0"/>
    <s v="Helen Simpson"/>
    <s v="Delivery Truck"/>
    <x v="2"/>
    <x v="2"/>
    <s v="Tables"/>
    <s v="Jumbo Box"/>
    <x v="369"/>
    <n v="0.63"/>
    <n v="-0.6144493595668824"/>
    <s v="United States"/>
    <x v="0"/>
    <x v="21"/>
    <s v="Enid"/>
    <n v="73703"/>
    <x v="160"/>
    <x v="5"/>
    <s v="2015"/>
    <d v="2015-06-14T00:00:00"/>
    <n v="-93.06450000000001"/>
    <n v="1"/>
    <n v="151.46"/>
    <n v="87245"/>
    <x v="0"/>
    <x v="5"/>
  </r>
  <r>
    <n v="19237"/>
    <s v="High"/>
    <n v="0"/>
    <n v="55.48"/>
    <n v="14.3"/>
    <n v="1781"/>
    <x v="1"/>
    <s v="Jackie Capps"/>
    <s v="Regular Air"/>
    <x v="3"/>
    <x v="0"/>
    <s v="Paper"/>
    <s v="Small Box"/>
    <x v="271"/>
    <n v="0.37"/>
    <n v="0.69"/>
    <s v="United States"/>
    <x v="1"/>
    <x v="7"/>
    <s v="San Carlos"/>
    <n v="94070"/>
    <x v="160"/>
    <x v="5"/>
    <s v="2015"/>
    <d v="2015-06-14T00:00:00"/>
    <n v="454.44779999999997"/>
    <n v="11"/>
    <n v="658.62"/>
    <n v="89857"/>
    <x v="0"/>
    <x v="5"/>
  </r>
  <r>
    <n v="22970"/>
    <s v="Critical"/>
    <n v="0.04"/>
    <n v="4.28"/>
    <n v="5.68"/>
    <n v="2046"/>
    <x v="1"/>
    <s v="Eileen Schwartz"/>
    <s v="Regular Air"/>
    <x v="3"/>
    <x v="0"/>
    <s v="Paper"/>
    <s v="Small Box"/>
    <x v="881"/>
    <n v="0.4"/>
    <n v="-0.86794546607482559"/>
    <s v="United States"/>
    <x v="0"/>
    <x v="38"/>
    <s v="Liberal"/>
    <n v="67901"/>
    <x v="160"/>
    <x v="5"/>
    <s v="2015"/>
    <d v="2015-06-14T00:00:00"/>
    <n v="-27.375"/>
    <n v="7"/>
    <n v="31.54"/>
    <n v="88219"/>
    <x v="0"/>
    <x v="5"/>
  </r>
  <r>
    <n v="22971"/>
    <s v="Critical"/>
    <n v="0.06"/>
    <n v="376.13"/>
    <n v="85.63"/>
    <n v="2046"/>
    <x v="1"/>
    <s v="Eileen Schwartz"/>
    <s v="Delivery Truck"/>
    <x v="3"/>
    <x v="2"/>
    <s v="Tables"/>
    <s v="Jumbo Box"/>
    <x v="882"/>
    <n v="0.74"/>
    <n v="-9.40208514485327E-2"/>
    <s v="United States"/>
    <x v="0"/>
    <x v="38"/>
    <s v="Liberal"/>
    <n v="67901"/>
    <x v="160"/>
    <x v="5"/>
    <s v="2015"/>
    <d v="2015-06-14T00:00:00"/>
    <n v="-435.75749999999999"/>
    <n v="13"/>
    <n v="4634.6899999999996"/>
    <n v="88219"/>
    <x v="0"/>
    <x v="5"/>
  </r>
  <r>
    <n v="22972"/>
    <s v="Critical"/>
    <n v="0.06"/>
    <n v="424.21"/>
    <n v="110.2"/>
    <n v="2046"/>
    <x v="1"/>
    <s v="Eileen Schwartz"/>
    <s v="Delivery Truck"/>
    <x v="3"/>
    <x v="2"/>
    <s v="Tables"/>
    <s v="Jumbo Box"/>
    <x v="295"/>
    <n v="0.67"/>
    <n v="9.3445673142087307E-2"/>
    <s v="United States"/>
    <x v="0"/>
    <x v="38"/>
    <s v="Liberal"/>
    <n v="67901"/>
    <x v="160"/>
    <x v="5"/>
    <s v="2015"/>
    <d v="2015-06-13T00:00:00"/>
    <n v="682.53"/>
    <n v="17"/>
    <n v="7304.03"/>
    <n v="88219"/>
    <x v="0"/>
    <x v="5"/>
  </r>
  <r>
    <n v="22973"/>
    <s v="Critical"/>
    <n v="0.06"/>
    <n v="195.99"/>
    <n v="8.99"/>
    <n v="2046"/>
    <x v="1"/>
    <s v="Eileen Schwartz"/>
    <s v="Regular Air"/>
    <x v="3"/>
    <x v="1"/>
    <s v="Telephones and Communication"/>
    <s v="Small Box"/>
    <x v="438"/>
    <n v="0.6"/>
    <n v="-0.43819173318580579"/>
    <s v="United States"/>
    <x v="0"/>
    <x v="38"/>
    <s v="Liberal"/>
    <n v="67901"/>
    <x v="160"/>
    <x v="5"/>
    <s v="2015"/>
    <d v="2015-06-14T00:00:00"/>
    <n v="-277.22200000000004"/>
    <n v="4"/>
    <n v="632.65"/>
    <n v="88219"/>
    <x v="0"/>
    <x v="5"/>
  </r>
  <r>
    <n v="21937"/>
    <s v="High"/>
    <n v="0.06"/>
    <n v="6.68"/>
    <n v="6.93"/>
    <n v="2257"/>
    <x v="0"/>
    <s v="Bernard Thompson"/>
    <s v="Regular Air"/>
    <x v="3"/>
    <x v="0"/>
    <s v="Paper"/>
    <s v="Small Box"/>
    <x v="312"/>
    <n v="0.37"/>
    <n v="8.2947127937336801E-2"/>
    <s v="United States"/>
    <x v="2"/>
    <x v="13"/>
    <s v="Raleigh"/>
    <n v="27604"/>
    <x v="160"/>
    <x v="5"/>
    <s v="2015"/>
    <d v="2015-06-13T00:00:00"/>
    <n v="7.6244999999999994"/>
    <n v="14"/>
    <n v="91.92"/>
    <n v="87965"/>
    <x v="0"/>
    <x v="5"/>
  </r>
  <r>
    <n v="21554"/>
    <s v="Low"/>
    <n v="7.0000000000000007E-2"/>
    <n v="35.44"/>
    <n v="7.5"/>
    <n v="3179"/>
    <x v="0"/>
    <s v="Marie Pittman"/>
    <s v="Regular Air"/>
    <x v="3"/>
    <x v="0"/>
    <s v="Paper"/>
    <s v="Small Box"/>
    <x v="171"/>
    <n v="0.38"/>
    <n v="0.69"/>
    <s v="United States"/>
    <x v="0"/>
    <x v="11"/>
    <s v="Owatonna"/>
    <n v="55060"/>
    <x v="160"/>
    <x v="5"/>
    <s v="2015"/>
    <d v="2015-06-19T00:00:00"/>
    <n v="262.2"/>
    <n v="11"/>
    <n v="380"/>
    <n v="86989"/>
    <x v="0"/>
    <x v="5"/>
  </r>
  <r>
    <n v="20228"/>
    <s v="Not Specified"/>
    <n v="0.02"/>
    <n v="500.98"/>
    <n v="26"/>
    <n v="5"/>
    <x v="0"/>
    <s v="Ronnie Proctor"/>
    <s v="Delivery Truck"/>
    <x v="1"/>
    <x v="2"/>
    <s v="Chairs &amp; Chairmats"/>
    <s v="Jumbo Drum"/>
    <x v="731"/>
    <n v="0.6"/>
    <n v="0.69"/>
    <s v="United States"/>
    <x v="1"/>
    <x v="7"/>
    <s v="San Gabriel"/>
    <n v="91776"/>
    <x v="161"/>
    <x v="5"/>
    <s v="2015"/>
    <d v="2015-06-15T00:00:00"/>
    <n v="4390.3665000000001"/>
    <n v="12"/>
    <n v="6362.85"/>
    <n v="90193"/>
    <x v="0"/>
    <x v="5"/>
  </r>
  <r>
    <n v="5568"/>
    <s v="Low"/>
    <n v="0.03"/>
    <n v="30.98"/>
    <n v="6.5"/>
    <n v="1129"/>
    <x v="1"/>
    <s v="Pam Patton"/>
    <s v="Regular Air"/>
    <x v="3"/>
    <x v="1"/>
    <s v="Computer Peripherals"/>
    <s v="Small Box"/>
    <x v="883"/>
    <n v="0.79"/>
    <n v="-0.10825094400528493"/>
    <s v="United States"/>
    <x v="3"/>
    <x v="35"/>
    <s v="Boston"/>
    <n v="2118"/>
    <x v="161"/>
    <x v="5"/>
    <s v="2015"/>
    <d v="2015-06-17T00:00:00"/>
    <n v="-144.19999999999999"/>
    <n v="44"/>
    <n v="1332.09"/>
    <n v="39430"/>
    <x v="0"/>
    <x v="5"/>
  </r>
  <r>
    <n v="23568"/>
    <s v="Low"/>
    <n v="0.03"/>
    <n v="30.98"/>
    <n v="6.5"/>
    <n v="1132"/>
    <x v="1"/>
    <s v="Michael Robbins"/>
    <s v="Regular Air"/>
    <x v="3"/>
    <x v="1"/>
    <s v="Computer Peripherals"/>
    <s v="Small Box"/>
    <x v="883"/>
    <n v="0.79"/>
    <n v="-0.34640562128400693"/>
    <s v="United States"/>
    <x v="0"/>
    <x v="19"/>
    <s v="Euless"/>
    <n v="76039"/>
    <x v="161"/>
    <x v="5"/>
    <s v="2015"/>
    <d v="2015-06-17T00:00:00"/>
    <n v="-115.35999999999999"/>
    <n v="11"/>
    <n v="333.02"/>
    <n v="88104"/>
    <x v="0"/>
    <x v="5"/>
  </r>
  <r>
    <n v="18061"/>
    <s v="Low"/>
    <n v="0"/>
    <n v="85.99"/>
    <n v="0.99"/>
    <n v="1505"/>
    <x v="0"/>
    <s v="Kay Schultz"/>
    <s v="Regular Air"/>
    <x v="0"/>
    <x v="1"/>
    <s v="Telephones and Communication"/>
    <s v="Wrap Bag"/>
    <x v="523"/>
    <n v="0.85"/>
    <n v="-0.29694273544723149"/>
    <s v="United States"/>
    <x v="0"/>
    <x v="19"/>
    <s v="College Station"/>
    <n v="77840"/>
    <x v="161"/>
    <x v="5"/>
    <s v="2015"/>
    <d v="2015-06-18T00:00:00"/>
    <n v="-138.03680000000003"/>
    <n v="6"/>
    <n v="464.86"/>
    <n v="86181"/>
    <x v="0"/>
    <x v="5"/>
  </r>
  <r>
    <n v="23249"/>
    <s v="High"/>
    <n v="0.08"/>
    <n v="17.149999999999999"/>
    <n v="4.96"/>
    <n v="2143"/>
    <x v="0"/>
    <s v="Lester Sawyer"/>
    <s v="Regular Air"/>
    <x v="1"/>
    <x v="0"/>
    <s v="Storage &amp; Organization"/>
    <s v="Small Box"/>
    <x v="201"/>
    <n v="0.57999999999999996"/>
    <n v="0.167788245850157"/>
    <s v="United States"/>
    <x v="2"/>
    <x v="25"/>
    <s v="Fairfax"/>
    <n v="20151"/>
    <x v="161"/>
    <x v="5"/>
    <s v="2015"/>
    <d v="2015-06-16T00:00:00"/>
    <n v="33.659999999999997"/>
    <n v="12"/>
    <n v="200.61"/>
    <n v="87569"/>
    <x v="0"/>
    <x v="5"/>
  </r>
  <r>
    <n v="26157"/>
    <s v="High"/>
    <n v="7.0000000000000007E-2"/>
    <n v="177.98"/>
    <n v="0.99"/>
    <n v="2771"/>
    <x v="0"/>
    <s v="Kevin Wolfe"/>
    <s v="Regular Air"/>
    <x v="3"/>
    <x v="0"/>
    <s v="Appliances"/>
    <s v="Small Box"/>
    <x v="884"/>
    <n v="0.56000000000000005"/>
    <n v="-0.35717242536687244"/>
    <s v="United States"/>
    <x v="2"/>
    <x v="3"/>
    <s v="East Point"/>
    <n v="30344"/>
    <x v="161"/>
    <x v="5"/>
    <s v="2015"/>
    <d v="2015-06-13T00:00:00"/>
    <n v="-191.548"/>
    <n v="3"/>
    <n v="536.29"/>
    <n v="88974"/>
    <x v="0"/>
    <x v="5"/>
  </r>
  <r>
    <n v="19062"/>
    <s v="Critical"/>
    <n v="0.06"/>
    <n v="4.91"/>
    <n v="5.68"/>
    <n v="3230"/>
    <x v="1"/>
    <s v="Monica Stuart"/>
    <s v="Express Air"/>
    <x v="0"/>
    <x v="0"/>
    <s v="Binders and Binder Accessories"/>
    <s v="Small Box"/>
    <x v="625"/>
    <n v="0.36"/>
    <n v="-0.58801725737613653"/>
    <s v="United States"/>
    <x v="0"/>
    <x v="31"/>
    <s v="Waukesha"/>
    <n v="53186"/>
    <x v="161"/>
    <x v="5"/>
    <s v="2015"/>
    <d v="2015-06-13T00:00:00"/>
    <n v="-31.68825"/>
    <n v="10"/>
    <n v="53.89"/>
    <n v="87436"/>
    <x v="0"/>
    <x v="5"/>
  </r>
  <r>
    <n v="19063"/>
    <s v="Critical"/>
    <n v="7.0000000000000007E-2"/>
    <n v="48.94"/>
    <n v="5.86"/>
    <n v="3230"/>
    <x v="1"/>
    <s v="Monica Stuart"/>
    <s v="Express Air"/>
    <x v="0"/>
    <x v="0"/>
    <s v="Paper"/>
    <s v="Small Box"/>
    <x v="885"/>
    <n v="0.35"/>
    <n v="0.69"/>
    <s v="United States"/>
    <x v="0"/>
    <x v="31"/>
    <s v="Waukesha"/>
    <n v="53186"/>
    <x v="161"/>
    <x v="5"/>
    <s v="2015"/>
    <d v="2015-06-14T00:00:00"/>
    <n v="690.70379999999989"/>
    <n v="21"/>
    <n v="1001.02"/>
    <n v="87436"/>
    <x v="0"/>
    <x v="5"/>
  </r>
  <r>
    <n v="23401"/>
    <s v="Not Specified"/>
    <n v="0.03"/>
    <n v="13.73"/>
    <n v="6.85"/>
    <n v="547"/>
    <x v="0"/>
    <s v="Henry Ball"/>
    <s v="Express Air"/>
    <x v="3"/>
    <x v="2"/>
    <s v="Office Furnishings"/>
    <s v="Wrap Bag"/>
    <x v="570"/>
    <n v="0.54"/>
    <n v="0.69"/>
    <s v="United States"/>
    <x v="3"/>
    <x v="44"/>
    <s v="Morgantown"/>
    <n v="26501"/>
    <x v="162"/>
    <x v="5"/>
    <s v="2015"/>
    <d v="2015-06-15T00:00:00"/>
    <n v="39.585299999999997"/>
    <n v="4"/>
    <n v="57.37"/>
    <n v="86250"/>
    <x v="0"/>
    <x v="5"/>
  </r>
  <r>
    <n v="3926"/>
    <s v="Critical"/>
    <n v="0.02"/>
    <n v="209.84"/>
    <n v="21.21"/>
    <n v="1044"/>
    <x v="1"/>
    <s v="Erin Ballard"/>
    <s v="Regular Air"/>
    <x v="1"/>
    <x v="2"/>
    <s v="Office Furnishings"/>
    <s v="Large Box"/>
    <x v="54"/>
    <n v="0.59"/>
    <n v="0.19141887393020118"/>
    <s v="United States"/>
    <x v="1"/>
    <x v="7"/>
    <s v="Los Angeles"/>
    <n v="90004"/>
    <x v="162"/>
    <x v="5"/>
    <s v="2015"/>
    <d v="2015-06-14T00:00:00"/>
    <n v="2593.14"/>
    <n v="62"/>
    <n v="13546.94"/>
    <n v="28001"/>
    <x v="0"/>
    <x v="5"/>
  </r>
  <r>
    <n v="3927"/>
    <s v="Critical"/>
    <n v="0.01"/>
    <n v="194.3"/>
    <n v="11.54"/>
    <n v="1044"/>
    <x v="1"/>
    <s v="Erin Ballard"/>
    <s v="Regular Air"/>
    <x v="1"/>
    <x v="2"/>
    <s v="Office Furnishings"/>
    <s v="Large Box"/>
    <x v="53"/>
    <n v="0.59"/>
    <n v="0.18163442237548133"/>
    <s v="United States"/>
    <x v="1"/>
    <x v="7"/>
    <s v="Los Angeles"/>
    <n v="90004"/>
    <x v="162"/>
    <x v="5"/>
    <s v="2015"/>
    <d v="2015-06-16T00:00:00"/>
    <n v="1162.76"/>
    <n v="32"/>
    <n v="6401.65"/>
    <n v="28001"/>
    <x v="0"/>
    <x v="5"/>
  </r>
  <r>
    <n v="23470"/>
    <s v="Critical"/>
    <n v="0.06"/>
    <n v="55.48"/>
    <n v="4.8499999999999996"/>
    <n v="1519"/>
    <x v="0"/>
    <s v="Randall Boykin"/>
    <s v="Regular Air"/>
    <x v="2"/>
    <x v="0"/>
    <s v="Paper"/>
    <s v="Small Box"/>
    <x v="886"/>
    <n v="0.37"/>
    <n v="0.69"/>
    <s v="United States"/>
    <x v="3"/>
    <x v="30"/>
    <s v="Auburn"/>
    <n v="4210"/>
    <x v="162"/>
    <x v="5"/>
    <s v="2015"/>
    <d v="2015-06-14T00:00:00"/>
    <n v="711.05189999999993"/>
    <n v="19"/>
    <n v="1030.51"/>
    <n v="89957"/>
    <x v="0"/>
    <x v="5"/>
  </r>
  <r>
    <n v="23471"/>
    <s v="Critical"/>
    <n v="0.1"/>
    <n v="122.99"/>
    <n v="70.2"/>
    <n v="1522"/>
    <x v="0"/>
    <s v="Earl Watts"/>
    <s v="Delivery Truck"/>
    <x v="2"/>
    <x v="2"/>
    <s v="Chairs &amp; Chairmats"/>
    <s v="Jumbo Drum"/>
    <x v="260"/>
    <n v="0.74"/>
    <n v="-0.44386529248955303"/>
    <s v="United States"/>
    <x v="0"/>
    <x v="11"/>
    <s v="Hopkins"/>
    <n v="55305"/>
    <x v="162"/>
    <x v="5"/>
    <s v="2015"/>
    <d v="2015-06-15T00:00:00"/>
    <n v="-899.67499999999995"/>
    <n v="17"/>
    <n v="2026.91"/>
    <n v="89957"/>
    <x v="0"/>
    <x v="5"/>
  </r>
  <r>
    <n v="18274"/>
    <s v="Low"/>
    <n v="0.09"/>
    <n v="107.53"/>
    <n v="5.81"/>
    <n v="1644"/>
    <x v="0"/>
    <s v="Sam Woodward"/>
    <s v="Regular Air"/>
    <x v="0"/>
    <x v="2"/>
    <s v="Office Furnishings"/>
    <s v="Medium Box"/>
    <x v="491"/>
    <n v="0.65"/>
    <n v="0.69000000000000006"/>
    <s v="United States"/>
    <x v="0"/>
    <x v="19"/>
    <s v="Friendswood"/>
    <n v="77546"/>
    <x v="162"/>
    <x v="5"/>
    <s v="2015"/>
    <d v="2015-06-16T00:00:00"/>
    <n v="69.545100000000005"/>
    <n v="1"/>
    <n v="100.79"/>
    <n v="87342"/>
    <x v="0"/>
    <x v="5"/>
  </r>
  <r>
    <n v="18804"/>
    <s v="Low"/>
    <n v="0.04"/>
    <n v="35.44"/>
    <n v="19.989999999999998"/>
    <n v="1738"/>
    <x v="1"/>
    <s v="Dean Solomon"/>
    <s v="Regular Air"/>
    <x v="3"/>
    <x v="0"/>
    <s v="Paper"/>
    <s v="Small Box"/>
    <x v="721"/>
    <n v="0.38"/>
    <n v="-0.26651036282183826"/>
    <s v="United States"/>
    <x v="2"/>
    <x v="13"/>
    <s v="Gastonia"/>
    <n v="28052"/>
    <x v="162"/>
    <x v="5"/>
    <s v="2015"/>
    <d v="2015-06-21T00:00:00"/>
    <n v="-108.27250000000001"/>
    <n v="11"/>
    <n v="406.26"/>
    <n v="85868"/>
    <x v="0"/>
    <x v="5"/>
  </r>
  <r>
    <n v="19826"/>
    <s v="Low"/>
    <n v="0.09"/>
    <n v="12.95"/>
    <n v="4.9800000000000004"/>
    <n v="1775"/>
    <x v="0"/>
    <s v="Marlene Kirk"/>
    <s v="Regular Air"/>
    <x v="2"/>
    <x v="0"/>
    <s v="Binders and Binder Accessories"/>
    <s v="Small Box"/>
    <x v="854"/>
    <n v="0.4"/>
    <n v="0.45964142613341247"/>
    <s v="United States"/>
    <x v="0"/>
    <x v="0"/>
    <s v="South Bend"/>
    <n v="46614"/>
    <x v="162"/>
    <x v="5"/>
    <s v="2015"/>
    <d v="2015-06-21T00:00:00"/>
    <n v="123.89175"/>
    <n v="21"/>
    <n v="269.54000000000002"/>
    <n v="89944"/>
    <x v="0"/>
    <x v="5"/>
  </r>
  <r>
    <n v="18133"/>
    <s v="Not Specified"/>
    <n v="0.01"/>
    <n v="5.84"/>
    <n v="0.83"/>
    <n v="2979"/>
    <x v="1"/>
    <s v="Lloyd Dolan"/>
    <s v="Regular Air"/>
    <x v="3"/>
    <x v="0"/>
    <s v="Pens &amp; Art Supplies"/>
    <s v="Wrap Bag"/>
    <x v="812"/>
    <n v="0.49"/>
    <n v="0.67358727501046456"/>
    <s v="United States"/>
    <x v="0"/>
    <x v="39"/>
    <s v="Dickinson"/>
    <n v="58601"/>
    <x v="162"/>
    <x v="5"/>
    <s v="2015"/>
    <d v="2015-06-16T00:00:00"/>
    <n v="16.091999999999999"/>
    <n v="4"/>
    <n v="23.89"/>
    <n v="86546"/>
    <x v="0"/>
    <x v="5"/>
  </r>
  <r>
    <n v="25473"/>
    <s v="Not Specified"/>
    <n v="0.08"/>
    <n v="315.98"/>
    <n v="19.989999999999998"/>
    <n v="3120"/>
    <x v="0"/>
    <s v="Daniel Christian"/>
    <s v="Regular Air"/>
    <x v="1"/>
    <x v="0"/>
    <s v="Binders and Binder Accessories"/>
    <s v="Small Box"/>
    <x v="713"/>
    <n v="0.38"/>
    <n v="1.6847809633374709E-2"/>
    <s v="United States"/>
    <x v="2"/>
    <x v="15"/>
    <s v="New Orleans"/>
    <n v="70117"/>
    <x v="162"/>
    <x v="5"/>
    <s v="2015"/>
    <d v="2015-06-14T00:00:00"/>
    <n v="44.519999999999996"/>
    <n v="9"/>
    <n v="2642.48"/>
    <n v="90160"/>
    <x v="0"/>
    <x v="5"/>
  </r>
  <r>
    <n v="25613"/>
    <s v="High"/>
    <n v="0.03"/>
    <n v="2.61"/>
    <n v="0.5"/>
    <n v="3339"/>
    <x v="1"/>
    <s v="Lester Copeland"/>
    <s v="Regular Air"/>
    <x v="2"/>
    <x v="0"/>
    <s v="Labels"/>
    <s v="Small Box"/>
    <x v="445"/>
    <n v="0.39"/>
    <n v="0.2126340694006309"/>
    <s v="United States"/>
    <x v="2"/>
    <x v="9"/>
    <s v="Titusville"/>
    <n v="32780"/>
    <x v="162"/>
    <x v="5"/>
    <s v="2015"/>
    <d v="2015-06-15T00:00:00"/>
    <n v="4.0442999999999998"/>
    <n v="7"/>
    <n v="19.02"/>
    <n v="85981"/>
    <x v="0"/>
    <x v="5"/>
  </r>
  <r>
    <n v="25614"/>
    <s v="High"/>
    <n v="0.01"/>
    <n v="11.66"/>
    <n v="7.95"/>
    <n v="3339"/>
    <x v="1"/>
    <s v="Lester Copeland"/>
    <s v="Regular Air"/>
    <x v="2"/>
    <x v="0"/>
    <s v="Pens &amp; Art Supplies"/>
    <s v="Small Pack"/>
    <x v="681"/>
    <n v="0.57999999999999996"/>
    <n v="-5.3481198741424672E-2"/>
    <s v="United States"/>
    <x v="2"/>
    <x v="9"/>
    <s v="Titusville"/>
    <n v="32780"/>
    <x v="162"/>
    <x v="5"/>
    <s v="2015"/>
    <d v="2015-06-15T00:00:00"/>
    <n v="-10.368400000000001"/>
    <n v="16"/>
    <n v="193.87"/>
    <n v="85981"/>
    <x v="0"/>
    <x v="5"/>
  </r>
  <r>
    <n v="23654"/>
    <s v="Not Specified"/>
    <n v="0.03"/>
    <n v="4.24"/>
    <n v="5.41"/>
    <n v="33"/>
    <x v="1"/>
    <s v="Ricky Hensley"/>
    <s v="Regular Air"/>
    <x v="3"/>
    <x v="0"/>
    <s v="Binders and Binder Accessories"/>
    <s v="Small Box"/>
    <x v="540"/>
    <n v="0.35"/>
    <n v="-1.4389502385821404"/>
    <s v="United States"/>
    <x v="1"/>
    <x v="14"/>
    <s v="Gresham"/>
    <n v="97030"/>
    <x v="163"/>
    <x v="5"/>
    <s v="2015"/>
    <d v="2015-06-17T00:00:00"/>
    <n v="-84.437600000000003"/>
    <n v="13"/>
    <n v="58.68"/>
    <n v="89201"/>
    <x v="0"/>
    <x v="5"/>
  </r>
  <r>
    <n v="23655"/>
    <s v="Not Specified"/>
    <n v="0.04"/>
    <n v="2.94"/>
    <n v="0.7"/>
    <n v="33"/>
    <x v="1"/>
    <s v="Ricky Hensley"/>
    <s v="Regular Air"/>
    <x v="3"/>
    <x v="0"/>
    <s v="Pens &amp; Art Supplies"/>
    <s v="Wrap Bag"/>
    <x v="268"/>
    <n v="0.57999999999999996"/>
    <n v="0.4578531073446328"/>
    <s v="United States"/>
    <x v="1"/>
    <x v="14"/>
    <s v="Gresham"/>
    <n v="97030"/>
    <x v="163"/>
    <x v="5"/>
    <s v="2015"/>
    <d v="2015-06-16T00:00:00"/>
    <n v="24.312000000000001"/>
    <n v="18"/>
    <n v="53.1"/>
    <n v="89201"/>
    <x v="0"/>
    <x v="5"/>
  </r>
  <r>
    <n v="21950"/>
    <s v="Not Specified"/>
    <n v="0.06"/>
    <n v="350.98"/>
    <n v="30"/>
    <n v="736"/>
    <x v="0"/>
    <s v="Meredith Walters"/>
    <s v="Delivery Truck"/>
    <x v="2"/>
    <x v="2"/>
    <s v="Chairs &amp; Chairmats"/>
    <s v="Jumbo Drum"/>
    <x v="37"/>
    <n v="0.61"/>
    <n v="0.39569909538168546"/>
    <s v="United States"/>
    <x v="3"/>
    <x v="47"/>
    <s v="Salem"/>
    <n v="3079"/>
    <x v="163"/>
    <x v="5"/>
    <s v="2015"/>
    <d v="2015-06-17T00:00:00"/>
    <n v="797.85599999999999"/>
    <n v="6"/>
    <n v="2016.32"/>
    <n v="90361"/>
    <x v="0"/>
    <x v="5"/>
  </r>
  <r>
    <n v="21949"/>
    <s v="Not Specified"/>
    <n v="0.02"/>
    <n v="70.98"/>
    <n v="46.74"/>
    <n v="738"/>
    <x v="0"/>
    <s v="Peggy Rowe"/>
    <s v="Delivery Truck"/>
    <x v="2"/>
    <x v="2"/>
    <s v="Bookcases"/>
    <s v="Jumbo Box"/>
    <x v="109"/>
    <n v="0.56000000000000005"/>
    <n v="-0.56823645697159075"/>
    <s v="United States"/>
    <x v="3"/>
    <x v="36"/>
    <s v="Cranford"/>
    <n v="7016"/>
    <x v="163"/>
    <x v="5"/>
    <s v="2015"/>
    <d v="2015-06-16T00:00:00"/>
    <n v="-178.21600000000001"/>
    <n v="4"/>
    <n v="313.63"/>
    <n v="90361"/>
    <x v="0"/>
    <x v="5"/>
  </r>
  <r>
    <n v="21951"/>
    <s v="Not Specified"/>
    <n v="0.04"/>
    <n v="27.48"/>
    <n v="4"/>
    <n v="741"/>
    <x v="0"/>
    <s v="Stacey Hale"/>
    <s v="Regular Air"/>
    <x v="2"/>
    <x v="1"/>
    <s v="Computer Peripherals"/>
    <s v="Small Box"/>
    <x v="659"/>
    <n v="0.75"/>
    <n v="-6.7114837475136579E-2"/>
    <s v="United States"/>
    <x v="3"/>
    <x v="36"/>
    <s v="Summit"/>
    <n v="7901"/>
    <x v="163"/>
    <x v="5"/>
    <s v="2015"/>
    <d v="2015-06-17T00:00:00"/>
    <n v="-26.655999999999999"/>
    <n v="15"/>
    <n v="397.17"/>
    <n v="90361"/>
    <x v="0"/>
    <x v="5"/>
  </r>
  <r>
    <n v="20036"/>
    <s v="Critical"/>
    <n v="0.09"/>
    <n v="5.98"/>
    <n v="1.49"/>
    <n v="1860"/>
    <x v="0"/>
    <s v="Gina B Hess"/>
    <s v="Regular Air"/>
    <x v="1"/>
    <x v="0"/>
    <s v="Binders and Binder Accessories"/>
    <s v="Small Box"/>
    <x v="520"/>
    <n v="0.39"/>
    <n v="0.47230988932524098"/>
    <s v="United States"/>
    <x v="3"/>
    <x v="35"/>
    <s v="Webster"/>
    <n v="1570"/>
    <x v="163"/>
    <x v="5"/>
    <s v="2015"/>
    <d v="2015-06-17T00:00:00"/>
    <n v="13.2294"/>
    <n v="5"/>
    <n v="28.01"/>
    <n v="86846"/>
    <x v="0"/>
    <x v="5"/>
  </r>
  <r>
    <n v="26331"/>
    <s v="Not Specified"/>
    <n v="0"/>
    <n v="1.48"/>
    <n v="0.7"/>
    <n v="2183"/>
    <x v="0"/>
    <s v="Sheryl Reese"/>
    <s v="Regular Air"/>
    <x v="1"/>
    <x v="0"/>
    <s v="Rubber Bands"/>
    <s v="Wrap Bag"/>
    <x v="30"/>
    <n v="0.37"/>
    <n v="-10.512318840579709"/>
    <s v="United States"/>
    <x v="2"/>
    <x v="33"/>
    <s v="Owensboro"/>
    <n v="42301"/>
    <x v="163"/>
    <x v="5"/>
    <s v="2015"/>
    <d v="2015-06-17T00:00:00"/>
    <n v="-203.09799999999998"/>
    <n v="12"/>
    <n v="19.32"/>
    <n v="91571"/>
    <x v="0"/>
    <x v="5"/>
  </r>
  <r>
    <n v="21102"/>
    <s v="Not Specified"/>
    <n v="0.04"/>
    <n v="6.48"/>
    <n v="9.5399999999999991"/>
    <n v="2512"/>
    <x v="0"/>
    <s v="Frances Holt"/>
    <s v="Regular Air"/>
    <x v="1"/>
    <x v="0"/>
    <s v="Paper"/>
    <s v="Small Box"/>
    <x v="707"/>
    <n v="0.37"/>
    <n v="-1.7862646566164155"/>
    <s v="United States"/>
    <x v="3"/>
    <x v="35"/>
    <s v="Cambridge"/>
    <n v="2138"/>
    <x v="163"/>
    <x v="5"/>
    <s v="2015"/>
    <d v="2015-06-17T00:00:00"/>
    <n v="-223.94400000000002"/>
    <n v="19"/>
    <n v="125.37"/>
    <n v="87030"/>
    <x v="0"/>
    <x v="5"/>
  </r>
  <r>
    <n v="20669"/>
    <s v="Critical"/>
    <n v="0.1"/>
    <n v="7.64"/>
    <n v="5.83"/>
    <n v="1038"/>
    <x v="0"/>
    <s v="Jon Hale"/>
    <s v="Regular Air"/>
    <x v="3"/>
    <x v="0"/>
    <s v="Paper"/>
    <s v="Wrap Bag"/>
    <x v="47"/>
    <n v="0.36"/>
    <n v="-10.243582317073169"/>
    <s v="United States"/>
    <x v="2"/>
    <x v="9"/>
    <s v="Belle Glade"/>
    <n v="33430"/>
    <x v="164"/>
    <x v="5"/>
    <s v="2015"/>
    <d v="2015-06-17T00:00:00"/>
    <n v="-403.18739999999997"/>
    <n v="5"/>
    <n v="39.36"/>
    <n v="90641"/>
    <x v="0"/>
    <x v="5"/>
  </r>
  <r>
    <n v="18460"/>
    <s v="High"/>
    <n v="0.04"/>
    <n v="119.99"/>
    <n v="14"/>
    <n v="1492"/>
    <x v="0"/>
    <s v="Don Beard"/>
    <s v="Delivery Truck"/>
    <x v="3"/>
    <x v="1"/>
    <s v="Office Machines"/>
    <s v="Jumbo Drum"/>
    <x v="683"/>
    <n v="0.36"/>
    <n v="0.69"/>
    <s v="United States"/>
    <x v="0"/>
    <x v="10"/>
    <s v="Ozark"/>
    <n v="65721"/>
    <x v="164"/>
    <x v="5"/>
    <s v="2015"/>
    <d v="2015-06-18T00:00:00"/>
    <n v="509.95830000000001"/>
    <n v="6"/>
    <n v="739.07"/>
    <n v="88004"/>
    <x v="0"/>
    <x v="5"/>
  </r>
  <r>
    <n v="21511"/>
    <s v="Medium"/>
    <n v="0.06"/>
    <n v="146.34"/>
    <n v="43.75"/>
    <n v="2355"/>
    <x v="1"/>
    <s v="Clyde Burnett"/>
    <s v="Delivery Truck"/>
    <x v="2"/>
    <x v="2"/>
    <s v="Tables"/>
    <s v="Jumbo Box"/>
    <x v="33"/>
    <n v="0.65"/>
    <n v="-5.1863772629034882E-2"/>
    <s v="United States"/>
    <x v="1"/>
    <x v="7"/>
    <s v="Coachella"/>
    <n v="92236"/>
    <x v="164"/>
    <x v="5"/>
    <s v="2015"/>
    <d v="2015-06-18T00:00:00"/>
    <n v="-89.27"/>
    <n v="12"/>
    <n v="1721.24"/>
    <n v="91306"/>
    <x v="0"/>
    <x v="5"/>
  </r>
  <r>
    <n v="18147"/>
    <s v="Critical"/>
    <n v="0.03"/>
    <n v="41.32"/>
    <n v="58.66"/>
    <n v="2677"/>
    <x v="1"/>
    <s v="Geoffrey Rivera"/>
    <s v="Express Air"/>
    <x v="0"/>
    <x v="2"/>
    <s v="Office Furnishings"/>
    <s v="Medium Box"/>
    <x v="887"/>
    <n v="0.76"/>
    <n v="-7.8269372957759931E-2"/>
    <s v="United States"/>
    <x v="2"/>
    <x v="25"/>
    <s v="Winchester"/>
    <n v="22601"/>
    <x v="164"/>
    <x v="5"/>
    <s v="2015"/>
    <d v="2015-06-17T00:00:00"/>
    <n v="-32.816000000000003"/>
    <n v="10"/>
    <n v="419.27"/>
    <n v="86633"/>
    <x v="0"/>
    <x v="5"/>
  </r>
  <r>
    <n v="18148"/>
    <s v="Critical"/>
    <n v="0"/>
    <n v="6.88"/>
    <n v="2"/>
    <n v="2677"/>
    <x v="1"/>
    <s v="Geoffrey Rivera"/>
    <s v="Regular Air"/>
    <x v="0"/>
    <x v="0"/>
    <s v="Paper"/>
    <s v="Wrap Bag"/>
    <x v="273"/>
    <n v="0.39"/>
    <n v="-0.43361111111111111"/>
    <s v="United States"/>
    <x v="2"/>
    <x v="25"/>
    <s v="Winchester"/>
    <n v="22601"/>
    <x v="164"/>
    <x v="5"/>
    <s v="2015"/>
    <d v="2015-06-16T00:00:00"/>
    <n v="-15.61"/>
    <n v="5"/>
    <n v="36"/>
    <n v="86633"/>
    <x v="0"/>
    <x v="5"/>
  </r>
  <r>
    <n v="21399"/>
    <s v="Critical"/>
    <n v="0"/>
    <n v="40.479999999999997"/>
    <n v="19.989999999999998"/>
    <n v="2720"/>
    <x v="0"/>
    <s v="Donna Block"/>
    <s v="Regular Air"/>
    <x v="0"/>
    <x v="1"/>
    <s v="Computer Peripherals"/>
    <s v="Small Box"/>
    <x v="656"/>
    <n v="0.77"/>
    <n v="-9.6750330250990765E-2"/>
    <s v="United States"/>
    <x v="2"/>
    <x v="3"/>
    <s v="Dalton"/>
    <n v="30721"/>
    <x v="164"/>
    <x v="5"/>
    <s v="2015"/>
    <d v="2015-06-17T00:00:00"/>
    <n v="-25.634"/>
    <n v="6"/>
    <n v="264.95"/>
    <n v="88766"/>
    <x v="0"/>
    <x v="5"/>
  </r>
  <r>
    <n v="24512"/>
    <s v="High"/>
    <n v="0.1"/>
    <n v="1.68"/>
    <n v="1.57"/>
    <n v="283"/>
    <x v="0"/>
    <s v="Pauline Boyette"/>
    <s v="Regular Air"/>
    <x v="3"/>
    <x v="0"/>
    <s v="Pens &amp; Art Supplies"/>
    <s v="Wrap Bag"/>
    <x v="180"/>
    <n v="0.59"/>
    <n v="-0.61838588989845"/>
    <s v="United States"/>
    <x v="3"/>
    <x v="36"/>
    <s v="Newark"/>
    <n v="7101"/>
    <x v="165"/>
    <x v="5"/>
    <s v="2015"/>
    <d v="2015-06-18T00:00:00"/>
    <n v="-11.57"/>
    <n v="11"/>
    <n v="18.71"/>
    <n v="89293"/>
    <x v="0"/>
    <x v="5"/>
  </r>
  <r>
    <n v="19168"/>
    <s v="Low"/>
    <n v="0"/>
    <n v="4.13"/>
    <n v="5.34"/>
    <n v="286"/>
    <x v="1"/>
    <s v="Virginia Gay"/>
    <s v="Regular Air"/>
    <x v="0"/>
    <x v="0"/>
    <s v="Binders and Binder Accessories"/>
    <s v="Small Box"/>
    <x v="888"/>
    <n v="0.38"/>
    <n v="-1.5108669108669108"/>
    <s v="United States"/>
    <x v="0"/>
    <x v="38"/>
    <s v="Shawnee"/>
    <n v="66203"/>
    <x v="165"/>
    <x v="5"/>
    <s v="2015"/>
    <d v="2015-06-21T00:00:00"/>
    <n v="-61.870000000000005"/>
    <n v="9"/>
    <n v="40.950000000000003"/>
    <n v="89761"/>
    <x v="0"/>
    <x v="5"/>
  </r>
  <r>
    <n v="19169"/>
    <s v="Low"/>
    <n v="0.1"/>
    <n v="130.97999999999999"/>
    <n v="54.74"/>
    <n v="286"/>
    <x v="1"/>
    <s v="Virginia Gay"/>
    <s v="Delivery Truck"/>
    <x v="0"/>
    <x v="2"/>
    <s v="Bookcases"/>
    <s v="Jumbo Box"/>
    <x v="454"/>
    <n v="0.69"/>
    <n v="-0.45879227847334586"/>
    <s v="United States"/>
    <x v="0"/>
    <x v="38"/>
    <s v="Shawnee"/>
    <n v="66203"/>
    <x v="165"/>
    <x v="5"/>
    <s v="2015"/>
    <d v="2015-06-21T00:00:00"/>
    <n v="-530.24"/>
    <n v="9"/>
    <n v="1155.73"/>
    <n v="89761"/>
    <x v="0"/>
    <x v="5"/>
  </r>
  <r>
    <n v="18032"/>
    <s v="Not Specified"/>
    <n v="0.09"/>
    <n v="7.38"/>
    <n v="5.21"/>
    <n v="317"/>
    <x v="1"/>
    <s v="Katherine Kearney"/>
    <s v="Regular Air"/>
    <x v="3"/>
    <x v="2"/>
    <s v="Office Furnishings"/>
    <s v="Small Box"/>
    <x v="619"/>
    <n v="0.56000000000000005"/>
    <n v="-0.40811419984973712"/>
    <s v="United States"/>
    <x v="1"/>
    <x v="7"/>
    <s v="Lemon Grove"/>
    <n v="91945"/>
    <x v="165"/>
    <x v="5"/>
    <s v="2015"/>
    <d v="2015-06-18T00:00:00"/>
    <n v="-27.160000000000004"/>
    <n v="9"/>
    <n v="66.55"/>
    <n v="86041"/>
    <x v="0"/>
    <x v="5"/>
  </r>
  <r>
    <n v="18033"/>
    <s v="Not Specified"/>
    <n v="0.04"/>
    <n v="5.98"/>
    <n v="5.15"/>
    <n v="317"/>
    <x v="1"/>
    <s v="Katherine Kearney"/>
    <s v="Regular Air"/>
    <x v="3"/>
    <x v="0"/>
    <s v="Paper"/>
    <s v="Small Box"/>
    <x v="770"/>
    <n v="0.36"/>
    <n v="-0.50578799884046777"/>
    <s v="United States"/>
    <x v="1"/>
    <x v="7"/>
    <s v="Lemon Grove"/>
    <n v="91945"/>
    <x v="165"/>
    <x v="5"/>
    <s v="2015"/>
    <d v="2015-06-18T00:00:00"/>
    <n v="-52.344000000000008"/>
    <n v="17"/>
    <n v="103.49"/>
    <n v="86041"/>
    <x v="0"/>
    <x v="5"/>
  </r>
  <r>
    <n v="18034"/>
    <s v="Not Specified"/>
    <n v="0.04"/>
    <n v="15.42"/>
    <n v="10.68"/>
    <n v="317"/>
    <x v="1"/>
    <s v="Katherine Kearney"/>
    <s v="Regular Air"/>
    <x v="3"/>
    <x v="0"/>
    <s v="Storage &amp; Organization"/>
    <s v="Small Box"/>
    <x v="718"/>
    <n v="0.57999999999999996"/>
    <n v="-0.62408159017587672"/>
    <s v="United States"/>
    <x v="1"/>
    <x v="7"/>
    <s v="Lemon Grove"/>
    <n v="91945"/>
    <x v="165"/>
    <x v="5"/>
    <s v="2015"/>
    <d v="2015-06-18T00:00:00"/>
    <n v="-119.93599999999999"/>
    <n v="12"/>
    <n v="192.18"/>
    <n v="86041"/>
    <x v="0"/>
    <x v="5"/>
  </r>
  <r>
    <n v="24869"/>
    <s v="Low"/>
    <n v="0.03"/>
    <n v="51.75"/>
    <n v="19.989999999999998"/>
    <n v="646"/>
    <x v="0"/>
    <s v="Robin High"/>
    <s v="Regular Air"/>
    <x v="3"/>
    <x v="2"/>
    <s v="Office Furnishings"/>
    <s v="Small Box"/>
    <x v="889"/>
    <n v="0.55000000000000004"/>
    <n v="0.31929751712851584"/>
    <s v="United States"/>
    <x v="0"/>
    <x v="11"/>
    <s v="Shakopee"/>
    <n v="55379"/>
    <x v="165"/>
    <x v="5"/>
    <s v="2015"/>
    <d v="2015-06-22T00:00:00"/>
    <n v="261.44400000000002"/>
    <n v="16"/>
    <n v="818.81"/>
    <n v="90735"/>
    <x v="0"/>
    <x v="5"/>
  </r>
  <r>
    <n v="21345"/>
    <s v="Medium"/>
    <n v="0.09"/>
    <n v="2.6"/>
    <n v="2.4"/>
    <n v="907"/>
    <x v="1"/>
    <s v="Rachel Casey"/>
    <s v="Regular Air"/>
    <x v="1"/>
    <x v="0"/>
    <s v="Pens &amp; Art Supplies"/>
    <s v="Wrap Bag"/>
    <x v="103"/>
    <n v="0.57999999999999996"/>
    <n v="34.900976993381654"/>
    <s v="United States"/>
    <x v="2"/>
    <x v="33"/>
    <s v="Henderson"/>
    <n v="42420"/>
    <x v="165"/>
    <x v="5"/>
    <s v="2015"/>
    <d v="2015-06-19T00:00:00"/>
    <n v="1107.4079999999999"/>
    <n v="12"/>
    <n v="31.73"/>
    <n v="86460"/>
    <x v="0"/>
    <x v="5"/>
  </r>
  <r>
    <n v="18829"/>
    <s v="Low"/>
    <n v="0.06"/>
    <n v="10.89"/>
    <n v="4.5"/>
    <n v="1189"/>
    <x v="1"/>
    <s v="Dwight Stephenson"/>
    <s v="Regular Air"/>
    <x v="2"/>
    <x v="0"/>
    <s v="Appliances"/>
    <s v="Small Box"/>
    <x v="246"/>
    <n v="0.59"/>
    <n v="-0.16817572997589073"/>
    <s v="United States"/>
    <x v="1"/>
    <x v="7"/>
    <s v="Huntington Beach"/>
    <n v="92646"/>
    <x v="165"/>
    <x v="5"/>
    <s v="2015"/>
    <d v="2015-06-22T00:00:00"/>
    <n v="-25.112000000000002"/>
    <n v="14"/>
    <n v="149.32"/>
    <n v="87584"/>
    <x v="0"/>
    <x v="5"/>
  </r>
  <r>
    <n v="18830"/>
    <s v="Low"/>
    <n v="0.03"/>
    <n v="10.64"/>
    <n v="5.16"/>
    <n v="1189"/>
    <x v="1"/>
    <s v="Dwight Stephenson"/>
    <s v="Regular Air"/>
    <x v="2"/>
    <x v="2"/>
    <s v="Office Furnishings"/>
    <s v="Small Box"/>
    <x v="594"/>
    <n v="0.56999999999999995"/>
    <n v="9.8163945539800027E-2"/>
    <s v="United States"/>
    <x v="1"/>
    <x v="7"/>
    <s v="Huntington Beach"/>
    <n v="92646"/>
    <x v="165"/>
    <x v="5"/>
    <s v="2015"/>
    <d v="2015-06-22T00:00:00"/>
    <n v="17.376000000000001"/>
    <n v="16"/>
    <n v="177.01"/>
    <n v="87584"/>
    <x v="0"/>
    <x v="5"/>
  </r>
  <r>
    <n v="18831"/>
    <s v="Low"/>
    <n v="0.03"/>
    <n v="7.96"/>
    <n v="4.95"/>
    <n v="1189"/>
    <x v="1"/>
    <s v="Dwight Stephenson"/>
    <s v="Regular Air"/>
    <x v="2"/>
    <x v="2"/>
    <s v="Office Furnishings"/>
    <s v="Small Box"/>
    <x v="261"/>
    <n v="0.41"/>
    <n v="0.69"/>
    <s v="United States"/>
    <x v="1"/>
    <x v="7"/>
    <s v="Huntington Beach"/>
    <n v="92646"/>
    <x v="165"/>
    <x v="5"/>
    <s v="2015"/>
    <d v="2015-06-19T00:00:00"/>
    <n v="24.260399999999997"/>
    <n v="4"/>
    <n v="35.159999999999997"/>
    <n v="87584"/>
    <x v="0"/>
    <x v="5"/>
  </r>
  <r>
    <n v="830"/>
    <s v="Low"/>
    <n v="0.03"/>
    <n v="10.64"/>
    <n v="5.16"/>
    <n v="1193"/>
    <x v="1"/>
    <s v="Louis Parrish"/>
    <s v="Regular Air"/>
    <x v="2"/>
    <x v="2"/>
    <s v="Office Furnishings"/>
    <s v="Small Box"/>
    <x v="594"/>
    <n v="0.56999999999999995"/>
    <n v="2.0775941230486684E-2"/>
    <s v="United States"/>
    <x v="3"/>
    <x v="32"/>
    <s v="Washington"/>
    <n v="20016"/>
    <x v="165"/>
    <x v="5"/>
    <s v="2015"/>
    <d v="2015-06-22T00:00:00"/>
    <n v="14.48"/>
    <n v="63"/>
    <n v="696.96"/>
    <n v="5984"/>
    <x v="0"/>
    <x v="5"/>
  </r>
  <r>
    <n v="831"/>
    <s v="Low"/>
    <n v="0.03"/>
    <n v="7.96"/>
    <n v="4.95"/>
    <n v="1193"/>
    <x v="1"/>
    <s v="Louis Parrish"/>
    <s v="Regular Air"/>
    <x v="2"/>
    <x v="2"/>
    <s v="Office Furnishings"/>
    <s v="Small Box"/>
    <x v="261"/>
    <n v="0.41"/>
    <n v="0.14891908172143767"/>
    <s v="United States"/>
    <x v="3"/>
    <x v="32"/>
    <s v="Washington"/>
    <n v="20016"/>
    <x v="165"/>
    <x v="5"/>
    <s v="2015"/>
    <d v="2015-06-19T00:00:00"/>
    <n v="22.25"/>
    <n v="17"/>
    <n v="149.41"/>
    <n v="5984"/>
    <x v="0"/>
    <x v="5"/>
  </r>
  <r>
    <n v="25999"/>
    <s v="Critical"/>
    <n v="0.04"/>
    <n v="33.89"/>
    <n v="5.0999999999999996"/>
    <n v="3096"/>
    <x v="1"/>
    <s v="Mike Howard"/>
    <s v="Express Air"/>
    <x v="2"/>
    <x v="0"/>
    <s v="Storage &amp; Organization"/>
    <s v="Small Box"/>
    <x v="88"/>
    <n v="0.6"/>
    <n v="0.36341184086042921"/>
    <s v="United States"/>
    <x v="3"/>
    <x v="28"/>
    <s v="Hilliard"/>
    <n v="43026"/>
    <x v="165"/>
    <x v="5"/>
    <s v="2015"/>
    <d v="2015-06-18T00:00:00"/>
    <n v="72.984000000000009"/>
    <n v="6"/>
    <n v="200.83"/>
    <n v="86222"/>
    <x v="0"/>
    <x v="5"/>
  </r>
  <r>
    <n v="22503"/>
    <s v="Low"/>
    <n v="0"/>
    <n v="11.7"/>
    <n v="6.96"/>
    <n v="3098"/>
    <x v="1"/>
    <s v="Lorraine Boykin"/>
    <s v="Express Air"/>
    <x v="2"/>
    <x v="0"/>
    <s v="Appliances"/>
    <s v="Medium Box"/>
    <x v="243"/>
    <n v="0.5"/>
    <n v="-8.5412711671349395E-2"/>
    <s v="United States"/>
    <x v="3"/>
    <x v="8"/>
    <s v="Shirley"/>
    <n v="11967"/>
    <x v="165"/>
    <x v="5"/>
    <s v="2015"/>
    <d v="2015-06-19T00:00:00"/>
    <n v="-11.248000000000001"/>
    <n v="10"/>
    <n v="131.69"/>
    <n v="89315"/>
    <x v="0"/>
    <x v="5"/>
  </r>
  <r>
    <n v="22470"/>
    <s v="Low"/>
    <n v="0.1"/>
    <n v="39.979999999999997"/>
    <n v="4"/>
    <n v="152"/>
    <x v="1"/>
    <s v="Kent Kerr"/>
    <s v="Regular Air"/>
    <x v="0"/>
    <x v="1"/>
    <s v="Computer Peripherals"/>
    <s v="Small Box"/>
    <x v="627"/>
    <n v="0.7"/>
    <n v="0.46629388008698358"/>
    <s v="United States"/>
    <x v="2"/>
    <x v="34"/>
    <s v="Knoxville"/>
    <n v="37918"/>
    <x v="166"/>
    <x v="5"/>
    <s v="2015"/>
    <d v="2015-06-22T00:00:00"/>
    <n v="360.24"/>
    <n v="21"/>
    <n v="772.56"/>
    <n v="89525"/>
    <x v="0"/>
    <x v="5"/>
  </r>
  <r>
    <n v="24638"/>
    <s v="Critical"/>
    <n v="0.04"/>
    <n v="15.98"/>
    <n v="4"/>
    <n v="395"/>
    <x v="1"/>
    <s v="Monica McCormick"/>
    <s v="Regular Air"/>
    <x v="3"/>
    <x v="1"/>
    <s v="Computer Peripherals"/>
    <s v="Small Box"/>
    <x v="607"/>
    <n v="0.37"/>
    <n v="-0.2973834958971977"/>
    <s v="United States"/>
    <x v="2"/>
    <x v="13"/>
    <s v="Albemarle"/>
    <n v="28001"/>
    <x v="166"/>
    <x v="5"/>
    <s v="2015"/>
    <d v="2015-06-19T00:00:00"/>
    <n v="-19.208000000000002"/>
    <n v="4"/>
    <n v="64.59"/>
    <n v="86384"/>
    <x v="0"/>
    <x v="5"/>
  </r>
  <r>
    <n v="24639"/>
    <s v="Critical"/>
    <n v="0.06"/>
    <n v="22.84"/>
    <n v="5.47"/>
    <n v="395"/>
    <x v="1"/>
    <s v="Monica McCormick"/>
    <s v="Regular Air"/>
    <x v="3"/>
    <x v="0"/>
    <s v="Paper"/>
    <s v="Small Box"/>
    <x v="890"/>
    <n v="0.39"/>
    <n v="1.6105987790622157E-2"/>
    <s v="United States"/>
    <x v="2"/>
    <x v="13"/>
    <s v="Albemarle"/>
    <n v="28001"/>
    <x v="166"/>
    <x v="5"/>
    <s v="2015"/>
    <d v="2015-06-20T00:00:00"/>
    <n v="7.4399999999999995"/>
    <n v="20"/>
    <n v="461.94"/>
    <n v="86384"/>
    <x v="0"/>
    <x v="5"/>
  </r>
  <r>
    <n v="64"/>
    <s v="Medium"/>
    <n v="0.08"/>
    <n v="124.49"/>
    <n v="51.94"/>
    <n v="553"/>
    <x v="1"/>
    <s v="Kristine Connolly"/>
    <s v="Delivery Truck"/>
    <x v="3"/>
    <x v="2"/>
    <s v="Tables"/>
    <s v="Jumbo Box"/>
    <x v="369"/>
    <n v="0.63"/>
    <n v="-7.3247386688175292E-2"/>
    <s v="United States"/>
    <x v="1"/>
    <x v="7"/>
    <s v="Los Angeles"/>
    <n v="90008"/>
    <x v="166"/>
    <x v="5"/>
    <s v="2015"/>
    <d v="2015-06-19T00:00:00"/>
    <n v="-500.38"/>
    <n v="56"/>
    <n v="6831.37"/>
    <n v="359"/>
    <x v="0"/>
    <x v="5"/>
  </r>
  <r>
    <n v="18064"/>
    <s v="Medium"/>
    <n v="0.08"/>
    <n v="124.49"/>
    <n v="51.94"/>
    <n v="555"/>
    <x v="1"/>
    <s v="Walter Young"/>
    <s v="Delivery Truck"/>
    <x v="3"/>
    <x v="2"/>
    <s v="Tables"/>
    <s v="Jumbo Box"/>
    <x v="369"/>
    <n v="0.63"/>
    <n v="-0.14649498782087317"/>
    <s v="United States"/>
    <x v="1"/>
    <x v="16"/>
    <s v="Pleasant Grove"/>
    <n v="84062"/>
    <x v="166"/>
    <x v="5"/>
    <s v="2015"/>
    <d v="2015-06-19T00:00:00"/>
    <n v="-250.19"/>
    <n v="14"/>
    <n v="1707.84"/>
    <n v="86192"/>
    <x v="0"/>
    <x v="5"/>
  </r>
  <r>
    <n v="24640"/>
    <s v="Low"/>
    <n v="0.09"/>
    <n v="30.98"/>
    <n v="6.5"/>
    <n v="1958"/>
    <x v="0"/>
    <s v="Vickie Martinez"/>
    <s v="Express Air"/>
    <x v="2"/>
    <x v="1"/>
    <s v="Computer Peripherals"/>
    <s v="Small Box"/>
    <x v="788"/>
    <n v="0.64"/>
    <n v="-0.2739062347068611"/>
    <s v="United States"/>
    <x v="1"/>
    <x v="14"/>
    <s v="West Linn"/>
    <n v="97068"/>
    <x v="166"/>
    <x v="5"/>
    <s v="2015"/>
    <d v="2015-06-22T00:00:00"/>
    <n v="-55.97"/>
    <n v="7"/>
    <n v="204.34"/>
    <n v="89819"/>
    <x v="0"/>
    <x v="5"/>
  </r>
  <r>
    <n v="20006"/>
    <s v="Medium"/>
    <n v="0.1"/>
    <n v="10.48"/>
    <n v="2.89"/>
    <n v="2016"/>
    <x v="0"/>
    <s v="Wayne Bean"/>
    <s v="Regular Air"/>
    <x v="3"/>
    <x v="0"/>
    <s v="Pens &amp; Art Supplies"/>
    <s v="Small Pack"/>
    <x v="321"/>
    <n v="0.6"/>
    <n v="-0.22099776619508563"/>
    <s v="United States"/>
    <x v="0"/>
    <x v="26"/>
    <s v="Southgate"/>
    <n v="48195"/>
    <x v="166"/>
    <x v="5"/>
    <s v="2015"/>
    <d v="2015-06-19T00:00:00"/>
    <n v="-8.9039999999999999"/>
    <n v="4"/>
    <n v="40.29"/>
    <n v="86874"/>
    <x v="0"/>
    <x v="5"/>
  </r>
  <r>
    <n v="21200"/>
    <s v="Low"/>
    <n v="0.09"/>
    <n v="12.22"/>
    <n v="2.85"/>
    <n v="2954"/>
    <x v="0"/>
    <s v="William Sharma"/>
    <s v="Regular Air"/>
    <x v="2"/>
    <x v="2"/>
    <s v="Office Furnishings"/>
    <s v="Small Pack"/>
    <x v="666"/>
    <n v="0.55000000000000004"/>
    <n v="0.69"/>
    <s v="United States"/>
    <x v="0"/>
    <x v="11"/>
    <s v="Maplewood"/>
    <n v="55119"/>
    <x v="166"/>
    <x v="5"/>
    <s v="2015"/>
    <d v="2015-06-25T00:00:00"/>
    <n v="70.676699999999997"/>
    <n v="9"/>
    <n v="102.43"/>
    <n v="86427"/>
    <x v="0"/>
    <x v="5"/>
  </r>
  <r>
    <n v="21662"/>
    <s v="Critical"/>
    <n v="0.04"/>
    <n v="39.479999999999997"/>
    <n v="1.99"/>
    <n v="594"/>
    <x v="1"/>
    <s v="Charlie Moore"/>
    <s v="Regular Air"/>
    <x v="2"/>
    <x v="1"/>
    <s v="Computer Peripherals"/>
    <s v="Small Pack"/>
    <x v="407"/>
    <n v="0.54"/>
    <n v="0.69"/>
    <s v="United States"/>
    <x v="0"/>
    <x v="0"/>
    <s v="Anderson"/>
    <n v="46016"/>
    <x v="167"/>
    <x v="5"/>
    <s v="2015"/>
    <d v="2015-06-22T00:00:00"/>
    <n v="484.84919999999994"/>
    <n v="18"/>
    <n v="702.68"/>
    <n v="86311"/>
    <x v="0"/>
    <x v="5"/>
  </r>
  <r>
    <n v="21663"/>
    <s v="Critical"/>
    <n v="0.04"/>
    <n v="3.7"/>
    <n v="1.61"/>
    <n v="594"/>
    <x v="1"/>
    <s v="Charlie Moore"/>
    <s v="Regular Air"/>
    <x v="2"/>
    <x v="2"/>
    <s v="Office Furnishings"/>
    <s v="Wrap Bag"/>
    <x v="891"/>
    <n v="0.44"/>
    <n v="0.26769779892920881"/>
    <s v="United States"/>
    <x v="0"/>
    <x v="0"/>
    <s v="Anderson"/>
    <n v="46016"/>
    <x v="167"/>
    <x v="5"/>
    <s v="2015"/>
    <d v="2015-06-20T00:00:00"/>
    <n v="18"/>
    <n v="18"/>
    <n v="67.239999999999995"/>
    <n v="86311"/>
    <x v="0"/>
    <x v="5"/>
  </r>
  <r>
    <n v="18184"/>
    <s v="Not Specified"/>
    <n v="0.1"/>
    <n v="14.42"/>
    <n v="6.75"/>
    <n v="796"/>
    <x v="1"/>
    <s v="Amanda Conner"/>
    <s v="Regular Air"/>
    <x v="3"/>
    <x v="0"/>
    <s v="Appliances"/>
    <s v="Medium Box"/>
    <x v="117"/>
    <n v="0.52"/>
    <n v="-1.2978695932859909"/>
    <s v="United States"/>
    <x v="0"/>
    <x v="17"/>
    <s v="Papillion"/>
    <n v="68046"/>
    <x v="167"/>
    <x v="5"/>
    <s v="2015"/>
    <d v="2015-06-22T00:00:00"/>
    <n v="-20.103999999999999"/>
    <n v="1"/>
    <n v="15.49"/>
    <n v="86869"/>
    <x v="0"/>
    <x v="5"/>
  </r>
  <r>
    <n v="18886"/>
    <s v="High"/>
    <n v="0.1"/>
    <n v="550.98"/>
    <n v="45.7"/>
    <n v="1009"/>
    <x v="0"/>
    <s v="Kristin George"/>
    <s v="Delivery Truck"/>
    <x v="3"/>
    <x v="2"/>
    <s v="Tables"/>
    <s v="Jumbo Box"/>
    <x v="892"/>
    <n v="0.71"/>
    <n v="0.11754522758832626"/>
    <s v="United States"/>
    <x v="3"/>
    <x v="30"/>
    <s v="Saco"/>
    <n v="4072"/>
    <x v="167"/>
    <x v="5"/>
    <s v="2015"/>
    <d v="2015-06-21T00:00:00"/>
    <n v="818.54617499999995"/>
    <n v="14"/>
    <n v="6963.67"/>
    <n v="88372"/>
    <x v="0"/>
    <x v="5"/>
  </r>
  <r>
    <n v="23378"/>
    <s v="High"/>
    <n v="0.09"/>
    <n v="40.98"/>
    <n v="6.5"/>
    <n v="1956"/>
    <x v="0"/>
    <s v="Justin Frank"/>
    <s v="Regular Air"/>
    <x v="2"/>
    <x v="1"/>
    <s v="Computer Peripherals"/>
    <s v="Small Box"/>
    <x v="130"/>
    <n v="0.74"/>
    <n v="-6.7270487742833812E-2"/>
    <s v="United States"/>
    <x v="1"/>
    <x v="1"/>
    <s v="Louisville"/>
    <n v="80027"/>
    <x v="167"/>
    <x v="5"/>
    <s v="2015"/>
    <d v="2015-06-21T00:00:00"/>
    <n v="-50.244999999999997"/>
    <n v="19"/>
    <n v="746.91"/>
    <n v="89820"/>
    <x v="0"/>
    <x v="5"/>
  </r>
  <r>
    <n v="23053"/>
    <s v="Not Specified"/>
    <n v="0.06"/>
    <n v="4.9800000000000004"/>
    <n v="4.62"/>
    <n v="2323"/>
    <x v="1"/>
    <s v="Emma Buckley"/>
    <s v="Express Air"/>
    <x v="0"/>
    <x v="1"/>
    <s v="Computer Peripherals"/>
    <s v="Small Pack"/>
    <x v="395"/>
    <n v="0.64"/>
    <n v="-0.69708311822405777"/>
    <s v="United States"/>
    <x v="1"/>
    <x v="7"/>
    <s v="Coachella"/>
    <n v="92236"/>
    <x v="167"/>
    <x v="5"/>
    <s v="2015"/>
    <d v="2015-06-19T00:00:00"/>
    <n v="-27.004999999999999"/>
    <n v="7"/>
    <n v="38.74"/>
    <n v="88722"/>
    <x v="0"/>
    <x v="5"/>
  </r>
  <r>
    <n v="23706"/>
    <s v="Not Specified"/>
    <n v="0.05"/>
    <n v="4.0599999999999996"/>
    <n v="6.89"/>
    <n v="3138"/>
    <x v="0"/>
    <s v="Herbert Donnelly Swanson"/>
    <s v="Express Air"/>
    <x v="3"/>
    <x v="0"/>
    <s v="Appliances"/>
    <s v="Small Box"/>
    <x v="417"/>
    <n v="0.6"/>
    <n v="-1.3269417737928055"/>
    <s v="United States"/>
    <x v="3"/>
    <x v="47"/>
    <s v="Londonderry"/>
    <n v="3053"/>
    <x v="167"/>
    <x v="5"/>
    <s v="2015"/>
    <d v="2015-06-21T00:00:00"/>
    <n v="-122.83499999999999"/>
    <n v="22"/>
    <n v="92.57"/>
    <n v="86796"/>
    <x v="0"/>
    <x v="5"/>
  </r>
  <r>
    <n v="19374"/>
    <s v="Not Specified"/>
    <n v="7.0000000000000007E-2"/>
    <n v="280.98"/>
    <n v="57"/>
    <n v="3167"/>
    <x v="1"/>
    <s v="Ray Silverman"/>
    <s v="Delivery Truck"/>
    <x v="3"/>
    <x v="2"/>
    <s v="Chairs &amp; Chairmats"/>
    <s v="Jumbo Drum"/>
    <x v="276"/>
    <n v="0.78"/>
    <n v="-7.2141106180190567E-2"/>
    <s v="United States"/>
    <x v="2"/>
    <x v="9"/>
    <s v="Ponte Vedra Beach"/>
    <n v="32004"/>
    <x v="167"/>
    <x v="5"/>
    <s v="2015"/>
    <d v="2015-06-20T00:00:00"/>
    <n v="-283.9914"/>
    <n v="14"/>
    <n v="3936.61"/>
    <n v="86491"/>
    <x v="0"/>
    <x v="5"/>
  </r>
  <r>
    <n v="19375"/>
    <s v="Not Specified"/>
    <n v="0"/>
    <n v="4.9800000000000004"/>
    <n v="7.44"/>
    <n v="3167"/>
    <x v="1"/>
    <s v="Ray Silverman"/>
    <s v="Regular Air"/>
    <x v="3"/>
    <x v="0"/>
    <s v="Paper"/>
    <s v="Small Box"/>
    <x v="690"/>
    <n v="0.36"/>
    <n v="-2.4944706933980334"/>
    <s v="United States"/>
    <x v="2"/>
    <x v="9"/>
    <s v="Ponte Vedra Beach"/>
    <n v="32004"/>
    <x v="167"/>
    <x v="5"/>
    <s v="2015"/>
    <d v="2015-06-21T00:00:00"/>
    <n v="-195.34200000000001"/>
    <n v="15"/>
    <n v="78.31"/>
    <n v="86491"/>
    <x v="0"/>
    <x v="5"/>
  </r>
  <r>
    <n v="19376"/>
    <s v="Not Specified"/>
    <n v="0.1"/>
    <n v="3.98"/>
    <n v="0.83"/>
    <n v="3167"/>
    <x v="1"/>
    <s v="Ray Silverman"/>
    <s v="Regular Air"/>
    <x v="3"/>
    <x v="0"/>
    <s v="Pens &amp; Art Supplies"/>
    <s v="Wrap Bag"/>
    <x v="864"/>
    <n v="0.51"/>
    <n v="-2.112793217145549"/>
    <s v="United States"/>
    <x v="2"/>
    <x v="9"/>
    <s v="Ponte Vedra Beach"/>
    <n v="32004"/>
    <x v="167"/>
    <x v="5"/>
    <s v="2015"/>
    <d v="2015-06-21T00:00:00"/>
    <n v="-89.70920000000001"/>
    <n v="11"/>
    <n v="42.46"/>
    <n v="86491"/>
    <x v="0"/>
    <x v="5"/>
  </r>
  <r>
    <n v="914"/>
    <s v="Critical"/>
    <n v="0.02"/>
    <n v="1360.14"/>
    <n v="14.7"/>
    <n v="491"/>
    <x v="1"/>
    <s v="Toni Swanson"/>
    <s v="Delivery Truck"/>
    <x v="2"/>
    <x v="1"/>
    <s v="Office Machines"/>
    <s v="Jumbo Drum"/>
    <x v="861"/>
    <n v="0.59"/>
    <n v="6.4037940550542141E-2"/>
    <s v="United States"/>
    <x v="3"/>
    <x v="8"/>
    <s v="New York City"/>
    <n v="10154"/>
    <x v="168"/>
    <x v="5"/>
    <s v="2015"/>
    <d v="2015-06-22T00:00:00"/>
    <n v="2028.12"/>
    <n v="22"/>
    <n v="31670.6"/>
    <n v="6562"/>
    <x v="0"/>
    <x v="5"/>
  </r>
  <r>
    <n v="6046"/>
    <s v="Not Specified"/>
    <n v="0.02"/>
    <n v="9.06"/>
    <n v="9.86"/>
    <n v="491"/>
    <x v="1"/>
    <s v="Toni Swanson"/>
    <s v="Regular Air"/>
    <x v="2"/>
    <x v="0"/>
    <s v="Paper"/>
    <s v="Small Box"/>
    <x v="726"/>
    <n v="0.4"/>
    <n v="-0.26482361771328494"/>
    <s v="United States"/>
    <x v="3"/>
    <x v="8"/>
    <s v="New York City"/>
    <n v="10154"/>
    <x v="168"/>
    <x v="5"/>
    <s v="2015"/>
    <d v="2015-06-22T00:00:00"/>
    <n v="-63.51"/>
    <n v="24"/>
    <n v="239.82"/>
    <n v="42852"/>
    <x v="0"/>
    <x v="5"/>
  </r>
  <r>
    <n v="18914"/>
    <s v="Critical"/>
    <n v="0.02"/>
    <n v="1360.14"/>
    <n v="14.7"/>
    <n v="494"/>
    <x v="1"/>
    <s v="Jimmy Alston Holder"/>
    <s v="Delivery Truck"/>
    <x v="2"/>
    <x v="1"/>
    <s v="Office Machines"/>
    <s v="Jumbo Drum"/>
    <x v="861"/>
    <n v="0.59"/>
    <n v="0.35220852474807346"/>
    <s v="United States"/>
    <x v="1"/>
    <x v="6"/>
    <s v="Seattle"/>
    <n v="98115"/>
    <x v="168"/>
    <x v="5"/>
    <s v="2015"/>
    <d v="2015-06-22T00:00:00"/>
    <n v="3042.18"/>
    <n v="6"/>
    <n v="8637.44"/>
    <n v="88908"/>
    <x v="0"/>
    <x v="5"/>
  </r>
  <r>
    <n v="24046"/>
    <s v="Not Specified"/>
    <n v="0.02"/>
    <n v="9.06"/>
    <n v="9.86"/>
    <n v="494"/>
    <x v="1"/>
    <s v="Jimmy Alston Holder"/>
    <s v="Regular Air"/>
    <x v="2"/>
    <x v="0"/>
    <s v="Paper"/>
    <s v="Small Box"/>
    <x v="726"/>
    <n v="0.4"/>
    <n v="-0.52969140950792326"/>
    <s v="United States"/>
    <x v="1"/>
    <x v="6"/>
    <s v="Seattle"/>
    <n v="98115"/>
    <x v="168"/>
    <x v="5"/>
    <s v="2015"/>
    <d v="2015-06-22T00:00:00"/>
    <n v="-31.754999999999999"/>
    <n v="6"/>
    <n v="59.95"/>
    <n v="88908"/>
    <x v="0"/>
    <x v="5"/>
  </r>
  <r>
    <n v="19470"/>
    <s v="Critical"/>
    <n v="0.06"/>
    <n v="47.98"/>
    <n v="3.61"/>
    <n v="896"/>
    <x v="1"/>
    <s v="Jennifer Siegel"/>
    <s v="Regular Air"/>
    <x v="3"/>
    <x v="1"/>
    <s v="Computer Peripherals"/>
    <s v="Small Pack"/>
    <x v="405"/>
    <n v="0.71"/>
    <n v="6.9454102920723224E-2"/>
    <s v="United States"/>
    <x v="0"/>
    <x v="19"/>
    <s v="Denton"/>
    <n v="76201"/>
    <x v="168"/>
    <x v="5"/>
    <s v="2015"/>
    <d v="2015-06-22T00:00:00"/>
    <n v="35.954999999999998"/>
    <n v="11"/>
    <n v="517.67999999999995"/>
    <n v="90167"/>
    <x v="0"/>
    <x v="5"/>
  </r>
  <r>
    <n v="18212"/>
    <s v="High"/>
    <n v="0.09"/>
    <n v="175.99"/>
    <n v="4.99"/>
    <n v="1123"/>
    <x v="1"/>
    <s v="Peggy Lanier"/>
    <s v="Regular Air"/>
    <x v="0"/>
    <x v="1"/>
    <s v="Telephones and Communication"/>
    <s v="Small Box"/>
    <x v="404"/>
    <n v="0.59"/>
    <n v="0.69000000000000006"/>
    <s v="United States"/>
    <x v="1"/>
    <x v="7"/>
    <s v="Roseville"/>
    <n v="95661"/>
    <x v="168"/>
    <x v="5"/>
    <s v="2015"/>
    <d v="2015-06-22T00:00:00"/>
    <n v="2169.7464"/>
    <n v="22"/>
    <n v="3144.56"/>
    <n v="87016"/>
    <x v="0"/>
    <x v="5"/>
  </r>
  <r>
    <n v="18211"/>
    <s v="High"/>
    <n v="0.09"/>
    <n v="160.97999999999999"/>
    <n v="35.020000000000003"/>
    <n v="1124"/>
    <x v="0"/>
    <s v="Randy Jiang"/>
    <s v="Delivery Truck"/>
    <x v="0"/>
    <x v="2"/>
    <s v="Bookcases"/>
    <s v="Jumbo Box"/>
    <x v="568"/>
    <n v="0.72"/>
    <n v="-8.6667269752960782E-2"/>
    <s v="United States"/>
    <x v="3"/>
    <x v="22"/>
    <s v="Norwich"/>
    <n v="6360"/>
    <x v="168"/>
    <x v="5"/>
    <s v="2015"/>
    <d v="2015-06-21T00:00:00"/>
    <n v="-229.93"/>
    <n v="18"/>
    <n v="2653.02"/>
    <n v="87016"/>
    <x v="0"/>
    <x v="5"/>
  </r>
  <r>
    <n v="23620"/>
    <s v="Not Specified"/>
    <n v="0.05"/>
    <n v="8.0399999999999991"/>
    <n v="8.94"/>
    <n v="1424"/>
    <x v="1"/>
    <s v="Robyn Zhou"/>
    <s v="Regular Air"/>
    <x v="1"/>
    <x v="0"/>
    <s v="Binders and Binder Accessories"/>
    <s v="Small Box"/>
    <x v="685"/>
    <n v="0.4"/>
    <n v="-1.3546044825313115"/>
    <s v="United States"/>
    <x v="1"/>
    <x v="1"/>
    <s v="Englewood"/>
    <n v="80112"/>
    <x v="168"/>
    <x v="5"/>
    <s v="2015"/>
    <d v="2015-06-22T00:00:00"/>
    <n v="-164.39479999999998"/>
    <n v="15"/>
    <n v="121.36"/>
    <n v="89449"/>
    <x v="0"/>
    <x v="5"/>
  </r>
  <r>
    <n v="18762"/>
    <s v="Low"/>
    <n v="7.0000000000000007E-2"/>
    <n v="10.98"/>
    <n v="4.8"/>
    <n v="1432"/>
    <x v="1"/>
    <s v="Kerry Green"/>
    <s v="Regular Air"/>
    <x v="3"/>
    <x v="0"/>
    <s v="Envelopes"/>
    <s v="Small Box"/>
    <x v="480"/>
    <n v="0.36"/>
    <n v="0.32031959324496095"/>
    <s v="United States"/>
    <x v="0"/>
    <x v="0"/>
    <s v="Indianapolis"/>
    <n v="46203"/>
    <x v="168"/>
    <x v="5"/>
    <s v="2015"/>
    <d v="2015-06-27T00:00:00"/>
    <n v="52.92"/>
    <n v="16"/>
    <n v="165.21"/>
    <n v="86827"/>
    <x v="0"/>
    <x v="5"/>
  </r>
  <r>
    <n v="20904"/>
    <s v="Critical"/>
    <n v="0.06"/>
    <n v="59.76"/>
    <n v="9.7100000000000009"/>
    <n v="2352"/>
    <x v="1"/>
    <s v="Kerry Beach"/>
    <s v="Regular Air"/>
    <x v="2"/>
    <x v="0"/>
    <s v="Storage &amp; Organization"/>
    <s v="Small Box"/>
    <x v="638"/>
    <n v="0.56999999999999995"/>
    <n v="0.69"/>
    <s v="United States"/>
    <x v="3"/>
    <x v="5"/>
    <s v="Cumberland"/>
    <n v="21501"/>
    <x v="168"/>
    <x v="5"/>
    <s v="2015"/>
    <d v="2015-06-23T00:00:00"/>
    <n v="756.67470000000003"/>
    <n v="18"/>
    <n v="1096.6300000000001"/>
    <n v="86165"/>
    <x v="0"/>
    <x v="5"/>
  </r>
  <r>
    <n v="20905"/>
    <s v="Critical"/>
    <n v="7.0000000000000007E-2"/>
    <n v="195.99"/>
    <n v="4.2"/>
    <n v="2352"/>
    <x v="1"/>
    <s v="Kerry Beach"/>
    <s v="Regular Air"/>
    <x v="2"/>
    <x v="1"/>
    <s v="Telephones and Communication"/>
    <s v="Small Box"/>
    <x v="877"/>
    <n v="0.56000000000000005"/>
    <n v="-0.35174175789407075"/>
    <s v="United States"/>
    <x v="3"/>
    <x v="5"/>
    <s v="Cumberland"/>
    <n v="21501"/>
    <x v="168"/>
    <x v="5"/>
    <s v="2015"/>
    <d v="2015-06-23T00:00:00"/>
    <n v="-222.34299999999999"/>
    <n v="4"/>
    <n v="632.12"/>
    <n v="86165"/>
    <x v="0"/>
    <x v="5"/>
  </r>
  <r>
    <n v="23983"/>
    <s v="Not Specified"/>
    <n v="0.04"/>
    <n v="3.08"/>
    <n v="0.99"/>
    <n v="2487"/>
    <x v="1"/>
    <s v="Michelle Bryant Phillips"/>
    <s v="Regular Air"/>
    <x v="0"/>
    <x v="0"/>
    <s v="Labels"/>
    <s v="Small Box"/>
    <x v="204"/>
    <n v="0.37"/>
    <n v="5.9222114720110577"/>
    <s v="United States"/>
    <x v="2"/>
    <x v="3"/>
    <s v="Tucker"/>
    <n v="30084"/>
    <x v="168"/>
    <x v="5"/>
    <s v="2015"/>
    <d v="2015-06-21T00:00:00"/>
    <n v="257.08319999999998"/>
    <n v="14"/>
    <n v="43.41"/>
    <n v="91415"/>
    <x v="0"/>
    <x v="5"/>
  </r>
  <r>
    <n v="23984"/>
    <s v="Not Specified"/>
    <n v="0.1"/>
    <n v="2.78"/>
    <n v="1.25"/>
    <n v="2487"/>
    <x v="1"/>
    <s v="Michelle Bryant Phillips"/>
    <s v="Regular Air"/>
    <x v="0"/>
    <x v="0"/>
    <s v="Pens &amp; Art Supplies"/>
    <s v="Wrap Bag"/>
    <x v="114"/>
    <n v="0.59"/>
    <n v="1.6919431279620853E-2"/>
    <s v="United States"/>
    <x v="2"/>
    <x v="3"/>
    <s v="Tucker"/>
    <n v="30084"/>
    <x v="168"/>
    <x v="5"/>
    <s v="2015"/>
    <d v="2015-06-21T00:00:00"/>
    <n v="0.7854000000000001"/>
    <n v="18"/>
    <n v="46.42"/>
    <n v="91415"/>
    <x v="0"/>
    <x v="5"/>
  </r>
  <r>
    <n v="21760"/>
    <s v="Not Specified"/>
    <n v="0.02"/>
    <n v="25.38"/>
    <n v="8.99"/>
    <n v="648"/>
    <x v="0"/>
    <s v="Steve O'Brien"/>
    <s v="Regular Air"/>
    <x v="1"/>
    <x v="2"/>
    <s v="Office Furnishings"/>
    <s v="Small Pack"/>
    <x v="755"/>
    <n v="0.5"/>
    <n v="-0.30372324831427733"/>
    <s v="United States"/>
    <x v="0"/>
    <x v="12"/>
    <s v="Bolingbrook"/>
    <n v="60440"/>
    <x v="169"/>
    <x v="5"/>
    <s v="2015"/>
    <d v="2015-06-22T00:00:00"/>
    <n v="-10.36"/>
    <n v="1"/>
    <n v="34.11"/>
    <n v="91365"/>
    <x v="0"/>
    <x v="5"/>
  </r>
  <r>
    <n v="24629"/>
    <s v="Not Specified"/>
    <n v="0.09"/>
    <n v="6.48"/>
    <n v="9.68"/>
    <n v="792"/>
    <x v="0"/>
    <s v="Holly Pate"/>
    <s v="Regular Air"/>
    <x v="3"/>
    <x v="0"/>
    <s v="Paper"/>
    <s v="Small Box"/>
    <x v="893"/>
    <n v="0.36"/>
    <n v="-2.0432345876701361"/>
    <s v="United States"/>
    <x v="0"/>
    <x v="21"/>
    <s v="Mustang"/>
    <n v="73064"/>
    <x v="169"/>
    <x v="5"/>
    <s v="2015"/>
    <d v="2015-06-22T00:00:00"/>
    <n v="-204.16"/>
    <n v="16"/>
    <n v="99.92"/>
    <n v="88753"/>
    <x v="0"/>
    <x v="5"/>
  </r>
  <r>
    <n v="18497"/>
    <s v="High"/>
    <n v="0.03"/>
    <n v="15.28"/>
    <n v="1.99"/>
    <n v="2049"/>
    <x v="1"/>
    <s v="Kenneth Pollock"/>
    <s v="Regular Air"/>
    <x v="3"/>
    <x v="1"/>
    <s v="Computer Peripherals"/>
    <s v="Small Pack"/>
    <x v="155"/>
    <n v="0.42"/>
    <n v="-0.91650972575434742"/>
    <s v="United States"/>
    <x v="2"/>
    <x v="25"/>
    <s v="Harrisonburg"/>
    <n v="22801"/>
    <x v="169"/>
    <x v="5"/>
    <s v="2015"/>
    <d v="2015-06-23T00:00:00"/>
    <n v="-266.68600000000004"/>
    <n v="19"/>
    <n v="290.98"/>
    <n v="88220"/>
    <x v="0"/>
    <x v="5"/>
  </r>
  <r>
    <n v="18498"/>
    <s v="High"/>
    <n v="0.09"/>
    <n v="1.76"/>
    <n v="0.7"/>
    <n v="2049"/>
    <x v="1"/>
    <s v="Kenneth Pollock"/>
    <s v="Regular Air"/>
    <x v="3"/>
    <x v="0"/>
    <s v="Pens &amp; Art Supplies"/>
    <s v="Wrap Bag"/>
    <x v="894"/>
    <n v="0.56000000000000005"/>
    <n v="-0.56398713826366553"/>
    <s v="United States"/>
    <x v="2"/>
    <x v="25"/>
    <s v="Harrisonburg"/>
    <n v="22801"/>
    <x v="169"/>
    <x v="5"/>
    <s v="2015"/>
    <d v="2015-06-24T00:00:00"/>
    <n v="-12.277999999999999"/>
    <n v="13"/>
    <n v="21.77"/>
    <n v="88220"/>
    <x v="0"/>
    <x v="5"/>
  </r>
  <r>
    <n v="19934"/>
    <s v="High"/>
    <n v="0"/>
    <n v="90.48"/>
    <n v="19.989999999999998"/>
    <n v="2305"/>
    <x v="0"/>
    <s v="Pat Kinney"/>
    <s v="Regular Air"/>
    <x v="0"/>
    <x v="0"/>
    <s v="Envelopes"/>
    <s v="Small Box"/>
    <x v="151"/>
    <n v="0.4"/>
    <n v="0.69"/>
    <s v="United States"/>
    <x v="0"/>
    <x v="46"/>
    <s v="Watertown"/>
    <n v="57201"/>
    <x v="169"/>
    <x v="5"/>
    <s v="2015"/>
    <d v="2015-06-24T00:00:00"/>
    <n v="800.25509999999986"/>
    <n v="12"/>
    <n v="1159.79"/>
    <n v="89869"/>
    <x v="0"/>
    <x v="5"/>
  </r>
  <r>
    <n v="18855"/>
    <s v="Critical"/>
    <n v="7.0000000000000007E-2"/>
    <n v="2.88"/>
    <n v="0.5"/>
    <n v="2713"/>
    <x v="1"/>
    <s v="Lynda Banks"/>
    <s v="Regular Air"/>
    <x v="3"/>
    <x v="0"/>
    <s v="Labels"/>
    <s v="Small Box"/>
    <x v="895"/>
    <n v="0.39"/>
    <n v="0.69"/>
    <s v="United States"/>
    <x v="0"/>
    <x v="26"/>
    <s v="Kalamazoo"/>
    <n v="49001"/>
    <x v="169"/>
    <x v="5"/>
    <s v="2015"/>
    <d v="2015-06-24T00:00:00"/>
    <n v="17.429400000000001"/>
    <n v="9"/>
    <n v="25.26"/>
    <n v="88701"/>
    <x v="0"/>
    <x v="5"/>
  </r>
  <r>
    <n v="18856"/>
    <s v="Critical"/>
    <n v="0.03"/>
    <n v="348.21"/>
    <n v="40.19"/>
    <n v="2713"/>
    <x v="1"/>
    <s v="Lynda Banks"/>
    <s v="Delivery Truck"/>
    <x v="3"/>
    <x v="2"/>
    <s v="Tables"/>
    <s v="Jumbo Box"/>
    <x v="2"/>
    <n v="0.62"/>
    <n v="-0.24297652684199092"/>
    <s v="United States"/>
    <x v="0"/>
    <x v="26"/>
    <s v="Kalamazoo"/>
    <n v="49001"/>
    <x v="169"/>
    <x v="5"/>
    <s v="2015"/>
    <d v="2015-06-22T00:00:00"/>
    <n v="-178.86960000000002"/>
    <n v="2"/>
    <n v="736.16"/>
    <n v="88701"/>
    <x v="0"/>
    <x v="5"/>
  </r>
  <r>
    <n v="18494"/>
    <s v="Medium"/>
    <n v="0.1"/>
    <n v="19.98"/>
    <n v="4"/>
    <n v="101"/>
    <x v="0"/>
    <s v="Claudia Boyle"/>
    <s v="Regular Air"/>
    <x v="2"/>
    <x v="1"/>
    <s v="Computer Peripherals"/>
    <s v="Small Box"/>
    <x v="567"/>
    <n v="0.68"/>
    <n v="-5.3361441417701508E-2"/>
    <s v="United States"/>
    <x v="3"/>
    <x v="30"/>
    <s v="Biddeford"/>
    <n v="4005"/>
    <x v="170"/>
    <x v="5"/>
    <s v="2015"/>
    <d v="2015-06-24T00:00:00"/>
    <n v="-16.2"/>
    <n v="16"/>
    <n v="303.58999999999997"/>
    <n v="88205"/>
    <x v="0"/>
    <x v="5"/>
  </r>
  <r>
    <n v="494"/>
    <s v="Medium"/>
    <n v="0.1"/>
    <n v="19.98"/>
    <n v="4"/>
    <n v="102"/>
    <x v="1"/>
    <s v="Caroline Johnston"/>
    <s v="Regular Air"/>
    <x v="2"/>
    <x v="1"/>
    <s v="Computer Peripherals"/>
    <s v="Small Box"/>
    <x v="567"/>
    <n v="0.68"/>
    <n v="-1.641909642266403E-2"/>
    <s v="United States"/>
    <x v="3"/>
    <x v="35"/>
    <s v="Boston"/>
    <n v="2129"/>
    <x v="170"/>
    <x v="5"/>
    <s v="2015"/>
    <d v="2015-06-24T00:00:00"/>
    <n v="-20.25"/>
    <n v="65"/>
    <n v="1233.32"/>
    <n v="3397"/>
    <x v="0"/>
    <x v="5"/>
  </r>
  <r>
    <n v="495"/>
    <s v="Medium"/>
    <n v="0.09"/>
    <n v="2.88"/>
    <n v="1.49"/>
    <n v="102"/>
    <x v="1"/>
    <s v="Caroline Johnston"/>
    <s v="Regular Air"/>
    <x v="2"/>
    <x v="0"/>
    <s v="Binders and Binder Accessories"/>
    <s v="Small Box"/>
    <x v="896"/>
    <n v="0.36"/>
    <n v="-7.1464806594800243E-2"/>
    <s v="United States"/>
    <x v="3"/>
    <x v="35"/>
    <s v="Boston"/>
    <n v="2129"/>
    <x v="170"/>
    <x v="5"/>
    <s v="2015"/>
    <d v="2015-06-23T00:00:00"/>
    <n v="-3.3809999999999998"/>
    <n v="17"/>
    <n v="47.31"/>
    <n v="3397"/>
    <x v="0"/>
    <x v="5"/>
  </r>
  <r>
    <n v="18495"/>
    <s v="Medium"/>
    <n v="0.09"/>
    <n v="2.88"/>
    <n v="1.49"/>
    <n v="109"/>
    <x v="0"/>
    <s v="Tom McFarland"/>
    <s v="Regular Air"/>
    <x v="2"/>
    <x v="0"/>
    <s v="Binders and Binder Accessories"/>
    <s v="Small Box"/>
    <x v="896"/>
    <n v="0.36"/>
    <n v="-0.24301886792452826"/>
    <s v="United States"/>
    <x v="3"/>
    <x v="36"/>
    <s v="Lodi"/>
    <n v="7644"/>
    <x v="170"/>
    <x v="5"/>
    <s v="2015"/>
    <d v="2015-06-23T00:00:00"/>
    <n v="-2.7047999999999996"/>
    <n v="4"/>
    <n v="11.13"/>
    <n v="88205"/>
    <x v="0"/>
    <x v="5"/>
  </r>
  <r>
    <n v="19988"/>
    <s v="Low"/>
    <n v="0.05"/>
    <n v="125.99"/>
    <n v="8.08"/>
    <n v="437"/>
    <x v="0"/>
    <s v="Alice Berger McIntyre"/>
    <s v="Regular Air"/>
    <x v="0"/>
    <x v="1"/>
    <s v="Telephones and Communication"/>
    <s v="Small Box"/>
    <x v="672"/>
    <n v="0.56999999999999995"/>
    <n v="0.44853128347300109"/>
    <s v="United States"/>
    <x v="3"/>
    <x v="35"/>
    <s v="Lunenburg"/>
    <n v="1462"/>
    <x v="170"/>
    <x v="5"/>
    <s v="2015"/>
    <d v="2015-06-27T00:00:00"/>
    <n v="427.11840000000001"/>
    <n v="9"/>
    <n v="952.26"/>
    <n v="90695"/>
    <x v="0"/>
    <x v="5"/>
  </r>
  <r>
    <n v="23200"/>
    <s v="Medium"/>
    <n v="0.02"/>
    <n v="150.97999999999999"/>
    <n v="13.99"/>
    <n v="522"/>
    <x v="1"/>
    <s v="Aaron Riggs"/>
    <s v="Express Air"/>
    <x v="0"/>
    <x v="1"/>
    <s v="Office Machines"/>
    <s v="Medium Box"/>
    <x v="256"/>
    <n v="0.38"/>
    <n v="5.4333118221371018E-2"/>
    <s v="United States"/>
    <x v="1"/>
    <x v="14"/>
    <s v="Redmond"/>
    <n v="97756"/>
    <x v="170"/>
    <x v="5"/>
    <s v="2015"/>
    <d v="2015-06-24T00:00:00"/>
    <n v="26.099999999999998"/>
    <n v="3"/>
    <n v="480.37"/>
    <n v="89327"/>
    <x v="0"/>
    <x v="5"/>
  </r>
  <r>
    <n v="23201"/>
    <s v="Medium"/>
    <n v="0.1"/>
    <n v="5.43"/>
    <n v="0.95"/>
    <n v="522"/>
    <x v="1"/>
    <s v="Aaron Riggs"/>
    <s v="Regular Air"/>
    <x v="0"/>
    <x v="0"/>
    <s v="Paper"/>
    <s v="Wrap Bag"/>
    <x v="719"/>
    <n v="0.36"/>
    <n v="-0.44791666666666669"/>
    <s v="United States"/>
    <x v="1"/>
    <x v="14"/>
    <s v="Redmond"/>
    <n v="97756"/>
    <x v="170"/>
    <x v="5"/>
    <s v="2015"/>
    <d v="2015-06-24T00:00:00"/>
    <n v="-2.58"/>
    <n v="1"/>
    <n v="5.76"/>
    <n v="89327"/>
    <x v="0"/>
    <x v="5"/>
  </r>
  <r>
    <n v="23202"/>
    <s v="Medium"/>
    <n v="0.01"/>
    <n v="179.29"/>
    <n v="29.21"/>
    <n v="522"/>
    <x v="1"/>
    <s v="Aaron Riggs"/>
    <s v="Delivery Truck"/>
    <x v="0"/>
    <x v="2"/>
    <s v="Tables"/>
    <s v="Jumbo Box"/>
    <x v="167"/>
    <n v="0.74"/>
    <n v="0.8997439052995857"/>
    <s v="United States"/>
    <x v="1"/>
    <x v="14"/>
    <s v="Redmond"/>
    <n v="97756"/>
    <x v="170"/>
    <x v="5"/>
    <s v="2015"/>
    <d v="2015-06-23T00:00:00"/>
    <n v="2800.12"/>
    <n v="21"/>
    <n v="3112.13"/>
    <n v="89327"/>
    <x v="0"/>
    <x v="5"/>
  </r>
  <r>
    <n v="26377"/>
    <s v="Low"/>
    <n v="0.04"/>
    <n v="4.71"/>
    <n v="0.7"/>
    <n v="1127"/>
    <x v="1"/>
    <s v="Ray Grady"/>
    <s v="Regular Air"/>
    <x v="2"/>
    <x v="0"/>
    <s v="Rubber Bands"/>
    <s v="Wrap Bag"/>
    <x v="849"/>
    <n v="0.8"/>
    <n v="5.0044189129474156E-2"/>
    <s v="United States"/>
    <x v="0"/>
    <x v="19"/>
    <s v="Eagle Pass"/>
    <n v="78852"/>
    <x v="170"/>
    <x v="5"/>
    <s v="2015"/>
    <d v="2015-06-26T00:00:00"/>
    <n v="4.53"/>
    <n v="19"/>
    <n v="90.52"/>
    <n v="87222"/>
    <x v="0"/>
    <x v="5"/>
  </r>
  <r>
    <n v="26378"/>
    <s v="Low"/>
    <n v="0.06"/>
    <n v="4.2"/>
    <n v="2.2599999999999998"/>
    <n v="1128"/>
    <x v="0"/>
    <s v="Kurt O'Connor"/>
    <s v="Regular Air"/>
    <x v="2"/>
    <x v="0"/>
    <s v="Paper"/>
    <s v="Wrap Bag"/>
    <x v="185"/>
    <n v="0.36"/>
    <n v="0.17473646596390924"/>
    <s v="United States"/>
    <x v="0"/>
    <x v="19"/>
    <s v="Edinburg"/>
    <n v="78539"/>
    <x v="170"/>
    <x v="5"/>
    <s v="2015"/>
    <d v="2015-06-27T00:00:00"/>
    <n v="9.7799999999999994"/>
    <n v="13"/>
    <n v="55.97"/>
    <n v="87222"/>
    <x v="0"/>
    <x v="5"/>
  </r>
  <r>
    <n v="23329"/>
    <s v="Critical"/>
    <n v="0.09"/>
    <n v="20.98"/>
    <n v="1.49"/>
    <n v="1511"/>
    <x v="0"/>
    <s v="Joseph Dawson"/>
    <s v="Regular Air"/>
    <x v="3"/>
    <x v="0"/>
    <s v="Binders and Binder Accessories"/>
    <s v="Small Box"/>
    <x v="815"/>
    <n v="0.35"/>
    <n v="0.69"/>
    <s v="United States"/>
    <x v="0"/>
    <x v="0"/>
    <s v="Muncie"/>
    <n v="47302"/>
    <x v="170"/>
    <x v="5"/>
    <s v="2015"/>
    <d v="2015-06-24T00:00:00"/>
    <n v="199.1823"/>
    <n v="14"/>
    <n v="288.67"/>
    <n v="90303"/>
    <x v="0"/>
    <x v="5"/>
  </r>
  <r>
    <n v="23572"/>
    <s v="Low"/>
    <n v="0.04"/>
    <n v="4.4800000000000004"/>
    <n v="2.5"/>
    <n v="2279"/>
    <x v="0"/>
    <s v="Lucille McGee"/>
    <s v="Express Air"/>
    <x v="1"/>
    <x v="0"/>
    <s v="Envelopes"/>
    <s v="Small Box"/>
    <x v="329"/>
    <n v="0.37"/>
    <n v="0.28722516003339826"/>
    <s v="United States"/>
    <x v="3"/>
    <x v="29"/>
    <s v="Greensburg"/>
    <n v="15601"/>
    <x v="170"/>
    <x v="5"/>
    <s v="2015"/>
    <d v="2015-06-26T00:00:00"/>
    <n v="10.32"/>
    <n v="7"/>
    <n v="35.93"/>
    <n v="85949"/>
    <x v="0"/>
    <x v="5"/>
  </r>
  <r>
    <n v="19246"/>
    <s v="Critical"/>
    <n v="0.03"/>
    <n v="304.99"/>
    <n v="19.989999999999998"/>
    <n v="2874"/>
    <x v="1"/>
    <s v="Marian Willis"/>
    <s v="Regular Air"/>
    <x v="1"/>
    <x v="0"/>
    <s v="Binders and Binder Accessories"/>
    <s v="Small Box"/>
    <x v="872"/>
    <n v="0.4"/>
    <n v="0.69"/>
    <s v="United States"/>
    <x v="0"/>
    <x v="17"/>
    <s v="La Vista"/>
    <n v="68128"/>
    <x v="170"/>
    <x v="5"/>
    <s v="2015"/>
    <d v="2015-06-24T00:00:00"/>
    <n v="4033.6089000000002"/>
    <n v="19"/>
    <n v="5845.81"/>
    <n v="89874"/>
    <x v="0"/>
    <x v="5"/>
  </r>
  <r>
    <n v="19247"/>
    <s v="Critical"/>
    <n v="0.09"/>
    <n v="65.989999999999995"/>
    <n v="8.99"/>
    <n v="2874"/>
    <x v="1"/>
    <s v="Marian Willis"/>
    <s v="Regular Air"/>
    <x v="1"/>
    <x v="1"/>
    <s v="Telephones and Communication"/>
    <s v="Small Box"/>
    <x v="897"/>
    <n v="0.57999999999999996"/>
    <n v="0.22368446793405378"/>
    <s v="United States"/>
    <x v="0"/>
    <x v="17"/>
    <s v="La Vista"/>
    <n v="68128"/>
    <x v="170"/>
    <x v="5"/>
    <s v="2015"/>
    <d v="2015-06-24T00:00:00"/>
    <n v="141.7824"/>
    <n v="12"/>
    <n v="633.85"/>
    <n v="89874"/>
    <x v="0"/>
    <x v="5"/>
  </r>
  <r>
    <n v="22175"/>
    <s v="Critical"/>
    <n v="0.01"/>
    <n v="7.98"/>
    <n v="6.5"/>
    <n v="2963"/>
    <x v="0"/>
    <s v="Frances Johnson"/>
    <s v="Regular Air"/>
    <x v="2"/>
    <x v="0"/>
    <s v="Storage &amp; Organization"/>
    <s v="Medium Box"/>
    <x v="898"/>
    <n v="0.59"/>
    <n v="-0.99089086221712985"/>
    <s v="United States"/>
    <x v="3"/>
    <x v="5"/>
    <s v="Middle River"/>
    <n v="21220"/>
    <x v="170"/>
    <x v="5"/>
    <s v="2015"/>
    <d v="2015-06-23T00:00:00"/>
    <n v="-34.591999999999999"/>
    <n v="4"/>
    <n v="34.909999999999997"/>
    <n v="88612"/>
    <x v="0"/>
    <x v="5"/>
  </r>
  <r>
    <n v="20483"/>
    <s v="High"/>
    <n v="0.1"/>
    <n v="180.98"/>
    <n v="26.2"/>
    <n v="3132"/>
    <x v="1"/>
    <s v="Anita Kang"/>
    <s v="Delivery Truck"/>
    <x v="3"/>
    <x v="2"/>
    <s v="Chairs &amp; Chairmats"/>
    <s v="Jumbo Drum"/>
    <x v="722"/>
    <n v="0.59"/>
    <n v="-0.1244927033999461"/>
    <s v="United States"/>
    <x v="0"/>
    <x v="12"/>
    <s v="Mundelein"/>
    <n v="60060"/>
    <x v="170"/>
    <x v="5"/>
    <s v="2015"/>
    <d v="2015-06-23T00:00:00"/>
    <n v="-64.664000000000001"/>
    <n v="3"/>
    <n v="519.41999999999996"/>
    <n v="86790"/>
    <x v="0"/>
    <x v="5"/>
  </r>
  <r>
    <n v="23862"/>
    <s v="High"/>
    <n v="0.09"/>
    <n v="200.98"/>
    <n v="55.96"/>
    <n v="445"/>
    <x v="1"/>
    <s v="Judy Barrett"/>
    <s v="Delivery Truck"/>
    <x v="0"/>
    <x v="2"/>
    <s v="Bookcases"/>
    <s v="Jumbo Box"/>
    <x v="529"/>
    <n v="0.75"/>
    <n v="-0.29030271469649288"/>
    <s v="United States"/>
    <x v="0"/>
    <x v="17"/>
    <s v="Norfolk"/>
    <n v="68701"/>
    <x v="171"/>
    <x v="5"/>
    <s v="2015"/>
    <d v="2015-06-24T00:00:00"/>
    <n v="-512.87200000000007"/>
    <n v="9"/>
    <n v="1766.68"/>
    <n v="88084"/>
    <x v="0"/>
    <x v="5"/>
  </r>
  <r>
    <n v="23863"/>
    <s v="High"/>
    <n v="0.09"/>
    <n v="2.78"/>
    <n v="0.97"/>
    <n v="445"/>
    <x v="1"/>
    <s v="Judy Barrett"/>
    <s v="Regular Air"/>
    <x v="0"/>
    <x v="0"/>
    <s v="Pens &amp; Art Supplies"/>
    <s v="Wrap Bag"/>
    <x v="899"/>
    <n v="0.59"/>
    <n v="-0.13039283252929015"/>
    <s v="United States"/>
    <x v="0"/>
    <x v="17"/>
    <s v="Norfolk"/>
    <n v="68701"/>
    <x v="171"/>
    <x v="5"/>
    <s v="2015"/>
    <d v="2015-06-24T00:00:00"/>
    <n v="-3.7840000000000003"/>
    <n v="11"/>
    <n v="29.02"/>
    <n v="88084"/>
    <x v="0"/>
    <x v="5"/>
  </r>
  <r>
    <n v="23147"/>
    <s v="Low"/>
    <n v="0"/>
    <n v="599.99"/>
    <n v="24.49"/>
    <n v="1548"/>
    <x v="0"/>
    <s v="John Bray"/>
    <s v="Regular Air"/>
    <x v="3"/>
    <x v="1"/>
    <s v="Copiers and Fax"/>
    <s v="Large Box"/>
    <x v="900"/>
    <n v="0.44"/>
    <n v="-3.3330700755822083E-2"/>
    <s v="United States"/>
    <x v="0"/>
    <x v="0"/>
    <s v="Richmond"/>
    <n v="47374"/>
    <x v="171"/>
    <x v="5"/>
    <s v="2015"/>
    <d v="2015-06-25T00:00:00"/>
    <n v="-367.16500000000002"/>
    <n v="18"/>
    <n v="11015.82"/>
    <n v="88487"/>
    <x v="0"/>
    <x v="5"/>
  </r>
  <r>
    <n v="23512"/>
    <s v="Low"/>
    <n v="7.0000000000000007E-2"/>
    <n v="3.28"/>
    <n v="3.97"/>
    <n v="2215"/>
    <x v="0"/>
    <s v="Christopher High"/>
    <s v="Regular Air"/>
    <x v="3"/>
    <x v="0"/>
    <s v="Pens &amp; Art Supplies"/>
    <s v="Wrap Bag"/>
    <x v="101"/>
    <n v="0.56000000000000005"/>
    <n v="-1.5024390243902439"/>
    <s v="United States"/>
    <x v="3"/>
    <x v="28"/>
    <s v="Massillon"/>
    <n v="44646"/>
    <x v="171"/>
    <x v="5"/>
    <s v="2015"/>
    <d v="2015-06-23T00:00:00"/>
    <n v="-22.175999999999998"/>
    <n v="4"/>
    <n v="14.76"/>
    <n v="90314"/>
    <x v="0"/>
    <x v="5"/>
  </r>
  <r>
    <n v="23513"/>
    <s v="Low"/>
    <n v="0.02"/>
    <n v="256.99"/>
    <n v="11.25"/>
    <n v="2216"/>
    <x v="1"/>
    <s v="Clara Kaplan"/>
    <s v="Regular Air"/>
    <x v="3"/>
    <x v="1"/>
    <s v="Computer Peripherals"/>
    <s v="Small Box"/>
    <x v="816"/>
    <n v="0.51"/>
    <n v="-0.26483598040670919"/>
    <s v="United States"/>
    <x v="3"/>
    <x v="28"/>
    <s v="Medina"/>
    <n v="44256"/>
    <x v="171"/>
    <x v="5"/>
    <s v="2015"/>
    <d v="2015-06-30T00:00:00"/>
    <n v="-214.10399999999998"/>
    <n v="3"/>
    <n v="808.44"/>
    <n v="90314"/>
    <x v="0"/>
    <x v="5"/>
  </r>
  <r>
    <n v="23514"/>
    <s v="Low"/>
    <n v="0.01"/>
    <n v="6.48"/>
    <n v="5.14"/>
    <n v="2216"/>
    <x v="1"/>
    <s v="Clara Kaplan"/>
    <s v="Regular Air"/>
    <x v="3"/>
    <x v="0"/>
    <s v="Paper"/>
    <s v="Small Box"/>
    <x v="561"/>
    <n v="0.37"/>
    <n v="-0.39958463136033229"/>
    <s v="United States"/>
    <x v="3"/>
    <x v="28"/>
    <s v="Medina"/>
    <n v="44256"/>
    <x v="171"/>
    <x v="5"/>
    <s v="2015"/>
    <d v="2015-06-25T00:00:00"/>
    <n v="-26.936"/>
    <n v="10"/>
    <n v="67.41"/>
    <n v="90314"/>
    <x v="0"/>
    <x v="5"/>
  </r>
  <r>
    <n v="19441"/>
    <s v="High"/>
    <n v="0.06"/>
    <n v="180.98"/>
    <n v="26.2"/>
    <n v="2333"/>
    <x v="0"/>
    <s v="Megan Woods"/>
    <s v="Delivery Truck"/>
    <x v="0"/>
    <x v="2"/>
    <s v="Chairs &amp; Chairmats"/>
    <s v="Jumbo Drum"/>
    <x v="722"/>
    <n v="0.59"/>
    <n v="-0.63753716163354723"/>
    <s v="United States"/>
    <x v="0"/>
    <x v="31"/>
    <s v="Green Bay"/>
    <n v="54302"/>
    <x v="171"/>
    <x v="5"/>
    <s v="2015"/>
    <d v="2015-06-24T00:00:00"/>
    <n v="-122.235"/>
    <n v="1"/>
    <n v="191.73"/>
    <n v="89611"/>
    <x v="0"/>
    <x v="5"/>
  </r>
  <r>
    <n v="19270"/>
    <s v="Not Specified"/>
    <n v="0.09"/>
    <n v="71.37"/>
    <n v="69"/>
    <n v="2352"/>
    <x v="1"/>
    <s v="Kerry Beach"/>
    <s v="Regular Air"/>
    <x v="1"/>
    <x v="2"/>
    <s v="Tables"/>
    <s v="Large Box"/>
    <x v="335"/>
    <n v="0.68"/>
    <n v="-1.1797077468572044"/>
    <s v="United States"/>
    <x v="3"/>
    <x v="5"/>
    <s v="Cumberland"/>
    <n v="21501"/>
    <x v="171"/>
    <x v="5"/>
    <s v="2015"/>
    <d v="2015-06-24T00:00:00"/>
    <n v="-1537.1356000000003"/>
    <n v="19"/>
    <n v="1302.98"/>
    <n v="86166"/>
    <x v="0"/>
    <x v="5"/>
  </r>
  <r>
    <n v="20633"/>
    <s v="Not Specified"/>
    <n v="0.04"/>
    <n v="10.64"/>
    <n v="5.16"/>
    <n v="721"/>
    <x v="1"/>
    <s v="Melvin Duke"/>
    <s v="Regular Air"/>
    <x v="3"/>
    <x v="2"/>
    <s v="Office Furnishings"/>
    <s v="Small Box"/>
    <x v="594"/>
    <n v="0.56999999999999995"/>
    <n v="0.36017937219730933"/>
    <s v="United States"/>
    <x v="0"/>
    <x v="0"/>
    <s v="Frankfort"/>
    <n v="46041"/>
    <x v="172"/>
    <x v="5"/>
    <s v="2015"/>
    <d v="2015-06-25T00:00:00"/>
    <n v="24.095999999999997"/>
    <n v="6"/>
    <n v="66.900000000000006"/>
    <n v="91053"/>
    <x v="0"/>
    <x v="5"/>
  </r>
  <r>
    <n v="20634"/>
    <s v="Not Specified"/>
    <n v="0.03"/>
    <n v="2.78"/>
    <n v="1.34"/>
    <n v="721"/>
    <x v="1"/>
    <s v="Melvin Duke"/>
    <s v="Express Air"/>
    <x v="3"/>
    <x v="0"/>
    <s v="Pens &amp; Art Supplies"/>
    <s v="Wrap Bag"/>
    <x v="901"/>
    <n v="0.45"/>
    <n v="0.16165082309297471"/>
    <s v="United States"/>
    <x v="0"/>
    <x v="0"/>
    <s v="Frankfort"/>
    <n v="46041"/>
    <x v="172"/>
    <x v="5"/>
    <s v="2015"/>
    <d v="2015-06-26T00:00:00"/>
    <n v="6.9719999999999995"/>
    <n v="15"/>
    <n v="43.13"/>
    <n v="91053"/>
    <x v="0"/>
    <x v="5"/>
  </r>
  <r>
    <n v="24731"/>
    <s v="Low"/>
    <n v="0.09"/>
    <n v="20.99"/>
    <n v="2.5"/>
    <n v="2044"/>
    <x v="0"/>
    <s v="Jay Simon"/>
    <s v="Regular Air"/>
    <x v="3"/>
    <x v="1"/>
    <s v="Telephones and Communication"/>
    <s v="Wrap Bag"/>
    <x v="393"/>
    <n v="0.81"/>
    <n v="-1.359724303266407"/>
    <s v="United States"/>
    <x v="2"/>
    <x v="4"/>
    <s v="Rogers"/>
    <n v="72756"/>
    <x v="172"/>
    <x v="5"/>
    <s v="2015"/>
    <d v="2015-07-01T00:00:00"/>
    <n v="-136.12200000000001"/>
    <n v="6"/>
    <n v="100.11"/>
    <n v="88692"/>
    <x v="0"/>
    <x v="5"/>
  </r>
  <r>
    <n v="20589"/>
    <s v="Not Specified"/>
    <n v="0.01"/>
    <n v="7.1"/>
    <n v="6.05"/>
    <n v="3084"/>
    <x v="1"/>
    <s v="Debbie Hsu"/>
    <s v="Regular Air"/>
    <x v="0"/>
    <x v="0"/>
    <s v="Binders and Binder Accessories"/>
    <s v="Small Box"/>
    <x v="64"/>
    <n v="0.39"/>
    <n v="-0.29421315414070126"/>
    <s v="United States"/>
    <x v="1"/>
    <x v="6"/>
    <s v="Lacey"/>
    <n v="98503"/>
    <x v="172"/>
    <x v="5"/>
    <s v="2015"/>
    <d v="2015-06-25T00:00:00"/>
    <n v="-39.186250000000001"/>
    <n v="18"/>
    <n v="133.19"/>
    <n v="89880"/>
    <x v="0"/>
    <x v="5"/>
  </r>
  <r>
    <n v="20590"/>
    <s v="Not Specified"/>
    <n v="0.05"/>
    <n v="18.97"/>
    <n v="9.0299999999999994"/>
    <n v="3084"/>
    <x v="1"/>
    <s v="Debbie Hsu"/>
    <s v="Regular Air"/>
    <x v="0"/>
    <x v="0"/>
    <s v="Paper"/>
    <s v="Small Box"/>
    <x v="197"/>
    <n v="0.37"/>
    <n v="-1.9418473235384773E-2"/>
    <s v="United States"/>
    <x v="1"/>
    <x v="6"/>
    <s v="Lacey"/>
    <n v="98503"/>
    <x v="172"/>
    <x v="5"/>
    <s v="2015"/>
    <d v="2015-06-25T00:00:00"/>
    <n v="-1.89"/>
    <n v="5"/>
    <n v="97.33"/>
    <n v="89880"/>
    <x v="0"/>
    <x v="5"/>
  </r>
  <r>
    <n v="20488"/>
    <s v="Low"/>
    <n v="0"/>
    <n v="8.74"/>
    <n v="8.2899999999999991"/>
    <n v="3325"/>
    <x v="1"/>
    <s v="Diane Barr"/>
    <s v="Regular Air"/>
    <x v="2"/>
    <x v="0"/>
    <s v="Envelopes"/>
    <s v="Small Box"/>
    <x v="127"/>
    <n v="0.38"/>
    <n v="-0.60325178544294178"/>
    <s v="United States"/>
    <x v="1"/>
    <x v="14"/>
    <s v="Coos Bay"/>
    <n v="97420"/>
    <x v="172"/>
    <x v="5"/>
    <s v="2015"/>
    <d v="2015-06-26T00:00:00"/>
    <n v="-79.400000000000006"/>
    <n v="14"/>
    <n v="131.62"/>
    <n v="90986"/>
    <x v="0"/>
    <x v="5"/>
  </r>
  <r>
    <n v="19694"/>
    <s v="Not Specified"/>
    <n v="0.04"/>
    <n v="130.97999999999999"/>
    <n v="30"/>
    <n v="447"/>
    <x v="1"/>
    <s v="Valerie Moon"/>
    <s v="Delivery Truck"/>
    <x v="3"/>
    <x v="2"/>
    <s v="Chairs &amp; Chairmats"/>
    <s v="Jumbo Drum"/>
    <x v="698"/>
    <n v="0.78"/>
    <n v="-0.51974170898376282"/>
    <s v="United States"/>
    <x v="0"/>
    <x v="11"/>
    <s v="Roseville"/>
    <n v="55113"/>
    <x v="173"/>
    <x v="5"/>
    <s v="2015"/>
    <d v="2015-06-28T00:00:00"/>
    <n v="-82.903999999999996"/>
    <n v="1"/>
    <n v="159.51"/>
    <n v="90449"/>
    <x v="0"/>
    <x v="5"/>
  </r>
  <r>
    <n v="19695"/>
    <s v="Not Specified"/>
    <n v="0.05"/>
    <n v="200.99"/>
    <n v="4.2"/>
    <n v="447"/>
    <x v="1"/>
    <s v="Valerie Moon"/>
    <s v="Regular Air"/>
    <x v="3"/>
    <x v="1"/>
    <s v="Telephones and Communication"/>
    <s v="Small Box"/>
    <x v="254"/>
    <n v="0.59"/>
    <n v="0.69"/>
    <s v="United States"/>
    <x v="0"/>
    <x v="11"/>
    <s v="Roseville"/>
    <n v="55113"/>
    <x v="173"/>
    <x v="5"/>
    <s v="2015"/>
    <d v="2015-06-25T00:00:00"/>
    <n v="1268.8064999999999"/>
    <n v="11"/>
    <n v="1838.85"/>
    <n v="90449"/>
    <x v="0"/>
    <x v="5"/>
  </r>
  <r>
    <n v="24722"/>
    <s v="High"/>
    <n v="0.04"/>
    <n v="46.89"/>
    <n v="5.0999999999999996"/>
    <n v="1416"/>
    <x v="1"/>
    <s v="Betsy Gibson"/>
    <s v="Regular Air"/>
    <x v="0"/>
    <x v="0"/>
    <s v="Appliances"/>
    <s v="Medium Box"/>
    <x v="591"/>
    <n v="0.46"/>
    <n v="0.47708230655495315"/>
    <s v="United States"/>
    <x v="0"/>
    <x v="0"/>
    <s v="Indianapolis"/>
    <n v="46203"/>
    <x v="173"/>
    <x v="5"/>
    <s v="2015"/>
    <d v="2015-06-27T00:00:00"/>
    <n v="87.12"/>
    <n v="4"/>
    <n v="182.61"/>
    <n v="90540"/>
    <x v="0"/>
    <x v="5"/>
  </r>
  <r>
    <n v="24295"/>
    <s v="Not Specified"/>
    <n v="0.01"/>
    <n v="124.49"/>
    <n v="51.94"/>
    <n v="1419"/>
    <x v="0"/>
    <s v="Brooke Lancaster"/>
    <s v="Delivery Truck"/>
    <x v="0"/>
    <x v="2"/>
    <s v="Tables"/>
    <s v="Jumbo Box"/>
    <x v="369"/>
    <n v="0.63"/>
    <n v="-3.9844218726326958E-2"/>
    <s v="United States"/>
    <x v="0"/>
    <x v="0"/>
    <s v="Lafayette"/>
    <n v="47905"/>
    <x v="173"/>
    <x v="5"/>
    <s v="2015"/>
    <d v="2015-06-26T00:00:00"/>
    <n v="-94.674644999999998"/>
    <n v="18"/>
    <n v="2376.12"/>
    <n v="90540"/>
    <x v="0"/>
    <x v="5"/>
  </r>
  <r>
    <n v="22672"/>
    <s v="Not Specified"/>
    <n v="0.04"/>
    <n v="177.98"/>
    <n v="0.99"/>
    <n v="1442"/>
    <x v="1"/>
    <s v="Rodney Field"/>
    <s v="Regular Air"/>
    <x v="3"/>
    <x v="0"/>
    <s v="Appliances"/>
    <s v="Small Box"/>
    <x v="884"/>
    <n v="0.56000000000000005"/>
    <n v="0.69"/>
    <s v="United States"/>
    <x v="0"/>
    <x v="10"/>
    <s v="Springfield"/>
    <n v="65807"/>
    <x v="173"/>
    <x v="5"/>
    <s v="2015"/>
    <d v="2015-06-27T00:00:00"/>
    <n v="1909.8854999999996"/>
    <n v="15"/>
    <n v="2767.95"/>
    <n v="89076"/>
    <x v="0"/>
    <x v="5"/>
  </r>
  <r>
    <n v="19627"/>
    <s v="Low"/>
    <n v="7.0000000000000007E-2"/>
    <n v="17.7"/>
    <n v="9.4700000000000006"/>
    <n v="1551"/>
    <x v="0"/>
    <s v="Laurence Flowers"/>
    <s v="Regular Air"/>
    <x v="2"/>
    <x v="0"/>
    <s v="Storage &amp; Organization"/>
    <s v="Small Box"/>
    <x v="340"/>
    <n v="0.59"/>
    <n v="-0.81000432367712105"/>
    <s v="United States"/>
    <x v="2"/>
    <x v="2"/>
    <s v="Biloxi"/>
    <n v="39530"/>
    <x v="173"/>
    <x v="5"/>
    <s v="2015"/>
    <d v="2015-07-01T00:00:00"/>
    <n v="-243.54400000000001"/>
    <n v="18"/>
    <n v="300.67"/>
    <n v="87488"/>
    <x v="0"/>
    <x v="5"/>
  </r>
  <r>
    <n v="23151"/>
    <s v="Not Specified"/>
    <n v="0.06"/>
    <n v="70.89"/>
    <n v="89.3"/>
    <n v="2903"/>
    <x v="0"/>
    <s v="Frances Powers"/>
    <s v="Delivery Truck"/>
    <x v="0"/>
    <x v="2"/>
    <s v="Tables"/>
    <s v="Jumbo Box"/>
    <x v="902"/>
    <n v="0.72"/>
    <n v="0.17865541097018614"/>
    <s v="United States"/>
    <x v="3"/>
    <x v="28"/>
    <s v="Reynoldsburg"/>
    <n v="43068"/>
    <x v="173"/>
    <x v="5"/>
    <s v="2015"/>
    <d v="2015-06-25T00:00:00"/>
    <n v="65.077020000000005"/>
    <n v="6"/>
    <n v="364.26"/>
    <n v="87374"/>
    <x v="0"/>
    <x v="5"/>
  </r>
  <r>
    <n v="24457"/>
    <s v="Low"/>
    <n v="0.08"/>
    <n v="3.69"/>
    <n v="2.5"/>
    <n v="3128"/>
    <x v="0"/>
    <s v="Cathy Burgess"/>
    <s v="Regular Air"/>
    <x v="0"/>
    <x v="0"/>
    <s v="Envelopes"/>
    <s v="Small Box"/>
    <x v="710"/>
    <n v="0.39"/>
    <n v="-4.3488430268918083"/>
    <s v="United States"/>
    <x v="2"/>
    <x v="15"/>
    <s v="Shreveport"/>
    <n v="71109"/>
    <x v="173"/>
    <x v="5"/>
    <s v="2015"/>
    <d v="2015-06-30T00:00:00"/>
    <n v="-139.07600000000002"/>
    <n v="9"/>
    <n v="31.98"/>
    <n v="89810"/>
    <x v="0"/>
    <x v="5"/>
  </r>
  <r>
    <n v="20964"/>
    <s v="Low"/>
    <n v="0.02"/>
    <n v="58.14"/>
    <n v="36.61"/>
    <n v="3176"/>
    <x v="1"/>
    <s v="Jackie McCullough"/>
    <s v="Delivery Truck"/>
    <x v="2"/>
    <x v="2"/>
    <s v="Bookcases"/>
    <s v="Jumbo Box"/>
    <x v="806"/>
    <n v="0.61"/>
    <n v="1.8998247448491186E-4"/>
    <s v="United States"/>
    <x v="2"/>
    <x v="9"/>
    <s v="Jacksonville"/>
    <n v="32216"/>
    <x v="173"/>
    <x v="5"/>
    <s v="2015"/>
    <d v="2015-07-01T00:00:00"/>
    <n v="0.25800000000000001"/>
    <n v="22"/>
    <n v="1358.02"/>
    <n v="90821"/>
    <x v="0"/>
    <x v="5"/>
  </r>
  <r>
    <n v="20965"/>
    <s v="Low"/>
    <n v="0.03"/>
    <n v="15.57"/>
    <n v="1.39"/>
    <n v="3176"/>
    <x v="1"/>
    <s v="Jackie McCullough"/>
    <s v="Regular Air"/>
    <x v="2"/>
    <x v="0"/>
    <s v="Envelopes"/>
    <s v="Small Box"/>
    <x v="738"/>
    <n v="0.38"/>
    <n v="0.17618437186489802"/>
    <s v="United States"/>
    <x v="2"/>
    <x v="9"/>
    <s v="Jacksonville"/>
    <n v="32216"/>
    <x v="173"/>
    <x v="5"/>
    <s v="2015"/>
    <d v="2015-07-01T00:00:00"/>
    <n v="63.222000000000001"/>
    <n v="22"/>
    <n v="358.84"/>
    <n v="90821"/>
    <x v="0"/>
    <x v="5"/>
  </r>
  <r>
    <n v="22576"/>
    <s v="Not Specified"/>
    <n v="7.0000000000000007E-2"/>
    <n v="105.34"/>
    <n v="24.49"/>
    <n v="3261"/>
    <x v="0"/>
    <s v="Steven Long"/>
    <s v="Express Air"/>
    <x v="2"/>
    <x v="2"/>
    <s v="Office Furnishings"/>
    <s v="Large Box"/>
    <x v="218"/>
    <n v="0.61"/>
    <n v="0.69"/>
    <s v="United States"/>
    <x v="0"/>
    <x v="26"/>
    <s v="Adrian"/>
    <n v="49221"/>
    <x v="173"/>
    <x v="5"/>
    <s v="2015"/>
    <d v="2015-06-26T00:00:00"/>
    <n v="710.67239999999993"/>
    <n v="10"/>
    <n v="1029.96"/>
    <n v="90296"/>
    <x v="0"/>
    <x v="5"/>
  </r>
  <r>
    <n v="22511"/>
    <s v="Low"/>
    <n v="0.04"/>
    <n v="291.73"/>
    <n v="48.8"/>
    <n v="2062"/>
    <x v="1"/>
    <s v="Alfred Singh"/>
    <s v="Delivery Truck"/>
    <x v="3"/>
    <x v="2"/>
    <s v="Chairs &amp; Chairmats"/>
    <s v="Jumbo Drum"/>
    <x v="9"/>
    <n v="0.56000000000000005"/>
    <n v="-1.7359693017863855E-2"/>
    <s v="United States"/>
    <x v="2"/>
    <x v="25"/>
    <s v="Mechanicsville"/>
    <n v="23111"/>
    <x v="174"/>
    <x v="5"/>
    <s v="2015"/>
    <d v="2015-06-30T00:00:00"/>
    <n v="-115.90389999999999"/>
    <n v="22"/>
    <n v="6676.61"/>
    <n v="87148"/>
    <x v="0"/>
    <x v="5"/>
  </r>
  <r>
    <n v="23300"/>
    <s v="Critical"/>
    <n v="0.08"/>
    <n v="100.97"/>
    <n v="7.18"/>
    <n v="2197"/>
    <x v="1"/>
    <s v="Karen O'Donnell"/>
    <s v="Regular Air"/>
    <x v="0"/>
    <x v="1"/>
    <s v="Computer Peripherals"/>
    <s v="Small Box"/>
    <x v="871"/>
    <n v="0.46"/>
    <n v="0.19411764705882353"/>
    <s v="United States"/>
    <x v="3"/>
    <x v="8"/>
    <s v="Levittown"/>
    <n v="11756"/>
    <x v="174"/>
    <x v="5"/>
    <s v="2015"/>
    <d v="2015-06-27T00:00:00"/>
    <n v="126.22500000000001"/>
    <n v="7"/>
    <n v="650.25"/>
    <n v="89176"/>
    <x v="0"/>
    <x v="5"/>
  </r>
  <r>
    <n v="23301"/>
    <s v="Critical"/>
    <n v="0"/>
    <n v="13.4"/>
    <n v="4.95"/>
    <n v="2197"/>
    <x v="1"/>
    <s v="Karen O'Donnell"/>
    <s v="Regular Air"/>
    <x v="0"/>
    <x v="2"/>
    <s v="Office Furnishings"/>
    <s v="Small Pack"/>
    <x v="388"/>
    <n v="0.37"/>
    <n v="0.69"/>
    <s v="United States"/>
    <x v="3"/>
    <x v="8"/>
    <s v="Levittown"/>
    <n v="11756"/>
    <x v="174"/>
    <x v="5"/>
    <s v="2015"/>
    <d v="2015-06-27T00:00:00"/>
    <n v="187.7628"/>
    <n v="19"/>
    <n v="272.12"/>
    <n v="89176"/>
    <x v="0"/>
    <x v="5"/>
  </r>
  <r>
    <n v="20810"/>
    <s v="Not Specified"/>
    <n v="0.02"/>
    <n v="22.72"/>
    <n v="8.99"/>
    <n v="2587"/>
    <x v="1"/>
    <s v="Eugene H Walsh"/>
    <s v="Regular Air"/>
    <x v="1"/>
    <x v="2"/>
    <s v="Office Furnishings"/>
    <s v="Small Pack"/>
    <x v="93"/>
    <n v="0.44"/>
    <n v="0.69"/>
    <s v="United States"/>
    <x v="0"/>
    <x v="31"/>
    <s v="Manitowoc"/>
    <n v="54220"/>
    <x v="174"/>
    <x v="5"/>
    <s v="2015"/>
    <d v="2015-06-26T00:00:00"/>
    <n v="200.01719999999997"/>
    <n v="12"/>
    <n v="289.88"/>
    <n v="91167"/>
    <x v="0"/>
    <x v="5"/>
  </r>
  <r>
    <n v="23716"/>
    <s v="Not Specified"/>
    <n v="0.05"/>
    <n v="5.98"/>
    <n v="5.46"/>
    <n v="936"/>
    <x v="1"/>
    <s v="Robyn Garner"/>
    <s v="Regular Air"/>
    <x v="3"/>
    <x v="0"/>
    <s v="Paper"/>
    <s v="Small Box"/>
    <x v="371"/>
    <n v="0.36"/>
    <n v="-0.30381133873272986"/>
    <s v="United States"/>
    <x v="1"/>
    <x v="7"/>
    <s v="Redlands"/>
    <n v="92374"/>
    <x v="175"/>
    <x v="5"/>
    <s v="2015"/>
    <d v="2015-06-27T00:00:00"/>
    <n v="-31.885000000000002"/>
    <n v="17"/>
    <n v="104.95"/>
    <n v="90589"/>
    <x v="0"/>
    <x v="5"/>
  </r>
  <r>
    <n v="23717"/>
    <s v="Not Specified"/>
    <n v="0.01"/>
    <n v="65.989999999999995"/>
    <n v="3.99"/>
    <n v="937"/>
    <x v="0"/>
    <s v="Kelly Shaw"/>
    <s v="Regular Air"/>
    <x v="3"/>
    <x v="1"/>
    <s v="Telephones and Communication"/>
    <s v="Small Box"/>
    <x v="532"/>
    <n v="0.59"/>
    <n v="-0.57152590191488084"/>
    <s v="United States"/>
    <x v="1"/>
    <x v="7"/>
    <s v="Redondo Beach"/>
    <n v="90278"/>
    <x v="175"/>
    <x v="5"/>
    <s v="2015"/>
    <d v="2015-06-28T00:00:00"/>
    <n v="-95.21050000000001"/>
    <n v="3"/>
    <n v="166.59"/>
    <n v="90589"/>
    <x v="0"/>
    <x v="5"/>
  </r>
  <r>
    <n v="19932"/>
    <s v="Low"/>
    <n v="0.05"/>
    <n v="2.89"/>
    <n v="0.5"/>
    <n v="1380"/>
    <x v="0"/>
    <s v="Jeanne Walker"/>
    <s v="Regular Air"/>
    <x v="1"/>
    <x v="0"/>
    <s v="Labels"/>
    <s v="Small Box"/>
    <x v="231"/>
    <n v="0.38"/>
    <n v="0.69"/>
    <s v="United States"/>
    <x v="3"/>
    <x v="47"/>
    <s v="Portsmouth"/>
    <n v="3801"/>
    <x v="175"/>
    <x v="5"/>
    <s v="2015"/>
    <d v="2015-07-03T00:00:00"/>
    <n v="18.0642"/>
    <n v="9"/>
    <n v="26.18"/>
    <n v="88213"/>
    <x v="0"/>
    <x v="5"/>
  </r>
  <r>
    <n v="25478"/>
    <s v="Not Specified"/>
    <n v="0.1"/>
    <n v="3.25"/>
    <n v="49"/>
    <n v="2617"/>
    <x v="0"/>
    <s v="Gerald Crabtree"/>
    <s v="Regular Air"/>
    <x v="3"/>
    <x v="0"/>
    <s v="Appliances"/>
    <s v="Large Box"/>
    <x v="845"/>
    <n v="0.56000000000000005"/>
    <n v="-7.0347751290243306"/>
    <s v="United States"/>
    <x v="0"/>
    <x v="46"/>
    <s v="Aberdeen"/>
    <n v="57401"/>
    <x v="175"/>
    <x v="5"/>
    <s v="2015"/>
    <d v="2015-06-28T00:00:00"/>
    <n v="-286.245"/>
    <n v="6"/>
    <n v="40.69"/>
    <n v="91496"/>
    <x v="0"/>
    <x v="5"/>
  </r>
  <r>
    <n v="19553"/>
    <s v="Low"/>
    <n v="0.03"/>
    <n v="28.53"/>
    <n v="1.49"/>
    <n v="1191"/>
    <x v="0"/>
    <s v="John Morse"/>
    <s v="Regular Air"/>
    <x v="0"/>
    <x v="0"/>
    <s v="Binders and Binder Accessories"/>
    <s v="Small Box"/>
    <x v="587"/>
    <n v="0.38"/>
    <n v="0.66907361548851862"/>
    <s v="United States"/>
    <x v="3"/>
    <x v="22"/>
    <s v="New Britain"/>
    <n v="6050"/>
    <x v="176"/>
    <x v="5"/>
    <s v="2015"/>
    <d v="2015-07-01T00:00:00"/>
    <n v="59.440499999999993"/>
    <n v="3"/>
    <n v="88.84"/>
    <n v="87587"/>
    <x v="0"/>
    <x v="5"/>
  </r>
  <r>
    <n v="1552"/>
    <s v="Low"/>
    <n v="0.09"/>
    <n v="49.99"/>
    <n v="19.989999999999998"/>
    <n v="1193"/>
    <x v="1"/>
    <s v="Louis Parrish"/>
    <s v="Regular Air"/>
    <x v="0"/>
    <x v="1"/>
    <s v="Computer Peripherals"/>
    <s v="Small Box"/>
    <x v="421"/>
    <n v="0.41"/>
    <n v="-7.1756021101242141E-3"/>
    <s v="United States"/>
    <x v="3"/>
    <x v="32"/>
    <s v="Washington"/>
    <n v="20016"/>
    <x v="176"/>
    <x v="5"/>
    <s v="2015"/>
    <d v="2015-06-30T00:00:00"/>
    <n v="-17.03"/>
    <n v="48"/>
    <n v="2373.3200000000002"/>
    <n v="11206"/>
    <x v="0"/>
    <x v="5"/>
  </r>
  <r>
    <n v="1553"/>
    <s v="Low"/>
    <n v="0.03"/>
    <n v="28.53"/>
    <n v="1.49"/>
    <n v="1193"/>
    <x v="1"/>
    <s v="Louis Parrish"/>
    <s v="Regular Air"/>
    <x v="0"/>
    <x v="0"/>
    <s v="Binders and Binder Accessories"/>
    <s v="Small Box"/>
    <x v="587"/>
    <n v="0.38"/>
    <n v="0.12165597273815734"/>
    <s v="United States"/>
    <x v="3"/>
    <x v="32"/>
    <s v="Washington"/>
    <n v="20016"/>
    <x v="176"/>
    <x v="5"/>
    <s v="2015"/>
    <d v="2015-07-01T00:00:00"/>
    <n v="39.626999999999995"/>
    <n v="11"/>
    <n v="325.73"/>
    <n v="11206"/>
    <x v="0"/>
    <x v="5"/>
  </r>
  <r>
    <n v="19552"/>
    <s v="Low"/>
    <n v="0.09"/>
    <n v="49.99"/>
    <n v="19.989999999999998"/>
    <n v="1203"/>
    <x v="0"/>
    <s v="Judy Merritt"/>
    <s v="Regular Air"/>
    <x v="0"/>
    <x v="1"/>
    <s v="Computer Peripherals"/>
    <s v="Small Box"/>
    <x v="421"/>
    <n v="0.41"/>
    <n v="-1.4351204220248428E-2"/>
    <s v="United States"/>
    <x v="3"/>
    <x v="40"/>
    <s v="Cranston"/>
    <n v="2920"/>
    <x v="176"/>
    <x v="5"/>
    <s v="2015"/>
    <d v="2015-06-30T00:00:00"/>
    <n v="-8.5150000000000006"/>
    <n v="12"/>
    <n v="593.33000000000004"/>
    <n v="87587"/>
    <x v="0"/>
    <x v="5"/>
  </r>
  <r>
    <n v="18645"/>
    <s v="High"/>
    <n v="7.0000000000000007E-2"/>
    <n v="119.99"/>
    <n v="16.8"/>
    <n v="1357"/>
    <x v="1"/>
    <s v="Marguerite Yu"/>
    <s v="Delivery Truck"/>
    <x v="1"/>
    <x v="1"/>
    <s v="Office Machines"/>
    <s v="Jumbo Box"/>
    <x v="903"/>
    <n v="0.35"/>
    <n v="0.69"/>
    <s v="United States"/>
    <x v="0"/>
    <x v="19"/>
    <s v="Weslaco"/>
    <n v="78596"/>
    <x v="176"/>
    <x v="5"/>
    <s v="2015"/>
    <d v="2015-06-30T00:00:00"/>
    <n v="1206.5961"/>
    <n v="15"/>
    <n v="1748.69"/>
    <n v="88185"/>
    <x v="0"/>
    <x v="5"/>
  </r>
  <r>
    <n v="8389"/>
    <s v="High"/>
    <n v="0.02"/>
    <n v="30.98"/>
    <n v="17.079999999999998"/>
    <n v="1733"/>
    <x v="1"/>
    <s v="Nina Horne Kelly"/>
    <s v="Regular Air"/>
    <x v="0"/>
    <x v="0"/>
    <s v="Paper"/>
    <s v="Small Box"/>
    <x v="904"/>
    <n v="0.4"/>
    <n v="-7.365658870507702E-2"/>
    <s v="United States"/>
    <x v="3"/>
    <x v="32"/>
    <s v="Washington"/>
    <n v="20012"/>
    <x v="176"/>
    <x v="5"/>
    <s v="2015"/>
    <d v="2015-06-29T00:00:00"/>
    <n v="-32.28"/>
    <n v="13"/>
    <n v="438.25"/>
    <n v="59937"/>
    <x v="0"/>
    <x v="5"/>
  </r>
  <r>
    <n v="26389"/>
    <s v="High"/>
    <n v="0.02"/>
    <n v="30.98"/>
    <n v="17.079999999999998"/>
    <n v="1735"/>
    <x v="0"/>
    <s v="Eric West"/>
    <s v="Regular Air"/>
    <x v="0"/>
    <x v="0"/>
    <s v="Paper"/>
    <s v="Small Box"/>
    <x v="904"/>
    <n v="0.4"/>
    <n v="-0.159596558884604"/>
    <s v="United States"/>
    <x v="3"/>
    <x v="8"/>
    <s v="Hempstead"/>
    <n v="11550"/>
    <x v="176"/>
    <x v="5"/>
    <s v="2015"/>
    <d v="2015-06-29T00:00:00"/>
    <n v="-16.14"/>
    <n v="3"/>
    <n v="101.13"/>
    <n v="88444"/>
    <x v="0"/>
    <x v="5"/>
  </r>
  <r>
    <n v="20618"/>
    <s v="Low"/>
    <n v="0"/>
    <n v="17.52"/>
    <n v="8.17"/>
    <n v="2801"/>
    <x v="0"/>
    <s v="Jimmy Wang"/>
    <s v="Regular Air"/>
    <x v="1"/>
    <x v="0"/>
    <s v="Appliances"/>
    <s v="Medium Box"/>
    <x v="905"/>
    <n v="0.5"/>
    <n v="0.18556657522684111"/>
    <s v="United States"/>
    <x v="1"/>
    <x v="41"/>
    <s v="Chandler"/>
    <n v="85224"/>
    <x v="176"/>
    <x v="5"/>
    <s v="2015"/>
    <d v="2015-07-03T00:00:00"/>
    <n v="52.763999999999996"/>
    <n v="15"/>
    <n v="284.33999999999997"/>
    <n v="91049"/>
    <x v="0"/>
    <x v="5"/>
  </r>
  <r>
    <n v="20816"/>
    <s v="Critical"/>
    <n v="0.09"/>
    <n v="100.98"/>
    <n v="35.840000000000003"/>
    <n v="2987"/>
    <x v="1"/>
    <s v="Natalie Watts"/>
    <s v="Delivery Truck"/>
    <x v="1"/>
    <x v="2"/>
    <s v="Bookcases"/>
    <s v="Jumbo Box"/>
    <x v="11"/>
    <n v="0.62"/>
    <n v="-6.0941671861583877E-2"/>
    <s v="United States"/>
    <x v="0"/>
    <x v="20"/>
    <s v="West Des Moines"/>
    <n v="50265"/>
    <x v="176"/>
    <x v="5"/>
    <s v="2015"/>
    <d v="2015-06-28T00:00:00"/>
    <n v="-103.624"/>
    <n v="17"/>
    <n v="1700.38"/>
    <n v="91180"/>
    <x v="0"/>
    <x v="5"/>
  </r>
  <r>
    <n v="20817"/>
    <s v="Critical"/>
    <n v="0.1"/>
    <n v="5.78"/>
    <n v="7.96"/>
    <n v="2987"/>
    <x v="1"/>
    <s v="Natalie Watts"/>
    <s v="Regular Air"/>
    <x v="1"/>
    <x v="0"/>
    <s v="Paper"/>
    <s v="Small Box"/>
    <x v="906"/>
    <n v="0.36"/>
    <n v="-1.6080088987764181"/>
    <s v="United States"/>
    <x v="0"/>
    <x v="20"/>
    <s v="West Des Moines"/>
    <n v="50265"/>
    <x v="176"/>
    <x v="5"/>
    <s v="2015"/>
    <d v="2015-06-28T00:00:00"/>
    <n v="-57.823999999999998"/>
    <n v="6"/>
    <n v="35.96"/>
    <n v="91180"/>
    <x v="0"/>
    <x v="5"/>
  </r>
  <r>
    <n v="24637"/>
    <s v="Critical"/>
    <n v="0.03"/>
    <n v="4.9800000000000004"/>
    <n v="4.62"/>
    <n v="3209"/>
    <x v="0"/>
    <s v="Elsie Floyd"/>
    <s v="Express Air"/>
    <x v="3"/>
    <x v="1"/>
    <s v="Computer Peripherals"/>
    <s v="Small Pack"/>
    <x v="395"/>
    <n v="0.64"/>
    <n v="-0.68829113924050633"/>
    <s v="United States"/>
    <x v="1"/>
    <x v="7"/>
    <s v="Beverly Hills"/>
    <n v="90210"/>
    <x v="176"/>
    <x v="5"/>
    <s v="2015"/>
    <d v="2015-06-29T00:00:00"/>
    <n v="-30.45"/>
    <n v="8"/>
    <n v="44.24"/>
    <n v="90739"/>
    <x v="0"/>
    <x v="5"/>
  </r>
  <r>
    <n v="24343"/>
    <s v="Medium"/>
    <n v="0.06"/>
    <n v="22.24"/>
    <n v="1.99"/>
    <n v="3226"/>
    <x v="1"/>
    <s v="Arthur Gold"/>
    <s v="Regular Air"/>
    <x v="0"/>
    <x v="1"/>
    <s v="Computer Peripherals"/>
    <s v="Small Pack"/>
    <x v="907"/>
    <n v="0.43"/>
    <n v="0.37278411755510393"/>
    <s v="United States"/>
    <x v="2"/>
    <x v="34"/>
    <s v="Hendersonville"/>
    <n v="37075"/>
    <x v="176"/>
    <x v="5"/>
    <s v="2015"/>
    <d v="2015-06-30T00:00:00"/>
    <n v="95.387999999999991"/>
    <n v="12"/>
    <n v="255.88"/>
    <n v="86509"/>
    <x v="0"/>
    <x v="5"/>
  </r>
  <r>
    <n v="22480"/>
    <s v="Medium"/>
    <n v="0.08"/>
    <n v="8.3699999999999992"/>
    <n v="10.16"/>
    <n v="1109"/>
    <x v="0"/>
    <s v="Dennis Welch"/>
    <s v="Regular Air"/>
    <x v="2"/>
    <x v="2"/>
    <s v="Office Furnishings"/>
    <s v="Large Box"/>
    <x v="518"/>
    <n v="0.59"/>
    <n v="-1.5527296082209379"/>
    <s v="United States"/>
    <x v="0"/>
    <x v="19"/>
    <s v="Laredo"/>
    <n v="78041"/>
    <x v="177"/>
    <x v="5"/>
    <s v="2015"/>
    <d v="2015-06-29T00:00:00"/>
    <n v="-169.232"/>
    <n v="13"/>
    <n v="108.99"/>
    <n v="86410"/>
    <x v="0"/>
    <x v="5"/>
  </r>
  <r>
    <n v="21522"/>
    <s v="Not Specified"/>
    <n v="0.04"/>
    <n v="35.99"/>
    <n v="3.3"/>
    <n v="1183"/>
    <x v="0"/>
    <s v="Becky O'Brien"/>
    <s v="Regular Air"/>
    <x v="1"/>
    <x v="1"/>
    <s v="Telephones and Communication"/>
    <s v="Small Pack"/>
    <x v="622"/>
    <n v="0.39"/>
    <n v="0.69"/>
    <s v="United States"/>
    <x v="1"/>
    <x v="16"/>
    <s v="Springville"/>
    <n v="84663"/>
    <x v="177"/>
    <x v="5"/>
    <s v="2015"/>
    <d v="2015-06-29T00:00:00"/>
    <n v="184.19549999999998"/>
    <n v="9"/>
    <n v="266.95"/>
    <n v="86914"/>
    <x v="0"/>
    <x v="5"/>
  </r>
  <r>
    <n v="18868"/>
    <s v="Low"/>
    <n v="0.08"/>
    <n v="5.84"/>
    <n v="1"/>
    <n v="1502"/>
    <x v="1"/>
    <s v="Renee Huang"/>
    <s v="Express Air"/>
    <x v="0"/>
    <x v="0"/>
    <s v="Pens &amp; Art Supplies"/>
    <s v="Wrap Bag"/>
    <x v="908"/>
    <n v="0.38"/>
    <n v="11.922495520443068"/>
    <s v="United States"/>
    <x v="2"/>
    <x v="9"/>
    <s v="Coral Springs"/>
    <n v="33065"/>
    <x v="177"/>
    <x v="5"/>
    <s v="2015"/>
    <d v="2015-07-03T00:00:00"/>
    <n v="731.92199999999991"/>
    <n v="11"/>
    <n v="61.39"/>
    <n v="89194"/>
    <x v="0"/>
    <x v="5"/>
  </r>
  <r>
    <n v="18869"/>
    <s v="Low"/>
    <n v="0"/>
    <n v="205.99"/>
    <n v="8.99"/>
    <n v="1502"/>
    <x v="1"/>
    <s v="Renee Huang"/>
    <s v="Regular Air"/>
    <x v="0"/>
    <x v="1"/>
    <s v="Telephones and Communication"/>
    <s v="Small Box"/>
    <x v="336"/>
    <n v="0.6"/>
    <n v="7.6598837209302328E-2"/>
    <s v="United States"/>
    <x v="2"/>
    <x v="9"/>
    <s v="Coral Springs"/>
    <n v="33065"/>
    <x v="177"/>
    <x v="5"/>
    <s v="2015"/>
    <d v="2015-07-02T00:00:00"/>
    <n v="186.55799999999999"/>
    <n v="13"/>
    <n v="2435.52"/>
    <n v="89194"/>
    <x v="0"/>
    <x v="5"/>
  </r>
  <r>
    <n v="25742"/>
    <s v="High"/>
    <n v="0.09"/>
    <n v="6.48"/>
    <n v="7.03"/>
    <n v="2448"/>
    <x v="0"/>
    <s v="Melanie Morrow"/>
    <s v="Regular Air"/>
    <x v="2"/>
    <x v="0"/>
    <s v="Paper"/>
    <s v="Small Box"/>
    <x v="786"/>
    <n v="0.37"/>
    <n v="-1.3016501650165018"/>
    <s v="United States"/>
    <x v="0"/>
    <x v="11"/>
    <s v="Edina"/>
    <n v="55410"/>
    <x v="177"/>
    <x v="5"/>
    <s v="2015"/>
    <d v="2015-07-01T00:00:00"/>
    <n v="-126.208"/>
    <n v="16"/>
    <n v="96.96"/>
    <n v="87790"/>
    <x v="0"/>
    <x v="5"/>
  </r>
  <r>
    <n v="18320"/>
    <s v="High"/>
    <n v="0.05"/>
    <n v="73.98"/>
    <n v="12.14"/>
    <n v="3374"/>
    <x v="1"/>
    <s v="Jamie Ward"/>
    <s v="Regular Air"/>
    <x v="1"/>
    <x v="1"/>
    <s v="Computer Peripherals"/>
    <s v="Small Box"/>
    <x v="235"/>
    <n v="0.67"/>
    <n v="-3.1712191872085593E-3"/>
    <s v="United States"/>
    <x v="3"/>
    <x v="5"/>
    <s v="Odenton"/>
    <n v="21113"/>
    <x v="177"/>
    <x v="5"/>
    <s v="2015"/>
    <d v="2015-06-30T00:00:00"/>
    <n v="-1.904000000000019"/>
    <n v="8"/>
    <n v="600.4"/>
    <n v="87474"/>
    <x v="0"/>
    <x v="5"/>
  </r>
  <r>
    <n v="18321"/>
    <s v="High"/>
    <n v="0"/>
    <n v="5.98"/>
    <n v="7.15"/>
    <n v="3374"/>
    <x v="1"/>
    <s v="Jamie Ward"/>
    <s v="Regular Air"/>
    <x v="1"/>
    <x v="0"/>
    <s v="Paper"/>
    <s v="Small Box"/>
    <x v="792"/>
    <n v="0.36"/>
    <n v="-1.0816934306569344"/>
    <s v="United States"/>
    <x v="3"/>
    <x v="5"/>
    <s v="Odenton"/>
    <n v="21113"/>
    <x v="177"/>
    <x v="5"/>
    <s v="2015"/>
    <d v="2015-07-01T00:00:00"/>
    <n v="-37.048000000000002"/>
    <n v="5"/>
    <n v="34.25"/>
    <n v="87474"/>
    <x v="0"/>
    <x v="5"/>
  </r>
  <r>
    <n v="18322"/>
    <s v="High"/>
    <n v="0.09"/>
    <n v="3.57"/>
    <n v="4.17"/>
    <n v="3374"/>
    <x v="1"/>
    <s v="Jamie Ward"/>
    <s v="Regular Air"/>
    <x v="1"/>
    <x v="0"/>
    <s v="Pens &amp; Art Supplies"/>
    <s v="Small Pack"/>
    <x v="253"/>
    <n v="0.59"/>
    <n v="-1.8088394276629571"/>
    <s v="United States"/>
    <x v="3"/>
    <x v="5"/>
    <s v="Odenton"/>
    <n v="21113"/>
    <x v="177"/>
    <x v="5"/>
    <s v="2015"/>
    <d v="2015-07-01T00:00:00"/>
    <n v="-56.887999999999998"/>
    <n v="9"/>
    <n v="31.45"/>
    <n v="87474"/>
    <x v="0"/>
    <x v="5"/>
  </r>
  <r>
    <n v="5140"/>
    <s v="High"/>
    <n v="0.01"/>
    <n v="7.89"/>
    <n v="2.82"/>
    <n v="699"/>
    <x v="1"/>
    <s v="Jenny Gold"/>
    <s v="Regular Air"/>
    <x v="2"/>
    <x v="0"/>
    <s v="Rubber Bands"/>
    <s v="Wrap Bag"/>
    <x v="909"/>
    <n v="0.4"/>
    <n v="0.14110697877926057"/>
    <s v="United States"/>
    <x v="1"/>
    <x v="7"/>
    <s v="Los Angeles"/>
    <n v="90041"/>
    <x v="178"/>
    <x v="5"/>
    <s v="2015"/>
    <d v="2015-07-01T00:00:00"/>
    <n v="38.700000000000003"/>
    <n v="32"/>
    <n v="274.26"/>
    <n v="36647"/>
    <x v="0"/>
    <x v="5"/>
  </r>
  <r>
    <n v="5141"/>
    <s v="High"/>
    <n v="0.09"/>
    <n v="3.68"/>
    <n v="1.32"/>
    <n v="699"/>
    <x v="1"/>
    <s v="Jenny Gold"/>
    <s v="Regular Air"/>
    <x v="2"/>
    <x v="0"/>
    <s v="Scissors, Rulers and Trimmers"/>
    <s v="Wrap Bag"/>
    <x v="789"/>
    <n v="0.83"/>
    <n v="-0.26346801346801346"/>
    <s v="United States"/>
    <x v="1"/>
    <x v="7"/>
    <s v="Los Angeles"/>
    <n v="90041"/>
    <x v="178"/>
    <x v="5"/>
    <s v="2015"/>
    <d v="2015-07-01T00:00:00"/>
    <n v="-21.91"/>
    <n v="24"/>
    <n v="83.16"/>
    <n v="36647"/>
    <x v="0"/>
    <x v="5"/>
  </r>
  <r>
    <n v="5142"/>
    <s v="High"/>
    <n v="0.1"/>
    <n v="9.7100000000000009"/>
    <n v="9.4499999999999993"/>
    <n v="699"/>
    <x v="1"/>
    <s v="Jenny Gold"/>
    <s v="Regular Air"/>
    <x v="2"/>
    <x v="0"/>
    <s v="Storage &amp; Organization"/>
    <s v="Small Box"/>
    <x v="384"/>
    <n v="0.6"/>
    <n v="-0.45725957316840377"/>
    <s v="United States"/>
    <x v="1"/>
    <x v="7"/>
    <s v="Los Angeles"/>
    <n v="90041"/>
    <x v="178"/>
    <x v="5"/>
    <s v="2015"/>
    <d v="2015-07-03T00:00:00"/>
    <n v="-119.77"/>
    <n v="27"/>
    <n v="261.93"/>
    <n v="36647"/>
    <x v="0"/>
    <x v="5"/>
  </r>
  <r>
    <n v="23140"/>
    <s v="High"/>
    <n v="0.01"/>
    <n v="7.89"/>
    <n v="2.82"/>
    <n v="702"/>
    <x v="1"/>
    <s v="Kelly O'Connor"/>
    <s v="Regular Air"/>
    <x v="2"/>
    <x v="0"/>
    <s v="Rubber Bands"/>
    <s v="Wrap Bag"/>
    <x v="909"/>
    <n v="0.4"/>
    <n v="0.67736289381563597"/>
    <s v="United States"/>
    <x v="1"/>
    <x v="7"/>
    <s v="Santa Rosa"/>
    <n v="95404"/>
    <x v="178"/>
    <x v="5"/>
    <s v="2015"/>
    <d v="2015-07-01T00:00:00"/>
    <n v="46.440000000000005"/>
    <n v="8"/>
    <n v="68.56"/>
    <n v="87979"/>
    <x v="0"/>
    <x v="5"/>
  </r>
  <r>
    <n v="23141"/>
    <s v="High"/>
    <n v="0.09"/>
    <n v="3.68"/>
    <n v="1.32"/>
    <n v="702"/>
    <x v="1"/>
    <s v="Kelly O'Connor"/>
    <s v="Regular Air"/>
    <x v="2"/>
    <x v="0"/>
    <s v="Scissors, Rulers and Trimmers"/>
    <s v="Wrap Bag"/>
    <x v="789"/>
    <n v="0.83"/>
    <n v="-0.84309764309764312"/>
    <s v="United States"/>
    <x v="1"/>
    <x v="7"/>
    <s v="Santa Rosa"/>
    <n v="95404"/>
    <x v="178"/>
    <x v="5"/>
    <s v="2015"/>
    <d v="2015-07-01T00:00:00"/>
    <n v="-17.527999999999999"/>
    <n v="6"/>
    <n v="20.79"/>
    <n v="87979"/>
    <x v="0"/>
    <x v="5"/>
  </r>
  <r>
    <n v="23142"/>
    <s v="High"/>
    <n v="0.1"/>
    <n v="9.7100000000000009"/>
    <n v="9.4499999999999993"/>
    <n v="702"/>
    <x v="1"/>
    <s v="Kelly O'Connor"/>
    <s v="Regular Air"/>
    <x v="2"/>
    <x v="0"/>
    <s v="Storage &amp; Organization"/>
    <s v="Small Box"/>
    <x v="384"/>
    <n v="0.6"/>
    <n v="-1.4109262258872037"/>
    <s v="United States"/>
    <x v="1"/>
    <x v="7"/>
    <s v="Santa Rosa"/>
    <n v="95404"/>
    <x v="178"/>
    <x v="5"/>
    <s v="2015"/>
    <d v="2015-07-03T00:00:00"/>
    <n v="-95.816000000000003"/>
    <n v="7"/>
    <n v="67.91"/>
    <n v="87979"/>
    <x v="0"/>
    <x v="5"/>
  </r>
  <r>
    <n v="22832"/>
    <s v="Low"/>
    <n v="0.04"/>
    <n v="8.33"/>
    <n v="1.99"/>
    <n v="1307"/>
    <x v="0"/>
    <s v="Teresa Hill"/>
    <s v="Regular Air"/>
    <x v="0"/>
    <x v="1"/>
    <s v="Computer Peripherals"/>
    <s v="Small Pack"/>
    <x v="375"/>
    <n v="0.52"/>
    <n v="0.34200822794453756"/>
    <s v="United States"/>
    <x v="1"/>
    <x v="14"/>
    <s v="Coos Bay"/>
    <n v="97420"/>
    <x v="178"/>
    <x v="5"/>
    <s v="2015"/>
    <d v="2015-07-07T00:00:00"/>
    <n v="44.891999999999996"/>
    <n v="16"/>
    <n v="131.26"/>
    <n v="91451"/>
    <x v="0"/>
    <x v="5"/>
  </r>
  <r>
    <n v="25790"/>
    <s v="Not Specified"/>
    <n v="7.0000000000000007E-2"/>
    <n v="11.29"/>
    <n v="5.03"/>
    <n v="1384"/>
    <x v="1"/>
    <s v="George McLamb"/>
    <s v="Regular Air"/>
    <x v="2"/>
    <x v="0"/>
    <s v="Storage &amp; Organization"/>
    <s v="Small Box"/>
    <x v="412"/>
    <n v="0.59"/>
    <n v="-1.3235103101152783"/>
    <s v="United States"/>
    <x v="2"/>
    <x v="25"/>
    <s v="Alexandria"/>
    <n v="22304"/>
    <x v="178"/>
    <x v="5"/>
    <s v="2015"/>
    <d v="2015-07-02T00:00:00"/>
    <n v="-163.03"/>
    <n v="11"/>
    <n v="123.18"/>
    <n v="89407"/>
    <x v="0"/>
    <x v="5"/>
  </r>
  <r>
    <n v="23958"/>
    <s v="Not Specified"/>
    <n v="0.02"/>
    <n v="30.98"/>
    <n v="6.5"/>
    <n v="1472"/>
    <x v="1"/>
    <s v="Tommy Ellis Ritchie"/>
    <s v="Express Air"/>
    <x v="1"/>
    <x v="1"/>
    <s v="Computer Peripherals"/>
    <s v="Small Box"/>
    <x v="883"/>
    <n v="0.79"/>
    <n v="-8.0710448733021037E-2"/>
    <s v="United States"/>
    <x v="3"/>
    <x v="28"/>
    <s v="Westlake"/>
    <n v="44145"/>
    <x v="178"/>
    <x v="5"/>
    <s v="2015"/>
    <d v="2015-07-01T00:00:00"/>
    <n v="-44.624000000000002"/>
    <n v="17"/>
    <n v="552.89"/>
    <n v="87078"/>
    <x v="0"/>
    <x v="5"/>
  </r>
  <r>
    <n v="21697"/>
    <s v="Low"/>
    <n v="0.06"/>
    <n v="38.06"/>
    <n v="4.5"/>
    <n v="2089"/>
    <x v="1"/>
    <s v="Annie Odom"/>
    <s v="Regular Air"/>
    <x v="3"/>
    <x v="0"/>
    <s v="Appliances"/>
    <s v="Small Box"/>
    <x v="910"/>
    <n v="0.56000000000000005"/>
    <n v="0.69"/>
    <s v="United States"/>
    <x v="3"/>
    <x v="8"/>
    <s v="New City"/>
    <n v="10956"/>
    <x v="178"/>
    <x v="5"/>
    <s v="2015"/>
    <d v="2015-07-06T00:00:00"/>
    <n v="450.45959999999997"/>
    <n v="17"/>
    <n v="652.84"/>
    <n v="88348"/>
    <x v="0"/>
    <x v="5"/>
  </r>
  <r>
    <n v="21698"/>
    <s v="Low"/>
    <n v="0.08"/>
    <n v="599.99"/>
    <n v="24.49"/>
    <n v="2089"/>
    <x v="1"/>
    <s v="Annie Odom"/>
    <s v="Regular Air"/>
    <x v="3"/>
    <x v="1"/>
    <s v="Copiers and Fax"/>
    <s v="Large Box"/>
    <x v="911"/>
    <n v="0.37"/>
    <n v="0.68999999999999984"/>
    <s v="United States"/>
    <x v="3"/>
    <x v="8"/>
    <s v="New City"/>
    <n v="10956"/>
    <x v="178"/>
    <x v="5"/>
    <s v="2015"/>
    <d v="2015-07-08T00:00:00"/>
    <n v="8798.1830999999984"/>
    <n v="22"/>
    <n v="12750.99"/>
    <n v="88348"/>
    <x v="0"/>
    <x v="5"/>
  </r>
  <r>
    <n v="21699"/>
    <s v="Low"/>
    <n v="0.1"/>
    <n v="3.98"/>
    <n v="2.97"/>
    <n v="2089"/>
    <x v="1"/>
    <s v="Annie Odom"/>
    <s v="Express Air"/>
    <x v="3"/>
    <x v="0"/>
    <s v="Paper"/>
    <s v="Wrap Bag"/>
    <x v="912"/>
    <n v="0.35"/>
    <n v="-0.26217137293086662"/>
    <s v="United States"/>
    <x v="3"/>
    <x v="8"/>
    <s v="New City"/>
    <n v="10956"/>
    <x v="178"/>
    <x v="5"/>
    <s v="2015"/>
    <d v="2015-07-04T00:00:00"/>
    <n v="-5.3849999999999998"/>
    <n v="5"/>
    <n v="20.54"/>
    <n v="88348"/>
    <x v="0"/>
    <x v="5"/>
  </r>
  <r>
    <n v="24552"/>
    <s v="Not Specified"/>
    <n v="0.01"/>
    <n v="195.99"/>
    <n v="8.99"/>
    <n v="2276"/>
    <x v="0"/>
    <s v="Dennis Block Richardson"/>
    <s v="Regular Air"/>
    <x v="2"/>
    <x v="1"/>
    <s v="Telephones and Communication"/>
    <s v="Small Box"/>
    <x v="438"/>
    <n v="0.6"/>
    <n v="0.69"/>
    <s v="United States"/>
    <x v="3"/>
    <x v="8"/>
    <s v="Niagara Falls"/>
    <n v="14304"/>
    <x v="178"/>
    <x v="5"/>
    <s v="2015"/>
    <d v="2015-06-30T00:00:00"/>
    <n v="2653.7813999999998"/>
    <n v="22"/>
    <n v="3846.06"/>
    <n v="91502"/>
    <x v="0"/>
    <x v="5"/>
  </r>
  <r>
    <n v="5689"/>
    <s v="Low"/>
    <n v="0.05"/>
    <n v="63.94"/>
    <n v="14.48"/>
    <n v="2882"/>
    <x v="1"/>
    <s v="Andrew Gonzalez"/>
    <s v="Express Air"/>
    <x v="2"/>
    <x v="2"/>
    <s v="Office Furnishings"/>
    <s v="Small Box"/>
    <x v="643"/>
    <n v="0.46"/>
    <n v="0.20269712275975607"/>
    <s v="United States"/>
    <x v="2"/>
    <x v="13"/>
    <s v="Charlotte"/>
    <n v="28206"/>
    <x v="178"/>
    <x v="5"/>
    <s v="2015"/>
    <d v="2015-07-07T00:00:00"/>
    <n v="270.87430000000001"/>
    <n v="21"/>
    <n v="1336.35"/>
    <n v="40224"/>
    <x v="1"/>
    <x v="5"/>
  </r>
  <r>
    <n v="23689"/>
    <s v="Low"/>
    <n v="0.05"/>
    <n v="63.94"/>
    <n v="14.48"/>
    <n v="2885"/>
    <x v="0"/>
    <s v="Gary Frazier"/>
    <s v="Express Air"/>
    <x v="2"/>
    <x v="2"/>
    <s v="Office Furnishings"/>
    <s v="Small Box"/>
    <x v="643"/>
    <n v="0.46"/>
    <n v="0.69"/>
    <s v="United States"/>
    <x v="3"/>
    <x v="28"/>
    <s v="North Royalton"/>
    <n v="44133"/>
    <x v="178"/>
    <x v="5"/>
    <s v="2015"/>
    <d v="2015-07-07T00:00:00"/>
    <n v="219.54419999999999"/>
    <n v="5"/>
    <n v="318.18"/>
    <n v="87634"/>
    <x v="0"/>
    <x v="5"/>
  </r>
  <r>
    <n v="20795"/>
    <s v="Critical"/>
    <n v="0.08"/>
    <n v="349.45"/>
    <n v="60"/>
    <n v="3119"/>
    <x v="0"/>
    <s v="Jay Hubbard"/>
    <s v="Delivery Truck"/>
    <x v="3"/>
    <x v="2"/>
    <s v="Tables"/>
    <s v="Jumbo Drum"/>
    <x v="497"/>
    <m/>
    <n v="0.13601753888324819"/>
    <s v="United States"/>
    <x v="2"/>
    <x v="9"/>
    <s v="Orlando"/>
    <n v="32839"/>
    <x v="178"/>
    <x v="5"/>
    <s v="2015"/>
    <d v="2015-07-02T00:00:00"/>
    <n v="513.08399999999995"/>
    <n v="11"/>
    <n v="3772.19"/>
    <n v="86432"/>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E29500-1724-0540-ABA5-12D72F5A1DEE}" name="PivotTable12"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0">
  <location ref="B124:C131"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1"/>
    <field x="21"/>
  </rowFields>
  <rowItems count="7">
    <i>
      <x v="1"/>
    </i>
    <i>
      <x v="2"/>
    </i>
    <i>
      <x v="3"/>
    </i>
    <i>
      <x v="4"/>
    </i>
    <i>
      <x v="5"/>
    </i>
    <i>
      <x v="6"/>
    </i>
    <i t="grand">
      <x/>
    </i>
  </rowItems>
  <colItems count="1">
    <i/>
  </colItems>
  <dataFields count="1">
    <dataField name="Sum of Sales" fld="27" baseField="0" baseItem="0" numFmtId="165"/>
  </dataFields>
  <formats count="4">
    <format dxfId="46">
      <pivotArea outline="0" collapsedLevelsAreSubtotals="1" fieldPosition="0"/>
    </format>
    <format dxfId="15">
      <pivotArea dataOnly="0" grandRow="1" fieldPosition="0"/>
    </format>
    <format dxfId="14">
      <pivotArea field="31" type="button" dataOnly="0" labelOnly="1" outline="0" axis="axisRow" fieldPosition="0"/>
    </format>
    <format dxfId="13">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A3D624-191C-A447-BA23-82A0EB85962B}" name="PivotTable2"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B13:C20"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7">
        <item x="0"/>
        <item x="1"/>
        <item x="2"/>
        <item x="3"/>
        <item x="4"/>
        <item x="5"/>
        <item t="default"/>
      </items>
    </pivotField>
    <pivotField showAll="0"/>
    <pivotField numFmtId="14"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Profit" fld="25" baseField="0" baseItem="0" numFmtId="165"/>
  </dataFields>
  <formats count="4">
    <format dxfId="35">
      <pivotArea outline="0" collapsedLevelsAreSubtotals="1" fieldPosition="0"/>
    </format>
    <format dxfId="36">
      <pivotArea dataOnly="0" grandRow="1" fieldPosition="0"/>
    </format>
    <format dxfId="37">
      <pivotArea field="22" type="button" dataOnly="0" labelOnly="1" outline="0" axis="axisRow" fieldPosition="0"/>
    </format>
    <format dxfId="38">
      <pivotArea dataOnly="0" labelOnly="1" outline="0" axis="axisValues"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17AB8C-C22D-9C40-9C25-940081358156}" name="PivotTable1"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B3:C10"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7">
        <item x="0"/>
        <item x="1"/>
        <item x="2"/>
        <item x="3"/>
        <item x="4"/>
        <item x="5"/>
        <item t="default"/>
      </items>
    </pivotField>
    <pivotField showAll="0"/>
    <pivotField numFmtId="14"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Sales" fld="27" baseField="22" baseItem="1048828" numFmtId="165"/>
  </dataFields>
  <formats count="4">
    <format dxfId="31">
      <pivotArea outline="0" collapsedLevelsAreSubtotals="1" fieldPosition="0"/>
    </format>
    <format dxfId="32">
      <pivotArea field="22" type="button" dataOnly="0" labelOnly="1" outline="0" axis="axisRow" fieldPosition="0"/>
    </format>
    <format dxfId="33">
      <pivotArea dataOnly="0" labelOnly="1" outline="0" axis="axisValues" fieldPosition="0"/>
    </format>
    <format dxfId="34">
      <pivotArea dataOnly="0" grandRow="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C7158-9980-5A40-B31D-F72454AAFCBB}" name="PivotTable3"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8">
  <location ref="E46:F50"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axis="axisRow" showAll="0" measureFilter="1" sortType="ascending">
      <items count="50">
        <item x="18"/>
        <item x="41"/>
        <item x="4"/>
        <item x="7"/>
        <item x="1"/>
        <item x="22"/>
        <item x="48"/>
        <item x="32"/>
        <item x="9"/>
        <item x="3"/>
        <item x="37"/>
        <item x="12"/>
        <item x="0"/>
        <item x="20"/>
        <item x="38"/>
        <item x="33"/>
        <item x="15"/>
        <item x="30"/>
        <item x="5"/>
        <item x="35"/>
        <item x="26"/>
        <item x="11"/>
        <item x="2"/>
        <item x="10"/>
        <item x="24"/>
        <item x="17"/>
        <item x="27"/>
        <item x="47"/>
        <item x="36"/>
        <item x="42"/>
        <item x="8"/>
        <item x="13"/>
        <item x="39"/>
        <item x="28"/>
        <item x="21"/>
        <item x="14"/>
        <item x="29"/>
        <item x="40"/>
        <item x="23"/>
        <item x="46"/>
        <item x="34"/>
        <item x="19"/>
        <item x="16"/>
        <item x="43"/>
        <item x="25"/>
        <item x="6"/>
        <item x="44"/>
        <item x="31"/>
        <item x="45"/>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11"/>
    </i>
    <i>
      <x v="30"/>
    </i>
    <i>
      <x v="3"/>
    </i>
    <i t="grand">
      <x/>
    </i>
  </rowItems>
  <colItems count="1">
    <i/>
  </colItems>
  <dataFields count="1">
    <dataField name="Sum of Sales" fld="27" baseField="0" baseItem="0" numFmtId="165"/>
  </dataFields>
  <formats count="4">
    <format dxfId="49">
      <pivotArea outline="0" collapsedLevelsAreSubtotals="1" fieldPosition="0"/>
    </format>
    <format dxfId="7">
      <pivotArea field="18" type="button" dataOnly="0" labelOnly="1" outline="0" axis="axisRow" fieldPosition="0"/>
    </format>
    <format dxfId="6">
      <pivotArea dataOnly="0" labelOnly="1" outline="0" axis="axisValues" fieldPosition="0"/>
    </format>
    <format dxfId="4">
      <pivotArea dataOnly="0" grandRow="1"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8" count="1" selected="0">
            <x v="3"/>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18" type="count" evalOrder="-1" id="4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DE929-6072-B04D-AFA9-267B711ED7E1}" name="PivotTable9" cacheId="0" applyNumberFormats="0" applyBorderFormats="0" applyFontFormats="0" applyPatternFormats="0" applyAlignmentFormats="0" applyWidthHeightFormats="1" dataCaption="Values" updatedVersion="7" minRefreshableVersion="5" useAutoFormatting="1" itemPrintTitles="1" createdVersion="6" indent="0" showHeaders="0" outline="1" outlineData="1" multipleFieldFilters="0" chartFormat="16">
  <location ref="B103:C106" firstHeaderRow="1" firstDataRow="1" firstDataCol="1"/>
  <pivotFields count="32">
    <pivotField dataField="1" showAll="0"/>
    <pivotField showAll="0"/>
    <pivotField showAll="0"/>
    <pivotField showAll="0"/>
    <pivotField showAll="0"/>
    <pivotField showAll="0"/>
    <pivotField axis="axisRow" showAll="0">
      <items count="4">
        <item m="1" x="2"/>
        <item x="1"/>
        <item x="0"/>
        <item t="default"/>
      </items>
    </pivotField>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3">
    <i>
      <x v="1"/>
    </i>
    <i>
      <x v="2"/>
    </i>
    <i t="grand">
      <x/>
    </i>
  </rowItems>
  <colItems count="1">
    <i/>
  </colItems>
  <dataFields count="1">
    <dataField name="Count of Row ID" fld="0" subtotal="count" showDataAs="percentOfTotal" baseField="0" baseItem="0" numFmtId="10"/>
  </dataFields>
  <formats count="4">
    <format dxfId="47">
      <pivotArea outline="0" collapsedLevelsAreSubtotals="1" fieldPosition="0"/>
    </format>
    <format dxfId="48">
      <pivotArea outline="0" fieldPosition="0">
        <references count="1">
          <reference field="4294967294" count="1">
            <x v="0"/>
          </reference>
        </references>
      </pivotArea>
    </format>
    <format dxfId="19">
      <pivotArea dataOnly="0" labelOnly="1" outline="0" axis="axisValues" fieldPosition="0"/>
    </format>
    <format dxfId="17">
      <pivotArea dataOnly="0" grandRow="1" fieldPosition="0"/>
    </format>
  </format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1"/>
          </reference>
        </references>
      </pivotArea>
    </chartFormat>
    <chartFormat chart="4" format="2">
      <pivotArea type="data" outline="0" fieldPosition="0">
        <references count="2">
          <reference field="4294967294" count="1" selected="0">
            <x v="0"/>
          </reference>
          <reference field="6"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6" count="1" selected="0">
            <x v="1"/>
          </reference>
        </references>
      </pivotArea>
    </chartFormat>
    <chartFormat chart="9"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F33F86-C0BF-4EA8-BBC7-A5E640ED7C2F}"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139:C146" firstHeaderRow="1" firstDataRow="1" firstDataCol="1"/>
  <pivotFields count="3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numFmtId="14" showAll="0"/>
    <pivotField showAll="0"/>
    <pivotField showAll="0"/>
    <pivotField dataField="1" showAll="0"/>
    <pivotField showAll="0"/>
    <pivotField showAll="0"/>
    <pivotField axis="axisRow" showAll="0">
      <items count="7">
        <item x="0"/>
        <item x="1"/>
        <item x="2"/>
        <item x="3"/>
        <item x="4"/>
        <item x="5"/>
        <item t="default"/>
      </items>
    </pivotField>
    <pivotField showAll="0" defaultSubtotal="0"/>
  </pivotFields>
  <rowFields count="1">
    <field x="30"/>
  </rowFields>
  <rowItems count="7">
    <i>
      <x/>
    </i>
    <i>
      <x v="1"/>
    </i>
    <i>
      <x v="2"/>
    </i>
    <i>
      <x v="3"/>
    </i>
    <i>
      <x v="4"/>
    </i>
    <i>
      <x v="5"/>
    </i>
    <i t="grand">
      <x/>
    </i>
  </rowItems>
  <colItems count="1">
    <i/>
  </colItems>
  <dataFields count="1">
    <dataField name="Sum of Sales" fld="27" baseField="0" baseItem="0"/>
  </dataFields>
  <formats count="5">
    <format dxfId="44">
      <pivotArea dataOnly="0" outline="0" axis="axisValues" fieldPosition="0"/>
    </format>
    <format dxfId="45">
      <pivotArea outline="0" collapsedLevelsAreSubtotals="1" fieldPosition="0"/>
    </format>
    <format dxfId="11">
      <pivotArea dataOnly="0" grandRow="1" fieldPosition="0"/>
    </format>
    <format dxfId="10">
      <pivotArea field="30" type="button" dataOnly="0" labelOnly="1" outline="0" axis="axisRow"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EE539C-7070-2549-86AA-BBECBF5D82A7}" name="PivotTable8"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4">
  <location ref="H46:I50"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axis="axisRow" showAll="0" measureFilter="1" sortType="ascending">
      <items count="50">
        <item x="18"/>
        <item x="41"/>
        <item x="4"/>
        <item x="7"/>
        <item x="1"/>
        <item x="22"/>
        <item x="48"/>
        <item x="32"/>
        <item x="9"/>
        <item x="3"/>
        <item x="37"/>
        <item x="12"/>
        <item x="0"/>
        <item x="20"/>
        <item x="38"/>
        <item x="33"/>
        <item x="15"/>
        <item x="30"/>
        <item x="5"/>
        <item x="35"/>
        <item x="26"/>
        <item x="11"/>
        <item x="2"/>
        <item x="10"/>
        <item x="24"/>
        <item x="17"/>
        <item x="27"/>
        <item x="47"/>
        <item x="36"/>
        <item x="42"/>
        <item x="8"/>
        <item x="13"/>
        <item x="39"/>
        <item x="28"/>
        <item x="21"/>
        <item x="14"/>
        <item x="29"/>
        <item x="40"/>
        <item x="23"/>
        <item x="46"/>
        <item x="34"/>
        <item x="19"/>
        <item x="16"/>
        <item x="43"/>
        <item x="25"/>
        <item x="6"/>
        <item x="44"/>
        <item x="31"/>
        <item x="45"/>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48"/>
    </i>
    <i>
      <x v="6"/>
    </i>
    <i>
      <x v="39"/>
    </i>
    <i t="grand">
      <x/>
    </i>
  </rowItems>
  <colItems count="1">
    <i/>
  </colItems>
  <dataFields count="1">
    <dataField name="Sum of Sales" fld="27" baseField="0" baseItem="0" numFmtId="165"/>
  </dataFields>
  <formats count="4">
    <format dxfId="43">
      <pivotArea outline="0" collapsedLevelsAreSubtotals="1" fieldPosition="0"/>
    </format>
    <format dxfId="3">
      <pivotArea field="18" type="button" dataOnly="0" labelOnly="1" outline="0" axis="axisRow" fieldPosition="0"/>
    </format>
    <format dxfId="2">
      <pivotArea dataOnly="0" labelOnly="1" outline="0" axis="axisValues" fieldPosition="0"/>
    </format>
    <format dxfId="0">
      <pivotArea dataOnly="0" grandRow="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8" type="count" evalOrder="-1" id="40" iMeasureFld="0">
      <autoFilter ref="A1">
        <filterColumn colId="0">
          <top10 top="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D590B1-6A19-CB4D-8A76-FCE77447D83E}" name="PivotTable11"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9">
  <location ref="B112:F114" firstHeaderRow="1" firstDataRow="2"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axis="axisCol" showAll="0" measureFilter="1" sortType="descending">
      <items count="914">
        <item x="42"/>
        <item x="0"/>
        <item x="725"/>
        <item x="789"/>
        <item x="773"/>
        <item x="127"/>
        <item x="509"/>
        <item x="827"/>
        <item x="150"/>
        <item x="740"/>
        <item x="103"/>
        <item x="474"/>
        <item x="680"/>
        <item x="465"/>
        <item x="389"/>
        <item x="880"/>
        <item x="254"/>
        <item x="378"/>
        <item x="760"/>
        <item x="746"/>
        <item x="46"/>
        <item x="58"/>
        <item x="834"/>
        <item x="381"/>
        <item x="486"/>
        <item x="52"/>
        <item x="408"/>
        <item x="29"/>
        <item x="891"/>
        <item x="695"/>
        <item x="483"/>
        <item x="693"/>
        <item x="129"/>
        <item x="105"/>
        <item x="853"/>
        <item x="404"/>
        <item x="248"/>
        <item x="807"/>
        <item x="675"/>
        <item x="160"/>
        <item x="457"/>
        <item x="652"/>
        <item x="131"/>
        <item x="511"/>
        <item x="191"/>
        <item x="121"/>
        <item x="242"/>
        <item x="549"/>
        <item x="621"/>
        <item x="407"/>
        <item x="375"/>
        <item x="559"/>
        <item x="224"/>
        <item x="433"/>
        <item x="255"/>
        <item x="390"/>
        <item x="599"/>
        <item x="156"/>
        <item x="581"/>
        <item x="347"/>
        <item x="743"/>
        <item x="304"/>
        <item x="366"/>
        <item x="783"/>
        <item x="644"/>
        <item x="850"/>
        <item x="376"/>
        <item x="61"/>
        <item x="628"/>
        <item x="393"/>
        <item x="517"/>
        <item x="523"/>
        <item x="448"/>
        <item x="624"/>
        <item x="622"/>
        <item x="89"/>
        <item x="279"/>
        <item x="689"/>
        <item x="720"/>
        <item x="625"/>
        <item x="739"/>
        <item x="100"/>
        <item x="868"/>
        <item x="800"/>
        <item x="536"/>
        <item x="328"/>
        <item x="888"/>
        <item x="233"/>
        <item x="315"/>
        <item x="767"/>
        <item x="574"/>
        <item x="172"/>
        <item x="284"/>
        <item x="813"/>
        <item x="671"/>
        <item x="331"/>
        <item x="273"/>
        <item x="226"/>
        <item x="386"/>
        <item x="398"/>
        <item x="579"/>
        <item x="638"/>
        <item x="539"/>
        <item x="584"/>
        <item x="686"/>
        <item x="811"/>
        <item x="650"/>
        <item x="308"/>
        <item x="201"/>
        <item x="666"/>
        <item x="329"/>
        <item x="285"/>
        <item x="535"/>
        <item x="363"/>
        <item x="263"/>
        <item x="311"/>
        <item x="851"/>
        <item x="173"/>
        <item x="512"/>
        <item x="194"/>
        <item x="277"/>
        <item x="124"/>
        <item x="635"/>
        <item x="99"/>
        <item x="179"/>
        <item x="514"/>
        <item x="266"/>
        <item x="204"/>
        <item x="847"/>
        <item x="661"/>
        <item x="613"/>
        <item x="552"/>
        <item x="92"/>
        <item x="895"/>
        <item x="310"/>
        <item x="445"/>
        <item x="758"/>
        <item x="294"/>
        <item x="231"/>
        <item x="478"/>
        <item x="751"/>
        <item x="724"/>
        <item x="183"/>
        <item x="120"/>
        <item x="418"/>
        <item x="44"/>
        <item x="195"/>
        <item x="227"/>
        <item x="757"/>
        <item x="896"/>
        <item x="641"/>
        <item x="348"/>
        <item x="520"/>
        <item x="835"/>
        <item x="756"/>
        <item x="300"/>
        <item x="812"/>
        <item x="815"/>
        <item x="209"/>
        <item x="159"/>
        <item x="82"/>
        <item x="341"/>
        <item x="16"/>
        <item x="355"/>
        <item x="642"/>
        <item x="494"/>
        <item x="745"/>
        <item x="750"/>
        <item x="583"/>
        <item x="253"/>
        <item x="74"/>
        <item x="567"/>
        <item x="534"/>
        <item x="761"/>
        <item x="246"/>
        <item x="274"/>
        <item x="788"/>
        <item x="71"/>
        <item x="659"/>
        <item x="436"/>
        <item x="136"/>
        <item x="369"/>
        <item x="826"/>
        <item x="857"/>
        <item x="332"/>
        <item x="33"/>
        <item x="167"/>
        <item x="742"/>
        <item x="30"/>
        <item x="345"/>
        <item x="3"/>
        <item x="848"/>
        <item x="905"/>
        <item x="591"/>
        <item x="18"/>
        <item x="269"/>
        <item x="784"/>
        <item x="96"/>
        <item x="146"/>
        <item x="546"/>
        <item x="817"/>
        <item x="715"/>
        <item x="192"/>
        <item x="97"/>
        <item x="397"/>
        <item x="281"/>
        <item x="309"/>
        <item x="845"/>
        <item x="387"/>
        <item x="2"/>
        <item x="322"/>
        <item x="882"/>
        <item x="128"/>
        <item x="560"/>
        <item x="768"/>
        <item x="295"/>
        <item x="36"/>
        <item x="557"/>
        <item x="506"/>
        <item x="31"/>
        <item x="700"/>
        <item x="11"/>
        <item x="500"/>
        <item x="293"/>
        <item x="548"/>
        <item x="900"/>
        <item x="158"/>
        <item x="394"/>
        <item x="508"/>
        <item x="256"/>
        <item x="605"/>
        <item x="239"/>
        <item x="83"/>
        <item x="113"/>
        <item x="6"/>
        <item x="56"/>
        <item x="818"/>
        <item x="41"/>
        <item x="225"/>
        <item x="223"/>
        <item x="48"/>
        <item x="629"/>
        <item x="423"/>
        <item x="649"/>
        <item x="892"/>
        <item x="232"/>
        <item x="377"/>
        <item x="710"/>
        <item x="79"/>
        <item x="319"/>
        <item x="197"/>
        <item x="521"/>
        <item x="440"/>
        <item x="419"/>
        <item x="841"/>
        <item x="732"/>
        <item x="682"/>
        <item x="785"/>
        <item x="674"/>
        <item x="152"/>
        <item x="676"/>
        <item x="570"/>
        <item x="588"/>
        <item x="718"/>
        <item x="218"/>
        <item x="606"/>
        <item x="887"/>
        <item x="399"/>
        <item x="229"/>
        <item x="441"/>
        <item x="733"/>
        <item x="446"/>
        <item x="411"/>
        <item x="839"/>
        <item x="836"/>
        <item x="21"/>
        <item x="846"/>
        <item x="443"/>
        <item x="730"/>
        <item x="858"/>
        <item x="589"/>
        <item x="108"/>
        <item x="405"/>
        <item x="8"/>
        <item x="385"/>
        <item x="427"/>
        <item x="459"/>
        <item x="141"/>
        <item x="106"/>
        <item x="40"/>
        <item x="705"/>
        <item x="544"/>
        <item x="251"/>
        <item x="654"/>
        <item x="123"/>
        <item x="646"/>
        <item x="594"/>
        <item x="413"/>
        <item x="640"/>
        <item x="118"/>
        <item x="764"/>
        <item x="748"/>
        <item x="60"/>
        <item x="551"/>
        <item x="247"/>
        <item x="490"/>
        <item x="791"/>
        <item x="734"/>
        <item x="301"/>
        <item x="519"/>
        <item x="324"/>
        <item x="619"/>
        <item x="444"/>
        <item x="138"/>
        <item x="388"/>
        <item x="754"/>
        <item x="53"/>
        <item x="903"/>
        <item x="683"/>
        <item x="636"/>
        <item x="577"/>
        <item x="17"/>
        <item x="475"/>
        <item x="417"/>
        <item x="245"/>
        <item x="422"/>
        <item x="244"/>
        <item x="499"/>
        <item x="655"/>
        <item x="611"/>
        <item x="755"/>
        <item x="420"/>
        <item x="476"/>
        <item x="93"/>
        <item x="614"/>
        <item x="207"/>
        <item x="434"/>
        <item x="65"/>
        <item x="749"/>
        <item x="90"/>
        <item x="237"/>
        <item x="466"/>
        <item x="365"/>
        <item x="111"/>
        <item x="580"/>
        <item x="22"/>
        <item x="258"/>
        <item x="653"/>
        <item x="542"/>
        <item x="202"/>
        <item x="168"/>
        <item x="528"/>
        <item x="575"/>
        <item x="205"/>
        <item x="516"/>
        <item x="462"/>
        <item x="660"/>
        <item x="122"/>
        <item x="15"/>
        <item x="910"/>
        <item x="685"/>
        <item x="88"/>
        <item x="384"/>
        <item x="468"/>
        <item x="678"/>
        <item x="864"/>
        <item x="670"/>
        <item x="648"/>
        <item x="77"/>
        <item x="657"/>
        <item x="854"/>
        <item x="692"/>
        <item x="278"/>
        <item x="98"/>
        <item x="778"/>
        <item x="91"/>
        <item x="43"/>
        <item x="727"/>
        <item x="645"/>
        <item x="80"/>
        <item x="823"/>
        <item x="367"/>
        <item x="713"/>
        <item x="797"/>
        <item x="782"/>
        <item x="874"/>
        <item x="203"/>
        <item x="562"/>
        <item x="763"/>
        <item x="230"/>
        <item x="469"/>
        <item x="76"/>
        <item x="314"/>
        <item x="498"/>
        <item x="485"/>
        <item x="14"/>
        <item x="873"/>
        <item x="824"/>
        <item x="463"/>
        <item x="359"/>
        <item x="722"/>
        <item x="260"/>
        <item x="432"/>
        <item x="437"/>
        <item x="126"/>
        <item x="531"/>
        <item x="392"/>
        <item x="634"/>
        <item x="257"/>
        <item x="731"/>
        <item x="699"/>
        <item x="662"/>
        <item x="708"/>
        <item x="871"/>
        <item x="703"/>
        <item x="701"/>
        <item x="162"/>
        <item x="429"/>
        <item x="415"/>
        <item x="243"/>
        <item x="816"/>
        <item x="487"/>
        <item x="810"/>
        <item x="911"/>
        <item x="181"/>
        <item x="456"/>
        <item x="291"/>
        <item x="325"/>
        <item x="510"/>
        <item x="673"/>
        <item x="144"/>
        <item x="303"/>
        <item x="372"/>
        <item x="566"/>
        <item x="504"/>
        <item x="603"/>
        <item x="72"/>
        <item x="117"/>
        <item x="184"/>
        <item x="633"/>
        <item x="545"/>
        <item x="741"/>
        <item x="276"/>
        <item x="396"/>
        <item x="9"/>
        <item x="149"/>
        <item x="213"/>
        <item x="351"/>
        <item x="502"/>
        <item x="50"/>
        <item x="368"/>
        <item x="450"/>
        <item x="206"/>
        <item x="668"/>
        <item x="109"/>
        <item x="809"/>
        <item x="863"/>
        <item x="711"/>
        <item x="774"/>
        <item x="10"/>
        <item x="736"/>
        <item x="554"/>
        <item x="142"/>
        <item x="137"/>
        <item x="639"/>
        <item x="481"/>
        <item x="38"/>
        <item x="326"/>
        <item x="391"/>
        <item x="889"/>
        <item x="283"/>
        <item x="643"/>
        <item x="312"/>
        <item x="618"/>
        <item x="425"/>
        <item x="681"/>
        <item x="86"/>
        <item x="140"/>
        <item x="306"/>
        <item x="526"/>
        <item x="507"/>
        <item x="337"/>
        <item x="414"/>
        <item x="796"/>
        <item x="212"/>
        <item x="872"/>
        <item x="482"/>
        <item x="442"/>
        <item x="592"/>
        <item x="66"/>
        <item x="865"/>
        <item x="234"/>
        <item x="431"/>
        <item x="484"/>
        <item x="470"/>
        <item x="115"/>
        <item x="876"/>
        <item x="777"/>
        <item x="221"/>
        <item x="350"/>
        <item x="164"/>
        <item x="395"/>
        <item x="296"/>
        <item x="729"/>
        <item x="687"/>
        <item x="547"/>
        <item x="832"/>
        <item x="185"/>
        <item x="898"/>
        <item x="601"/>
        <item x="663"/>
        <item x="334"/>
        <item x="637"/>
        <item x="825"/>
        <item x="884"/>
        <item x="198"/>
        <item x="235"/>
        <item x="656"/>
        <item x="81"/>
        <item x="472"/>
        <item x="744"/>
        <item x="902"/>
        <item x="382"/>
        <item x="299"/>
        <item x="220"/>
        <item x="335"/>
        <item x="631"/>
        <item x="728"/>
        <item x="610"/>
        <item x="1"/>
        <item x="298"/>
        <item x="356"/>
        <item x="125"/>
        <item x="814"/>
        <item x="530"/>
        <item x="587"/>
        <item x="607"/>
        <item x="215"/>
        <item x="313"/>
        <item x="883"/>
        <item x="612"/>
        <item x="54"/>
        <item x="264"/>
        <item x="94"/>
        <item x="480"/>
        <item x="651"/>
        <item x="85"/>
        <item x="543"/>
        <item x="330"/>
        <item x="187"/>
        <item x="13"/>
        <item x="302"/>
        <item x="477"/>
        <item x="282"/>
        <item x="155"/>
        <item x="51"/>
        <item x="219"/>
        <item x="208"/>
        <item x="45"/>
        <item x="759"/>
        <item x="658"/>
        <item x="766"/>
        <item x="688"/>
        <item x="627"/>
        <item x="600"/>
        <item x="165"/>
        <item x="843"/>
        <item x="228"/>
        <item x="403"/>
        <item x="780"/>
        <item x="383"/>
        <item x="856"/>
        <item x="110"/>
        <item x="821"/>
        <item x="538"/>
        <item x="7"/>
        <item x="409"/>
        <item x="114"/>
        <item x="578"/>
        <item x="775"/>
        <item x="180"/>
        <item x="894"/>
        <item x="772"/>
        <item x="899"/>
        <item x="154"/>
        <item x="145"/>
        <item x="101"/>
        <item x="268"/>
        <item x="102"/>
        <item x="196"/>
        <item x="62"/>
        <item x="265"/>
        <item x="161"/>
        <item x="776"/>
        <item x="717"/>
        <item x="632"/>
        <item x="59"/>
        <item x="586"/>
        <item x="572"/>
        <item x="250"/>
        <item x="460"/>
        <item x="806"/>
        <item x="87"/>
        <item x="454"/>
        <item x="370"/>
        <item x="529"/>
        <item x="698"/>
        <item x="305"/>
        <item x="287"/>
        <item x="37"/>
        <item x="424"/>
        <item x="706"/>
        <item x="270"/>
        <item x="39"/>
        <item x="426"/>
        <item x="861"/>
        <item x="869"/>
        <item x="272"/>
        <item x="565"/>
        <item x="799"/>
        <item x="55"/>
        <item x="25"/>
        <item x="112"/>
        <item x="505"/>
        <item x="738"/>
        <item x="222"/>
        <item x="193"/>
        <item x="290"/>
        <item x="35"/>
        <item x="57"/>
        <item x="664"/>
        <item x="831"/>
        <item x="849"/>
        <item x="327"/>
        <item x="23"/>
        <item x="84"/>
        <item x="830"/>
        <item x="340"/>
        <item x="323"/>
        <item x="667"/>
        <item x="901"/>
        <item x="134"/>
        <item x="216"/>
        <item x="174"/>
        <item x="157"/>
        <item x="558"/>
        <item x="492"/>
        <item x="793"/>
        <item x="553"/>
        <item x="875"/>
        <item x="908"/>
        <item x="318"/>
        <item x="608"/>
        <item x="752"/>
        <item x="236"/>
        <item x="794"/>
        <item x="289"/>
        <item x="47"/>
        <item x="189"/>
        <item x="801"/>
        <item x="28"/>
        <item x="63"/>
        <item x="259"/>
        <item x="32"/>
        <item x="855"/>
        <item x="169"/>
        <item x="479"/>
        <item x="568"/>
        <item x="493"/>
        <item x="439"/>
        <item x="238"/>
        <item x="286"/>
        <item x="5"/>
        <item x="497"/>
        <item x="564"/>
        <item x="317"/>
        <item x="73"/>
        <item x="602"/>
        <item x="78"/>
        <item x="617"/>
        <item x="747"/>
        <item x="316"/>
        <item x="176"/>
        <item x="647"/>
        <item x="597"/>
        <item x="533"/>
        <item x="190"/>
        <item x="364"/>
        <item x="828"/>
        <item x="67"/>
        <item x="467"/>
        <item x="844"/>
        <item x="537"/>
        <item x="852"/>
        <item x="402"/>
        <item x="453"/>
        <item x="346"/>
        <item x="795"/>
        <item x="697"/>
        <item x="354"/>
        <item x="879"/>
        <item x="771"/>
        <item x="820"/>
        <item x="333"/>
        <item x="307"/>
        <item x="726"/>
        <item x="214"/>
        <item x="374"/>
        <item x="320"/>
        <item x="696"/>
        <item x="297"/>
        <item x="380"/>
        <item x="488"/>
        <item x="473"/>
        <item x="262"/>
        <item x="321"/>
        <item x="104"/>
        <item x="840"/>
        <item x="753"/>
        <item x="435"/>
        <item x="361"/>
        <item x="677"/>
        <item x="862"/>
        <item x="261"/>
        <item x="563"/>
        <item x="582"/>
        <item x="186"/>
        <item x="550"/>
        <item x="716"/>
        <item x="909"/>
        <item x="24"/>
        <item x="177"/>
        <item x="199"/>
        <item x="712"/>
        <item x="532"/>
        <item x="362"/>
        <item x="336"/>
        <item x="616"/>
        <item x="837"/>
        <item x="672"/>
        <item x="684"/>
        <item x="166"/>
        <item x="804"/>
        <item x="540"/>
        <item x="175"/>
        <item x="210"/>
        <item x="342"/>
        <item x="27"/>
        <item x="438"/>
        <item x="241"/>
        <item x="877"/>
        <item x="360"/>
        <item x="598"/>
        <item x="130"/>
        <item x="132"/>
        <item x="665"/>
        <item x="449"/>
        <item x="163"/>
        <item x="148"/>
        <item x="344"/>
        <item x="859"/>
        <item x="522"/>
        <item x="491"/>
        <item x="68"/>
        <item x="576"/>
        <item x="819"/>
        <item x="379"/>
        <item x="70"/>
        <item x="416"/>
        <item x="585"/>
        <item x="353"/>
        <item x="803"/>
        <item x="240"/>
        <item x="49"/>
        <item x="116"/>
        <item x="595"/>
        <item x="458"/>
        <item x="842"/>
        <item x="338"/>
        <item x="211"/>
        <item x="170"/>
        <item x="870"/>
        <item x="838"/>
        <item x="20"/>
        <item x="691"/>
        <item x="343"/>
        <item x="679"/>
        <item x="833"/>
        <item x="151"/>
        <item x="704"/>
        <item x="357"/>
        <item x="792"/>
        <item x="912"/>
        <item x="515"/>
        <item x="288"/>
        <item x="897"/>
        <item x="471"/>
        <item x="267"/>
        <item x="907"/>
        <item x="182"/>
        <item x="133"/>
        <item x="4"/>
        <item x="787"/>
        <item x="95"/>
        <item x="410"/>
        <item x="518"/>
        <item x="762"/>
        <item x="400"/>
        <item x="19"/>
        <item x="451"/>
        <item x="401"/>
        <item x="620"/>
        <item x="822"/>
        <item x="64"/>
        <item x="275"/>
        <item x="452"/>
        <item x="694"/>
        <item x="623"/>
        <item x="147"/>
        <item x="719"/>
        <item x="153"/>
        <item x="779"/>
        <item x="790"/>
        <item x="430"/>
        <item x="765"/>
        <item x="412"/>
        <item x="119"/>
        <item x="721"/>
        <item x="798"/>
        <item x="609"/>
        <item x="829"/>
        <item x="886"/>
        <item x="569"/>
        <item x="878"/>
        <item x="455"/>
        <item x="349"/>
        <item x="501"/>
        <item x="249"/>
        <item x="781"/>
        <item x="75"/>
        <item x="139"/>
        <item x="707"/>
        <item x="171"/>
        <item x="555"/>
        <item x="135"/>
        <item x="885"/>
        <item x="735"/>
        <item x="358"/>
        <item x="690"/>
        <item x="339"/>
        <item x="769"/>
        <item x="890"/>
        <item x="770"/>
        <item x="352"/>
        <item x="669"/>
        <item x="596"/>
        <item x="604"/>
        <item x="702"/>
        <item x="428"/>
        <item x="143"/>
        <item x="271"/>
        <item x="737"/>
        <item x="252"/>
        <item x="489"/>
        <item x="714"/>
        <item x="12"/>
        <item x="723"/>
        <item x="906"/>
        <item x="513"/>
        <item x="615"/>
        <item x="590"/>
        <item x="904"/>
        <item x="406"/>
        <item x="524"/>
        <item x="556"/>
        <item x="571"/>
        <item x="178"/>
        <item x="808"/>
        <item x="541"/>
        <item x="371"/>
        <item x="860"/>
        <item x="447"/>
        <item x="69"/>
        <item x="461"/>
        <item x="881"/>
        <item x="188"/>
        <item x="893"/>
        <item x="866"/>
        <item x="867"/>
        <item x="107"/>
        <item x="373"/>
        <item x="464"/>
        <item x="573"/>
        <item x="495"/>
        <item x="593"/>
        <item x="200"/>
        <item x="525"/>
        <item x="630"/>
        <item x="280"/>
        <item x="786"/>
        <item x="527"/>
        <item x="292"/>
        <item x="626"/>
        <item x="496"/>
        <item x="34"/>
        <item x="561"/>
        <item x="805"/>
        <item x="26"/>
        <item x="709"/>
        <item x="217"/>
        <item x="503"/>
        <item x="421"/>
        <item x="80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13"/>
  </colFields>
  <colItems count="4">
    <i>
      <x v="580"/>
    </i>
    <i>
      <x v="287"/>
    </i>
    <i>
      <x v="306"/>
    </i>
    <i t="grand">
      <x/>
    </i>
  </colItems>
  <dataFields count="1">
    <dataField name="Sum of Quantity ordered new" fld="26" baseField="0" baseItem="0" numFmtId="166"/>
  </dataFields>
  <formats count="2">
    <format dxfId="42">
      <pivotArea outline="0" collapsedLevelsAreSubtotals="1" fieldPosition="0"/>
    </format>
    <format dxfId="16">
      <pivotArea type="all" dataOnly="0" outline="0" fieldPosition="0"/>
    </format>
  </formats>
  <chartFormats count="5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456"/>
          </reference>
        </references>
      </pivotArea>
    </chartFormat>
    <chartFormat chart="0" format="2" series="1">
      <pivotArea type="data" outline="0" fieldPosition="0">
        <references count="2">
          <reference field="4294967294" count="1" selected="0">
            <x v="0"/>
          </reference>
          <reference field="13" count="1" selected="0">
            <x v="715"/>
          </reference>
        </references>
      </pivotArea>
    </chartFormat>
    <chartFormat chart="0" format="3" series="1">
      <pivotArea type="data" outline="0" fieldPosition="0">
        <references count="2">
          <reference field="4294967294" count="1" selected="0">
            <x v="0"/>
          </reference>
          <reference field="13" count="1" selected="0">
            <x v="277"/>
          </reference>
        </references>
      </pivotArea>
    </chartFormat>
    <chartFormat chart="0" format="4" series="1">
      <pivotArea type="data" outline="0" fieldPosition="0">
        <references count="2">
          <reference field="4294967294" count="1" selected="0">
            <x v="0"/>
          </reference>
          <reference field="13" count="1" selected="0">
            <x v="487"/>
          </reference>
        </references>
      </pivotArea>
    </chartFormat>
    <chartFormat chart="0" format="5" series="1">
      <pivotArea type="data" outline="0" fieldPosition="0">
        <references count="2">
          <reference field="4294967294" count="1" selected="0">
            <x v="0"/>
          </reference>
          <reference field="13" count="1" selected="0">
            <x v="275"/>
          </reference>
        </references>
      </pivotArea>
    </chartFormat>
    <chartFormat chart="0" format="6" series="1">
      <pivotArea type="data" outline="0" fieldPosition="0">
        <references count="2">
          <reference field="4294967294" count="1" selected="0">
            <x v="0"/>
          </reference>
          <reference field="13" count="1" selected="0">
            <x v="580"/>
          </reference>
        </references>
      </pivotArea>
    </chartFormat>
    <chartFormat chart="4" format="7" series="1">
      <pivotArea type="data" outline="0" fieldPosition="0">
        <references count="2">
          <reference field="4294967294" count="1" selected="0">
            <x v="0"/>
          </reference>
          <reference field="13" count="1" selected="0">
            <x v="306"/>
          </reference>
        </references>
      </pivotArea>
    </chartFormat>
    <chartFormat chart="4" format="8" series="1">
      <pivotArea type="data" outline="0" fieldPosition="0">
        <references count="2">
          <reference field="4294967294" count="1" selected="0">
            <x v="0"/>
          </reference>
          <reference field="13" count="1" selected="0">
            <x v="287"/>
          </reference>
        </references>
      </pivotArea>
    </chartFormat>
    <chartFormat chart="4" format="9" series="1">
      <pivotArea type="data" outline="0" fieldPosition="0">
        <references count="2">
          <reference field="4294967294" count="1" selected="0">
            <x v="0"/>
          </reference>
          <reference field="13" count="1" selected="0">
            <x v="580"/>
          </reference>
        </references>
      </pivotArea>
    </chartFormat>
    <chartFormat chart="4" format="10" series="1">
      <pivotArea type="data" outline="0" fieldPosition="0">
        <references count="2">
          <reference field="4294967294" count="1" selected="0">
            <x v="0"/>
          </reference>
          <reference field="13" count="1" selected="0">
            <x v="731"/>
          </reference>
        </references>
      </pivotArea>
    </chartFormat>
    <chartFormat chart="4" format="11" series="1">
      <pivotArea type="data" outline="0" fieldPosition="0">
        <references count="2">
          <reference field="4294967294" count="1" selected="0">
            <x v="0"/>
          </reference>
          <reference field="13" count="1" selected="0">
            <x v="663"/>
          </reference>
        </references>
      </pivotArea>
    </chartFormat>
    <chartFormat chart="4" format="12" series="1">
      <pivotArea type="data" outline="0" fieldPosition="0">
        <references count="2">
          <reference field="4294967294" count="1" selected="0">
            <x v="0"/>
          </reference>
          <reference field="13" count="1" selected="0">
            <x v="395"/>
          </reference>
        </references>
      </pivotArea>
    </chartFormat>
    <chartFormat chart="4" format="13" series="1">
      <pivotArea type="data" outline="0" fieldPosition="0">
        <references count="2">
          <reference field="4294967294" count="1" selected="0">
            <x v="0"/>
          </reference>
          <reference field="13" count="1" selected="0">
            <x v="850"/>
          </reference>
        </references>
      </pivotArea>
    </chartFormat>
    <chartFormat chart="4" format="14" series="1">
      <pivotArea type="data" outline="0" fieldPosition="0">
        <references count="2">
          <reference field="4294967294" count="1" selected="0">
            <x v="0"/>
          </reference>
          <reference field="13" count="1" selected="0">
            <x v="279"/>
          </reference>
        </references>
      </pivotArea>
    </chartFormat>
    <chartFormat chart="4" format="15" series="1">
      <pivotArea type="data" outline="0" fieldPosition="0">
        <references count="2">
          <reference field="4294967294" count="1" selected="0">
            <x v="0"/>
          </reference>
          <reference field="13" count="1" selected="0">
            <x v="365"/>
          </reference>
        </references>
      </pivotArea>
    </chartFormat>
    <chartFormat chart="4" format="16" series="1">
      <pivotArea type="data" outline="0" fieldPosition="0">
        <references count="2">
          <reference field="4294967294" count="1" selected="0">
            <x v="0"/>
          </reference>
          <reference field="13" count="1" selected="0">
            <x v="809"/>
          </reference>
        </references>
      </pivotArea>
    </chartFormat>
    <chartFormat chart="4" format="17" series="1">
      <pivotArea type="data" outline="0" fieldPosition="0">
        <references count="2">
          <reference field="4294967294" count="1" selected="0">
            <x v="0"/>
          </reference>
          <reference field="13" count="1" selected="0">
            <x v="505"/>
          </reference>
        </references>
      </pivotArea>
    </chartFormat>
    <chartFormat chart="4" format="18" series="1">
      <pivotArea type="data" outline="0" fieldPosition="0">
        <references count="2">
          <reference field="4294967294" count="1" selected="0">
            <x v="0"/>
          </reference>
          <reference field="13" count="1" selected="0">
            <x v="127"/>
          </reference>
        </references>
      </pivotArea>
    </chartFormat>
    <chartFormat chart="4" format="19" series="1">
      <pivotArea type="data" outline="0" fieldPosition="0">
        <references count="2">
          <reference field="4294967294" count="1" selected="0">
            <x v="0"/>
          </reference>
          <reference field="13" count="1" selected="0">
            <x v="794"/>
          </reference>
        </references>
      </pivotArea>
    </chartFormat>
    <chartFormat chart="4" format="20" series="1">
      <pivotArea type="data" outline="0" fieldPosition="0">
        <references count="2">
          <reference field="4294967294" count="1" selected="0">
            <x v="0"/>
          </reference>
          <reference field="13" count="1" selected="0">
            <x v="50"/>
          </reference>
        </references>
      </pivotArea>
    </chartFormat>
    <chartFormat chart="4" format="21" series="1">
      <pivotArea type="data" outline="0" fieldPosition="0">
        <references count="2">
          <reference field="4294967294" count="1" selected="0">
            <x v="0"/>
          </reference>
          <reference field="13" count="1" selected="0">
            <x v="172"/>
          </reference>
        </references>
      </pivotArea>
    </chartFormat>
    <chartFormat chart="4" format="22" series="1">
      <pivotArea type="data" outline="0" fieldPosition="0">
        <references count="2">
          <reference field="4294967294" count="1" selected="0">
            <x v="0"/>
          </reference>
          <reference field="13" count="1" selected="0">
            <x v="358"/>
          </reference>
        </references>
      </pivotArea>
    </chartFormat>
    <chartFormat chart="4" format="23" series="1">
      <pivotArea type="data" outline="0" fieldPosition="0">
        <references count="2">
          <reference field="4294967294" count="1" selected="0">
            <x v="0"/>
          </reference>
          <reference field="13" count="1" selected="0">
            <x v="487"/>
          </reference>
        </references>
      </pivotArea>
    </chartFormat>
    <chartFormat chart="4" format="24" series="1">
      <pivotArea type="data" outline="0" fieldPosition="0">
        <references count="2">
          <reference field="4294967294" count="1" selected="0">
            <x v="0"/>
          </reference>
          <reference field="13" count="1" selected="0">
            <x v="152"/>
          </reference>
        </references>
      </pivotArea>
    </chartFormat>
    <chartFormat chart="4" format="25" series="1">
      <pivotArea type="data" outline="0" fieldPosition="0">
        <references count="2">
          <reference field="4294967294" count="1" selected="0">
            <x v="0"/>
          </reference>
          <reference field="13" count="1" selected="0">
            <x v="574"/>
          </reference>
        </references>
      </pivotArea>
    </chartFormat>
    <chartFormat chart="4" format="26" series="1">
      <pivotArea type="data" outline="0" fieldPosition="0">
        <references count="2">
          <reference field="4294967294" count="1" selected="0">
            <x v="0"/>
          </reference>
          <reference field="13" count="1" selected="0">
            <x v="275"/>
          </reference>
        </references>
      </pivotArea>
    </chartFormat>
    <chartFormat chart="4" format="27" series="1">
      <pivotArea type="data" outline="0" fieldPosition="0">
        <references count="2">
          <reference field="4294967294" count="1" selected="0">
            <x v="0"/>
          </reference>
          <reference field="13" count="1" selected="0">
            <x v="577"/>
          </reference>
        </references>
      </pivotArea>
    </chartFormat>
    <chartFormat chart="4" format="28" series="1">
      <pivotArea type="data" outline="0" fieldPosition="0">
        <references count="2">
          <reference field="4294967294" count="1" selected="0">
            <x v="0"/>
          </reference>
          <reference field="13" count="1" selected="0">
            <x v="848"/>
          </reference>
        </references>
      </pivotArea>
    </chartFormat>
    <chartFormat chart="4" format="29" series="1">
      <pivotArea type="data" outline="0" fieldPosition="0">
        <references count="2">
          <reference field="4294967294" count="1" selected="0">
            <x v="0"/>
          </reference>
          <reference field="13" count="1" selected="0">
            <x v="857"/>
          </reference>
        </references>
      </pivotArea>
    </chartFormat>
    <chartFormat chart="0" format="7" series="1">
      <pivotArea type="data" outline="0" fieldPosition="0">
        <references count="2">
          <reference field="4294967294" count="1" selected="0">
            <x v="0"/>
          </reference>
          <reference field="13" count="1" selected="0">
            <x v="306"/>
          </reference>
        </references>
      </pivotArea>
    </chartFormat>
    <chartFormat chart="4" format="30" series="1">
      <pivotArea type="data" outline="0" fieldPosition="0">
        <references count="2">
          <reference field="4294967294" count="1" selected="0">
            <x v="0"/>
          </reference>
          <reference field="13" count="1" selected="0">
            <x v="849"/>
          </reference>
        </references>
      </pivotArea>
    </chartFormat>
    <chartFormat chart="4" format="31" series="1">
      <pivotArea type="data" outline="0" fieldPosition="0">
        <references count="2">
          <reference field="4294967294" count="1" selected="0">
            <x v="0"/>
          </reference>
          <reference field="13" count="1" selected="0">
            <x v="277"/>
          </reference>
        </references>
      </pivotArea>
    </chartFormat>
    <chartFormat chart="4" format="32" series="1">
      <pivotArea type="data" outline="0" fieldPosition="0">
        <references count="2">
          <reference field="4294967294" count="1" selected="0">
            <x v="0"/>
          </reference>
          <reference field="13" count="1" selected="0">
            <x v="56"/>
          </reference>
        </references>
      </pivotArea>
    </chartFormat>
    <chartFormat chart="4" format="33" series="1">
      <pivotArea type="data" outline="0" fieldPosition="0">
        <references count="2">
          <reference field="4294967294" count="1" selected="0">
            <x v="0"/>
          </reference>
          <reference field="13" count="1" selected="0">
            <x v="171"/>
          </reference>
        </references>
      </pivotArea>
    </chartFormat>
    <chartFormat chart="4" format="34" series="1">
      <pivotArea type="data" outline="0" fieldPosition="0">
        <references count="2">
          <reference field="4294967294" count="1" selected="0">
            <x v="0"/>
          </reference>
          <reference field="13" count="1" selected="0">
            <x v="495"/>
          </reference>
        </references>
      </pivotArea>
    </chartFormat>
    <chartFormat chart="0" format="8" series="1">
      <pivotArea type="data" outline="0" fieldPosition="0">
        <references count="2">
          <reference field="4294967294" count="1" selected="0">
            <x v="0"/>
          </reference>
          <reference field="13" count="1" selected="0">
            <x v="56"/>
          </reference>
        </references>
      </pivotArea>
    </chartFormat>
    <chartFormat chart="4" format="35" series="1">
      <pivotArea type="data" outline="0" fieldPosition="0">
        <references count="2">
          <reference field="4294967294" count="1" selected="0">
            <x v="0"/>
          </reference>
          <reference field="13" count="1" selected="0">
            <x v="181"/>
          </reference>
        </references>
      </pivotArea>
    </chartFormat>
    <chartFormat chart="4" format="36" series="1">
      <pivotArea type="data" outline="0" fieldPosition="0">
        <references count="2">
          <reference field="4294967294" count="1" selected="0">
            <x v="0"/>
          </reference>
          <reference field="13" count="1" selected="0">
            <x v="308"/>
          </reference>
        </references>
      </pivotArea>
    </chartFormat>
    <chartFormat chart="4" format="37" series="1">
      <pivotArea type="data" outline="0" fieldPosition="0">
        <references count="2">
          <reference field="4294967294" count="1" selected="0">
            <x v="0"/>
          </reference>
          <reference field="13" count="1" selected="0">
            <x v="608"/>
          </reference>
        </references>
      </pivotArea>
    </chartFormat>
    <chartFormat chart="0" format="9" series="1">
      <pivotArea type="data" outline="0" fieldPosition="0">
        <references count="2">
          <reference field="4294967294" count="1" selected="0">
            <x v="0"/>
          </reference>
          <reference field="13" count="1" selected="0">
            <x v="287"/>
          </reference>
        </references>
      </pivotArea>
    </chartFormat>
    <chartFormat chart="8" format="13" series="1">
      <pivotArea type="data" outline="0" fieldPosition="0">
        <references count="2">
          <reference field="4294967294" count="1" selected="0">
            <x v="0"/>
          </reference>
          <reference field="13" count="1" selected="0">
            <x v="580"/>
          </reference>
        </references>
      </pivotArea>
    </chartFormat>
    <chartFormat chart="8" format="14" series="1">
      <pivotArea type="data" outline="0" fieldPosition="0">
        <references count="2">
          <reference field="4294967294" count="1" selected="0">
            <x v="0"/>
          </reference>
          <reference field="13" count="1" selected="0">
            <x v="287"/>
          </reference>
        </references>
      </pivotArea>
    </chartFormat>
    <chartFormat chart="8" format="15" series="1">
      <pivotArea type="data" outline="0" fieldPosition="0">
        <references count="2">
          <reference field="4294967294" count="1" selected="0">
            <x v="0"/>
          </reference>
          <reference field="13" count="1" selected="0">
            <x v="306"/>
          </reference>
        </references>
      </pivotArea>
    </chartFormat>
    <chartFormat chart="8" format="16" series="1">
      <pivotArea type="data" outline="0" fieldPosition="0">
        <references count="2">
          <reference field="4294967294" count="1" selected="0">
            <x v="0"/>
          </reference>
          <reference field="13" count="1" selected="0">
            <x v="794"/>
          </reference>
        </references>
      </pivotArea>
    </chartFormat>
    <chartFormat chart="8" format="17" series="1">
      <pivotArea type="data" outline="0" fieldPosition="0">
        <references count="2">
          <reference field="4294967294" count="1" selected="0">
            <x v="0"/>
          </reference>
          <reference field="13" count="1" selected="0">
            <x v="275"/>
          </reference>
        </references>
      </pivotArea>
    </chartFormat>
    <chartFormat chart="8" format="18" series="1">
      <pivotArea type="data" outline="0" fieldPosition="0">
        <references count="2">
          <reference field="4294967294" count="1" selected="0">
            <x v="0"/>
          </reference>
          <reference field="13" count="1" selected="0">
            <x v="487"/>
          </reference>
        </references>
      </pivotArea>
    </chartFormat>
    <chartFormat chart="8" format="19" series="1">
      <pivotArea type="data" outline="0" fieldPosition="0">
        <references count="2">
          <reference field="4294967294" count="1" selected="0">
            <x v="0"/>
          </reference>
          <reference field="13" count="1" selected="0">
            <x v="277"/>
          </reference>
        </references>
      </pivotArea>
    </chartFormat>
    <chartFormat chart="8" format="20" series="1">
      <pivotArea type="data" outline="0" fieldPosition="0">
        <references count="2">
          <reference field="4294967294" count="1" selected="0">
            <x v="0"/>
          </reference>
          <reference field="13" count="1" selected="0">
            <x v="848"/>
          </reference>
        </references>
      </pivotArea>
    </chartFormat>
    <chartFormat chart="8" format="21" series="1">
      <pivotArea type="data" outline="0" fieldPosition="0">
        <references count="2">
          <reference field="4294967294" count="1" selected="0">
            <x v="0"/>
          </reference>
          <reference field="13" count="1" selected="0">
            <x v="358"/>
          </reference>
        </references>
      </pivotArea>
    </chartFormat>
    <chartFormat chart="8" format="22" series="1">
      <pivotArea type="data" outline="0" fieldPosition="0">
        <references count="2">
          <reference field="4294967294" count="1" selected="0">
            <x v="0"/>
          </reference>
          <reference field="13" count="1" selected="0">
            <x v="134"/>
          </reference>
        </references>
      </pivotArea>
    </chartFormat>
    <chartFormat chart="8" format="23" series="1">
      <pivotArea type="data" outline="0" fieldPosition="0">
        <references count="2">
          <reference field="4294967294" count="1" selected="0">
            <x v="0"/>
          </reference>
          <reference field="13" count="1" selected="0">
            <x v="181"/>
          </reference>
        </references>
      </pivotArea>
    </chartFormat>
    <chartFormat chart="8" format="24" series="1">
      <pivotArea type="data" outline="0" fieldPosition="0">
        <references count="2">
          <reference field="4294967294" count="1" selected="0">
            <x v="0"/>
          </reference>
          <reference field="13" count="1" selected="0">
            <x v="127"/>
          </reference>
        </references>
      </pivotArea>
    </chartFormat>
    <chartFormat chart="8" format="25" series="1">
      <pivotArea type="data" outline="0" fieldPosition="0">
        <references count="2">
          <reference field="4294967294" count="1" selected="0">
            <x v="0"/>
          </reference>
          <reference field="13" count="1" selected="0">
            <x v="365"/>
          </reference>
        </references>
      </pivotArea>
    </chartFormat>
    <chartFormat chart="8" format="26" series="1">
      <pivotArea type="data" outline="0" fieldPosition="0">
        <references count="2">
          <reference field="4294967294" count="1" selected="0">
            <x v="0"/>
          </reference>
          <reference field="13" count="1" selected="0">
            <x v="279"/>
          </reference>
        </references>
      </pivotArea>
    </chartFormat>
    <chartFormat chart="8" format="27" series="1">
      <pivotArea type="data" outline="0" fieldPosition="0">
        <references count="2">
          <reference field="4294967294" count="1" selected="0">
            <x v="0"/>
          </reference>
          <reference field="13" count="1" selected="0">
            <x v="850"/>
          </reference>
        </references>
      </pivotArea>
    </chartFormat>
    <chartFormat chart="8" format="28" series="1">
      <pivotArea type="data" outline="0" fieldPosition="0">
        <references count="2">
          <reference field="4294967294" count="1" selected="0">
            <x v="0"/>
          </reference>
          <reference field="13" count="1" selected="0">
            <x v="395"/>
          </reference>
        </references>
      </pivotArea>
    </chartFormat>
    <chartFormat chart="8" format="29" series="1">
      <pivotArea type="data" outline="0" fieldPosition="0">
        <references count="2">
          <reference field="4294967294" count="1" selected="0">
            <x v="0"/>
          </reference>
          <reference field="13" count="1" selected="0">
            <x v="663"/>
          </reference>
        </references>
      </pivotArea>
    </chartFormat>
    <chartFormat chart="8" format="30" series="1">
      <pivotArea type="data" outline="0" fieldPosition="0">
        <references count="2">
          <reference field="4294967294" count="1" selected="0">
            <x v="0"/>
          </reference>
          <reference field="13" count="1" selected="0">
            <x v="731"/>
          </reference>
        </references>
      </pivotArea>
    </chartFormat>
  </chartFormats>
  <pivotTableStyleInfo name="PivotStyleLight16" showRowHeaders="1" showColHeaders="1" showRowStripes="0" showColStripes="0" showLastColumn="1"/>
  <filters count="2">
    <filter fld="13" type="count" evalOrder="-1" id="37" iMeasureFld="0">
      <autoFilter ref="A1">
        <filterColumn colId="0">
          <top1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2C7838-6348-F344-8A62-948C3AA6823A}" name="PivotTable6"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2">
  <location ref="B46:C96"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axis="axisRow" showAll="0">
      <items count="50">
        <item x="18"/>
        <item x="41"/>
        <item x="4"/>
        <item x="7"/>
        <item x="1"/>
        <item x="22"/>
        <item x="48"/>
        <item x="32"/>
        <item x="9"/>
        <item x="3"/>
        <item x="37"/>
        <item x="12"/>
        <item x="0"/>
        <item x="20"/>
        <item x="38"/>
        <item x="33"/>
        <item x="15"/>
        <item x="30"/>
        <item x="5"/>
        <item x="35"/>
        <item x="26"/>
        <item x="11"/>
        <item x="2"/>
        <item x="10"/>
        <item x="24"/>
        <item x="17"/>
        <item x="27"/>
        <item x="47"/>
        <item x="36"/>
        <item x="42"/>
        <item x="8"/>
        <item x="13"/>
        <item x="39"/>
        <item x="28"/>
        <item x="21"/>
        <item x="14"/>
        <item x="29"/>
        <item x="40"/>
        <item x="23"/>
        <item x="46"/>
        <item x="34"/>
        <item x="19"/>
        <item x="16"/>
        <item x="43"/>
        <item x="25"/>
        <item x="6"/>
        <item x="44"/>
        <item x="31"/>
        <item x="45"/>
        <item t="default"/>
      </items>
    </pivotField>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7">
        <item x="0"/>
        <item x="1"/>
        <item x="2"/>
        <item x="3"/>
        <item x="4"/>
        <item x="5"/>
        <item t="default"/>
      </items>
    </pivotField>
    <pivotField showAll="0"/>
    <pivotField numFmtId="14"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7" baseField="0" baseItem="0" numFmtId="165"/>
  </dataFields>
  <formats count="5">
    <format dxfId="40">
      <pivotArea dataOnly="0" labelOnly="1" outline="0" axis="axisValues" fieldPosition="0"/>
    </format>
    <format dxfId="41">
      <pivotArea outline="0" collapsedLevelsAreSubtotals="1" fieldPosition="0"/>
    </format>
    <format dxfId="23">
      <pivotArea field="18" type="button" dataOnly="0" labelOnly="1" outline="0" axis="axisRow" fieldPosition="0"/>
    </format>
    <format dxfId="22">
      <pivotArea dataOnly="0" labelOnly="1" outline="0" axis="axisValues" fieldPosition="0"/>
    </format>
    <format dxfId="20">
      <pivotArea dataOnly="0" grandRow="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B1734B-1D43-1747-A603-3A6B7CD6456F}" name="PivotTable4"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B23:C30" firstHeaderRow="1" firstDataRow="1"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7">
        <item x="0"/>
        <item x="1"/>
        <item x="2"/>
        <item x="3"/>
        <item x="4"/>
        <item x="5"/>
        <item t="default"/>
      </items>
    </pivotField>
    <pivotField showAll="0"/>
    <pivotField numFmtId="14"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Quantity ordered new" fld="26" baseField="0" baseItem="0" numFmtId="166"/>
  </dataFields>
  <formats count="3">
    <format dxfId="39">
      <pivotArea outline="0" collapsedLevelsAreSubtotals="1" fieldPosition="0"/>
    </format>
    <format dxfId="27">
      <pivotArea field="22" type="button" dataOnly="0" labelOnly="1" outline="0" axis="axisRow" fieldPosition="0"/>
    </format>
    <format dxfId="26">
      <pivotArea dataOnly="0" labelOnly="1" outline="0" axis="axisValues"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B81AE2-96A4-CE4D-91F8-D34D2C41F113}" name="PivotTable5"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B34:E42" firstHeaderRow="1" firstDataRow="2" firstDataCol="1"/>
  <pivotFields count="32">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items count="4">
        <item x="2"/>
        <item x="0"/>
        <item x="1"/>
        <item t="default"/>
      </items>
    </pivotField>
    <pivotField showAll="0"/>
    <pivotField showAll="0"/>
    <pivotField showAll="0"/>
    <pivotField showAll="0"/>
    <pivotField showAll="0"/>
    <pivotField showAll="0"/>
    <pivotField showAll="0">
      <items count="5">
        <item x="0"/>
        <item x="3"/>
        <item x="2"/>
        <item x="1"/>
        <item t="default"/>
      </items>
    </pivotField>
    <pivotField showAll="0"/>
    <pivotField showAll="0"/>
    <pivotField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7">
        <item x="0"/>
        <item x="1"/>
        <item x="2"/>
        <item x="3"/>
        <item x="4"/>
        <item x="5"/>
        <item t="default"/>
      </items>
    </pivotField>
    <pivotField showAll="0"/>
    <pivotField numFmtId="14" showAll="0"/>
    <pivotField showAll="0"/>
    <pivotField showAll="0"/>
    <pivotField showAll="0"/>
    <pivotField showAll="0"/>
    <pivotField axis="axisCol" dataField="1" showAll="0">
      <items count="4">
        <item m="1"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Fields count="1">
    <field x="29"/>
  </colFields>
  <colItems count="3">
    <i>
      <x v="1"/>
    </i>
    <i>
      <x v="2"/>
    </i>
    <i t="grand">
      <x/>
    </i>
  </colItems>
  <dataFields count="1">
    <dataField name="Count of Return Status" fld="29" subtotal="count" showDataAs="percentOfRow" baseField="22" baseItem="0" numFmtId="10"/>
  </dataFields>
  <formats count="1">
    <format dxfId="24">
      <pivotArea type="all" dataOnly="0" outline="0"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4D18E86-FE06-D84A-902E-8C9732686EE8}" sourceName="Customer Segment">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1015AA6-FBCE-A741-82CB-C791B5349F1A}" sourceName="Product Category">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A6A451-73CB-D54A-8203-38304841A3BD}" sourceName="Region">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7C0EA966-4C04-F541-BBB5-D14211AFD5EF}" sourceName="Order Month">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3BF179A-877F-EC4F-8EBB-F9F2D9CEBEBC}" cache="Slicer_Customer_Segment" caption="Customer Segment" rowHeight="209550"/>
  <slicer name="Product Category" xr10:uid="{27D15418-9606-474A-99D6-3D12033D4794}" cache="Slicer_Product_Category" caption="Product Category" rowHeight="209550"/>
  <slicer name="Region" xr10:uid="{4E564724-C931-EB4C-A675-8B58E109CBB8}" cache="Slicer_Region" caption="Region" rowHeight="209550"/>
  <slicer name="Order Month" xr10:uid="{7A307FDB-D2F8-F24B-8A69-A479D197B6C5}" cache="Slicer_Order_Month" caption="Order Month" columnCount="2" style="SlicerStyleDark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2" xr10:uid="{EAAA140E-4150-41D7-A997-E923D397B68D}" cache="Slicer_Customer_Segment" caption="Customer Segment" style="SlicerStyleLight2" rowHeight="548640"/>
  <slicer name="Product Category 2" xr10:uid="{BB084239-1703-473A-8DF1-48AA95F92FB4}" cache="Slicer_Product_Category" caption="Product Category" style="SlicerStyleLight2" rowHeight="457200"/>
  <slicer name="Region 2" xr10:uid="{65965DA4-9373-4F52-809E-166FA44D8833}" cache="Slicer_Region" caption="Region" style="SlicerStyleLight2" rowHeight="365760"/>
  <slicer name="Order Month 2" xr10:uid="{5DAE226F-5B28-4C1F-8A1D-C4C128DF8DC4}" cache="Slicer_Order_Month" caption="Order Month" columnCount="2" style="SlicerStyleLight2"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9D92D-33D9-414D-9FA3-E3457AAD38AB}" name="Table1" displayName="Table1" ref="A1:AE1953" totalsRowShown="0" headerRowDxfId="140" dataCellStyle="Normal">
  <autoFilter ref="A1:AE1953" xr:uid="{0960A6B6-B754-9C4C-A0FC-780386B0CD8F}"/>
  <sortState xmlns:xlrd2="http://schemas.microsoft.com/office/spreadsheetml/2017/richdata2" ref="A2:AE1953">
    <sortCondition ref="V1:V1953"/>
  </sortState>
  <tableColumns count="31">
    <tableColumn id="1" xr3:uid="{9CC8B6AB-0359-424F-A482-2CD4FE091307}" name="Row ID" dataCellStyle="Normal"/>
    <tableColumn id="2" xr3:uid="{F06F5C0B-2679-6C4C-A3D4-CCEC8EE045AB}" name="Order Priority" dataCellStyle="Normal"/>
    <tableColumn id="3" xr3:uid="{A5841107-8A6E-FE4A-8B8C-10AE15DFE0A0}" name="Discount" dataCellStyle="Normal"/>
    <tableColumn id="4" xr3:uid="{2AAD9DBF-5898-6C4C-971A-F5DFA7C532D4}" name="Unit Price" dataCellStyle="Normal"/>
    <tableColumn id="5" xr3:uid="{FB256205-1665-B448-93F5-FAC8D504731A}" name="Shipping Cost" dataCellStyle="Normal"/>
    <tableColumn id="6" xr3:uid="{B257D233-CFE2-FC49-B553-56FFEBA27516}" name="Customer ID" dataCellStyle="Normal"/>
    <tableColumn id="33" xr3:uid="{90A4A0DD-EC65-744C-80CD-EA514D59CA63}" name="Repeat Customers" dataCellStyle="Normal">
      <calculatedColumnFormula>IF(COUNTIF(Table1[Customer ID],Table1[[#This Row],[Customer ID]])&gt;1,"Repeat Customer","One-Time Customer")</calculatedColumnFormula>
    </tableColumn>
    <tableColumn id="7" xr3:uid="{F88E3027-BB5A-8C43-82BF-73BC73EFF8CB}" name="Customer Name" dataCellStyle="Normal"/>
    <tableColumn id="8" xr3:uid="{5D31AF65-AB70-4449-9F7F-05ABB0E771BA}" name="Ship Mode" dataCellStyle="Normal"/>
    <tableColumn id="9" xr3:uid="{BF078D56-75A1-2847-9FDF-B1C2814750D2}" name="Customer Segment" dataCellStyle="Normal"/>
    <tableColumn id="10" xr3:uid="{50D6BC02-E6DB-2A40-B93F-30C84F789237}" name="Product Category" dataCellStyle="Normal"/>
    <tableColumn id="11" xr3:uid="{6EB13E21-882D-604E-B4EC-B7E394908AA6}" name="Product Sub-Category" dataCellStyle="Normal"/>
    <tableColumn id="12" xr3:uid="{4041B1F3-E3D8-9F4D-9CEA-2E9C0359B7AF}" name="Product Container" dataCellStyle="Normal"/>
    <tableColumn id="13" xr3:uid="{7F5BDEF1-D88D-8943-A17B-3BA742AD622E}" name="Product Name" dataCellStyle="Normal"/>
    <tableColumn id="14" xr3:uid="{B9D46AE3-7106-0141-A02B-7016DBA65964}" name="Product Base Margin" dataCellStyle="Normal"/>
    <tableColumn id="32" xr3:uid="{0C243729-371E-1B4E-8727-3990D266619B}" name="Profit Margin" dataCellStyle="Normal">
      <calculatedColumnFormula>Table1[[#This Row],[Profit]]/Table1[[#This Row],[Sales]]</calculatedColumnFormula>
    </tableColumn>
    <tableColumn id="15" xr3:uid="{63365DB6-B303-CD4E-8D8A-71CFE7D24826}" name="Country" dataCellStyle="Normal"/>
    <tableColumn id="16" xr3:uid="{4383D1EE-F833-9D42-AAF5-961CCF0FB505}" name="Region" dataCellStyle="Normal"/>
    <tableColumn id="17" xr3:uid="{E7FF9D3D-65A3-D849-8D70-CA299E3A5EF8}" name="State or Province" dataCellStyle="Normal"/>
    <tableColumn id="18" xr3:uid="{9C279048-E7A9-2546-8554-468DEB76FDD5}" name="City" dataCellStyle="Normal"/>
    <tableColumn id="19" xr3:uid="{67444D17-3389-6D46-8468-6949823ED204}" name="Postal Code" dataCellStyle="Normal"/>
    <tableColumn id="20" xr3:uid="{025D264C-BBAF-2847-88C2-41DD5802CE70}" name="Order Date" dataCellStyle="Normal"/>
    <tableColumn id="29" xr3:uid="{CCDD62A5-FBDB-9444-AB84-DD04B2EFA43E}" name="Order Month" dataCellStyle="Normal">
      <calculatedColumnFormula>TEXT(Table1[[#This Row],[Order Date]],"mmmm")</calculatedColumnFormula>
    </tableColumn>
    <tableColumn id="31" xr3:uid="{870AF2DD-7F2A-B74F-83CA-525AE3132618}" name="Order Year" dataCellStyle="Normal">
      <calculatedColumnFormula>TEXT(Table1[[#This Row],[Order Date]],"yyyy")</calculatedColumnFormula>
    </tableColumn>
    <tableColumn id="21" xr3:uid="{00C058F8-CBED-9644-8966-D5F6473DD0CA}" name="Ship Date" dataCellStyle="Normal"/>
    <tableColumn id="22" xr3:uid="{2BF13824-83E0-D249-8A51-CC161CB87222}" name="Profit" dataCellStyle="Normal"/>
    <tableColumn id="23" xr3:uid="{31F431F8-02FC-EF4F-B007-4E7A4E53136C}" name="Quantity ordered new" dataCellStyle="Normal"/>
    <tableColumn id="24" xr3:uid="{A3093BF7-C493-E442-9A5E-A12206FC4975}" name="Sales" dataCellStyle="Normal"/>
    <tableColumn id="25" xr3:uid="{86B72BB7-A001-1E4E-A3F0-3BC652D08C0C}" name="Order ID" dataCellStyle="Normal"/>
    <tableColumn id="26" xr3:uid="{32D01CD4-342F-C948-A8FF-DF45AE400975}" name="Return Status" dataCellStyle="Normal">
      <calculatedColumnFormula>IF(COUNTIF(#REF!,Orders!AC2)&gt;0,"Returned","Not Returned")</calculatedColumnFormula>
    </tableColumn>
    <tableColumn id="27" xr3:uid="{6B7F04C9-61A9-4F1D-9883-403A27240ADF}" name="month year" dataCellStyle="Normal">
      <calculatedColumnFormula>TEXT(Table1[[#This Row],[Order Date]],"mmmm-yyy")</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953"/>
  <sheetViews>
    <sheetView workbookViewId="0">
      <pane xSplit="1" ySplit="1" topLeftCell="N2" activePane="bottomRight" state="frozen"/>
      <selection pane="topRight" activeCell="B1" sqref="B1"/>
      <selection pane="bottomLeft" activeCell="A2" sqref="A2"/>
      <selection pane="bottomRight" activeCell="N15" sqref="N15"/>
    </sheetView>
  </sheetViews>
  <sheetFormatPr defaultColWidth="9" defaultRowHeight="13" x14ac:dyDescent="0.3"/>
  <cols>
    <col min="1" max="1" width="10.81640625" customWidth="1"/>
    <col min="2" max="2" width="16.54296875" customWidth="1"/>
    <col min="3" max="3" width="11.81640625" customWidth="1"/>
    <col min="4" max="4" width="12.81640625" customWidth="1"/>
    <col min="5" max="5" width="16.81640625" customWidth="1"/>
    <col min="6" max="7" width="15.1796875" customWidth="1"/>
    <col min="8" max="8" width="26.453125" bestFit="1" customWidth="1"/>
    <col min="9" max="9" width="13.81640625" customWidth="1"/>
    <col min="10" max="10" width="20.1796875" customWidth="1"/>
    <col min="11" max="11" width="19.1796875" customWidth="1"/>
    <col min="12" max="12" width="29.1796875" bestFit="1" customWidth="1"/>
    <col min="13" max="13" width="20.1796875" customWidth="1"/>
    <col min="14" max="14" width="92.1796875" bestFit="1" customWidth="1"/>
    <col min="15" max="15" width="22.54296875" customWidth="1"/>
    <col min="16" max="16" width="16.1796875" bestFit="1" customWidth="1"/>
    <col min="17" max="17" width="19.1796875" customWidth="1"/>
    <col min="18" max="18" width="10.1796875" customWidth="1"/>
    <col min="19" max="19" width="18.81640625" customWidth="1"/>
    <col min="20" max="20" width="19.54296875" bestFit="1" customWidth="1"/>
    <col min="21" max="21" width="14.453125" customWidth="1"/>
    <col min="22" max="22" width="13.81640625" style="12" customWidth="1"/>
    <col min="23" max="24" width="13.81640625" customWidth="1"/>
    <col min="25" max="25" width="12.81640625" customWidth="1"/>
    <col min="26" max="26" width="12.54296875" bestFit="1" customWidth="1"/>
    <col min="27" max="27" width="23.1796875" customWidth="1"/>
    <col min="28" max="28" width="10" bestFit="1" customWidth="1"/>
    <col min="30" max="30" width="12.1796875" customWidth="1"/>
    <col min="31" max="31" width="16.453125" style="14" bestFit="1" customWidth="1"/>
  </cols>
  <sheetData>
    <row r="1" spans="1:31" s="22" customFormat="1" x14ac:dyDescent="0.3">
      <c r="A1" s="17" t="s">
        <v>0</v>
      </c>
      <c r="B1" s="18" t="s">
        <v>1</v>
      </c>
      <c r="C1" s="18" t="s">
        <v>2</v>
      </c>
      <c r="D1" s="18" t="s">
        <v>3</v>
      </c>
      <c r="E1" s="18" t="s">
        <v>4</v>
      </c>
      <c r="F1" s="18" t="s">
        <v>5</v>
      </c>
      <c r="G1" s="18" t="s">
        <v>3034</v>
      </c>
      <c r="H1" s="18" t="s">
        <v>6</v>
      </c>
      <c r="I1" s="18" t="s">
        <v>7</v>
      </c>
      <c r="J1" s="18" t="s">
        <v>8</v>
      </c>
      <c r="K1" s="18" t="s">
        <v>9</v>
      </c>
      <c r="L1" s="18" t="s">
        <v>10</v>
      </c>
      <c r="M1" s="18" t="s">
        <v>11</v>
      </c>
      <c r="N1" s="18" t="s">
        <v>12</v>
      </c>
      <c r="O1" s="18" t="s">
        <v>13</v>
      </c>
      <c r="P1" s="18" t="s">
        <v>3033</v>
      </c>
      <c r="Q1" s="18" t="s">
        <v>14</v>
      </c>
      <c r="R1" s="18" t="s">
        <v>15</v>
      </c>
      <c r="S1" s="18" t="s">
        <v>16</v>
      </c>
      <c r="T1" s="18" t="s">
        <v>17</v>
      </c>
      <c r="U1" s="18" t="s">
        <v>18</v>
      </c>
      <c r="V1" s="19" t="s">
        <v>19</v>
      </c>
      <c r="W1" s="18" t="s">
        <v>3032</v>
      </c>
      <c r="X1" s="18" t="s">
        <v>3031</v>
      </c>
      <c r="Y1" s="18" t="s">
        <v>20</v>
      </c>
      <c r="Z1" s="18" t="s">
        <v>21</v>
      </c>
      <c r="AA1" s="18" t="s">
        <v>22</v>
      </c>
      <c r="AB1" s="18" t="s">
        <v>23</v>
      </c>
      <c r="AC1" s="20" t="s">
        <v>24</v>
      </c>
      <c r="AD1" s="18" t="s">
        <v>3030</v>
      </c>
      <c r="AE1" s="21" t="s">
        <v>3064</v>
      </c>
    </row>
    <row r="2" spans="1:31" ht="12.75" customHeight="1" x14ac:dyDescent="0.3">
      <c r="A2">
        <v>22823</v>
      </c>
      <c r="B2" t="s">
        <v>106</v>
      </c>
      <c r="C2">
        <v>7.0000000000000007E-2</v>
      </c>
      <c r="D2">
        <v>4.84</v>
      </c>
      <c r="E2">
        <v>0.71</v>
      </c>
      <c r="F2">
        <v>1418</v>
      </c>
      <c r="G2" t="str">
        <f>IF(COUNTIF(Table1[Customer ID],Table1[[#This Row],[Customer ID]])&gt;1,"Repeat Customer","One-Time Customer")</f>
        <v>One-Time Customer</v>
      </c>
      <c r="H2" t="s">
        <v>1475</v>
      </c>
      <c r="I2" t="s">
        <v>49</v>
      </c>
      <c r="J2" t="s">
        <v>58</v>
      </c>
      <c r="K2" t="s">
        <v>29</v>
      </c>
      <c r="L2" t="s">
        <v>30</v>
      </c>
      <c r="M2" t="s">
        <v>31</v>
      </c>
      <c r="N2" t="s">
        <v>1476</v>
      </c>
      <c r="O2">
        <v>0.52</v>
      </c>
      <c r="P2">
        <f>Table1[[#This Row],[Profit]]/Table1[[#This Row],[Sales]]</f>
        <v>0.69</v>
      </c>
      <c r="Q2" t="s">
        <v>33</v>
      </c>
      <c r="R2" t="s">
        <v>61</v>
      </c>
      <c r="S2" t="s">
        <v>703</v>
      </c>
      <c r="T2" t="s">
        <v>1477</v>
      </c>
      <c r="U2">
        <v>46901</v>
      </c>
      <c r="V2">
        <v>42005</v>
      </c>
      <c r="W2" t="str">
        <f>TEXT(Table1[[#This Row],[Order Date]],"mmmm")</f>
        <v>January</v>
      </c>
      <c r="X2" t="str">
        <f>TEXT(Table1[[#This Row],[Order Date]],"yyyy")</f>
        <v>2015</v>
      </c>
      <c r="Y2">
        <v>42007</v>
      </c>
      <c r="Z2">
        <v>25.240199999999998</v>
      </c>
      <c r="AA2">
        <v>8</v>
      </c>
      <c r="AB2">
        <v>36.58</v>
      </c>
      <c r="AC2">
        <v>90539</v>
      </c>
      <c r="AD2" t="e">
        <f>IF(COUNTIF(#REF!,Orders!AC804)&gt;0,"Returned","Not Returned")</f>
        <v>#REF!</v>
      </c>
      <c r="AE2" t="str">
        <f>TEXT(Table1[[#This Row],[Order Date]],"mmmm-yyy")</f>
        <v>January-2015</v>
      </c>
    </row>
    <row r="3" spans="1:31" ht="12.75" customHeight="1" x14ac:dyDescent="0.3">
      <c r="A3">
        <v>22824</v>
      </c>
      <c r="B3" t="s">
        <v>106</v>
      </c>
      <c r="C3">
        <v>0.04</v>
      </c>
      <c r="D3">
        <v>2036.48</v>
      </c>
      <c r="E3">
        <v>14.7</v>
      </c>
      <c r="F3">
        <v>1425</v>
      </c>
      <c r="G3" t="str">
        <f>IF(COUNTIF(Table1[Customer ID],Table1[[#This Row],[Customer ID]])&gt;1,"Repeat Customer","One-Time Customer")</f>
        <v>One-Time Customer</v>
      </c>
      <c r="H3" t="s">
        <v>1483</v>
      </c>
      <c r="I3" t="s">
        <v>39</v>
      </c>
      <c r="J3" t="s">
        <v>58</v>
      </c>
      <c r="K3" t="s">
        <v>77</v>
      </c>
      <c r="L3" t="s">
        <v>85</v>
      </c>
      <c r="M3" t="s">
        <v>43</v>
      </c>
      <c r="N3" t="s">
        <v>633</v>
      </c>
      <c r="O3">
        <v>0.55000000000000004</v>
      </c>
      <c r="P3">
        <f>Table1[[#This Row],[Profit]]/Table1[[#This Row],[Sales]]</f>
        <v>-2.3802331067155986</v>
      </c>
      <c r="Q3" t="s">
        <v>33</v>
      </c>
      <c r="R3" t="s">
        <v>34</v>
      </c>
      <c r="S3" t="s">
        <v>255</v>
      </c>
      <c r="T3" t="s">
        <v>256</v>
      </c>
      <c r="U3">
        <v>80525</v>
      </c>
      <c r="V3">
        <v>42005</v>
      </c>
      <c r="W3" t="str">
        <f>TEXT(Table1[[#This Row],[Order Date]],"mmmm")</f>
        <v>January</v>
      </c>
      <c r="X3" t="str">
        <f>TEXT(Table1[[#This Row],[Order Date]],"yyyy")</f>
        <v>2015</v>
      </c>
      <c r="Y3">
        <v>42010</v>
      </c>
      <c r="Z3">
        <v>-4793.0039999999999</v>
      </c>
      <c r="AA3">
        <v>1</v>
      </c>
      <c r="AB3">
        <v>2013.67</v>
      </c>
      <c r="AC3">
        <v>89450</v>
      </c>
      <c r="AD3" t="e">
        <f>IF(COUNTIF(#REF!,Orders!AC810)&gt;0,"Returned","Not Returned")</f>
        <v>#REF!</v>
      </c>
      <c r="AE3" t="str">
        <f>TEXT(Table1[[#This Row],[Order Date]],"mmmm-yyy")</f>
        <v>January-2015</v>
      </c>
    </row>
    <row r="4" spans="1:31" ht="12.75" customHeight="1" x14ac:dyDescent="0.3">
      <c r="A4">
        <v>20993</v>
      </c>
      <c r="B4" t="s">
        <v>47</v>
      </c>
      <c r="C4">
        <v>0.01</v>
      </c>
      <c r="D4">
        <v>348.21</v>
      </c>
      <c r="E4">
        <v>40.19</v>
      </c>
      <c r="F4">
        <v>1552</v>
      </c>
      <c r="G4" t="str">
        <f>IF(COUNTIF(Table1[Customer ID],Table1[[#This Row],[Customer ID]])&gt;1,"Repeat Customer","One-Time Customer")</f>
        <v>One-Time Customer</v>
      </c>
      <c r="H4" t="s">
        <v>1571</v>
      </c>
      <c r="I4" t="s">
        <v>39</v>
      </c>
      <c r="J4" t="s">
        <v>58</v>
      </c>
      <c r="K4" t="s">
        <v>41</v>
      </c>
      <c r="L4" t="s">
        <v>152</v>
      </c>
      <c r="M4" t="s">
        <v>121</v>
      </c>
      <c r="N4" t="s">
        <v>1572</v>
      </c>
      <c r="O4">
        <v>0.62</v>
      </c>
      <c r="P4">
        <f>Table1[[#This Row],[Profit]]/Table1[[#This Row],[Sales]]</f>
        <v>-0.46589269425325486</v>
      </c>
      <c r="Q4" t="s">
        <v>33</v>
      </c>
      <c r="R4" t="s">
        <v>136</v>
      </c>
      <c r="S4" t="s">
        <v>671</v>
      </c>
      <c r="T4" t="s">
        <v>1573</v>
      </c>
      <c r="U4">
        <v>39056</v>
      </c>
      <c r="V4">
        <v>42005</v>
      </c>
      <c r="W4" t="str">
        <f>TEXT(Table1[[#This Row],[Order Date]],"mmmm")</f>
        <v>January</v>
      </c>
      <c r="X4" t="str">
        <f>TEXT(Table1[[#This Row],[Order Date]],"yyyy")</f>
        <v>2015</v>
      </c>
      <c r="Y4">
        <v>42008</v>
      </c>
      <c r="Z4">
        <v>-337.09199999999998</v>
      </c>
      <c r="AA4">
        <v>2</v>
      </c>
      <c r="AB4">
        <v>723.54</v>
      </c>
      <c r="AC4">
        <v>87486</v>
      </c>
      <c r="AD4" t="e">
        <f>IF(COUNTIF(#REF!,Orders!AC867)&gt;0,"Returned","Not Returned")</f>
        <v>#REF!</v>
      </c>
      <c r="AE4" t="str">
        <f>TEXT(Table1[[#This Row],[Order Date]],"mmmm-yyy")</f>
        <v>January-2015</v>
      </c>
    </row>
    <row r="5" spans="1:31" ht="12.75" customHeight="1" x14ac:dyDescent="0.3">
      <c r="A5">
        <v>23812</v>
      </c>
      <c r="B5" t="s">
        <v>37</v>
      </c>
      <c r="C5">
        <v>0.02</v>
      </c>
      <c r="D5">
        <v>29.17</v>
      </c>
      <c r="E5">
        <v>6.27</v>
      </c>
      <c r="F5">
        <v>1910</v>
      </c>
      <c r="G5" t="str">
        <f>IF(COUNTIF(Table1[Customer ID],Table1[[#This Row],[Customer ID]])&gt;1,"Repeat Customer","One-Time Customer")</f>
        <v>One-Time Customer</v>
      </c>
      <c r="H5" t="s">
        <v>1865</v>
      </c>
      <c r="I5" t="s">
        <v>49</v>
      </c>
      <c r="J5" t="s">
        <v>40</v>
      </c>
      <c r="K5" t="s">
        <v>29</v>
      </c>
      <c r="L5" t="s">
        <v>109</v>
      </c>
      <c r="M5" t="s">
        <v>59</v>
      </c>
      <c r="N5" t="s">
        <v>525</v>
      </c>
      <c r="O5">
        <v>0.37</v>
      </c>
      <c r="P5">
        <f>Table1[[#This Row],[Profit]]/Table1[[#This Row],[Sales]]</f>
        <v>0.58284902084649393</v>
      </c>
      <c r="Q5" t="s">
        <v>33</v>
      </c>
      <c r="R5" t="s">
        <v>136</v>
      </c>
      <c r="S5" t="s">
        <v>387</v>
      </c>
      <c r="T5" t="s">
        <v>1866</v>
      </c>
      <c r="U5">
        <v>30269</v>
      </c>
      <c r="V5">
        <v>42005</v>
      </c>
      <c r="W5" t="str">
        <f>TEXT(Table1[[#This Row],[Order Date]],"mmmm")</f>
        <v>January</v>
      </c>
      <c r="X5" t="str">
        <f>TEXT(Table1[[#This Row],[Order Date]],"yyyy")</f>
        <v>2015</v>
      </c>
      <c r="Y5">
        <v>42006</v>
      </c>
      <c r="Z5">
        <v>36.905999999999999</v>
      </c>
      <c r="AA5">
        <v>2</v>
      </c>
      <c r="AB5">
        <v>63.32</v>
      </c>
      <c r="AC5">
        <v>91371</v>
      </c>
      <c r="AD5" t="e">
        <f>IF(COUNTIF(#REF!,Orders!AC1056)&gt;0,"Returned","Not Returned")</f>
        <v>#REF!</v>
      </c>
      <c r="AE5" t="str">
        <f>TEXT(Table1[[#This Row],[Order Date]],"mmmm-yyy")</f>
        <v>January-2015</v>
      </c>
    </row>
    <row r="6" spans="1:31" ht="12.75" customHeight="1" x14ac:dyDescent="0.3">
      <c r="A6">
        <v>24674</v>
      </c>
      <c r="B6" t="s">
        <v>25</v>
      </c>
      <c r="C6">
        <v>0.04</v>
      </c>
      <c r="D6">
        <v>45.19</v>
      </c>
      <c r="E6">
        <v>1.99</v>
      </c>
      <c r="F6">
        <v>2124</v>
      </c>
      <c r="G6" t="str">
        <f>IF(COUNTIF(Table1[Customer ID],Table1[[#This Row],[Customer ID]])&gt;1,"Repeat Customer","One-Time Customer")</f>
        <v>Repeat Customer</v>
      </c>
      <c r="H6" t="s">
        <v>2034</v>
      </c>
      <c r="I6" t="s">
        <v>49</v>
      </c>
      <c r="J6" t="s">
        <v>114</v>
      </c>
      <c r="K6" t="s">
        <v>77</v>
      </c>
      <c r="L6" t="s">
        <v>180</v>
      </c>
      <c r="M6" t="s">
        <v>51</v>
      </c>
      <c r="N6" t="s">
        <v>1100</v>
      </c>
      <c r="O6">
        <v>0.55000000000000004</v>
      </c>
      <c r="P6">
        <f>Table1[[#This Row],[Profit]]/Table1[[#This Row],[Sales]]</f>
        <v>-0.10046791114613604</v>
      </c>
      <c r="Q6" t="s">
        <v>33</v>
      </c>
      <c r="R6" t="s">
        <v>136</v>
      </c>
      <c r="S6" t="s">
        <v>958</v>
      </c>
      <c r="T6" t="s">
        <v>2035</v>
      </c>
      <c r="U6">
        <v>72301</v>
      </c>
      <c r="V6">
        <v>42005</v>
      </c>
      <c r="W6" t="str">
        <f>TEXT(Table1[[#This Row],[Order Date]],"mmmm")</f>
        <v>January</v>
      </c>
      <c r="X6" t="str">
        <f>TEXT(Table1[[#This Row],[Order Date]],"yyyy")</f>
        <v>2015</v>
      </c>
      <c r="Y6">
        <v>42006</v>
      </c>
      <c r="Z6">
        <v>-61.194000000000003</v>
      </c>
      <c r="AA6">
        <v>13</v>
      </c>
      <c r="AB6">
        <v>609.09</v>
      </c>
      <c r="AC6">
        <v>89665</v>
      </c>
      <c r="AD6" t="e">
        <f>IF(COUNTIF(#REF!,Orders!AC1176)&gt;0,"Returned","Not Returned")</f>
        <v>#REF!</v>
      </c>
      <c r="AE6" t="str">
        <f>TEXT(Table1[[#This Row],[Order Date]],"mmmm-yyy")</f>
        <v>January-2015</v>
      </c>
    </row>
    <row r="7" spans="1:31" ht="12.75" customHeight="1" x14ac:dyDescent="0.3">
      <c r="A7">
        <v>19914</v>
      </c>
      <c r="B7" t="s">
        <v>37</v>
      </c>
      <c r="C7">
        <v>0.08</v>
      </c>
      <c r="D7">
        <v>95.99</v>
      </c>
      <c r="E7">
        <v>35</v>
      </c>
      <c r="F7">
        <v>2211</v>
      </c>
      <c r="G7" t="str">
        <f>IF(COUNTIF(Table1[Customer ID],Table1[[#This Row],[Customer ID]])&gt;1,"Repeat Customer","One-Time Customer")</f>
        <v>One-Time Customer</v>
      </c>
      <c r="H7" t="s">
        <v>2110</v>
      </c>
      <c r="I7" t="s">
        <v>27</v>
      </c>
      <c r="J7" t="s">
        <v>40</v>
      </c>
      <c r="K7" t="s">
        <v>29</v>
      </c>
      <c r="L7" t="s">
        <v>141</v>
      </c>
      <c r="M7" t="s">
        <v>236</v>
      </c>
      <c r="N7" t="s">
        <v>2111</v>
      </c>
      <c r="P7">
        <f>Table1[[#This Row],[Profit]]/Table1[[#This Row],[Sales]]</f>
        <v>-2.1931524654425418</v>
      </c>
      <c r="Q7" t="s">
        <v>33</v>
      </c>
      <c r="R7" t="s">
        <v>53</v>
      </c>
      <c r="S7" t="s">
        <v>415</v>
      </c>
      <c r="T7" t="s">
        <v>2112</v>
      </c>
      <c r="U7">
        <v>20715</v>
      </c>
      <c r="V7">
        <v>42005</v>
      </c>
      <c r="W7" t="str">
        <f>TEXT(Table1[[#This Row],[Order Date]],"mmmm")</f>
        <v>January</v>
      </c>
      <c r="X7" t="str">
        <f>TEXT(Table1[[#This Row],[Order Date]],"yyyy")</f>
        <v>2015</v>
      </c>
      <c r="Y7">
        <v>42007</v>
      </c>
      <c r="Z7">
        <v>-425.20840000000004</v>
      </c>
      <c r="AA7">
        <v>2</v>
      </c>
      <c r="AB7">
        <v>193.88</v>
      </c>
      <c r="AC7">
        <v>88028</v>
      </c>
      <c r="AD7" t="e">
        <f>IF(COUNTIF(#REF!,Orders!AC1230)&gt;0,"Returned","Not Returned")</f>
        <v>#REF!</v>
      </c>
      <c r="AE7" t="str">
        <f>TEXT(Table1[[#This Row],[Order Date]],"mmmm-yyy")</f>
        <v>January-2015</v>
      </c>
    </row>
    <row r="8" spans="1:31" ht="12.75" customHeight="1" x14ac:dyDescent="0.3">
      <c r="A8">
        <v>19232</v>
      </c>
      <c r="B8" t="s">
        <v>106</v>
      </c>
      <c r="C8">
        <v>0.04</v>
      </c>
      <c r="D8">
        <v>449.99</v>
      </c>
      <c r="E8">
        <v>24.49</v>
      </c>
      <c r="F8">
        <v>3275</v>
      </c>
      <c r="G8" t="str">
        <f>IF(COUNTIF(Table1[Customer ID],Table1[[#This Row],[Customer ID]])&gt;1,"Repeat Customer","One-Time Customer")</f>
        <v>Repeat Customer</v>
      </c>
      <c r="H8" t="s">
        <v>2930</v>
      </c>
      <c r="I8" t="s">
        <v>49</v>
      </c>
      <c r="J8" t="s">
        <v>58</v>
      </c>
      <c r="K8" t="s">
        <v>77</v>
      </c>
      <c r="L8" t="s">
        <v>587</v>
      </c>
      <c r="M8" t="s">
        <v>236</v>
      </c>
      <c r="N8" t="s">
        <v>2931</v>
      </c>
      <c r="O8">
        <v>0.52</v>
      </c>
      <c r="P8">
        <f>Table1[[#This Row],[Profit]]/Table1[[#This Row],[Sales]]</f>
        <v>0.69</v>
      </c>
      <c r="Q8" t="s">
        <v>33</v>
      </c>
      <c r="R8" t="s">
        <v>34</v>
      </c>
      <c r="S8" t="s">
        <v>35</v>
      </c>
      <c r="T8" t="s">
        <v>1961</v>
      </c>
      <c r="U8">
        <v>98273</v>
      </c>
      <c r="V8">
        <v>42005</v>
      </c>
      <c r="W8" t="str">
        <f>TEXT(Table1[[#This Row],[Order Date]],"mmmm")</f>
        <v>January</v>
      </c>
      <c r="X8" t="str">
        <f>TEXT(Table1[[#This Row],[Order Date]],"yyyy")</f>
        <v>2015</v>
      </c>
      <c r="Y8">
        <v>42009</v>
      </c>
      <c r="Z8">
        <v>3576.8840999999998</v>
      </c>
      <c r="AA8">
        <v>12</v>
      </c>
      <c r="AB8">
        <v>5183.8900000000003</v>
      </c>
      <c r="AC8">
        <v>86234</v>
      </c>
      <c r="AD8" t="e">
        <f>IF(COUNTIF(#REF!,Orders!AC1870)&gt;0,"Returned","Not Returned")</f>
        <v>#REF!</v>
      </c>
      <c r="AE8" t="str">
        <f>TEXT(Table1[[#This Row],[Order Date]],"mmmm-yyy")</f>
        <v>January-2015</v>
      </c>
    </row>
    <row r="9" spans="1:31" ht="12.75" customHeight="1" x14ac:dyDescent="0.3">
      <c r="A9">
        <v>19233</v>
      </c>
      <c r="B9" t="s">
        <v>106</v>
      </c>
      <c r="C9">
        <v>0.01</v>
      </c>
      <c r="D9">
        <v>5.84</v>
      </c>
      <c r="E9">
        <v>1.2</v>
      </c>
      <c r="F9">
        <v>3275</v>
      </c>
      <c r="G9" t="str">
        <f>IF(COUNTIF(Table1[Customer ID],Table1[[#This Row],[Customer ID]])&gt;1,"Repeat Customer","One-Time Customer")</f>
        <v>Repeat Customer</v>
      </c>
      <c r="H9" t="s">
        <v>2930</v>
      </c>
      <c r="I9" t="s">
        <v>49</v>
      </c>
      <c r="J9" t="s">
        <v>58</v>
      </c>
      <c r="K9" t="s">
        <v>29</v>
      </c>
      <c r="L9" t="s">
        <v>30</v>
      </c>
      <c r="M9" t="s">
        <v>31</v>
      </c>
      <c r="N9" t="s">
        <v>1313</v>
      </c>
      <c r="O9">
        <v>0.55000000000000004</v>
      </c>
      <c r="P9">
        <f>Table1[[#This Row],[Profit]]/Table1[[#This Row],[Sales]]</f>
        <v>0.56469936270435017</v>
      </c>
      <c r="Q9" t="s">
        <v>33</v>
      </c>
      <c r="R9" t="s">
        <v>34</v>
      </c>
      <c r="S9" t="s">
        <v>35</v>
      </c>
      <c r="T9" t="s">
        <v>1961</v>
      </c>
      <c r="U9">
        <v>98273</v>
      </c>
      <c r="V9">
        <v>42005</v>
      </c>
      <c r="W9" t="str">
        <f>TEXT(Table1[[#This Row],[Order Date]],"mmmm")</f>
        <v>January</v>
      </c>
      <c r="X9" t="str">
        <f>TEXT(Table1[[#This Row],[Order Date]],"yyyy")</f>
        <v>2015</v>
      </c>
      <c r="Y9">
        <v>42014</v>
      </c>
      <c r="Z9">
        <v>20.38</v>
      </c>
      <c r="AA9">
        <v>6</v>
      </c>
      <c r="AB9">
        <v>36.090000000000003</v>
      </c>
      <c r="AC9">
        <v>86234</v>
      </c>
      <c r="AD9" t="e">
        <f>IF(COUNTIF(#REF!,Orders!AC1871)&gt;0,"Returned","Not Returned")</f>
        <v>#REF!</v>
      </c>
      <c r="AE9" t="str">
        <f>TEXT(Table1[[#This Row],[Order Date]],"mmmm-yyy")</f>
        <v>January-2015</v>
      </c>
    </row>
    <row r="10" spans="1:31" ht="12.75" customHeight="1" x14ac:dyDescent="0.3">
      <c r="A10">
        <v>23274</v>
      </c>
      <c r="B10" t="s">
        <v>106</v>
      </c>
      <c r="C10">
        <v>0.05</v>
      </c>
      <c r="D10">
        <v>155.06</v>
      </c>
      <c r="E10">
        <v>7.07</v>
      </c>
      <c r="F10">
        <v>67</v>
      </c>
      <c r="G10" t="str">
        <f>IF(COUNTIF(Table1[Customer ID],Table1[[#This Row],[Customer ID]])&gt;1,"Repeat Customer","One-Time Customer")</f>
        <v>One-Time Customer</v>
      </c>
      <c r="H10" t="s">
        <v>140</v>
      </c>
      <c r="I10" t="s">
        <v>49</v>
      </c>
      <c r="J10" t="s">
        <v>28</v>
      </c>
      <c r="K10" t="s">
        <v>29</v>
      </c>
      <c r="L10" t="s">
        <v>141</v>
      </c>
      <c r="M10" t="s">
        <v>59</v>
      </c>
      <c r="N10" t="s">
        <v>142</v>
      </c>
      <c r="O10">
        <v>0.59</v>
      </c>
      <c r="P10">
        <f>Table1[[#This Row],[Profit]]/Table1[[#This Row],[Sales]]</f>
        <v>0.69</v>
      </c>
      <c r="Q10" t="s">
        <v>33</v>
      </c>
      <c r="R10" t="s">
        <v>34</v>
      </c>
      <c r="S10" t="s">
        <v>45</v>
      </c>
      <c r="T10" t="s">
        <v>143</v>
      </c>
      <c r="U10">
        <v>94559</v>
      </c>
      <c r="V10">
        <v>42006</v>
      </c>
      <c r="W10" t="str">
        <f>TEXT(Table1[[#This Row],[Order Date]],"mmmm")</f>
        <v>January</v>
      </c>
      <c r="X10" t="str">
        <f>TEXT(Table1[[#This Row],[Order Date]],"yyyy")</f>
        <v>2015</v>
      </c>
      <c r="Y10">
        <v>42013</v>
      </c>
      <c r="Z10">
        <v>845.66399999999987</v>
      </c>
      <c r="AA10">
        <v>8</v>
      </c>
      <c r="AB10">
        <v>1225.5999999999999</v>
      </c>
      <c r="AC10">
        <v>87946</v>
      </c>
      <c r="AD10" t="e">
        <f>IF(COUNTIF(#REF!,Orders!AC37)&gt;0,"Returned","Not Returned")</f>
        <v>#REF!</v>
      </c>
      <c r="AE10" t="str">
        <f>TEXT(Table1[[#This Row],[Order Date]],"mmmm-yyy")</f>
        <v>January-2015</v>
      </c>
    </row>
    <row r="11" spans="1:31" ht="12.75" customHeight="1" x14ac:dyDescent="0.3">
      <c r="A11">
        <v>5272</v>
      </c>
      <c r="B11" t="s">
        <v>106</v>
      </c>
      <c r="C11">
        <v>0</v>
      </c>
      <c r="D11">
        <v>291.73</v>
      </c>
      <c r="E11">
        <v>48.8</v>
      </c>
      <c r="F11">
        <v>68</v>
      </c>
      <c r="G11" t="str">
        <f>IF(COUNTIF(Table1[Customer ID],Table1[[#This Row],[Customer ID]])&gt;1,"Repeat Customer","One-Time Customer")</f>
        <v>Repeat Customer</v>
      </c>
      <c r="H11" t="s">
        <v>144</v>
      </c>
      <c r="I11" t="s">
        <v>39</v>
      </c>
      <c r="J11" t="s">
        <v>28</v>
      </c>
      <c r="K11" t="s">
        <v>41</v>
      </c>
      <c r="L11" t="s">
        <v>42</v>
      </c>
      <c r="M11" t="s">
        <v>43</v>
      </c>
      <c r="N11" t="s">
        <v>145</v>
      </c>
      <c r="O11">
        <v>0.56000000000000005</v>
      </c>
      <c r="P11">
        <f>Table1[[#This Row],[Profit]]/Table1[[#This Row],[Sales]]</f>
        <v>-0.24932448791826062</v>
      </c>
      <c r="Q11" t="s">
        <v>33</v>
      </c>
      <c r="R11" t="s">
        <v>53</v>
      </c>
      <c r="S11" t="s">
        <v>71</v>
      </c>
      <c r="T11" t="s">
        <v>90</v>
      </c>
      <c r="U11">
        <v>10177</v>
      </c>
      <c r="V11">
        <v>42006</v>
      </c>
      <c r="W11" t="str">
        <f>TEXT(Table1[[#This Row],[Order Date]],"mmmm")</f>
        <v>January</v>
      </c>
      <c r="X11" t="str">
        <f>TEXT(Table1[[#This Row],[Order Date]],"yyyy")</f>
        <v>2015</v>
      </c>
      <c r="Y11">
        <v>42006</v>
      </c>
      <c r="Z11">
        <v>-308.928</v>
      </c>
      <c r="AA11">
        <v>4</v>
      </c>
      <c r="AB11">
        <v>1239.06</v>
      </c>
      <c r="AC11">
        <v>37537</v>
      </c>
      <c r="AD11" t="e">
        <f>IF(COUNTIF(#REF!,Orders!AC38)&gt;0,"Returned","Not Returned")</f>
        <v>#REF!</v>
      </c>
      <c r="AE11" t="str">
        <f>TEXT(Table1[[#This Row],[Order Date]],"mmmm-yyy")</f>
        <v>January-2015</v>
      </c>
    </row>
    <row r="12" spans="1:31" ht="12.75" customHeight="1" x14ac:dyDescent="0.3">
      <c r="A12">
        <v>5273</v>
      </c>
      <c r="B12" t="s">
        <v>106</v>
      </c>
      <c r="C12">
        <v>7.0000000000000007E-2</v>
      </c>
      <c r="D12">
        <v>100.98</v>
      </c>
      <c r="E12">
        <v>45</v>
      </c>
      <c r="F12">
        <v>68</v>
      </c>
      <c r="G12" t="str">
        <f>IF(COUNTIF(Table1[Customer ID],Table1[[#This Row],[Customer ID]])&gt;1,"Repeat Customer","One-Time Customer")</f>
        <v>Repeat Customer</v>
      </c>
      <c r="H12" t="s">
        <v>144</v>
      </c>
      <c r="I12" t="s">
        <v>39</v>
      </c>
      <c r="J12" t="s">
        <v>28</v>
      </c>
      <c r="K12" t="s">
        <v>41</v>
      </c>
      <c r="L12" t="s">
        <v>42</v>
      </c>
      <c r="M12" t="s">
        <v>43</v>
      </c>
      <c r="N12" t="s">
        <v>146</v>
      </c>
      <c r="O12">
        <v>0.69</v>
      </c>
      <c r="P12">
        <f>Table1[[#This Row],[Profit]]/Table1[[#This Row],[Sales]]</f>
        <v>-0.41138423634462262</v>
      </c>
      <c r="Q12" t="s">
        <v>33</v>
      </c>
      <c r="R12" t="s">
        <v>53</v>
      </c>
      <c r="S12" t="s">
        <v>71</v>
      </c>
      <c r="T12" t="s">
        <v>90</v>
      </c>
      <c r="U12">
        <v>10177</v>
      </c>
      <c r="V12">
        <v>42006</v>
      </c>
      <c r="W12" t="str">
        <f>TEXT(Table1[[#This Row],[Order Date]],"mmmm")</f>
        <v>January</v>
      </c>
      <c r="X12" t="str">
        <f>TEXT(Table1[[#This Row],[Order Date]],"yyyy")</f>
        <v>2015</v>
      </c>
      <c r="Y12">
        <v>42008</v>
      </c>
      <c r="Z12">
        <v>-1679.7599999999998</v>
      </c>
      <c r="AA12">
        <v>43</v>
      </c>
      <c r="AB12">
        <v>4083.19</v>
      </c>
      <c r="AC12">
        <v>37537</v>
      </c>
      <c r="AD12" t="e">
        <f>IF(COUNTIF(#REF!,Orders!AC39)&gt;0,"Returned","Not Returned")</f>
        <v>#REF!</v>
      </c>
      <c r="AE12" t="str">
        <f>TEXT(Table1[[#This Row],[Order Date]],"mmmm-yyy")</f>
        <v>January-2015</v>
      </c>
    </row>
    <row r="13" spans="1:31" ht="12.75" customHeight="1" x14ac:dyDescent="0.3">
      <c r="A13">
        <v>5274</v>
      </c>
      <c r="B13" t="s">
        <v>106</v>
      </c>
      <c r="C13">
        <v>0.05</v>
      </c>
      <c r="D13">
        <v>155.06</v>
      </c>
      <c r="E13">
        <v>7.07</v>
      </c>
      <c r="F13">
        <v>68</v>
      </c>
      <c r="G13" t="str">
        <f>IF(COUNTIF(Table1[Customer ID],Table1[[#This Row],[Customer ID]])&gt;1,"Repeat Customer","One-Time Customer")</f>
        <v>Repeat Customer</v>
      </c>
      <c r="H13" t="s">
        <v>144</v>
      </c>
      <c r="I13" t="s">
        <v>49</v>
      </c>
      <c r="J13" t="s">
        <v>28</v>
      </c>
      <c r="K13" t="s">
        <v>29</v>
      </c>
      <c r="L13" t="s">
        <v>141</v>
      </c>
      <c r="M13" t="s">
        <v>59</v>
      </c>
      <c r="N13" t="s">
        <v>142</v>
      </c>
      <c r="O13">
        <v>0.59</v>
      </c>
      <c r="P13">
        <f>Table1[[#This Row],[Profit]]/Table1[[#This Row],[Sales]]</f>
        <v>0.11737074645376329</v>
      </c>
      <c r="Q13" t="s">
        <v>33</v>
      </c>
      <c r="R13" t="s">
        <v>53</v>
      </c>
      <c r="S13" t="s">
        <v>71</v>
      </c>
      <c r="T13" t="s">
        <v>90</v>
      </c>
      <c r="U13">
        <v>10177</v>
      </c>
      <c r="V13">
        <v>42006</v>
      </c>
      <c r="W13" t="str">
        <f>TEXT(Table1[[#This Row],[Order Date]],"mmmm")</f>
        <v>January</v>
      </c>
      <c r="X13" t="str">
        <f>TEXT(Table1[[#This Row],[Order Date]],"yyyy")</f>
        <v>2015</v>
      </c>
      <c r="Y13">
        <v>42013</v>
      </c>
      <c r="Z13">
        <v>575.39600000000007</v>
      </c>
      <c r="AA13">
        <v>32</v>
      </c>
      <c r="AB13">
        <v>4902.38</v>
      </c>
      <c r="AC13">
        <v>37537</v>
      </c>
      <c r="AD13" t="e">
        <f>IF(COUNTIF(#REF!,Orders!AC40)&gt;0,"Returned","Not Returned")</f>
        <v>#REF!</v>
      </c>
      <c r="AE13" t="str">
        <f>TEXT(Table1[[#This Row],[Order Date]],"mmmm-yyy")</f>
        <v>January-2015</v>
      </c>
    </row>
    <row r="14" spans="1:31" ht="12.75" customHeight="1" x14ac:dyDescent="0.3">
      <c r="A14">
        <v>26102</v>
      </c>
      <c r="B14" t="s">
        <v>56</v>
      </c>
      <c r="C14">
        <v>0.05</v>
      </c>
      <c r="D14">
        <v>100.98</v>
      </c>
      <c r="E14">
        <v>35.840000000000003</v>
      </c>
      <c r="F14">
        <v>164</v>
      </c>
      <c r="G14" t="str">
        <f>IF(COUNTIF(Table1[Customer ID],Table1[[#This Row],[Customer ID]])&gt;1,"Repeat Customer","One-Time Customer")</f>
        <v>Repeat Customer</v>
      </c>
      <c r="H14" t="s">
        <v>259</v>
      </c>
      <c r="I14" t="s">
        <v>39</v>
      </c>
      <c r="J14" t="s">
        <v>40</v>
      </c>
      <c r="K14" t="s">
        <v>41</v>
      </c>
      <c r="L14" t="s">
        <v>191</v>
      </c>
      <c r="M14" t="s">
        <v>121</v>
      </c>
      <c r="N14" t="s">
        <v>260</v>
      </c>
      <c r="O14">
        <v>0.62</v>
      </c>
      <c r="P14">
        <f>Table1[[#This Row],[Profit]]/Table1[[#This Row],[Sales]]</f>
        <v>-0.15568443854377753</v>
      </c>
      <c r="Q14" t="s">
        <v>33</v>
      </c>
      <c r="R14" t="s">
        <v>34</v>
      </c>
      <c r="S14" t="s">
        <v>35</v>
      </c>
      <c r="T14" t="s">
        <v>261</v>
      </c>
      <c r="U14">
        <v>99352</v>
      </c>
      <c r="V14">
        <v>42006</v>
      </c>
      <c r="W14" t="str">
        <f>TEXT(Table1[[#This Row],[Order Date]],"mmmm")</f>
        <v>January</v>
      </c>
      <c r="X14" t="str">
        <f>TEXT(Table1[[#This Row],[Order Date]],"yyyy")</f>
        <v>2015</v>
      </c>
      <c r="Y14">
        <v>42008</v>
      </c>
      <c r="Z14">
        <v>-111.4</v>
      </c>
      <c r="AA14">
        <v>7</v>
      </c>
      <c r="AB14">
        <v>715.55</v>
      </c>
      <c r="AC14">
        <v>89961</v>
      </c>
      <c r="AD14" t="e">
        <f>IF(COUNTIF(#REF!,Orders!AC94)&gt;0,"Returned","Not Returned")</f>
        <v>#REF!</v>
      </c>
      <c r="AE14" t="str">
        <f>TEXT(Table1[[#This Row],[Order Date]],"mmmm-yyy")</f>
        <v>January-2015</v>
      </c>
    </row>
    <row r="15" spans="1:31" ht="12.75" customHeight="1" x14ac:dyDescent="0.3">
      <c r="A15">
        <v>26103</v>
      </c>
      <c r="B15" t="s">
        <v>56</v>
      </c>
      <c r="C15">
        <v>0.02</v>
      </c>
      <c r="D15">
        <v>4.9800000000000004</v>
      </c>
      <c r="E15">
        <v>5.49</v>
      </c>
      <c r="F15">
        <v>164</v>
      </c>
      <c r="G15" t="str">
        <f>IF(COUNTIF(Table1[Customer ID],Table1[[#This Row],[Customer ID]])&gt;1,"Repeat Customer","One-Time Customer")</f>
        <v>Repeat Customer</v>
      </c>
      <c r="H15" t="s">
        <v>259</v>
      </c>
      <c r="I15" t="s">
        <v>49</v>
      </c>
      <c r="J15" t="s">
        <v>40</v>
      </c>
      <c r="K15" t="s">
        <v>29</v>
      </c>
      <c r="L15" t="s">
        <v>93</v>
      </c>
      <c r="M15" t="s">
        <v>59</v>
      </c>
      <c r="N15" t="s">
        <v>262</v>
      </c>
      <c r="O15">
        <v>0.38</v>
      </c>
      <c r="P15">
        <f>Table1[[#This Row],[Profit]]/Table1[[#This Row],[Sales]]</f>
        <v>-1.6881437650668418</v>
      </c>
      <c r="Q15" t="s">
        <v>33</v>
      </c>
      <c r="R15" t="s">
        <v>34</v>
      </c>
      <c r="S15" t="s">
        <v>35</v>
      </c>
      <c r="T15" t="s">
        <v>261</v>
      </c>
      <c r="U15">
        <v>99352</v>
      </c>
      <c r="V15">
        <v>42006</v>
      </c>
      <c r="W15" t="str">
        <f>TEXT(Table1[[#This Row],[Order Date]],"mmmm")</f>
        <v>January</v>
      </c>
      <c r="X15" t="str">
        <f>TEXT(Table1[[#This Row],[Order Date]],"yyyy")</f>
        <v>2015</v>
      </c>
      <c r="Y15">
        <v>42007</v>
      </c>
      <c r="Z15">
        <v>-77.03</v>
      </c>
      <c r="AA15">
        <v>9</v>
      </c>
      <c r="AB15">
        <v>45.63</v>
      </c>
      <c r="AC15">
        <v>89961</v>
      </c>
      <c r="AD15" t="e">
        <f>IF(COUNTIF(#REF!,Orders!AC95)&gt;0,"Returned","Not Returned")</f>
        <v>#REF!</v>
      </c>
      <c r="AE15" t="str">
        <f>TEXT(Table1[[#This Row],[Order Date]],"mmmm-yyy")</f>
        <v>January-2015</v>
      </c>
    </row>
    <row r="16" spans="1:31" ht="12.75" customHeight="1" x14ac:dyDescent="0.3">
      <c r="A16">
        <v>24498</v>
      </c>
      <c r="B16" t="s">
        <v>56</v>
      </c>
      <c r="C16">
        <v>0.05</v>
      </c>
      <c r="D16">
        <v>17.48</v>
      </c>
      <c r="E16">
        <v>1.99</v>
      </c>
      <c r="F16">
        <v>258</v>
      </c>
      <c r="G16" t="str">
        <f>IF(COUNTIF(Table1[Customer ID],Table1[[#This Row],[Customer ID]])&gt;1,"Repeat Customer","One-Time Customer")</f>
        <v>One-Time Customer</v>
      </c>
      <c r="H16" t="s">
        <v>360</v>
      </c>
      <c r="I16" t="s">
        <v>49</v>
      </c>
      <c r="J16" t="s">
        <v>114</v>
      </c>
      <c r="K16" t="s">
        <v>77</v>
      </c>
      <c r="L16" t="s">
        <v>180</v>
      </c>
      <c r="M16" t="s">
        <v>51</v>
      </c>
      <c r="N16" t="s">
        <v>361</v>
      </c>
      <c r="O16">
        <v>0.45</v>
      </c>
      <c r="P16">
        <f>Table1[[#This Row],[Profit]]/Table1[[#This Row],[Sales]]</f>
        <v>-2.4205831903945114</v>
      </c>
      <c r="Q16" t="s">
        <v>33</v>
      </c>
      <c r="R16" t="s">
        <v>136</v>
      </c>
      <c r="S16" t="s">
        <v>362</v>
      </c>
      <c r="T16" t="s">
        <v>363</v>
      </c>
      <c r="U16">
        <v>33772</v>
      </c>
      <c r="V16">
        <v>42006</v>
      </c>
      <c r="W16" t="str">
        <f>TEXT(Table1[[#This Row],[Order Date]],"mmmm")</f>
        <v>January</v>
      </c>
      <c r="X16" t="str">
        <f>TEXT(Table1[[#This Row],[Order Date]],"yyyy")</f>
        <v>2015</v>
      </c>
      <c r="Y16">
        <v>42008</v>
      </c>
      <c r="Z16">
        <v>-127.00800000000001</v>
      </c>
      <c r="AA16">
        <v>3</v>
      </c>
      <c r="AB16">
        <v>52.47</v>
      </c>
      <c r="AC16">
        <v>85858</v>
      </c>
      <c r="AD16" t="e">
        <f>IF(COUNTIF(#REF!,Orders!AC146)&gt;0,"Returned","Not Returned")</f>
        <v>#REF!</v>
      </c>
      <c r="AE16" t="str">
        <f>TEXT(Table1[[#This Row],[Order Date]],"mmmm-yyy")</f>
        <v>January-2015</v>
      </c>
    </row>
    <row r="17" spans="1:31" ht="12.75" customHeight="1" x14ac:dyDescent="0.3">
      <c r="A17">
        <v>1595</v>
      </c>
      <c r="B17" t="s">
        <v>56</v>
      </c>
      <c r="C17">
        <v>0.04</v>
      </c>
      <c r="D17">
        <v>99.23</v>
      </c>
      <c r="E17">
        <v>8.99</v>
      </c>
      <c r="F17">
        <v>349</v>
      </c>
      <c r="G17" t="str">
        <f>IF(COUNTIF(Table1[Customer ID],Table1[[#This Row],[Customer ID]])&gt;1,"Repeat Customer","One-Time Customer")</f>
        <v>Repeat Customer</v>
      </c>
      <c r="H17" t="s">
        <v>453</v>
      </c>
      <c r="I17" t="s">
        <v>49</v>
      </c>
      <c r="J17" t="s">
        <v>40</v>
      </c>
      <c r="K17" t="s">
        <v>41</v>
      </c>
      <c r="L17" t="s">
        <v>50</v>
      </c>
      <c r="M17" t="s">
        <v>51</v>
      </c>
      <c r="N17" t="s">
        <v>454</v>
      </c>
      <c r="O17">
        <v>0.35</v>
      </c>
      <c r="P17">
        <f>Table1[[#This Row],[Profit]]/Table1[[#This Row],[Sales]]</f>
        <v>0.34499886600907193</v>
      </c>
      <c r="Q17" t="s">
        <v>33</v>
      </c>
      <c r="R17" t="s">
        <v>136</v>
      </c>
      <c r="S17" t="s">
        <v>362</v>
      </c>
      <c r="T17" t="s">
        <v>447</v>
      </c>
      <c r="U17">
        <v>33132</v>
      </c>
      <c r="V17">
        <v>42006</v>
      </c>
      <c r="W17" t="str">
        <f>TEXT(Table1[[#This Row],[Order Date]],"mmmm")</f>
        <v>January</v>
      </c>
      <c r="X17" t="str">
        <f>TEXT(Table1[[#This Row],[Order Date]],"yyyy")</f>
        <v>2015</v>
      </c>
      <c r="Y17">
        <v>42008</v>
      </c>
      <c r="Z17">
        <v>1916.6757</v>
      </c>
      <c r="AA17">
        <v>54</v>
      </c>
      <c r="AB17">
        <v>5555.6</v>
      </c>
      <c r="AC17">
        <v>11527</v>
      </c>
      <c r="AD17" t="e">
        <f>IF(COUNTIF(#REF!,Orders!AC191)&gt;0,"Returned","Not Returned")</f>
        <v>#REF!</v>
      </c>
      <c r="AE17" t="str">
        <f>TEXT(Table1[[#This Row],[Order Date]],"mmmm-yyy")</f>
        <v>January-2015</v>
      </c>
    </row>
    <row r="18" spans="1:31" ht="12.75" customHeight="1" x14ac:dyDescent="0.3">
      <c r="A18">
        <v>19595</v>
      </c>
      <c r="B18" t="s">
        <v>56</v>
      </c>
      <c r="C18">
        <v>0.04</v>
      </c>
      <c r="D18">
        <v>99.23</v>
      </c>
      <c r="E18">
        <v>8.99</v>
      </c>
      <c r="F18">
        <v>351</v>
      </c>
      <c r="G18" t="str">
        <f>IF(COUNTIF(Table1[Customer ID],Table1[[#This Row],[Customer ID]])&gt;1,"Repeat Customer","One-Time Customer")</f>
        <v>Repeat Customer</v>
      </c>
      <c r="H18" t="s">
        <v>455</v>
      </c>
      <c r="I18" t="s">
        <v>49</v>
      </c>
      <c r="J18" t="s">
        <v>40</v>
      </c>
      <c r="K18" t="s">
        <v>41</v>
      </c>
      <c r="L18" t="s">
        <v>50</v>
      </c>
      <c r="M18" t="s">
        <v>51</v>
      </c>
      <c r="N18" t="s">
        <v>454</v>
      </c>
      <c r="O18">
        <v>0.35</v>
      </c>
      <c r="P18">
        <f>Table1[[#This Row],[Profit]]/Table1[[#This Row],[Sales]]</f>
        <v>0.69</v>
      </c>
      <c r="Q18" t="s">
        <v>33</v>
      </c>
      <c r="R18" t="s">
        <v>53</v>
      </c>
      <c r="S18" t="s">
        <v>71</v>
      </c>
      <c r="T18" t="s">
        <v>456</v>
      </c>
      <c r="U18">
        <v>13601</v>
      </c>
      <c r="V18">
        <v>42006</v>
      </c>
      <c r="W18" t="str">
        <f>TEXT(Table1[[#This Row],[Order Date]],"mmmm")</f>
        <v>January</v>
      </c>
      <c r="X18" t="str">
        <f>TEXT(Table1[[#This Row],[Order Date]],"yyyy")</f>
        <v>2015</v>
      </c>
      <c r="Y18">
        <v>42008</v>
      </c>
      <c r="Z18">
        <v>993.83459999999991</v>
      </c>
      <c r="AA18">
        <v>14</v>
      </c>
      <c r="AB18">
        <v>1440.34</v>
      </c>
      <c r="AC18">
        <v>88686</v>
      </c>
      <c r="AD18" t="e">
        <f>IF(COUNTIF(#REF!,Orders!AC193)&gt;0,"Returned","Not Returned")</f>
        <v>#REF!</v>
      </c>
      <c r="AE18" t="str">
        <f>TEXT(Table1[[#This Row],[Order Date]],"mmmm-yyy")</f>
        <v>January-2015</v>
      </c>
    </row>
    <row r="19" spans="1:31" ht="12.75" customHeight="1" x14ac:dyDescent="0.3">
      <c r="A19">
        <v>25059</v>
      </c>
      <c r="B19" t="s">
        <v>47</v>
      </c>
      <c r="C19">
        <v>0.06</v>
      </c>
      <c r="D19">
        <v>161.55000000000001</v>
      </c>
      <c r="E19">
        <v>19.989999999999998</v>
      </c>
      <c r="F19">
        <v>674</v>
      </c>
      <c r="G19" t="str">
        <f>IF(COUNTIF(Table1[Customer ID],Table1[[#This Row],[Customer ID]])&gt;1,"Repeat Customer","One-Time Customer")</f>
        <v>One-Time Customer</v>
      </c>
      <c r="H19" t="s">
        <v>796</v>
      </c>
      <c r="I19" t="s">
        <v>49</v>
      </c>
      <c r="J19" t="s">
        <v>58</v>
      </c>
      <c r="K19" t="s">
        <v>29</v>
      </c>
      <c r="L19" t="s">
        <v>141</v>
      </c>
      <c r="M19" t="s">
        <v>59</v>
      </c>
      <c r="N19" t="s">
        <v>161</v>
      </c>
      <c r="O19">
        <v>0.66</v>
      </c>
      <c r="P19">
        <f>Table1[[#This Row],[Profit]]/Table1[[#This Row],[Sales]]</f>
        <v>-1.5628543741366241E-2</v>
      </c>
      <c r="Q19" t="s">
        <v>33</v>
      </c>
      <c r="R19" t="s">
        <v>61</v>
      </c>
      <c r="S19" t="s">
        <v>506</v>
      </c>
      <c r="T19" t="s">
        <v>797</v>
      </c>
      <c r="U19">
        <v>64133</v>
      </c>
      <c r="V19">
        <v>42006</v>
      </c>
      <c r="W19" t="str">
        <f>TEXT(Table1[[#This Row],[Order Date]],"mmmm")</f>
        <v>January</v>
      </c>
      <c r="X19" t="str">
        <f>TEXT(Table1[[#This Row],[Order Date]],"yyyy")</f>
        <v>2015</v>
      </c>
      <c r="Y19">
        <v>42007</v>
      </c>
      <c r="Z19">
        <v>-7.5800000000000409</v>
      </c>
      <c r="AA19">
        <v>3</v>
      </c>
      <c r="AB19">
        <v>485.01</v>
      </c>
      <c r="AC19">
        <v>88174</v>
      </c>
      <c r="AD19" t="e">
        <f>IF(COUNTIF(#REF!,Orders!AC373)&gt;0,"Returned","Not Returned")</f>
        <v>#REF!</v>
      </c>
      <c r="AE19" t="str">
        <f>TEXT(Table1[[#This Row],[Order Date]],"mmmm-yyy")</f>
        <v>January-2015</v>
      </c>
    </row>
    <row r="20" spans="1:31" ht="12.75" customHeight="1" x14ac:dyDescent="0.3">
      <c r="A20">
        <v>1279</v>
      </c>
      <c r="B20" t="s">
        <v>1064</v>
      </c>
      <c r="C20">
        <v>0.06</v>
      </c>
      <c r="D20">
        <v>40.98</v>
      </c>
      <c r="E20">
        <v>2.99</v>
      </c>
      <c r="F20">
        <v>949</v>
      </c>
      <c r="G20" t="str">
        <f>IF(COUNTIF(Table1[Customer ID],Table1[[#This Row],[Customer ID]])&gt;1,"Repeat Customer","One-Time Customer")</f>
        <v>Repeat Customer</v>
      </c>
      <c r="H20" t="s">
        <v>1065</v>
      </c>
      <c r="I20" t="s">
        <v>49</v>
      </c>
      <c r="J20" t="s">
        <v>114</v>
      </c>
      <c r="K20" t="s">
        <v>29</v>
      </c>
      <c r="L20" t="s">
        <v>109</v>
      </c>
      <c r="M20" t="s">
        <v>59</v>
      </c>
      <c r="N20" t="s">
        <v>1066</v>
      </c>
      <c r="O20">
        <v>0.36</v>
      </c>
      <c r="P20">
        <f>Table1[[#This Row],[Profit]]/Table1[[#This Row],[Sales]]</f>
        <v>-0.15302619982373208</v>
      </c>
      <c r="Q20" t="s">
        <v>33</v>
      </c>
      <c r="R20" t="s">
        <v>34</v>
      </c>
      <c r="S20" t="s">
        <v>45</v>
      </c>
      <c r="T20" t="s">
        <v>663</v>
      </c>
      <c r="U20">
        <v>90049</v>
      </c>
      <c r="V20">
        <v>42006</v>
      </c>
      <c r="W20" t="str">
        <f>TEXT(Table1[[#This Row],[Order Date]],"mmmm")</f>
        <v>January</v>
      </c>
      <c r="X20" t="str">
        <f>TEXT(Table1[[#This Row],[Order Date]],"yyyy")</f>
        <v>2015</v>
      </c>
      <c r="Y20">
        <v>42008</v>
      </c>
      <c r="Z20">
        <v>-19.099200000000003</v>
      </c>
      <c r="AA20">
        <v>3</v>
      </c>
      <c r="AB20">
        <v>124.81</v>
      </c>
      <c r="AC20">
        <v>9285</v>
      </c>
      <c r="AD20" t="e">
        <f>IF(COUNTIF(#REF!,Orders!AC534)&gt;0,"Returned","Not Returned")</f>
        <v>#REF!</v>
      </c>
      <c r="AE20" t="str">
        <f>TEXT(Table1[[#This Row],[Order Date]],"mmmm-yyy")</f>
        <v>January-2015</v>
      </c>
    </row>
    <row r="21" spans="1:31" ht="12.75" customHeight="1" x14ac:dyDescent="0.3">
      <c r="A21">
        <v>19279</v>
      </c>
      <c r="B21" t="s">
        <v>47</v>
      </c>
      <c r="C21">
        <v>0.06</v>
      </c>
      <c r="D21">
        <v>40.98</v>
      </c>
      <c r="E21">
        <v>2.99</v>
      </c>
      <c r="F21">
        <v>950</v>
      </c>
      <c r="G21" t="str">
        <f>IF(COUNTIF(Table1[Customer ID],Table1[[#This Row],[Customer ID]])&gt;1,"Repeat Customer","One-Time Customer")</f>
        <v>Repeat Customer</v>
      </c>
      <c r="H21" t="s">
        <v>1067</v>
      </c>
      <c r="I21" t="s">
        <v>49</v>
      </c>
      <c r="J21" t="s">
        <v>114</v>
      </c>
      <c r="K21" t="s">
        <v>29</v>
      </c>
      <c r="L21" t="s">
        <v>109</v>
      </c>
      <c r="M21" t="s">
        <v>59</v>
      </c>
      <c r="N21" t="s">
        <v>1066</v>
      </c>
      <c r="O21">
        <v>0.36</v>
      </c>
      <c r="P21">
        <f>Table1[[#This Row],[Profit]]/Table1[[#This Row],[Sales]]</f>
        <v>-0.35581442307692307</v>
      </c>
      <c r="Q21" t="s">
        <v>33</v>
      </c>
      <c r="R21" t="s">
        <v>61</v>
      </c>
      <c r="S21" t="s">
        <v>62</v>
      </c>
      <c r="T21" t="s">
        <v>63</v>
      </c>
      <c r="U21">
        <v>55372</v>
      </c>
      <c r="V21">
        <v>42006</v>
      </c>
      <c r="W21" t="str">
        <f>TEXT(Table1[[#This Row],[Order Date]],"mmmm")</f>
        <v>January</v>
      </c>
      <c r="X21" t="str">
        <f>TEXT(Table1[[#This Row],[Order Date]],"yyyy")</f>
        <v>2015</v>
      </c>
      <c r="Y21">
        <v>42008</v>
      </c>
      <c r="Z21">
        <v>-14.801880000000001</v>
      </c>
      <c r="AA21">
        <v>1</v>
      </c>
      <c r="AB21">
        <v>41.6</v>
      </c>
      <c r="AC21">
        <v>89083</v>
      </c>
      <c r="AD21" t="e">
        <f>IF(COUNTIF(#REF!,Orders!AC536)&gt;0,"Returned","Not Returned")</f>
        <v>#REF!</v>
      </c>
      <c r="AE21" t="str">
        <f>TEXT(Table1[[#This Row],[Order Date]],"mmmm-yyy")</f>
        <v>January-2015</v>
      </c>
    </row>
    <row r="22" spans="1:31" ht="12.75" customHeight="1" x14ac:dyDescent="0.3">
      <c r="A22">
        <v>22119</v>
      </c>
      <c r="B22" t="s">
        <v>25</v>
      </c>
      <c r="C22">
        <v>0.09</v>
      </c>
      <c r="D22">
        <v>270.97000000000003</v>
      </c>
      <c r="E22">
        <v>28.06</v>
      </c>
      <c r="F22">
        <v>1136</v>
      </c>
      <c r="G22" t="str">
        <f>IF(COUNTIF(Table1[Customer ID],Table1[[#This Row],[Customer ID]])&gt;1,"Repeat Customer","One-Time Customer")</f>
        <v>One-Time Customer</v>
      </c>
      <c r="H22" t="s">
        <v>1247</v>
      </c>
      <c r="I22" t="s">
        <v>39</v>
      </c>
      <c r="J22" t="s">
        <v>114</v>
      </c>
      <c r="K22" t="s">
        <v>77</v>
      </c>
      <c r="L22" t="s">
        <v>85</v>
      </c>
      <c r="M22" t="s">
        <v>43</v>
      </c>
      <c r="N22" t="s">
        <v>1248</v>
      </c>
      <c r="O22">
        <v>0.56000000000000005</v>
      </c>
      <c r="P22">
        <f>Table1[[#This Row],[Profit]]/Table1[[#This Row],[Sales]]</f>
        <v>0.69</v>
      </c>
      <c r="Q22" t="s">
        <v>33</v>
      </c>
      <c r="R22" t="s">
        <v>61</v>
      </c>
      <c r="S22" t="s">
        <v>178</v>
      </c>
      <c r="T22" t="s">
        <v>1249</v>
      </c>
      <c r="U22">
        <v>60188</v>
      </c>
      <c r="V22">
        <v>42006</v>
      </c>
      <c r="W22" t="str">
        <f>TEXT(Table1[[#This Row],[Order Date]],"mmmm")</f>
        <v>January</v>
      </c>
      <c r="X22" t="str">
        <f>TEXT(Table1[[#This Row],[Order Date]],"yyyy")</f>
        <v>2015</v>
      </c>
      <c r="Y22">
        <v>42008</v>
      </c>
      <c r="Z22">
        <v>2660.1432</v>
      </c>
      <c r="AA22">
        <v>15</v>
      </c>
      <c r="AB22">
        <v>3855.28</v>
      </c>
      <c r="AC22">
        <v>87940</v>
      </c>
      <c r="AD22" t="e">
        <f>IF(COUNTIF(#REF!,Orders!AC648)&gt;0,"Returned","Not Returned")</f>
        <v>#REF!</v>
      </c>
      <c r="AE22" t="str">
        <f>TEXT(Table1[[#This Row],[Order Date]],"mmmm-yyy")</f>
        <v>January-2015</v>
      </c>
    </row>
    <row r="23" spans="1:31" ht="12.75" customHeight="1" x14ac:dyDescent="0.3">
      <c r="A23">
        <v>24224</v>
      </c>
      <c r="B23" t="s">
        <v>47</v>
      </c>
      <c r="C23">
        <v>0.09</v>
      </c>
      <c r="D23">
        <v>9.11</v>
      </c>
      <c r="E23">
        <v>2.15</v>
      </c>
      <c r="F23">
        <v>1155</v>
      </c>
      <c r="G23" t="str">
        <f>IF(COUNTIF(Table1[Customer ID],Table1[[#This Row],[Customer ID]])&gt;1,"Repeat Customer","One-Time Customer")</f>
        <v>Repeat Customer</v>
      </c>
      <c r="H23" t="s">
        <v>1257</v>
      </c>
      <c r="I23" t="s">
        <v>27</v>
      </c>
      <c r="J23" t="s">
        <v>114</v>
      </c>
      <c r="K23" t="s">
        <v>29</v>
      </c>
      <c r="L23" t="s">
        <v>93</v>
      </c>
      <c r="M23" t="s">
        <v>31</v>
      </c>
      <c r="N23" t="s">
        <v>1258</v>
      </c>
      <c r="O23">
        <v>0.4</v>
      </c>
      <c r="P23">
        <f>Table1[[#This Row],[Profit]]/Table1[[#This Row],[Sales]]</f>
        <v>0.58993315896541709</v>
      </c>
      <c r="Q23" t="s">
        <v>33</v>
      </c>
      <c r="R23" t="s">
        <v>34</v>
      </c>
      <c r="S23" t="s">
        <v>45</v>
      </c>
      <c r="T23" t="s">
        <v>1259</v>
      </c>
      <c r="U23">
        <v>90640</v>
      </c>
      <c r="V23">
        <v>42006</v>
      </c>
      <c r="W23" t="str">
        <f>TEXT(Table1[[#This Row],[Order Date]],"mmmm")</f>
        <v>January</v>
      </c>
      <c r="X23" t="str">
        <f>TEXT(Table1[[#This Row],[Order Date]],"yyyy")</f>
        <v>2015</v>
      </c>
      <c r="Y23">
        <v>42008</v>
      </c>
      <c r="Z23">
        <v>20.299600000000002</v>
      </c>
      <c r="AA23">
        <v>4</v>
      </c>
      <c r="AB23">
        <v>34.409999999999997</v>
      </c>
      <c r="AC23">
        <v>90853</v>
      </c>
      <c r="AD23" t="e">
        <f>IF(COUNTIF(#REF!,Orders!AC653)&gt;0,"Returned","Not Returned")</f>
        <v>#REF!</v>
      </c>
      <c r="AE23" t="str">
        <f>TEXT(Table1[[#This Row],[Order Date]],"mmmm-yyy")</f>
        <v>January-2015</v>
      </c>
    </row>
    <row r="24" spans="1:31" ht="12.75" customHeight="1" x14ac:dyDescent="0.3">
      <c r="A24">
        <v>24225</v>
      </c>
      <c r="B24" t="s">
        <v>47</v>
      </c>
      <c r="C24">
        <v>0.08</v>
      </c>
      <c r="D24">
        <v>15.04</v>
      </c>
      <c r="E24">
        <v>1.97</v>
      </c>
      <c r="F24">
        <v>1155</v>
      </c>
      <c r="G24" t="str">
        <f>IF(COUNTIF(Table1[Customer ID],Table1[[#This Row],[Customer ID]])&gt;1,"Repeat Customer","One-Time Customer")</f>
        <v>Repeat Customer</v>
      </c>
      <c r="H24" t="s">
        <v>1257</v>
      </c>
      <c r="I24" t="s">
        <v>49</v>
      </c>
      <c r="J24" t="s">
        <v>114</v>
      </c>
      <c r="K24" t="s">
        <v>29</v>
      </c>
      <c r="L24" t="s">
        <v>93</v>
      </c>
      <c r="M24" t="s">
        <v>31</v>
      </c>
      <c r="N24" t="s">
        <v>659</v>
      </c>
      <c r="O24">
        <v>0.39</v>
      </c>
      <c r="P24">
        <f>Table1[[#This Row],[Profit]]/Table1[[#This Row],[Sales]]</f>
        <v>0.69</v>
      </c>
      <c r="Q24" t="s">
        <v>33</v>
      </c>
      <c r="R24" t="s">
        <v>34</v>
      </c>
      <c r="S24" t="s">
        <v>45</v>
      </c>
      <c r="T24" t="s">
        <v>1259</v>
      </c>
      <c r="U24">
        <v>90640</v>
      </c>
      <c r="V24">
        <v>42006</v>
      </c>
      <c r="W24" t="str">
        <f>TEXT(Table1[[#This Row],[Order Date]],"mmmm")</f>
        <v>January</v>
      </c>
      <c r="X24" t="str">
        <f>TEXT(Table1[[#This Row],[Order Date]],"yyyy")</f>
        <v>2015</v>
      </c>
      <c r="Y24">
        <v>42006</v>
      </c>
      <c r="Z24">
        <v>108.5163</v>
      </c>
      <c r="AA24">
        <v>11</v>
      </c>
      <c r="AB24">
        <v>157.27000000000001</v>
      </c>
      <c r="AC24">
        <v>90853</v>
      </c>
      <c r="AD24" t="e">
        <f>IF(COUNTIF(#REF!,Orders!AC654)&gt;0,"Returned","Not Returned")</f>
        <v>#REF!</v>
      </c>
      <c r="AE24" t="str">
        <f>TEXT(Table1[[#This Row],[Order Date]],"mmmm-yyy")</f>
        <v>January-2015</v>
      </c>
    </row>
    <row r="25" spans="1:31" ht="12.75" customHeight="1" x14ac:dyDescent="0.3">
      <c r="A25">
        <v>19054</v>
      </c>
      <c r="B25" t="s">
        <v>47</v>
      </c>
      <c r="C25">
        <v>7.0000000000000007E-2</v>
      </c>
      <c r="D25">
        <v>60.97</v>
      </c>
      <c r="E25">
        <v>4.5</v>
      </c>
      <c r="F25">
        <v>2256</v>
      </c>
      <c r="G25" t="str">
        <f>IF(COUNTIF(Table1[Customer ID],Table1[[#This Row],[Customer ID]])&gt;1,"Repeat Customer","One-Time Customer")</f>
        <v>Repeat Customer</v>
      </c>
      <c r="H25" t="s">
        <v>2131</v>
      </c>
      <c r="I25" t="s">
        <v>27</v>
      </c>
      <c r="J25" t="s">
        <v>28</v>
      </c>
      <c r="K25" t="s">
        <v>29</v>
      </c>
      <c r="L25" t="s">
        <v>257</v>
      </c>
      <c r="M25" t="s">
        <v>59</v>
      </c>
      <c r="N25" t="s">
        <v>2132</v>
      </c>
      <c r="O25">
        <v>0.56000000000000005</v>
      </c>
      <c r="P25">
        <f>Table1[[#This Row],[Profit]]/Table1[[#This Row],[Sales]]</f>
        <v>-0.11773747650116111</v>
      </c>
      <c r="Q25" t="s">
        <v>33</v>
      </c>
      <c r="R25" t="s">
        <v>136</v>
      </c>
      <c r="S25" t="s">
        <v>322</v>
      </c>
      <c r="T25" t="s">
        <v>2088</v>
      </c>
      <c r="U25">
        <v>28560</v>
      </c>
      <c r="V25">
        <v>42006</v>
      </c>
      <c r="W25" t="str">
        <f>TEXT(Table1[[#This Row],[Order Date]],"mmmm")</f>
        <v>January</v>
      </c>
      <c r="X25" t="str">
        <f>TEXT(Table1[[#This Row],[Order Date]],"yyyy")</f>
        <v>2015</v>
      </c>
      <c r="Y25">
        <v>42008</v>
      </c>
      <c r="Z25">
        <v>-42.588000000000001</v>
      </c>
      <c r="AA25">
        <v>6</v>
      </c>
      <c r="AB25">
        <v>361.72</v>
      </c>
      <c r="AC25">
        <v>87963</v>
      </c>
      <c r="AD25" t="e">
        <f>IF(COUNTIF(#REF!,Orders!AC1242)&gt;0,"Returned","Not Returned")</f>
        <v>#REF!</v>
      </c>
      <c r="AE25" t="str">
        <f>TEXT(Table1[[#This Row],[Order Date]],"mmmm-yyy")</f>
        <v>January-2015</v>
      </c>
    </row>
    <row r="26" spans="1:31" ht="12.75" customHeight="1" x14ac:dyDescent="0.3">
      <c r="A26">
        <v>19074</v>
      </c>
      <c r="B26" t="s">
        <v>25</v>
      </c>
      <c r="C26">
        <v>0.03</v>
      </c>
      <c r="D26">
        <v>4.26</v>
      </c>
      <c r="E26">
        <v>1.2</v>
      </c>
      <c r="F26">
        <v>114</v>
      </c>
      <c r="G26" t="str">
        <f>IF(COUNTIF(Table1[Customer ID],Table1[[#This Row],[Customer ID]])&gt;1,"Repeat Customer","One-Time Customer")</f>
        <v>Repeat Customer</v>
      </c>
      <c r="H26" t="s">
        <v>201</v>
      </c>
      <c r="I26" t="s">
        <v>49</v>
      </c>
      <c r="J26" t="s">
        <v>40</v>
      </c>
      <c r="K26" t="s">
        <v>29</v>
      </c>
      <c r="L26" t="s">
        <v>30</v>
      </c>
      <c r="M26" t="s">
        <v>31</v>
      </c>
      <c r="N26" t="s">
        <v>202</v>
      </c>
      <c r="O26">
        <v>0.44</v>
      </c>
      <c r="P26">
        <f>Table1[[#This Row],[Profit]]/Table1[[#This Row],[Sales]]</f>
        <v>0.63247457627118653</v>
      </c>
      <c r="Q26" t="s">
        <v>33</v>
      </c>
      <c r="R26" t="s">
        <v>34</v>
      </c>
      <c r="S26" t="s">
        <v>102</v>
      </c>
      <c r="T26" t="s">
        <v>203</v>
      </c>
      <c r="U26">
        <v>97035</v>
      </c>
      <c r="V26">
        <v>42007</v>
      </c>
      <c r="W26" t="str">
        <f>TEXT(Table1[[#This Row],[Order Date]],"mmmm")</f>
        <v>January</v>
      </c>
      <c r="X26" t="str">
        <f>TEXT(Table1[[#This Row],[Order Date]],"yyyy")</f>
        <v>2015</v>
      </c>
      <c r="Y26">
        <v>42008</v>
      </c>
      <c r="Z26">
        <v>18.658000000000001</v>
      </c>
      <c r="AA26">
        <v>7</v>
      </c>
      <c r="AB26">
        <v>29.5</v>
      </c>
      <c r="AC26">
        <v>89583</v>
      </c>
      <c r="AD26" t="e">
        <f>IF(COUNTIF(#REF!,Orders!AC65)&gt;0,"Returned","Not Returned")</f>
        <v>#REF!</v>
      </c>
      <c r="AE26" t="str">
        <f>TEXT(Table1[[#This Row],[Order Date]],"mmmm-yyy")</f>
        <v>January-2015</v>
      </c>
    </row>
    <row r="27" spans="1:31" ht="12.75" customHeight="1" x14ac:dyDescent="0.3">
      <c r="A27">
        <v>1074</v>
      </c>
      <c r="B27" t="s">
        <v>25</v>
      </c>
      <c r="C27">
        <v>0.03</v>
      </c>
      <c r="D27">
        <v>4.26</v>
      </c>
      <c r="E27">
        <v>1.2</v>
      </c>
      <c r="F27">
        <v>117</v>
      </c>
      <c r="G27" t="str">
        <f>IF(COUNTIF(Table1[Customer ID],Table1[[#This Row],[Customer ID]])&gt;1,"Repeat Customer","One-Time Customer")</f>
        <v>Repeat Customer</v>
      </c>
      <c r="H27" t="s">
        <v>208</v>
      </c>
      <c r="I27" t="s">
        <v>49</v>
      </c>
      <c r="J27" t="s">
        <v>40</v>
      </c>
      <c r="K27" t="s">
        <v>29</v>
      </c>
      <c r="L27" t="s">
        <v>30</v>
      </c>
      <c r="M27" t="s">
        <v>31</v>
      </c>
      <c r="N27" t="s">
        <v>202</v>
      </c>
      <c r="O27">
        <v>0.44</v>
      </c>
      <c r="P27">
        <f>Table1[[#This Row],[Profit]]/Table1[[#This Row],[Sales]]</f>
        <v>8.034034197823775E-2</v>
      </c>
      <c r="Q27" t="s">
        <v>33</v>
      </c>
      <c r="R27" t="s">
        <v>34</v>
      </c>
      <c r="S27" t="s">
        <v>35</v>
      </c>
      <c r="T27" t="s">
        <v>209</v>
      </c>
      <c r="U27">
        <v>98103</v>
      </c>
      <c r="V27">
        <v>42007</v>
      </c>
      <c r="W27" t="str">
        <f>TEXT(Table1[[#This Row],[Order Date]],"mmmm")</f>
        <v>January</v>
      </c>
      <c r="X27" t="str">
        <f>TEXT(Table1[[#This Row],[Order Date]],"yyyy")</f>
        <v>2015</v>
      </c>
      <c r="Y27">
        <v>42008</v>
      </c>
      <c r="Z27">
        <v>9.82</v>
      </c>
      <c r="AA27">
        <v>29</v>
      </c>
      <c r="AB27">
        <v>122.23</v>
      </c>
      <c r="AC27">
        <v>7909</v>
      </c>
      <c r="AD27" t="e">
        <f>IF(COUNTIF(#REF!,Orders!AC69)&gt;0,"Returned","Not Returned")</f>
        <v>#REF!</v>
      </c>
      <c r="AE27" t="str">
        <f>TEXT(Table1[[#This Row],[Order Date]],"mmmm-yyy")</f>
        <v>January-2015</v>
      </c>
    </row>
    <row r="28" spans="1:31" ht="12.75" customHeight="1" x14ac:dyDescent="0.3">
      <c r="A28">
        <v>19315</v>
      </c>
      <c r="B28" t="s">
        <v>106</v>
      </c>
      <c r="C28">
        <v>0.08</v>
      </c>
      <c r="D28">
        <v>43.22</v>
      </c>
      <c r="E28">
        <v>16.71</v>
      </c>
      <c r="F28">
        <v>169</v>
      </c>
      <c r="G28" t="str">
        <f>IF(COUNTIF(Table1[Customer ID],Table1[[#This Row],[Customer ID]])&gt;1,"Repeat Customer","One-Time Customer")</f>
        <v>Repeat Customer</v>
      </c>
      <c r="H28" t="s">
        <v>266</v>
      </c>
      <c r="I28" t="s">
        <v>49</v>
      </c>
      <c r="J28" t="s">
        <v>28</v>
      </c>
      <c r="K28" t="s">
        <v>77</v>
      </c>
      <c r="L28" t="s">
        <v>180</v>
      </c>
      <c r="M28" t="s">
        <v>59</v>
      </c>
      <c r="N28" t="s">
        <v>267</v>
      </c>
      <c r="O28">
        <v>0.66</v>
      </c>
      <c r="P28">
        <f>Table1[[#This Row],[Profit]]/Table1[[#This Row],[Sales]]</f>
        <v>2.1457248507119888</v>
      </c>
      <c r="Q28" t="s">
        <v>33</v>
      </c>
      <c r="R28" t="s">
        <v>136</v>
      </c>
      <c r="S28" t="s">
        <v>171</v>
      </c>
      <c r="T28" t="s">
        <v>268</v>
      </c>
      <c r="U28">
        <v>70802</v>
      </c>
      <c r="V28">
        <v>42007</v>
      </c>
      <c r="W28" t="str">
        <f>TEXT(Table1[[#This Row],[Order Date]],"mmmm")</f>
        <v>January</v>
      </c>
      <c r="X28" t="str">
        <f>TEXT(Table1[[#This Row],[Order Date]],"yyyy")</f>
        <v>2015</v>
      </c>
      <c r="Y28">
        <v>42009</v>
      </c>
      <c r="Z28">
        <v>280.27458000000001</v>
      </c>
      <c r="AA28">
        <v>3</v>
      </c>
      <c r="AB28">
        <v>130.62</v>
      </c>
      <c r="AC28">
        <v>87463</v>
      </c>
      <c r="AD28" t="e">
        <f>IF(COUNTIF(#REF!,Orders!AC97)&gt;0,"Returned","Not Returned")</f>
        <v>#REF!</v>
      </c>
      <c r="AE28" t="str">
        <f>TEXT(Table1[[#This Row],[Order Date]],"mmmm-yyy")</f>
        <v>January-2015</v>
      </c>
    </row>
    <row r="29" spans="1:31" ht="12.75" customHeight="1" x14ac:dyDescent="0.3">
      <c r="A29">
        <v>19316</v>
      </c>
      <c r="B29" t="s">
        <v>106</v>
      </c>
      <c r="C29">
        <v>0.05</v>
      </c>
      <c r="D29">
        <v>574.74</v>
      </c>
      <c r="E29">
        <v>24.49</v>
      </c>
      <c r="F29">
        <v>169</v>
      </c>
      <c r="G29" t="str">
        <f>IF(COUNTIF(Table1[Customer ID],Table1[[#This Row],[Customer ID]])&gt;1,"Repeat Customer","One-Time Customer")</f>
        <v>Repeat Customer</v>
      </c>
      <c r="H29" t="s">
        <v>266</v>
      </c>
      <c r="I29" t="s">
        <v>49</v>
      </c>
      <c r="J29" t="s">
        <v>28</v>
      </c>
      <c r="K29" t="s">
        <v>77</v>
      </c>
      <c r="L29" t="s">
        <v>85</v>
      </c>
      <c r="M29" t="s">
        <v>236</v>
      </c>
      <c r="N29" t="s">
        <v>269</v>
      </c>
      <c r="O29">
        <v>0.37</v>
      </c>
      <c r="P29">
        <f>Table1[[#This Row],[Profit]]/Table1[[#This Row],[Sales]]</f>
        <v>-1.6187719217411838E-2</v>
      </c>
      <c r="Q29" t="s">
        <v>33</v>
      </c>
      <c r="R29" t="s">
        <v>136</v>
      </c>
      <c r="S29" t="s">
        <v>171</v>
      </c>
      <c r="T29" t="s">
        <v>268</v>
      </c>
      <c r="U29">
        <v>70802</v>
      </c>
      <c r="V29">
        <v>42007</v>
      </c>
      <c r="W29" t="str">
        <f>TEXT(Table1[[#This Row],[Order Date]],"mmmm")</f>
        <v>January</v>
      </c>
      <c r="X29" t="str">
        <f>TEXT(Table1[[#This Row],[Order Date]],"yyyy")</f>
        <v>2015</v>
      </c>
      <c r="Y29">
        <v>42014</v>
      </c>
      <c r="Z29">
        <v>-112.4263</v>
      </c>
      <c r="AA29">
        <v>12</v>
      </c>
      <c r="AB29">
        <v>6945.16</v>
      </c>
      <c r="AC29">
        <v>87463</v>
      </c>
      <c r="AD29" t="e">
        <f>IF(COUNTIF(#REF!,Orders!AC98)&gt;0,"Returned","Not Returned")</f>
        <v>#REF!</v>
      </c>
      <c r="AE29" t="str">
        <f>TEXT(Table1[[#This Row],[Order Date]],"mmmm-yyy")</f>
        <v>January-2015</v>
      </c>
    </row>
    <row r="30" spans="1:31" ht="12.75" customHeight="1" x14ac:dyDescent="0.3">
      <c r="A30">
        <v>19317</v>
      </c>
      <c r="B30" t="s">
        <v>106</v>
      </c>
      <c r="C30">
        <v>0.04</v>
      </c>
      <c r="D30">
        <v>10.14</v>
      </c>
      <c r="E30">
        <v>2.27</v>
      </c>
      <c r="F30">
        <v>169</v>
      </c>
      <c r="G30" t="str">
        <f>IF(COUNTIF(Table1[Customer ID],Table1[[#This Row],[Customer ID]])&gt;1,"Repeat Customer","One-Time Customer")</f>
        <v>Repeat Customer</v>
      </c>
      <c r="H30" t="s">
        <v>266</v>
      </c>
      <c r="I30" t="s">
        <v>49</v>
      </c>
      <c r="J30" t="s">
        <v>28</v>
      </c>
      <c r="K30" t="s">
        <v>29</v>
      </c>
      <c r="L30" t="s">
        <v>93</v>
      </c>
      <c r="M30" t="s">
        <v>31</v>
      </c>
      <c r="N30" t="s">
        <v>270</v>
      </c>
      <c r="O30">
        <v>0.36</v>
      </c>
      <c r="P30">
        <f>Table1[[#This Row],[Profit]]/Table1[[#This Row],[Sales]]</f>
        <v>0.80555914673561724</v>
      </c>
      <c r="Q30" t="s">
        <v>33</v>
      </c>
      <c r="R30" t="s">
        <v>136</v>
      </c>
      <c r="S30" t="s">
        <v>171</v>
      </c>
      <c r="T30" t="s">
        <v>268</v>
      </c>
      <c r="U30">
        <v>70802</v>
      </c>
      <c r="V30">
        <v>42007</v>
      </c>
      <c r="W30" t="str">
        <f>TEXT(Table1[[#This Row],[Order Date]],"mmmm")</f>
        <v>January</v>
      </c>
      <c r="X30" t="str">
        <f>TEXT(Table1[[#This Row],[Order Date]],"yyyy")</f>
        <v>2015</v>
      </c>
      <c r="Y30">
        <v>42011</v>
      </c>
      <c r="Z30">
        <v>24.923999999999999</v>
      </c>
      <c r="AA30">
        <v>3</v>
      </c>
      <c r="AB30">
        <v>30.94</v>
      </c>
      <c r="AC30">
        <v>87463</v>
      </c>
      <c r="AD30" t="e">
        <f>IF(COUNTIF(#REF!,Orders!AC99)&gt;0,"Returned","Not Returned")</f>
        <v>#REF!</v>
      </c>
      <c r="AE30" t="str">
        <f>TEXT(Table1[[#This Row],[Order Date]],"mmmm-yyy")</f>
        <v>January-2015</v>
      </c>
    </row>
    <row r="31" spans="1:31" ht="12.75" customHeight="1" x14ac:dyDescent="0.3">
      <c r="A31">
        <v>19663</v>
      </c>
      <c r="B31" t="s">
        <v>37</v>
      </c>
      <c r="C31">
        <v>0</v>
      </c>
      <c r="D31">
        <v>213.45</v>
      </c>
      <c r="E31">
        <v>14.7</v>
      </c>
      <c r="F31">
        <v>193</v>
      </c>
      <c r="G31" t="str">
        <f>IF(COUNTIF(Table1[Customer ID],Table1[[#This Row],[Customer ID]])&gt;1,"Repeat Customer","One-Time Customer")</f>
        <v>Repeat Customer</v>
      </c>
      <c r="H31" t="s">
        <v>290</v>
      </c>
      <c r="I31" t="s">
        <v>39</v>
      </c>
      <c r="J31" t="s">
        <v>28</v>
      </c>
      <c r="K31" t="s">
        <v>77</v>
      </c>
      <c r="L31" t="s">
        <v>85</v>
      </c>
      <c r="M31" t="s">
        <v>43</v>
      </c>
      <c r="N31" t="s">
        <v>291</v>
      </c>
      <c r="O31">
        <v>0.59</v>
      </c>
      <c r="P31">
        <f>Table1[[#This Row],[Profit]]/Table1[[#This Row],[Sales]]</f>
        <v>-2.5022942173835445</v>
      </c>
      <c r="Q31" t="s">
        <v>33</v>
      </c>
      <c r="R31" t="s">
        <v>34</v>
      </c>
      <c r="S31" t="s">
        <v>212</v>
      </c>
      <c r="T31" t="s">
        <v>213</v>
      </c>
      <c r="U31">
        <v>84041</v>
      </c>
      <c r="V31">
        <v>42007</v>
      </c>
      <c r="W31" t="str">
        <f>TEXT(Table1[[#This Row],[Order Date]],"mmmm")</f>
        <v>January</v>
      </c>
      <c r="X31" t="str">
        <f>TEXT(Table1[[#This Row],[Order Date]],"yyyy")</f>
        <v>2015</v>
      </c>
      <c r="Y31">
        <v>42009</v>
      </c>
      <c r="Z31">
        <v>-560.81417999999996</v>
      </c>
      <c r="AA31">
        <v>1</v>
      </c>
      <c r="AB31">
        <v>224.12</v>
      </c>
      <c r="AC31">
        <v>90430</v>
      </c>
      <c r="AD31" t="e">
        <f>IF(COUNTIF(#REF!,Orders!AC111)&gt;0,"Returned","Not Returned")</f>
        <v>#REF!</v>
      </c>
      <c r="AE31" t="str">
        <f>TEXT(Table1[[#This Row],[Order Date]],"mmmm-yyy")</f>
        <v>January-2015</v>
      </c>
    </row>
    <row r="32" spans="1:31" ht="12.75" customHeight="1" x14ac:dyDescent="0.3">
      <c r="A32">
        <v>22223</v>
      </c>
      <c r="B32" t="s">
        <v>47</v>
      </c>
      <c r="C32">
        <v>0.03</v>
      </c>
      <c r="D32">
        <v>5.28</v>
      </c>
      <c r="E32">
        <v>5.66</v>
      </c>
      <c r="F32">
        <v>388</v>
      </c>
      <c r="G32" t="str">
        <f>IF(COUNTIF(Table1[Customer ID],Table1[[#This Row],[Customer ID]])&gt;1,"Repeat Customer","One-Time Customer")</f>
        <v>Repeat Customer</v>
      </c>
      <c r="H32" t="s">
        <v>498</v>
      </c>
      <c r="I32" t="s">
        <v>49</v>
      </c>
      <c r="J32" t="s">
        <v>28</v>
      </c>
      <c r="K32" t="s">
        <v>29</v>
      </c>
      <c r="L32" t="s">
        <v>93</v>
      </c>
      <c r="M32" t="s">
        <v>59</v>
      </c>
      <c r="N32" t="s">
        <v>499</v>
      </c>
      <c r="O32">
        <v>0.4</v>
      </c>
      <c r="P32">
        <f>Table1[[#This Row],[Profit]]/Table1[[#This Row],[Sales]]</f>
        <v>-2.2593865030674847</v>
      </c>
      <c r="Q32" t="s">
        <v>33</v>
      </c>
      <c r="R32" t="s">
        <v>61</v>
      </c>
      <c r="S32" t="s">
        <v>496</v>
      </c>
      <c r="T32" t="s">
        <v>500</v>
      </c>
      <c r="U32">
        <v>68847</v>
      </c>
      <c r="V32">
        <v>42007</v>
      </c>
      <c r="W32" t="str">
        <f>TEXT(Table1[[#This Row],[Order Date]],"mmmm")</f>
        <v>January</v>
      </c>
      <c r="X32" t="str">
        <f>TEXT(Table1[[#This Row],[Order Date]],"yyyy")</f>
        <v>2015</v>
      </c>
      <c r="Y32">
        <v>42009</v>
      </c>
      <c r="Z32">
        <v>-51.559199999999997</v>
      </c>
      <c r="AA32">
        <v>4</v>
      </c>
      <c r="AB32">
        <v>22.82</v>
      </c>
      <c r="AC32">
        <v>90337</v>
      </c>
      <c r="AD32" t="e">
        <f>IF(COUNTIF(#REF!,Orders!AC212)&gt;0,"Returned","Not Returned")</f>
        <v>#REF!</v>
      </c>
      <c r="AE32" t="str">
        <f>TEXT(Table1[[#This Row],[Order Date]],"mmmm-yyy")</f>
        <v>January-2015</v>
      </c>
    </row>
    <row r="33" spans="1:31" ht="12.75" customHeight="1" x14ac:dyDescent="0.3">
      <c r="A33">
        <v>22224</v>
      </c>
      <c r="B33" t="s">
        <v>47</v>
      </c>
      <c r="C33">
        <v>0.01</v>
      </c>
      <c r="D33">
        <v>110.99</v>
      </c>
      <c r="E33">
        <v>2.5</v>
      </c>
      <c r="F33">
        <v>388</v>
      </c>
      <c r="G33" t="str">
        <f>IF(COUNTIF(Table1[Customer ID],Table1[[#This Row],[Customer ID]])&gt;1,"Repeat Customer","One-Time Customer")</f>
        <v>Repeat Customer</v>
      </c>
      <c r="H33" t="s">
        <v>498</v>
      </c>
      <c r="I33" t="s">
        <v>49</v>
      </c>
      <c r="J33" t="s">
        <v>28</v>
      </c>
      <c r="K33" t="s">
        <v>77</v>
      </c>
      <c r="L33" t="s">
        <v>78</v>
      </c>
      <c r="M33" t="s">
        <v>59</v>
      </c>
      <c r="N33" t="s">
        <v>501</v>
      </c>
      <c r="O33">
        <v>0.56999999999999995</v>
      </c>
      <c r="P33">
        <f>Table1[[#This Row],[Profit]]/Table1[[#This Row],[Sales]]</f>
        <v>-1.3970408141630446</v>
      </c>
      <c r="Q33" t="s">
        <v>33</v>
      </c>
      <c r="R33" t="s">
        <v>61</v>
      </c>
      <c r="S33" t="s">
        <v>496</v>
      </c>
      <c r="T33" t="s">
        <v>500</v>
      </c>
      <c r="U33">
        <v>68847</v>
      </c>
      <c r="V33">
        <v>42007</v>
      </c>
      <c r="W33" t="str">
        <f>TEXT(Table1[[#This Row],[Order Date]],"mmmm")</f>
        <v>January</v>
      </c>
      <c r="X33" t="str">
        <f>TEXT(Table1[[#This Row],[Order Date]],"yyyy")</f>
        <v>2015</v>
      </c>
      <c r="Y33">
        <v>42010</v>
      </c>
      <c r="Z33">
        <v>-263.56572</v>
      </c>
      <c r="AA33">
        <v>2</v>
      </c>
      <c r="AB33">
        <v>188.66</v>
      </c>
      <c r="AC33">
        <v>90337</v>
      </c>
      <c r="AD33" t="e">
        <f>IF(COUNTIF(#REF!,Orders!AC213)&gt;0,"Returned","Not Returned")</f>
        <v>#REF!</v>
      </c>
      <c r="AE33" t="str">
        <f>TEXT(Table1[[#This Row],[Order Date]],"mmmm-yyy")</f>
        <v>January-2015</v>
      </c>
    </row>
    <row r="34" spans="1:31" ht="12.75" customHeight="1" x14ac:dyDescent="0.3">
      <c r="A34">
        <v>21163</v>
      </c>
      <c r="B34" t="s">
        <v>106</v>
      </c>
      <c r="C34">
        <v>0.02</v>
      </c>
      <c r="D34">
        <v>10.06</v>
      </c>
      <c r="E34">
        <v>2.06</v>
      </c>
      <c r="F34">
        <v>1777</v>
      </c>
      <c r="G34" t="str">
        <f>IF(COUNTIF(Table1[Customer ID],Table1[[#This Row],[Customer ID]])&gt;1,"Repeat Customer","One-Time Customer")</f>
        <v>Repeat Customer</v>
      </c>
      <c r="H34" t="s">
        <v>1785</v>
      </c>
      <c r="I34" t="s">
        <v>49</v>
      </c>
      <c r="J34" t="s">
        <v>114</v>
      </c>
      <c r="K34" t="s">
        <v>29</v>
      </c>
      <c r="L34" t="s">
        <v>93</v>
      </c>
      <c r="M34" t="s">
        <v>31</v>
      </c>
      <c r="N34" t="s">
        <v>280</v>
      </c>
      <c r="O34">
        <v>0.39</v>
      </c>
      <c r="P34">
        <f>Table1[[#This Row],[Profit]]/Table1[[#This Row],[Sales]]</f>
        <v>0.69</v>
      </c>
      <c r="Q34" t="s">
        <v>33</v>
      </c>
      <c r="R34" t="s">
        <v>61</v>
      </c>
      <c r="S34" t="s">
        <v>703</v>
      </c>
      <c r="T34" t="s">
        <v>1786</v>
      </c>
      <c r="U34">
        <v>46383</v>
      </c>
      <c r="V34">
        <v>42007</v>
      </c>
      <c r="W34" t="str">
        <f>TEXT(Table1[[#This Row],[Order Date]],"mmmm")</f>
        <v>January</v>
      </c>
      <c r="X34" t="str">
        <f>TEXT(Table1[[#This Row],[Order Date]],"yyyy")</f>
        <v>2015</v>
      </c>
      <c r="Y34">
        <v>42012</v>
      </c>
      <c r="Z34">
        <v>90.624600000000001</v>
      </c>
      <c r="AA34">
        <v>13</v>
      </c>
      <c r="AB34">
        <v>131.34</v>
      </c>
      <c r="AC34">
        <v>89940</v>
      </c>
      <c r="AD34" t="e">
        <f>IF(COUNTIF(#REF!,Orders!AC1000)&gt;0,"Returned","Not Returned")</f>
        <v>#REF!</v>
      </c>
      <c r="AE34" t="str">
        <f>TEXT(Table1[[#This Row],[Order Date]],"mmmm-yyy")</f>
        <v>January-2015</v>
      </c>
    </row>
    <row r="35" spans="1:31" ht="12.75" customHeight="1" x14ac:dyDescent="0.3">
      <c r="A35">
        <v>19336</v>
      </c>
      <c r="B35" t="s">
        <v>25</v>
      </c>
      <c r="C35">
        <v>0.05</v>
      </c>
      <c r="D35">
        <v>20.98</v>
      </c>
      <c r="E35">
        <v>21.2</v>
      </c>
      <c r="F35">
        <v>1988</v>
      </c>
      <c r="G35" t="str">
        <f>IF(COUNTIF(Table1[Customer ID],Table1[[#This Row],[Customer ID]])&gt;1,"Repeat Customer","One-Time Customer")</f>
        <v>One-Time Customer</v>
      </c>
      <c r="H35" t="s">
        <v>1930</v>
      </c>
      <c r="I35" t="s">
        <v>49</v>
      </c>
      <c r="J35" t="s">
        <v>40</v>
      </c>
      <c r="K35" t="s">
        <v>41</v>
      </c>
      <c r="L35" t="s">
        <v>50</v>
      </c>
      <c r="M35" t="s">
        <v>86</v>
      </c>
      <c r="N35" t="s">
        <v>1931</v>
      </c>
      <c r="O35">
        <v>0.78</v>
      </c>
      <c r="P35">
        <f>Table1[[#This Row],[Profit]]/Table1[[#This Row],[Sales]]</f>
        <v>-2.7569188613183133</v>
      </c>
      <c r="Q35" t="s">
        <v>33</v>
      </c>
      <c r="R35" t="s">
        <v>34</v>
      </c>
      <c r="S35" t="s">
        <v>212</v>
      </c>
      <c r="T35" t="s">
        <v>1895</v>
      </c>
      <c r="U35">
        <v>84020</v>
      </c>
      <c r="V35">
        <v>42007</v>
      </c>
      <c r="W35" t="str">
        <f>TEXT(Table1[[#This Row],[Order Date]],"mmmm")</f>
        <v>January</v>
      </c>
      <c r="X35" t="str">
        <f>TEXT(Table1[[#This Row],[Order Date]],"yyyy")</f>
        <v>2015</v>
      </c>
      <c r="Y35">
        <v>42008</v>
      </c>
      <c r="Z35">
        <v>-181.102</v>
      </c>
      <c r="AA35">
        <v>3</v>
      </c>
      <c r="AB35">
        <v>65.69</v>
      </c>
      <c r="AC35">
        <v>89999</v>
      </c>
      <c r="AD35" t="e">
        <f>IF(COUNTIF(#REF!,Orders!AC1101)&gt;0,"Returned","Not Returned")</f>
        <v>#REF!</v>
      </c>
      <c r="AE35" t="str">
        <f>TEXT(Table1[[#This Row],[Order Date]],"mmmm-yyy")</f>
        <v>January-2015</v>
      </c>
    </row>
    <row r="36" spans="1:31" ht="12.75" customHeight="1" x14ac:dyDescent="0.3">
      <c r="A36">
        <v>24094</v>
      </c>
      <c r="B36" t="s">
        <v>106</v>
      </c>
      <c r="C36">
        <v>0.09</v>
      </c>
      <c r="D36">
        <v>1.48</v>
      </c>
      <c r="E36">
        <v>0.7</v>
      </c>
      <c r="F36">
        <v>2081</v>
      </c>
      <c r="G36" t="str">
        <f>IF(COUNTIF(Table1[Customer ID],Table1[[#This Row],[Customer ID]])&gt;1,"Repeat Customer","One-Time Customer")</f>
        <v>One-Time Customer</v>
      </c>
      <c r="H36" t="s">
        <v>2002</v>
      </c>
      <c r="I36" t="s">
        <v>49</v>
      </c>
      <c r="J36" t="s">
        <v>28</v>
      </c>
      <c r="K36" t="s">
        <v>29</v>
      </c>
      <c r="L36" t="s">
        <v>66</v>
      </c>
      <c r="M36" t="s">
        <v>31</v>
      </c>
      <c r="N36" t="s">
        <v>2003</v>
      </c>
      <c r="O36">
        <v>0.37</v>
      </c>
      <c r="P36">
        <f>Table1[[#This Row],[Profit]]/Table1[[#This Row],[Sales]]</f>
        <v>0.18770949720670391</v>
      </c>
      <c r="Q36" t="s">
        <v>33</v>
      </c>
      <c r="R36" t="s">
        <v>53</v>
      </c>
      <c r="S36" t="s">
        <v>71</v>
      </c>
      <c r="T36" t="s">
        <v>2004</v>
      </c>
      <c r="U36">
        <v>14853</v>
      </c>
      <c r="V36">
        <v>42007</v>
      </c>
      <c r="W36" t="str">
        <f>TEXT(Table1[[#This Row],[Order Date]],"mmmm")</f>
        <v>January</v>
      </c>
      <c r="X36" t="str">
        <f>TEXT(Table1[[#This Row],[Order Date]],"yyyy")</f>
        <v>2015</v>
      </c>
      <c r="Y36">
        <v>42009</v>
      </c>
      <c r="Z36">
        <v>1.68</v>
      </c>
      <c r="AA36">
        <v>6</v>
      </c>
      <c r="AB36">
        <v>8.9499999999999993</v>
      </c>
      <c r="AC36">
        <v>86092</v>
      </c>
      <c r="AD36" t="e">
        <f>IF(COUNTIF(#REF!,Orders!AC1157)&gt;0,"Returned","Not Returned")</f>
        <v>#REF!</v>
      </c>
      <c r="AE36" t="str">
        <f>TEXT(Table1[[#This Row],[Order Date]],"mmmm-yyy")</f>
        <v>January-2015</v>
      </c>
    </row>
    <row r="37" spans="1:31" ht="12.75" customHeight="1" x14ac:dyDescent="0.3">
      <c r="A37">
        <v>21902</v>
      </c>
      <c r="B37" t="s">
        <v>25</v>
      </c>
      <c r="C37">
        <v>0.09</v>
      </c>
      <c r="D37">
        <v>150.97999999999999</v>
      </c>
      <c r="E37">
        <v>66.27</v>
      </c>
      <c r="F37">
        <v>2131</v>
      </c>
      <c r="G37" t="str">
        <f>IF(COUNTIF(Table1[Customer ID],Table1[[#This Row],[Customer ID]])&gt;1,"Repeat Customer","One-Time Customer")</f>
        <v>One-Time Customer</v>
      </c>
      <c r="H37" t="s">
        <v>2039</v>
      </c>
      <c r="I37" t="s">
        <v>39</v>
      </c>
      <c r="J37" t="s">
        <v>40</v>
      </c>
      <c r="K37" t="s">
        <v>41</v>
      </c>
      <c r="L37" t="s">
        <v>191</v>
      </c>
      <c r="M37" t="s">
        <v>121</v>
      </c>
      <c r="N37" t="s">
        <v>2040</v>
      </c>
      <c r="O37">
        <v>0.65</v>
      </c>
      <c r="P37">
        <f>Table1[[#This Row],[Profit]]/Table1[[#This Row],[Sales]]</f>
        <v>-1.3489779718198056</v>
      </c>
      <c r="Q37" t="s">
        <v>33</v>
      </c>
      <c r="R37" t="s">
        <v>61</v>
      </c>
      <c r="S37" t="s">
        <v>506</v>
      </c>
      <c r="T37" t="s">
        <v>2041</v>
      </c>
      <c r="U37">
        <v>64118</v>
      </c>
      <c r="V37">
        <v>42007</v>
      </c>
      <c r="W37" t="str">
        <f>TEXT(Table1[[#This Row],[Order Date]],"mmmm")</f>
        <v>January</v>
      </c>
      <c r="X37" t="str">
        <f>TEXT(Table1[[#This Row],[Order Date]],"yyyy")</f>
        <v>2015</v>
      </c>
      <c r="Y37">
        <v>42008</v>
      </c>
      <c r="Z37">
        <v>-407.85</v>
      </c>
      <c r="AA37">
        <v>2</v>
      </c>
      <c r="AB37">
        <v>302.33999999999997</v>
      </c>
      <c r="AC37">
        <v>90079</v>
      </c>
      <c r="AD37" t="e">
        <f>IF(COUNTIF(#REF!,Orders!AC1179)&gt;0,"Returned","Not Returned")</f>
        <v>#REF!</v>
      </c>
      <c r="AE37" t="str">
        <f>TEXT(Table1[[#This Row],[Order Date]],"mmmm-yyy")</f>
        <v>January-2015</v>
      </c>
    </row>
    <row r="38" spans="1:31" ht="12.75" customHeight="1" x14ac:dyDescent="0.3">
      <c r="A38">
        <v>23344</v>
      </c>
      <c r="B38" t="s">
        <v>25</v>
      </c>
      <c r="C38">
        <v>0.1</v>
      </c>
      <c r="D38">
        <v>12.53</v>
      </c>
      <c r="E38">
        <v>0.49</v>
      </c>
      <c r="F38">
        <v>2302</v>
      </c>
      <c r="G38" t="str">
        <f>IF(COUNTIF(Table1[Customer ID],Table1[[#This Row],[Customer ID]])&gt;1,"Repeat Customer","One-Time Customer")</f>
        <v>Repeat Customer</v>
      </c>
      <c r="H38" t="s">
        <v>2187</v>
      </c>
      <c r="I38" t="s">
        <v>49</v>
      </c>
      <c r="J38" t="s">
        <v>28</v>
      </c>
      <c r="K38" t="s">
        <v>29</v>
      </c>
      <c r="L38" t="s">
        <v>134</v>
      </c>
      <c r="M38" t="s">
        <v>59</v>
      </c>
      <c r="N38" t="s">
        <v>1016</v>
      </c>
      <c r="O38">
        <v>0.38</v>
      </c>
      <c r="P38">
        <f>Table1[[#This Row],[Profit]]/Table1[[#This Row],[Sales]]</f>
        <v>2.6566398608998045</v>
      </c>
      <c r="Q38" t="s">
        <v>33</v>
      </c>
      <c r="R38" t="s">
        <v>136</v>
      </c>
      <c r="S38" t="s">
        <v>362</v>
      </c>
      <c r="T38" t="s">
        <v>2189</v>
      </c>
      <c r="U38">
        <v>32404</v>
      </c>
      <c r="V38">
        <v>42007</v>
      </c>
      <c r="W38" t="str">
        <f>TEXT(Table1[[#This Row],[Order Date]],"mmmm")</f>
        <v>January</v>
      </c>
      <c r="X38" t="str">
        <f>TEXT(Table1[[#This Row],[Order Date]],"yyyy")</f>
        <v>2015</v>
      </c>
      <c r="Y38">
        <v>42008</v>
      </c>
      <c r="Z38">
        <v>244.464</v>
      </c>
      <c r="AA38">
        <v>8</v>
      </c>
      <c r="AB38">
        <v>92.02</v>
      </c>
      <c r="AC38">
        <v>87696</v>
      </c>
      <c r="AD38" t="e">
        <f>IF(COUNTIF(#REF!,Orders!AC1282)&gt;0,"Returned","Not Returned")</f>
        <v>#REF!</v>
      </c>
      <c r="AE38" t="str">
        <f>TEXT(Table1[[#This Row],[Order Date]],"mmmm-yyy")</f>
        <v>January-2015</v>
      </c>
    </row>
    <row r="39" spans="1:31" ht="12.75" customHeight="1" x14ac:dyDescent="0.3">
      <c r="A39">
        <v>23345</v>
      </c>
      <c r="B39" t="s">
        <v>25</v>
      </c>
      <c r="C39">
        <v>0.1</v>
      </c>
      <c r="D39">
        <v>146.34</v>
      </c>
      <c r="E39">
        <v>43.75</v>
      </c>
      <c r="F39">
        <v>2302</v>
      </c>
      <c r="G39" t="str">
        <f>IF(COUNTIF(Table1[Customer ID],Table1[[#This Row],[Customer ID]])&gt;1,"Repeat Customer","One-Time Customer")</f>
        <v>Repeat Customer</v>
      </c>
      <c r="H39" t="s">
        <v>2187</v>
      </c>
      <c r="I39" t="s">
        <v>39</v>
      </c>
      <c r="J39" t="s">
        <v>28</v>
      </c>
      <c r="K39" t="s">
        <v>41</v>
      </c>
      <c r="L39" t="s">
        <v>152</v>
      </c>
      <c r="M39" t="s">
        <v>121</v>
      </c>
      <c r="N39" t="s">
        <v>2190</v>
      </c>
      <c r="O39">
        <v>0.64</v>
      </c>
      <c r="P39">
        <f>Table1[[#This Row],[Profit]]/Table1[[#This Row],[Sales]]</f>
        <v>-1.6701745723858223</v>
      </c>
      <c r="Q39" t="s">
        <v>33</v>
      </c>
      <c r="R39" t="s">
        <v>136</v>
      </c>
      <c r="S39" t="s">
        <v>362</v>
      </c>
      <c r="T39" t="s">
        <v>2189</v>
      </c>
      <c r="U39">
        <v>32404</v>
      </c>
      <c r="V39">
        <v>42007</v>
      </c>
      <c r="W39" t="str">
        <f>TEXT(Table1[[#This Row],[Order Date]],"mmmm")</f>
        <v>January</v>
      </c>
      <c r="X39" t="str">
        <f>TEXT(Table1[[#This Row],[Order Date]],"yyyy")</f>
        <v>2015</v>
      </c>
      <c r="Y39">
        <v>42008</v>
      </c>
      <c r="Z39">
        <v>-473.57799999999997</v>
      </c>
      <c r="AA39">
        <v>2</v>
      </c>
      <c r="AB39">
        <v>283.55</v>
      </c>
      <c r="AC39">
        <v>87696</v>
      </c>
      <c r="AD39" t="e">
        <f>IF(COUNTIF(#REF!,Orders!AC1283)&gt;0,"Returned","Not Returned")</f>
        <v>#REF!</v>
      </c>
      <c r="AE39" t="str">
        <f>TEXT(Table1[[#This Row],[Order Date]],"mmmm-yyy")</f>
        <v>January-2015</v>
      </c>
    </row>
    <row r="40" spans="1:31" ht="12.75" customHeight="1" x14ac:dyDescent="0.3">
      <c r="A40">
        <v>5345</v>
      </c>
      <c r="B40" t="s">
        <v>25</v>
      </c>
      <c r="C40">
        <v>0.1</v>
      </c>
      <c r="D40">
        <v>146.34</v>
      </c>
      <c r="E40">
        <v>43.75</v>
      </c>
      <c r="F40">
        <v>2303</v>
      </c>
      <c r="G40" t="str">
        <f>IF(COUNTIF(Table1[Customer ID],Table1[[#This Row],[Customer ID]])&gt;1,"Repeat Customer","One-Time Customer")</f>
        <v>Repeat Customer</v>
      </c>
      <c r="H40" t="s">
        <v>2191</v>
      </c>
      <c r="I40" t="s">
        <v>39</v>
      </c>
      <c r="J40" t="s">
        <v>28</v>
      </c>
      <c r="K40" t="s">
        <v>41</v>
      </c>
      <c r="L40" t="s">
        <v>152</v>
      </c>
      <c r="M40" t="s">
        <v>121</v>
      </c>
      <c r="N40" t="s">
        <v>2190</v>
      </c>
      <c r="O40">
        <v>0.64</v>
      </c>
      <c r="P40">
        <f>Table1[[#This Row],[Profit]]/Table1[[#This Row],[Sales]]</f>
        <v>-0.31840731684378826</v>
      </c>
      <c r="Q40" t="s">
        <v>33</v>
      </c>
      <c r="R40" t="s">
        <v>53</v>
      </c>
      <c r="S40" t="s">
        <v>71</v>
      </c>
      <c r="T40" t="s">
        <v>90</v>
      </c>
      <c r="U40">
        <v>10011</v>
      </c>
      <c r="V40">
        <v>42007</v>
      </c>
      <c r="W40" t="str">
        <f>TEXT(Table1[[#This Row],[Order Date]],"mmmm")</f>
        <v>January</v>
      </c>
      <c r="X40" t="str">
        <f>TEXT(Table1[[#This Row],[Order Date]],"yyyy")</f>
        <v>2015</v>
      </c>
      <c r="Y40">
        <v>42008</v>
      </c>
      <c r="Z40">
        <v>-270.85000000000002</v>
      </c>
      <c r="AA40">
        <v>6</v>
      </c>
      <c r="AB40">
        <v>850.64</v>
      </c>
      <c r="AC40">
        <v>37987</v>
      </c>
      <c r="AD40" t="e">
        <f>IF(COUNTIF(#REF!,Orders!AC1285)&gt;0,"Returned","Not Returned")</f>
        <v>#REF!</v>
      </c>
      <c r="AE40" t="str">
        <f>TEXT(Table1[[#This Row],[Order Date]],"mmmm-yyy")</f>
        <v>January-2015</v>
      </c>
    </row>
    <row r="41" spans="1:31" ht="12.75" customHeight="1" x14ac:dyDescent="0.3">
      <c r="A41">
        <v>22321</v>
      </c>
      <c r="B41" t="s">
        <v>25</v>
      </c>
      <c r="C41">
        <v>0.03</v>
      </c>
      <c r="D41">
        <v>6.48</v>
      </c>
      <c r="E41">
        <v>8.73</v>
      </c>
      <c r="F41">
        <v>2458</v>
      </c>
      <c r="G41" t="str">
        <f>IF(COUNTIF(Table1[Customer ID],Table1[[#This Row],[Customer ID]])&gt;1,"Repeat Customer","One-Time Customer")</f>
        <v>Repeat Customer</v>
      </c>
      <c r="H41" t="s">
        <v>2311</v>
      </c>
      <c r="I41" t="s">
        <v>49</v>
      </c>
      <c r="J41" t="s">
        <v>40</v>
      </c>
      <c r="K41" t="s">
        <v>29</v>
      </c>
      <c r="L41" t="s">
        <v>93</v>
      </c>
      <c r="M41" t="s">
        <v>59</v>
      </c>
      <c r="N41" t="s">
        <v>2312</v>
      </c>
      <c r="O41">
        <v>0.37</v>
      </c>
      <c r="P41">
        <f>Table1[[#This Row],[Profit]]/Table1[[#This Row],[Sales]]</f>
        <v>-2.1968652037617553</v>
      </c>
      <c r="Q41" t="s">
        <v>33</v>
      </c>
      <c r="R41" t="s">
        <v>61</v>
      </c>
      <c r="S41" t="s">
        <v>62</v>
      </c>
      <c r="T41" t="s">
        <v>2299</v>
      </c>
      <c r="U41">
        <v>55410</v>
      </c>
      <c r="V41">
        <v>42007</v>
      </c>
      <c r="W41" t="str">
        <f>TEXT(Table1[[#This Row],[Order Date]],"mmmm")</f>
        <v>January</v>
      </c>
      <c r="X41" t="str">
        <f>TEXT(Table1[[#This Row],[Order Date]],"yyyy")</f>
        <v>2015</v>
      </c>
      <c r="Y41">
        <v>42009</v>
      </c>
      <c r="Z41">
        <v>-35.04</v>
      </c>
      <c r="AA41">
        <v>2</v>
      </c>
      <c r="AB41">
        <v>15.95</v>
      </c>
      <c r="AC41">
        <v>91285</v>
      </c>
      <c r="AD41" t="e">
        <f>IF(COUNTIF(#REF!,Orders!AC1373)&gt;0,"Returned","Not Returned")</f>
        <v>#REF!</v>
      </c>
      <c r="AE41" t="str">
        <f>TEXT(Table1[[#This Row],[Order Date]],"mmmm-yyy")</f>
        <v>January-2015</v>
      </c>
    </row>
    <row r="42" spans="1:31" ht="12.75" customHeight="1" x14ac:dyDescent="0.3">
      <c r="A42">
        <v>4321</v>
      </c>
      <c r="B42" t="s">
        <v>25</v>
      </c>
      <c r="C42">
        <v>0.03</v>
      </c>
      <c r="D42">
        <v>6.48</v>
      </c>
      <c r="E42">
        <v>8.73</v>
      </c>
      <c r="F42">
        <v>2460</v>
      </c>
      <c r="G42" t="str">
        <f>IF(COUNTIF(Table1[Customer ID],Table1[[#This Row],[Customer ID]])&gt;1,"Repeat Customer","One-Time Customer")</f>
        <v>Repeat Customer</v>
      </c>
      <c r="H42" t="s">
        <v>2313</v>
      </c>
      <c r="I42" t="s">
        <v>49</v>
      </c>
      <c r="J42" t="s">
        <v>40</v>
      </c>
      <c r="K42" t="s">
        <v>29</v>
      </c>
      <c r="L42" t="s">
        <v>93</v>
      </c>
      <c r="M42" t="s">
        <v>59</v>
      </c>
      <c r="N42" t="s">
        <v>2312</v>
      </c>
      <c r="O42">
        <v>0.37</v>
      </c>
      <c r="P42">
        <f>Table1[[#This Row],[Profit]]/Table1[[#This Row],[Sales]]</f>
        <v>-0.54938852304797736</v>
      </c>
      <c r="Q42" t="s">
        <v>33</v>
      </c>
      <c r="R42" t="s">
        <v>53</v>
      </c>
      <c r="S42" t="s">
        <v>71</v>
      </c>
      <c r="T42" t="s">
        <v>90</v>
      </c>
      <c r="U42">
        <v>10035</v>
      </c>
      <c r="V42">
        <v>42007</v>
      </c>
      <c r="W42" t="str">
        <f>TEXT(Table1[[#This Row],[Order Date]],"mmmm")</f>
        <v>January</v>
      </c>
      <c r="X42" t="str">
        <f>TEXT(Table1[[#This Row],[Order Date]],"yyyy")</f>
        <v>2015</v>
      </c>
      <c r="Y42">
        <v>42009</v>
      </c>
      <c r="Z42">
        <v>-35.04</v>
      </c>
      <c r="AA42">
        <v>8</v>
      </c>
      <c r="AB42">
        <v>63.78</v>
      </c>
      <c r="AC42">
        <v>30785</v>
      </c>
      <c r="AD42" t="e">
        <f>IF(COUNTIF(#REF!,Orders!AC1375)&gt;0,"Returned","Not Returned")</f>
        <v>#REF!</v>
      </c>
      <c r="AE42" t="str">
        <f>TEXT(Table1[[#This Row],[Order Date]],"mmmm-yyy")</f>
        <v>January-2015</v>
      </c>
    </row>
    <row r="43" spans="1:31" ht="12.75" customHeight="1" x14ac:dyDescent="0.3">
      <c r="A43">
        <v>4322</v>
      </c>
      <c r="B43" t="s">
        <v>25</v>
      </c>
      <c r="C43">
        <v>7.0000000000000007E-2</v>
      </c>
      <c r="D43">
        <v>9.93</v>
      </c>
      <c r="E43">
        <v>1.0900000000000001</v>
      </c>
      <c r="F43">
        <v>2460</v>
      </c>
      <c r="G43" t="str">
        <f>IF(COUNTIF(Table1[Customer ID],Table1[[#This Row],[Customer ID]])&gt;1,"Repeat Customer","One-Time Customer")</f>
        <v>Repeat Customer</v>
      </c>
      <c r="H43" t="s">
        <v>2313</v>
      </c>
      <c r="I43" t="s">
        <v>49</v>
      </c>
      <c r="J43" t="s">
        <v>40</v>
      </c>
      <c r="K43" t="s">
        <v>29</v>
      </c>
      <c r="L43" t="s">
        <v>30</v>
      </c>
      <c r="M43" t="s">
        <v>31</v>
      </c>
      <c r="N43" t="s">
        <v>2314</v>
      </c>
      <c r="O43">
        <v>0.43</v>
      </c>
      <c r="P43">
        <f>Table1[[#This Row],[Profit]]/Table1[[#This Row],[Sales]]</f>
        <v>0.33110427138460174</v>
      </c>
      <c r="Q43" t="s">
        <v>33</v>
      </c>
      <c r="R43" t="s">
        <v>53</v>
      </c>
      <c r="S43" t="s">
        <v>71</v>
      </c>
      <c r="T43" t="s">
        <v>90</v>
      </c>
      <c r="U43">
        <v>10035</v>
      </c>
      <c r="V43">
        <v>42007</v>
      </c>
      <c r="W43" t="str">
        <f>TEXT(Table1[[#This Row],[Order Date]],"mmmm")</f>
        <v>January</v>
      </c>
      <c r="X43" t="str">
        <f>TEXT(Table1[[#This Row],[Order Date]],"yyyy")</f>
        <v>2015</v>
      </c>
      <c r="Y43">
        <v>42010</v>
      </c>
      <c r="Z43">
        <v>149.53</v>
      </c>
      <c r="AA43">
        <v>46</v>
      </c>
      <c r="AB43">
        <v>451.61</v>
      </c>
      <c r="AC43">
        <v>30785</v>
      </c>
      <c r="AD43" t="e">
        <f>IF(COUNTIF(#REF!,Orders!AC1376)&gt;0,"Returned","Not Returned")</f>
        <v>#REF!</v>
      </c>
      <c r="AE43" t="str">
        <f>TEXT(Table1[[#This Row],[Order Date]],"mmmm-yyy")</f>
        <v>January-2015</v>
      </c>
    </row>
    <row r="44" spans="1:31" ht="12.75" customHeight="1" x14ac:dyDescent="0.3">
      <c r="A44">
        <v>23705</v>
      </c>
      <c r="B44" t="s">
        <v>25</v>
      </c>
      <c r="C44">
        <v>0.09</v>
      </c>
      <c r="D44">
        <v>212.6</v>
      </c>
      <c r="E44">
        <v>52.2</v>
      </c>
      <c r="F44">
        <v>2579</v>
      </c>
      <c r="G44" t="str">
        <f>IF(COUNTIF(Table1[Customer ID],Table1[[#This Row],[Customer ID]])&gt;1,"Repeat Customer","One-Time Customer")</f>
        <v>Repeat Customer</v>
      </c>
      <c r="H44" t="s">
        <v>2409</v>
      </c>
      <c r="I44" t="s">
        <v>39</v>
      </c>
      <c r="J44" t="s">
        <v>40</v>
      </c>
      <c r="K44" t="s">
        <v>41</v>
      </c>
      <c r="L44" t="s">
        <v>152</v>
      </c>
      <c r="M44" t="s">
        <v>121</v>
      </c>
      <c r="N44" t="s">
        <v>1348</v>
      </c>
      <c r="O44">
        <v>0.64</v>
      </c>
      <c r="P44">
        <f>Table1[[#This Row],[Profit]]/Table1[[#This Row],[Sales]]</f>
        <v>-1.573054441260745</v>
      </c>
      <c r="Q44" t="s">
        <v>33</v>
      </c>
      <c r="R44" t="s">
        <v>136</v>
      </c>
      <c r="S44" t="s">
        <v>1278</v>
      </c>
      <c r="T44" t="s">
        <v>2410</v>
      </c>
      <c r="U44">
        <v>36869</v>
      </c>
      <c r="V44">
        <v>42007</v>
      </c>
      <c r="W44" t="str">
        <f>TEXT(Table1[[#This Row],[Order Date]],"mmmm")</f>
        <v>January</v>
      </c>
      <c r="X44" t="str">
        <f>TEXT(Table1[[#This Row],[Order Date]],"yyyy")</f>
        <v>2015</v>
      </c>
      <c r="Y44">
        <v>42008</v>
      </c>
      <c r="Z44">
        <v>-274.49799999999999</v>
      </c>
      <c r="AA44">
        <v>1</v>
      </c>
      <c r="AB44">
        <v>174.5</v>
      </c>
      <c r="AC44">
        <v>88296</v>
      </c>
      <c r="AD44" t="e">
        <f>IF(COUNTIF(#REF!,Orders!AC1466)&gt;0,"Returned","Not Returned")</f>
        <v>#REF!</v>
      </c>
      <c r="AE44" t="str">
        <f>TEXT(Table1[[#This Row],[Order Date]],"mmmm-yyy")</f>
        <v>January-2015</v>
      </c>
    </row>
    <row r="45" spans="1:31" ht="12.75" customHeight="1" x14ac:dyDescent="0.3">
      <c r="A45">
        <v>24953</v>
      </c>
      <c r="B45" t="s">
        <v>25</v>
      </c>
      <c r="C45">
        <v>0.06</v>
      </c>
      <c r="D45">
        <v>350.98</v>
      </c>
      <c r="E45">
        <v>30</v>
      </c>
      <c r="F45">
        <v>915</v>
      </c>
      <c r="G45" t="str">
        <f>IF(COUNTIF(Table1[Customer ID],Table1[[#This Row],[Customer ID]])&gt;1,"Repeat Customer","One-Time Customer")</f>
        <v>One-Time Customer</v>
      </c>
      <c r="H45" t="s">
        <v>1029</v>
      </c>
      <c r="I45" t="s">
        <v>39</v>
      </c>
      <c r="J45" t="s">
        <v>40</v>
      </c>
      <c r="K45" t="s">
        <v>41</v>
      </c>
      <c r="L45" t="s">
        <v>42</v>
      </c>
      <c r="M45" t="s">
        <v>43</v>
      </c>
      <c r="N45" t="s">
        <v>862</v>
      </c>
      <c r="O45">
        <v>0.61</v>
      </c>
      <c r="P45">
        <f>Table1[[#This Row],[Profit]]/Table1[[#This Row],[Sales]]</f>
        <v>-1.4123733117857555</v>
      </c>
      <c r="Q45" t="s">
        <v>33</v>
      </c>
      <c r="R45" t="s">
        <v>61</v>
      </c>
      <c r="S45" t="s">
        <v>130</v>
      </c>
      <c r="T45" t="s">
        <v>1030</v>
      </c>
      <c r="U45">
        <v>77803</v>
      </c>
      <c r="V45">
        <v>42008</v>
      </c>
      <c r="W45" t="str">
        <f>TEXT(Table1[[#This Row],[Order Date]],"mmmm")</f>
        <v>January</v>
      </c>
      <c r="X45" t="str">
        <f>TEXT(Table1[[#This Row],[Order Date]],"yyyy")</f>
        <v>2015</v>
      </c>
      <c r="Y45">
        <v>42009</v>
      </c>
      <c r="Z45">
        <v>-489.41559999999998</v>
      </c>
      <c r="AA45">
        <v>1</v>
      </c>
      <c r="AB45">
        <v>346.52</v>
      </c>
      <c r="AC45">
        <v>86356</v>
      </c>
      <c r="AD45" t="e">
        <f>IF(COUNTIF(#REF!,Orders!AC517)&gt;0,"Returned","Not Returned")</f>
        <v>#REF!</v>
      </c>
      <c r="AE45" t="str">
        <f>TEXT(Table1[[#This Row],[Order Date]],"mmmm-yyy")</f>
        <v>January-2015</v>
      </c>
    </row>
    <row r="46" spans="1:31" ht="12.75" customHeight="1" x14ac:dyDescent="0.3">
      <c r="A46">
        <v>25833</v>
      </c>
      <c r="B46" t="s">
        <v>106</v>
      </c>
      <c r="C46">
        <v>0.05</v>
      </c>
      <c r="D46">
        <v>161.55000000000001</v>
      </c>
      <c r="E46">
        <v>19.989999999999998</v>
      </c>
      <c r="F46">
        <v>916</v>
      </c>
      <c r="G46" t="str">
        <f>IF(COUNTIF(Table1[Customer ID],Table1[[#This Row],[Customer ID]])&gt;1,"Repeat Customer","One-Time Customer")</f>
        <v>One-Time Customer</v>
      </c>
      <c r="H46" t="s">
        <v>1031</v>
      </c>
      <c r="I46" t="s">
        <v>49</v>
      </c>
      <c r="J46" t="s">
        <v>28</v>
      </c>
      <c r="K46" t="s">
        <v>29</v>
      </c>
      <c r="L46" t="s">
        <v>141</v>
      </c>
      <c r="M46" t="s">
        <v>59</v>
      </c>
      <c r="N46" t="s">
        <v>161</v>
      </c>
      <c r="O46">
        <v>0.66</v>
      </c>
      <c r="P46">
        <f>Table1[[#This Row],[Profit]]/Table1[[#This Row],[Sales]]</f>
        <v>7.0717590274578926E-2</v>
      </c>
      <c r="Q46" t="s">
        <v>33</v>
      </c>
      <c r="R46" t="s">
        <v>61</v>
      </c>
      <c r="S46" t="s">
        <v>130</v>
      </c>
      <c r="T46" t="s">
        <v>1032</v>
      </c>
      <c r="U46">
        <v>76028</v>
      </c>
      <c r="V46">
        <v>42008</v>
      </c>
      <c r="W46" t="str">
        <f>TEXT(Table1[[#This Row],[Order Date]],"mmmm")</f>
        <v>January</v>
      </c>
      <c r="X46" t="str">
        <f>TEXT(Table1[[#This Row],[Order Date]],"yyyy")</f>
        <v>2015</v>
      </c>
      <c r="Y46">
        <v>42015</v>
      </c>
      <c r="Z46">
        <v>35.31</v>
      </c>
      <c r="AA46">
        <v>3</v>
      </c>
      <c r="AB46">
        <v>499.31</v>
      </c>
      <c r="AC46">
        <v>86357</v>
      </c>
      <c r="AD46" t="e">
        <f>IF(COUNTIF(#REF!,Orders!AC518)&gt;0,"Returned","Not Returned")</f>
        <v>#REF!</v>
      </c>
      <c r="AE46" t="str">
        <f>TEXT(Table1[[#This Row],[Order Date]],"mmmm-yyy")</f>
        <v>January-2015</v>
      </c>
    </row>
    <row r="47" spans="1:31" ht="12.75" customHeight="1" x14ac:dyDescent="0.3">
      <c r="A47">
        <v>25467</v>
      </c>
      <c r="B47" t="s">
        <v>56</v>
      </c>
      <c r="C47">
        <v>0.05</v>
      </c>
      <c r="D47">
        <v>363.25</v>
      </c>
      <c r="E47">
        <v>19.989999999999998</v>
      </c>
      <c r="F47">
        <v>1142</v>
      </c>
      <c r="G47" t="str">
        <f>IF(COUNTIF(Table1[Customer ID],Table1[[#This Row],[Customer ID]])&gt;1,"Repeat Customer","One-Time Customer")</f>
        <v>Repeat Customer</v>
      </c>
      <c r="H47" t="s">
        <v>1252</v>
      </c>
      <c r="I47" t="s">
        <v>49</v>
      </c>
      <c r="J47" t="s">
        <v>40</v>
      </c>
      <c r="K47" t="s">
        <v>29</v>
      </c>
      <c r="L47" t="s">
        <v>257</v>
      </c>
      <c r="M47" t="s">
        <v>59</v>
      </c>
      <c r="N47" t="s">
        <v>1253</v>
      </c>
      <c r="O47">
        <v>0.56999999999999995</v>
      </c>
      <c r="P47">
        <f>Table1[[#This Row],[Profit]]/Table1[[#This Row],[Sales]]</f>
        <v>0.69</v>
      </c>
      <c r="Q47" t="s">
        <v>33</v>
      </c>
      <c r="R47" t="s">
        <v>61</v>
      </c>
      <c r="S47" t="s">
        <v>130</v>
      </c>
      <c r="T47" t="s">
        <v>1254</v>
      </c>
      <c r="U47">
        <v>76706</v>
      </c>
      <c r="V47">
        <v>42008</v>
      </c>
      <c r="W47" t="str">
        <f>TEXT(Table1[[#This Row],[Order Date]],"mmmm")</f>
        <v>January</v>
      </c>
      <c r="X47" t="str">
        <f>TEXT(Table1[[#This Row],[Order Date]],"yyyy")</f>
        <v>2015</v>
      </c>
      <c r="Y47">
        <v>42010</v>
      </c>
      <c r="Z47">
        <v>1766.7795000000001</v>
      </c>
      <c r="AA47">
        <v>7</v>
      </c>
      <c r="AB47">
        <v>2560.5500000000002</v>
      </c>
      <c r="AC47">
        <v>86573</v>
      </c>
      <c r="AD47" t="e">
        <f>IF(COUNTIF(#REF!,Orders!AC650)&gt;0,"Returned","Not Returned")</f>
        <v>#REF!</v>
      </c>
      <c r="AE47" t="str">
        <f>TEXT(Table1[[#This Row],[Order Date]],"mmmm-yyy")</f>
        <v>January-2015</v>
      </c>
    </row>
    <row r="48" spans="1:31" ht="12.75" customHeight="1" x14ac:dyDescent="0.3">
      <c r="A48">
        <v>22595</v>
      </c>
      <c r="B48" t="s">
        <v>47</v>
      </c>
      <c r="C48">
        <v>0.03</v>
      </c>
      <c r="D48">
        <v>399.98</v>
      </c>
      <c r="E48">
        <v>12.06</v>
      </c>
      <c r="F48">
        <v>2203</v>
      </c>
      <c r="G48" t="str">
        <f>IF(COUNTIF(Table1[Customer ID],Table1[[#This Row],[Customer ID]])&gt;1,"Repeat Customer","One-Time Customer")</f>
        <v>Repeat Customer</v>
      </c>
      <c r="H48" t="s">
        <v>2101</v>
      </c>
      <c r="I48" t="s">
        <v>39</v>
      </c>
      <c r="J48" t="s">
        <v>40</v>
      </c>
      <c r="K48" t="s">
        <v>77</v>
      </c>
      <c r="L48" t="s">
        <v>85</v>
      </c>
      <c r="M48" t="s">
        <v>121</v>
      </c>
      <c r="N48" t="s">
        <v>264</v>
      </c>
      <c r="O48">
        <v>0.56000000000000005</v>
      </c>
      <c r="P48">
        <f>Table1[[#This Row],[Profit]]/Table1[[#This Row],[Sales]]</f>
        <v>-0.82219851301115232</v>
      </c>
      <c r="Q48" t="s">
        <v>33</v>
      </c>
      <c r="R48" t="s">
        <v>61</v>
      </c>
      <c r="S48" t="s">
        <v>62</v>
      </c>
      <c r="T48" t="s">
        <v>2102</v>
      </c>
      <c r="U48">
        <v>55445</v>
      </c>
      <c r="V48">
        <v>42008</v>
      </c>
      <c r="W48" t="str">
        <f>TEXT(Table1[[#This Row],[Order Date]],"mmmm")</f>
        <v>January</v>
      </c>
      <c r="X48" t="str">
        <f>TEXT(Table1[[#This Row],[Order Date]],"yyyy")</f>
        <v>2015</v>
      </c>
      <c r="Y48">
        <v>42010</v>
      </c>
      <c r="Z48">
        <v>-663.51419999999996</v>
      </c>
      <c r="AA48">
        <v>2</v>
      </c>
      <c r="AB48">
        <v>807</v>
      </c>
      <c r="AC48">
        <v>86052</v>
      </c>
      <c r="AD48" t="e">
        <f>IF(COUNTIF(#REF!,Orders!AC1224)&gt;0,"Returned","Not Returned")</f>
        <v>#REF!</v>
      </c>
      <c r="AE48" t="str">
        <f>TEXT(Table1[[#This Row],[Order Date]],"mmmm-yyy")</f>
        <v>January-2015</v>
      </c>
    </row>
    <row r="49" spans="1:31" ht="12.75" customHeight="1" x14ac:dyDescent="0.3">
      <c r="A49">
        <v>18197</v>
      </c>
      <c r="B49" t="s">
        <v>25</v>
      </c>
      <c r="C49">
        <v>0.06</v>
      </c>
      <c r="D49">
        <v>105.29</v>
      </c>
      <c r="E49">
        <v>10.119999999999999</v>
      </c>
      <c r="F49">
        <v>2393</v>
      </c>
      <c r="G49" t="str">
        <f>IF(COUNTIF(Table1[Customer ID],Table1[[#This Row],[Customer ID]])&gt;1,"Repeat Customer","One-Time Customer")</f>
        <v>Repeat Customer</v>
      </c>
      <c r="H49" t="s">
        <v>2253</v>
      </c>
      <c r="I49" t="s">
        <v>49</v>
      </c>
      <c r="J49" t="s">
        <v>28</v>
      </c>
      <c r="K49" t="s">
        <v>41</v>
      </c>
      <c r="L49" t="s">
        <v>50</v>
      </c>
      <c r="M49" t="s">
        <v>236</v>
      </c>
      <c r="N49" t="s">
        <v>1507</v>
      </c>
      <c r="O49">
        <v>0.79</v>
      </c>
      <c r="P49">
        <f>Table1[[#This Row],[Profit]]/Table1[[#This Row],[Sales]]</f>
        <v>-3.7425373754843429E-2</v>
      </c>
      <c r="Q49" t="s">
        <v>33</v>
      </c>
      <c r="R49" t="s">
        <v>136</v>
      </c>
      <c r="S49" t="s">
        <v>387</v>
      </c>
      <c r="T49" t="s">
        <v>652</v>
      </c>
      <c r="U49">
        <v>30076</v>
      </c>
      <c r="V49">
        <v>42008</v>
      </c>
      <c r="W49" t="str">
        <f>TEXT(Table1[[#This Row],[Order Date]],"mmmm")</f>
        <v>January</v>
      </c>
      <c r="X49" t="str">
        <f>TEXT(Table1[[#This Row],[Order Date]],"yyyy")</f>
        <v>2015</v>
      </c>
      <c r="Y49">
        <v>42010</v>
      </c>
      <c r="Z49">
        <v>-45.01</v>
      </c>
      <c r="AA49">
        <v>12</v>
      </c>
      <c r="AB49">
        <v>1202.6600000000001</v>
      </c>
      <c r="AC49">
        <v>86951</v>
      </c>
      <c r="AD49" t="e">
        <f>IF(COUNTIF(#REF!,Orders!AC1335)&gt;0,"Returned","Not Returned")</f>
        <v>#REF!</v>
      </c>
      <c r="AE49" t="str">
        <f>TEXT(Table1[[#This Row],[Order Date]],"mmmm-yyy")</f>
        <v>January-2015</v>
      </c>
    </row>
    <row r="50" spans="1:31" ht="12.75" customHeight="1" x14ac:dyDescent="0.3">
      <c r="A50">
        <v>19193</v>
      </c>
      <c r="B50" t="s">
        <v>47</v>
      </c>
      <c r="C50">
        <v>0.03</v>
      </c>
      <c r="D50">
        <v>3.36</v>
      </c>
      <c r="E50">
        <v>6.27</v>
      </c>
      <c r="F50">
        <v>3146</v>
      </c>
      <c r="G50" t="str">
        <f>IF(COUNTIF(Table1[Customer ID],Table1[[#This Row],[Customer ID]])&gt;1,"Repeat Customer","One-Time Customer")</f>
        <v>Repeat Customer</v>
      </c>
      <c r="H50" t="s">
        <v>2836</v>
      </c>
      <c r="I50" t="s">
        <v>49</v>
      </c>
      <c r="J50" t="s">
        <v>28</v>
      </c>
      <c r="K50" t="s">
        <v>29</v>
      </c>
      <c r="L50" t="s">
        <v>109</v>
      </c>
      <c r="M50" t="s">
        <v>59</v>
      </c>
      <c r="N50" t="s">
        <v>586</v>
      </c>
      <c r="O50">
        <v>0.4</v>
      </c>
      <c r="P50">
        <f>Table1[[#This Row],[Profit]]/Table1[[#This Row],[Sales]]</f>
        <v>-6.3260805369127517</v>
      </c>
      <c r="Q50" t="s">
        <v>33</v>
      </c>
      <c r="R50" t="s">
        <v>61</v>
      </c>
      <c r="S50" t="s">
        <v>130</v>
      </c>
      <c r="T50" t="s">
        <v>2837</v>
      </c>
      <c r="U50">
        <v>78577</v>
      </c>
      <c r="V50">
        <v>42008</v>
      </c>
      <c r="W50" t="str">
        <f>TEXT(Table1[[#This Row],[Order Date]],"mmmm")</f>
        <v>January</v>
      </c>
      <c r="X50" t="str">
        <f>TEXT(Table1[[#This Row],[Order Date]],"yyyy")</f>
        <v>2015</v>
      </c>
      <c r="Y50">
        <v>42009</v>
      </c>
      <c r="Z50">
        <v>-94.258600000000001</v>
      </c>
      <c r="AA50">
        <v>4</v>
      </c>
      <c r="AB50">
        <v>14.9</v>
      </c>
      <c r="AC50">
        <v>85850</v>
      </c>
      <c r="AD50" t="e">
        <f>IF(COUNTIF(#REF!,Orders!AC1797)&gt;0,"Returned","Not Returned")</f>
        <v>#REF!</v>
      </c>
      <c r="AE50" t="str">
        <f>TEXT(Table1[[#This Row],[Order Date]],"mmmm-yyy")</f>
        <v>January-2015</v>
      </c>
    </row>
    <row r="51" spans="1:31" ht="12.75" customHeight="1" x14ac:dyDescent="0.3">
      <c r="A51">
        <v>19194</v>
      </c>
      <c r="B51" t="s">
        <v>47</v>
      </c>
      <c r="C51">
        <v>7.0000000000000007E-2</v>
      </c>
      <c r="D51">
        <v>3.71</v>
      </c>
      <c r="E51">
        <v>1.93</v>
      </c>
      <c r="F51">
        <v>3146</v>
      </c>
      <c r="G51" t="str">
        <f>IF(COUNTIF(Table1[Customer ID],Table1[[#This Row],[Customer ID]])&gt;1,"Repeat Customer","One-Time Customer")</f>
        <v>Repeat Customer</v>
      </c>
      <c r="H51" t="s">
        <v>2836</v>
      </c>
      <c r="I51" t="s">
        <v>27</v>
      </c>
      <c r="J51" t="s">
        <v>28</v>
      </c>
      <c r="K51" t="s">
        <v>29</v>
      </c>
      <c r="L51" t="s">
        <v>93</v>
      </c>
      <c r="M51" t="s">
        <v>31</v>
      </c>
      <c r="N51" t="s">
        <v>2838</v>
      </c>
      <c r="O51">
        <v>0.35</v>
      </c>
      <c r="P51">
        <f>Table1[[#This Row],[Profit]]/Table1[[#This Row],[Sales]]</f>
        <v>0.15970736629667004</v>
      </c>
      <c r="Q51" t="s">
        <v>33</v>
      </c>
      <c r="R51" t="s">
        <v>61</v>
      </c>
      <c r="S51" t="s">
        <v>130</v>
      </c>
      <c r="T51" t="s">
        <v>2837</v>
      </c>
      <c r="U51">
        <v>78577</v>
      </c>
      <c r="V51">
        <v>42008</v>
      </c>
      <c r="W51" t="str">
        <f>TEXT(Table1[[#This Row],[Order Date]],"mmmm")</f>
        <v>January</v>
      </c>
      <c r="X51" t="str">
        <f>TEXT(Table1[[#This Row],[Order Date]],"yyyy")</f>
        <v>2015</v>
      </c>
      <c r="Y51">
        <v>42010</v>
      </c>
      <c r="Z51">
        <v>6.3308</v>
      </c>
      <c r="AA51">
        <v>11</v>
      </c>
      <c r="AB51">
        <v>39.64</v>
      </c>
      <c r="AC51">
        <v>85850</v>
      </c>
      <c r="AD51" t="e">
        <f>IF(COUNTIF(#REF!,Orders!AC1798)&gt;0,"Returned","Not Returned")</f>
        <v>#REF!</v>
      </c>
      <c r="AE51" t="str">
        <f>TEXT(Table1[[#This Row],[Order Date]],"mmmm-yyy")</f>
        <v>January-2015</v>
      </c>
    </row>
    <row r="52" spans="1:31" ht="12.75" customHeight="1" x14ac:dyDescent="0.3">
      <c r="A52">
        <v>18536</v>
      </c>
      <c r="B52" t="s">
        <v>106</v>
      </c>
      <c r="C52">
        <v>0.01</v>
      </c>
      <c r="D52">
        <v>8.8800000000000008</v>
      </c>
      <c r="E52">
        <v>6.28</v>
      </c>
      <c r="F52">
        <v>451</v>
      </c>
      <c r="G52" t="str">
        <f>IF(COUNTIF(Table1[Customer ID],Table1[[#This Row],[Customer ID]])&gt;1,"Repeat Customer","One-Time Customer")</f>
        <v>Repeat Customer</v>
      </c>
      <c r="H52" t="s">
        <v>549</v>
      </c>
      <c r="I52" t="s">
        <v>49</v>
      </c>
      <c r="J52" t="s">
        <v>40</v>
      </c>
      <c r="K52" t="s">
        <v>29</v>
      </c>
      <c r="L52" t="s">
        <v>109</v>
      </c>
      <c r="M52" t="s">
        <v>59</v>
      </c>
      <c r="N52" t="s">
        <v>495</v>
      </c>
      <c r="O52">
        <v>0.35</v>
      </c>
      <c r="P52">
        <f>Table1[[#This Row],[Profit]]/Table1[[#This Row],[Sales]]</f>
        <v>-0.77824773413897286</v>
      </c>
      <c r="Q52" t="s">
        <v>33</v>
      </c>
      <c r="R52" t="s">
        <v>34</v>
      </c>
      <c r="S52" t="s">
        <v>45</v>
      </c>
      <c r="T52" t="s">
        <v>551</v>
      </c>
      <c r="U52">
        <v>94024</v>
      </c>
      <c r="V52">
        <v>42009</v>
      </c>
      <c r="W52" t="str">
        <f>TEXT(Table1[[#This Row],[Order Date]],"mmmm")</f>
        <v>January</v>
      </c>
      <c r="X52" t="str">
        <f>TEXT(Table1[[#This Row],[Order Date]],"yyyy")</f>
        <v>2015</v>
      </c>
      <c r="Y52">
        <v>42014</v>
      </c>
      <c r="Z52">
        <v>-15.456</v>
      </c>
      <c r="AA52">
        <v>2</v>
      </c>
      <c r="AB52">
        <v>19.86</v>
      </c>
      <c r="AC52">
        <v>86013</v>
      </c>
      <c r="AD52" t="e">
        <f>IF(COUNTIF(#REF!,Orders!AC238)&gt;0,"Returned","Not Returned")</f>
        <v>#REF!</v>
      </c>
      <c r="AE52" t="str">
        <f>TEXT(Table1[[#This Row],[Order Date]],"mmmm-yyy")</f>
        <v>January-2015</v>
      </c>
    </row>
    <row r="53" spans="1:31" ht="12.75" customHeight="1" x14ac:dyDescent="0.3">
      <c r="A53">
        <v>18537</v>
      </c>
      <c r="B53" t="s">
        <v>106</v>
      </c>
      <c r="C53">
        <v>0.06</v>
      </c>
      <c r="D53">
        <v>2.88</v>
      </c>
      <c r="E53">
        <v>0.99</v>
      </c>
      <c r="F53">
        <v>451</v>
      </c>
      <c r="G53" t="str">
        <f>IF(COUNTIF(Table1[Customer ID],Table1[[#This Row],[Customer ID]])&gt;1,"Repeat Customer","One-Time Customer")</f>
        <v>Repeat Customer</v>
      </c>
      <c r="H53" t="s">
        <v>549</v>
      </c>
      <c r="I53" t="s">
        <v>49</v>
      </c>
      <c r="J53" t="s">
        <v>40</v>
      </c>
      <c r="K53" t="s">
        <v>29</v>
      </c>
      <c r="L53" t="s">
        <v>134</v>
      </c>
      <c r="M53" t="s">
        <v>59</v>
      </c>
      <c r="N53" t="s">
        <v>349</v>
      </c>
      <c r="O53">
        <v>0.36</v>
      </c>
      <c r="P53">
        <f>Table1[[#This Row],[Profit]]/Table1[[#This Row],[Sales]]</f>
        <v>0.69</v>
      </c>
      <c r="Q53" t="s">
        <v>33</v>
      </c>
      <c r="R53" t="s">
        <v>34</v>
      </c>
      <c r="S53" t="s">
        <v>45</v>
      </c>
      <c r="T53" t="s">
        <v>551</v>
      </c>
      <c r="U53">
        <v>94024</v>
      </c>
      <c r="V53">
        <v>42009</v>
      </c>
      <c r="W53" t="str">
        <f>TEXT(Table1[[#This Row],[Order Date]],"mmmm")</f>
        <v>January</v>
      </c>
      <c r="X53" t="str">
        <f>TEXT(Table1[[#This Row],[Order Date]],"yyyy")</f>
        <v>2015</v>
      </c>
      <c r="Y53">
        <v>42018</v>
      </c>
      <c r="Z53">
        <v>16.049399999999999</v>
      </c>
      <c r="AA53">
        <v>8</v>
      </c>
      <c r="AB53">
        <v>23.26</v>
      </c>
      <c r="AC53">
        <v>86013</v>
      </c>
      <c r="AD53" t="e">
        <f>IF(COUNTIF(#REF!,Orders!AC239)&gt;0,"Returned","Not Returned")</f>
        <v>#REF!</v>
      </c>
      <c r="AE53" t="str">
        <f>TEXT(Table1[[#This Row],[Order Date]],"mmmm-yyy")</f>
        <v>January-2015</v>
      </c>
    </row>
    <row r="54" spans="1:31" ht="12.75" customHeight="1" x14ac:dyDescent="0.3">
      <c r="A54">
        <v>26011</v>
      </c>
      <c r="B54" t="s">
        <v>47</v>
      </c>
      <c r="C54">
        <v>0.08</v>
      </c>
      <c r="D54">
        <v>1.81</v>
      </c>
      <c r="E54">
        <v>0.75</v>
      </c>
      <c r="F54">
        <v>890</v>
      </c>
      <c r="G54" t="str">
        <f>IF(COUNTIF(Table1[Customer ID],Table1[[#This Row],[Customer ID]])&gt;1,"Repeat Customer","One-Time Customer")</f>
        <v>Repeat Customer</v>
      </c>
      <c r="H54" t="s">
        <v>1002</v>
      </c>
      <c r="I54" t="s">
        <v>49</v>
      </c>
      <c r="J54" t="s">
        <v>114</v>
      </c>
      <c r="K54" t="s">
        <v>41</v>
      </c>
      <c r="L54" t="s">
        <v>42</v>
      </c>
      <c r="M54" t="s">
        <v>43</v>
      </c>
      <c r="N54" t="s">
        <v>1003</v>
      </c>
      <c r="O54">
        <v>0.57999999999999996</v>
      </c>
      <c r="P54">
        <f>Table1[[#This Row],[Profit]]/Table1[[#This Row],[Sales]]</f>
        <v>6.6219328993490242E-2</v>
      </c>
      <c r="Q54" t="s">
        <v>33</v>
      </c>
      <c r="R54" t="s">
        <v>61</v>
      </c>
      <c r="S54" t="s">
        <v>130</v>
      </c>
      <c r="T54" t="s">
        <v>1004</v>
      </c>
      <c r="U54">
        <v>76021</v>
      </c>
      <c r="V54">
        <v>42009</v>
      </c>
      <c r="W54" t="str">
        <f>TEXT(Table1[[#This Row],[Order Date]],"mmmm")</f>
        <v>January</v>
      </c>
      <c r="X54" t="str">
        <f>TEXT(Table1[[#This Row],[Order Date]],"yyyy")</f>
        <v>2015</v>
      </c>
      <c r="Y54">
        <v>42010</v>
      </c>
      <c r="Z54">
        <v>1.3224</v>
      </c>
      <c r="AA54">
        <v>11</v>
      </c>
      <c r="AB54">
        <v>19.97</v>
      </c>
      <c r="AC54">
        <v>89536</v>
      </c>
      <c r="AD54" t="e">
        <f>IF(COUNTIF(#REF!,Orders!AC494)&gt;0,"Returned","Not Returned")</f>
        <v>#REF!</v>
      </c>
      <c r="AE54" t="str">
        <f>TEXT(Table1[[#This Row],[Order Date]],"mmmm-yyy")</f>
        <v>January-2015</v>
      </c>
    </row>
    <row r="55" spans="1:31" ht="12.75" customHeight="1" x14ac:dyDescent="0.3">
      <c r="A55">
        <v>26015</v>
      </c>
      <c r="B55" t="s">
        <v>47</v>
      </c>
      <c r="C55">
        <v>0.04</v>
      </c>
      <c r="D55">
        <v>125.99</v>
      </c>
      <c r="E55">
        <v>5.26</v>
      </c>
      <c r="F55">
        <v>890</v>
      </c>
      <c r="G55" t="str">
        <f>IF(COUNTIF(Table1[Customer ID],Table1[[#This Row],[Customer ID]])&gt;1,"Repeat Customer","One-Time Customer")</f>
        <v>Repeat Customer</v>
      </c>
      <c r="H55" t="s">
        <v>1002</v>
      </c>
      <c r="I55" t="s">
        <v>49</v>
      </c>
      <c r="J55" t="s">
        <v>114</v>
      </c>
      <c r="K55" t="s">
        <v>77</v>
      </c>
      <c r="L55" t="s">
        <v>78</v>
      </c>
      <c r="M55" t="s">
        <v>59</v>
      </c>
      <c r="N55" t="s">
        <v>1005</v>
      </c>
      <c r="O55">
        <v>0.55000000000000004</v>
      </c>
      <c r="P55">
        <f>Table1[[#This Row],[Profit]]/Table1[[#This Row],[Sales]]</f>
        <v>0.69</v>
      </c>
      <c r="Q55" t="s">
        <v>33</v>
      </c>
      <c r="R55" t="s">
        <v>61</v>
      </c>
      <c r="S55" t="s">
        <v>130</v>
      </c>
      <c r="T55" t="s">
        <v>1004</v>
      </c>
      <c r="U55">
        <v>76021</v>
      </c>
      <c r="V55">
        <v>42009</v>
      </c>
      <c r="W55" t="str">
        <f>TEXT(Table1[[#This Row],[Order Date]],"mmmm")</f>
        <v>January</v>
      </c>
      <c r="X55" t="str">
        <f>TEXT(Table1[[#This Row],[Order Date]],"yyyy")</f>
        <v>2015</v>
      </c>
      <c r="Y55">
        <v>42009</v>
      </c>
      <c r="Z55">
        <v>455.42069999999995</v>
      </c>
      <c r="AA55">
        <v>6</v>
      </c>
      <c r="AB55">
        <v>660.03</v>
      </c>
      <c r="AC55">
        <v>89536</v>
      </c>
      <c r="AD55" t="e">
        <f>IF(COUNTIF(#REF!,Orders!AC495)&gt;0,"Returned","Not Returned")</f>
        <v>#REF!</v>
      </c>
      <c r="AE55" t="str">
        <f>TEXT(Table1[[#This Row],[Order Date]],"mmmm-yyy")</f>
        <v>January-2015</v>
      </c>
    </row>
    <row r="56" spans="1:31" ht="12.75" customHeight="1" x14ac:dyDescent="0.3">
      <c r="A56">
        <v>18047</v>
      </c>
      <c r="B56" t="s">
        <v>37</v>
      </c>
      <c r="C56">
        <v>0.05</v>
      </c>
      <c r="D56">
        <v>7.64</v>
      </c>
      <c r="E56">
        <v>5.83</v>
      </c>
      <c r="F56">
        <v>1085</v>
      </c>
      <c r="G56" t="str">
        <f>IF(COUNTIF(Table1[Customer ID],Table1[[#This Row],[Customer ID]])&gt;1,"Repeat Customer","One-Time Customer")</f>
        <v>Repeat Customer</v>
      </c>
      <c r="H56" t="s">
        <v>1194</v>
      </c>
      <c r="I56" t="s">
        <v>49</v>
      </c>
      <c r="J56" t="s">
        <v>40</v>
      </c>
      <c r="K56" t="s">
        <v>29</v>
      </c>
      <c r="L56" t="s">
        <v>93</v>
      </c>
      <c r="M56" t="s">
        <v>31</v>
      </c>
      <c r="N56" t="s">
        <v>1026</v>
      </c>
      <c r="O56">
        <v>0.36</v>
      </c>
      <c r="P56">
        <f>Table1[[#This Row],[Profit]]/Table1[[#This Row],[Sales]]</f>
        <v>-0.85364985163204743</v>
      </c>
      <c r="Q56" t="s">
        <v>33</v>
      </c>
      <c r="R56" t="s">
        <v>53</v>
      </c>
      <c r="S56" t="s">
        <v>71</v>
      </c>
      <c r="T56" t="s">
        <v>1195</v>
      </c>
      <c r="U56">
        <v>11729</v>
      </c>
      <c r="V56">
        <v>42009</v>
      </c>
      <c r="W56" t="str">
        <f>TEXT(Table1[[#This Row],[Order Date]],"mmmm")</f>
        <v>January</v>
      </c>
      <c r="X56" t="str">
        <f>TEXT(Table1[[#This Row],[Order Date]],"yyyy")</f>
        <v>2015</v>
      </c>
      <c r="Y56">
        <v>42010</v>
      </c>
      <c r="Z56">
        <v>-40.275199999999998</v>
      </c>
      <c r="AA56">
        <v>6</v>
      </c>
      <c r="AB56">
        <v>47.18</v>
      </c>
      <c r="AC56">
        <v>86122</v>
      </c>
      <c r="AD56" t="e">
        <f>IF(COUNTIF(#REF!,Orders!AC607)&gt;0,"Returned","Not Returned")</f>
        <v>#REF!</v>
      </c>
      <c r="AE56" t="str">
        <f>TEXT(Table1[[#This Row],[Order Date]],"mmmm-yyy")</f>
        <v>January-2015</v>
      </c>
    </row>
    <row r="57" spans="1:31" ht="12.75" customHeight="1" x14ac:dyDescent="0.3">
      <c r="A57">
        <v>3791</v>
      </c>
      <c r="B57" t="s">
        <v>106</v>
      </c>
      <c r="C57">
        <v>0.05</v>
      </c>
      <c r="D57">
        <v>80.98</v>
      </c>
      <c r="E57">
        <v>35</v>
      </c>
      <c r="F57">
        <v>1314</v>
      </c>
      <c r="G57" t="str">
        <f>IF(COUNTIF(Table1[Customer ID],Table1[[#This Row],[Customer ID]])&gt;1,"Repeat Customer","One-Time Customer")</f>
        <v>Repeat Customer</v>
      </c>
      <c r="H57" t="s">
        <v>1394</v>
      </c>
      <c r="I57" t="s">
        <v>49</v>
      </c>
      <c r="J57" t="s">
        <v>40</v>
      </c>
      <c r="K57" t="s">
        <v>29</v>
      </c>
      <c r="L57" t="s">
        <v>141</v>
      </c>
      <c r="M57" t="s">
        <v>236</v>
      </c>
      <c r="N57" t="s">
        <v>1352</v>
      </c>
      <c r="O57">
        <v>0.81</v>
      </c>
      <c r="P57">
        <f>Table1[[#This Row],[Profit]]/Table1[[#This Row],[Sales]]</f>
        <v>-0.27539135279121335</v>
      </c>
      <c r="Q57" t="s">
        <v>33</v>
      </c>
      <c r="R57" t="s">
        <v>34</v>
      </c>
      <c r="S57" t="s">
        <v>45</v>
      </c>
      <c r="T57" t="s">
        <v>663</v>
      </c>
      <c r="U57">
        <v>90058</v>
      </c>
      <c r="V57">
        <v>42009</v>
      </c>
      <c r="W57" t="str">
        <f>TEXT(Table1[[#This Row],[Order Date]],"mmmm")</f>
        <v>January</v>
      </c>
      <c r="X57" t="str">
        <f>TEXT(Table1[[#This Row],[Order Date]],"yyyy")</f>
        <v>2015</v>
      </c>
      <c r="Y57">
        <v>42013</v>
      </c>
      <c r="Z57">
        <v>-746.44</v>
      </c>
      <c r="AA57">
        <v>34</v>
      </c>
      <c r="AB57">
        <v>2710.47</v>
      </c>
      <c r="AC57">
        <v>27013</v>
      </c>
      <c r="AD57" t="e">
        <f>IF(COUNTIF(#REF!,Orders!AC749)&gt;0,"Returned","Not Returned")</f>
        <v>#REF!</v>
      </c>
      <c r="AE57" t="str">
        <f>TEXT(Table1[[#This Row],[Order Date]],"mmmm-yyy")</f>
        <v>January-2015</v>
      </c>
    </row>
    <row r="58" spans="1:31" ht="12.75" customHeight="1" x14ac:dyDescent="0.3">
      <c r="A58">
        <v>3792</v>
      </c>
      <c r="B58" t="s">
        <v>106</v>
      </c>
      <c r="C58">
        <v>0.05</v>
      </c>
      <c r="D58">
        <v>279.48</v>
      </c>
      <c r="E58">
        <v>35</v>
      </c>
      <c r="F58">
        <v>1314</v>
      </c>
      <c r="G58" t="str">
        <f>IF(COUNTIF(Table1[Customer ID],Table1[[#This Row],[Customer ID]])&gt;1,"Repeat Customer","One-Time Customer")</f>
        <v>Repeat Customer</v>
      </c>
      <c r="H58" t="s">
        <v>1394</v>
      </c>
      <c r="I58" t="s">
        <v>49</v>
      </c>
      <c r="J58" t="s">
        <v>40</v>
      </c>
      <c r="K58" t="s">
        <v>29</v>
      </c>
      <c r="L58" t="s">
        <v>141</v>
      </c>
      <c r="M58" t="s">
        <v>236</v>
      </c>
      <c r="N58" t="s">
        <v>810</v>
      </c>
      <c r="O58">
        <v>0.8</v>
      </c>
      <c r="P58">
        <f>Table1[[#This Row],[Profit]]/Table1[[#This Row],[Sales]]</f>
        <v>-3.2909501563784825E-2</v>
      </c>
      <c r="Q58" t="s">
        <v>33</v>
      </c>
      <c r="R58" t="s">
        <v>34</v>
      </c>
      <c r="S58" t="s">
        <v>45</v>
      </c>
      <c r="T58" t="s">
        <v>663</v>
      </c>
      <c r="U58">
        <v>90058</v>
      </c>
      <c r="V58">
        <v>42009</v>
      </c>
      <c r="W58" t="str">
        <f>TEXT(Table1[[#This Row],[Order Date]],"mmmm")</f>
        <v>January</v>
      </c>
      <c r="X58" t="str">
        <f>TEXT(Table1[[#This Row],[Order Date]],"yyyy")</f>
        <v>2015</v>
      </c>
      <c r="Y58">
        <v>42009</v>
      </c>
      <c r="Z58">
        <v>-274.95</v>
      </c>
      <c r="AA58">
        <v>31</v>
      </c>
      <c r="AB58">
        <v>8354.73</v>
      </c>
      <c r="AC58">
        <v>27013</v>
      </c>
      <c r="AD58" t="e">
        <f>IF(COUNTIF(#REF!,Orders!AC750)&gt;0,"Returned","Not Returned")</f>
        <v>#REF!</v>
      </c>
      <c r="AE58" t="str">
        <f>TEXT(Table1[[#This Row],[Order Date]],"mmmm-yyy")</f>
        <v>January-2015</v>
      </c>
    </row>
    <row r="59" spans="1:31" ht="12.75" customHeight="1" x14ac:dyDescent="0.3">
      <c r="A59">
        <v>21791</v>
      </c>
      <c r="B59" t="s">
        <v>106</v>
      </c>
      <c r="C59">
        <v>0.05</v>
      </c>
      <c r="D59">
        <v>80.98</v>
      </c>
      <c r="E59">
        <v>35</v>
      </c>
      <c r="F59">
        <v>1316</v>
      </c>
      <c r="G59" t="str">
        <f>IF(COUNTIF(Table1[Customer ID],Table1[[#This Row],[Customer ID]])&gt;1,"Repeat Customer","One-Time Customer")</f>
        <v>Repeat Customer</v>
      </c>
      <c r="H59" t="s">
        <v>1398</v>
      </c>
      <c r="I59" t="s">
        <v>49</v>
      </c>
      <c r="J59" t="s">
        <v>40</v>
      </c>
      <c r="K59" t="s">
        <v>29</v>
      </c>
      <c r="L59" t="s">
        <v>141</v>
      </c>
      <c r="M59" t="s">
        <v>236</v>
      </c>
      <c r="N59" t="s">
        <v>1352</v>
      </c>
      <c r="O59">
        <v>0.81</v>
      </c>
      <c r="P59">
        <f>Table1[[#This Row],[Profit]]/Table1[[#This Row],[Sales]]</f>
        <v>-1.1704089312594079</v>
      </c>
      <c r="Q59" t="s">
        <v>33</v>
      </c>
      <c r="R59" t="s">
        <v>34</v>
      </c>
      <c r="S59" t="s">
        <v>255</v>
      </c>
      <c r="T59" t="s">
        <v>1399</v>
      </c>
      <c r="U59">
        <v>80022</v>
      </c>
      <c r="V59">
        <v>42009</v>
      </c>
      <c r="W59" t="str">
        <f>TEXT(Table1[[#This Row],[Order Date]],"mmmm")</f>
        <v>January</v>
      </c>
      <c r="X59" t="str">
        <f>TEXT(Table1[[#This Row],[Order Date]],"yyyy")</f>
        <v>2015</v>
      </c>
      <c r="Y59">
        <v>42013</v>
      </c>
      <c r="Z59">
        <v>-746.44</v>
      </c>
      <c r="AA59">
        <v>8</v>
      </c>
      <c r="AB59">
        <v>637.76</v>
      </c>
      <c r="AC59">
        <v>87603</v>
      </c>
      <c r="AD59" t="e">
        <f>IF(COUNTIF(#REF!,Orders!AC754)&gt;0,"Returned","Not Returned")</f>
        <v>#REF!</v>
      </c>
      <c r="AE59" t="str">
        <f>TEXT(Table1[[#This Row],[Order Date]],"mmmm-yyy")</f>
        <v>January-2015</v>
      </c>
    </row>
    <row r="60" spans="1:31" ht="12.75" customHeight="1" x14ac:dyDescent="0.3">
      <c r="A60">
        <v>21792</v>
      </c>
      <c r="B60" t="s">
        <v>106</v>
      </c>
      <c r="C60">
        <v>0.05</v>
      </c>
      <c r="D60">
        <v>279.48</v>
      </c>
      <c r="E60">
        <v>35</v>
      </c>
      <c r="F60">
        <v>1316</v>
      </c>
      <c r="G60" t="str">
        <f>IF(COUNTIF(Table1[Customer ID],Table1[[#This Row],[Customer ID]])&gt;1,"Repeat Customer","One-Time Customer")</f>
        <v>Repeat Customer</v>
      </c>
      <c r="H60" t="s">
        <v>1398</v>
      </c>
      <c r="I60" t="s">
        <v>49</v>
      </c>
      <c r="J60" t="s">
        <v>40</v>
      </c>
      <c r="K60" t="s">
        <v>29</v>
      </c>
      <c r="L60" t="s">
        <v>141</v>
      </c>
      <c r="M60" t="s">
        <v>236</v>
      </c>
      <c r="N60" t="s">
        <v>810</v>
      </c>
      <c r="O60">
        <v>0.8</v>
      </c>
      <c r="P60">
        <f>Table1[[#This Row],[Profit]]/Table1[[#This Row],[Sales]]</f>
        <v>-0.1275242804003599</v>
      </c>
      <c r="Q60" t="s">
        <v>33</v>
      </c>
      <c r="R60" t="s">
        <v>34</v>
      </c>
      <c r="S60" t="s">
        <v>255</v>
      </c>
      <c r="T60" t="s">
        <v>1399</v>
      </c>
      <c r="U60">
        <v>80022</v>
      </c>
      <c r="V60">
        <v>42009</v>
      </c>
      <c r="W60" t="str">
        <f>TEXT(Table1[[#This Row],[Order Date]],"mmmm")</f>
        <v>January</v>
      </c>
      <c r="X60" t="str">
        <f>TEXT(Table1[[#This Row],[Order Date]],"yyyy")</f>
        <v>2015</v>
      </c>
      <c r="Y60">
        <v>42009</v>
      </c>
      <c r="Z60">
        <v>-274.95</v>
      </c>
      <c r="AA60">
        <v>8</v>
      </c>
      <c r="AB60">
        <v>2156.06</v>
      </c>
      <c r="AC60">
        <v>87603</v>
      </c>
      <c r="AD60" t="e">
        <f>IF(COUNTIF(#REF!,Orders!AC755)&gt;0,"Returned","Not Returned")</f>
        <v>#REF!</v>
      </c>
      <c r="AE60" t="str">
        <f>TEXT(Table1[[#This Row],[Order Date]],"mmmm-yyy")</f>
        <v>January-2015</v>
      </c>
    </row>
    <row r="61" spans="1:31" ht="12.75" customHeight="1" x14ac:dyDescent="0.3">
      <c r="A61">
        <v>22555</v>
      </c>
      <c r="B61" t="s">
        <v>37</v>
      </c>
      <c r="C61">
        <v>0.08</v>
      </c>
      <c r="D61">
        <v>243.98</v>
      </c>
      <c r="E61">
        <v>43.32</v>
      </c>
      <c r="F61">
        <v>2151</v>
      </c>
      <c r="G61" t="str">
        <f>IF(COUNTIF(Table1[Customer ID],Table1[[#This Row],[Customer ID]])&gt;1,"Repeat Customer","One-Time Customer")</f>
        <v>Repeat Customer</v>
      </c>
      <c r="H61" t="s">
        <v>2058</v>
      </c>
      <c r="I61" t="s">
        <v>39</v>
      </c>
      <c r="J61" t="s">
        <v>28</v>
      </c>
      <c r="K61" t="s">
        <v>41</v>
      </c>
      <c r="L61" t="s">
        <v>42</v>
      </c>
      <c r="M61" t="s">
        <v>43</v>
      </c>
      <c r="N61" t="s">
        <v>2059</v>
      </c>
      <c r="O61">
        <v>0.55000000000000004</v>
      </c>
      <c r="P61">
        <f>Table1[[#This Row],[Profit]]/Table1[[#This Row],[Sales]]</f>
        <v>-0.65433370840700855</v>
      </c>
      <c r="Q61" t="s">
        <v>33</v>
      </c>
      <c r="R61" t="s">
        <v>61</v>
      </c>
      <c r="S61" t="s">
        <v>330</v>
      </c>
      <c r="T61" t="s">
        <v>2060</v>
      </c>
      <c r="U61">
        <v>52001</v>
      </c>
      <c r="V61">
        <v>42009</v>
      </c>
      <c r="W61" t="str">
        <f>TEXT(Table1[[#This Row],[Order Date]],"mmmm")</f>
        <v>January</v>
      </c>
      <c r="X61" t="str">
        <f>TEXT(Table1[[#This Row],[Order Date]],"yyyy")</f>
        <v>2015</v>
      </c>
      <c r="Y61">
        <v>42010</v>
      </c>
      <c r="Z61">
        <v>-162.8244</v>
      </c>
      <c r="AA61">
        <v>1</v>
      </c>
      <c r="AB61">
        <v>248.84</v>
      </c>
      <c r="AC61">
        <v>90404</v>
      </c>
      <c r="AD61" t="e">
        <f>IF(COUNTIF(#REF!,Orders!AC1191)&gt;0,"Returned","Not Returned")</f>
        <v>#REF!</v>
      </c>
      <c r="AE61" t="str">
        <f>TEXT(Table1[[#This Row],[Order Date]],"mmmm-yyy")</f>
        <v>January-2015</v>
      </c>
    </row>
    <row r="62" spans="1:31" ht="12.75" customHeight="1" x14ac:dyDescent="0.3">
      <c r="A62">
        <v>18164</v>
      </c>
      <c r="B62" t="s">
        <v>25</v>
      </c>
      <c r="C62">
        <v>0.03</v>
      </c>
      <c r="D62">
        <v>28.48</v>
      </c>
      <c r="E62">
        <v>1.99</v>
      </c>
      <c r="F62">
        <v>2206</v>
      </c>
      <c r="G62" t="str">
        <f>IF(COUNTIF(Table1[Customer ID],Table1[[#This Row],[Customer ID]])&gt;1,"Repeat Customer","One-Time Customer")</f>
        <v>Repeat Customer</v>
      </c>
      <c r="H62" t="s">
        <v>2105</v>
      </c>
      <c r="I62" t="s">
        <v>49</v>
      </c>
      <c r="J62" t="s">
        <v>114</v>
      </c>
      <c r="K62" t="s">
        <v>77</v>
      </c>
      <c r="L62" t="s">
        <v>180</v>
      </c>
      <c r="M62" t="s">
        <v>51</v>
      </c>
      <c r="N62" t="s">
        <v>407</v>
      </c>
      <c r="O62">
        <v>0.4</v>
      </c>
      <c r="P62">
        <f>Table1[[#This Row],[Profit]]/Table1[[#This Row],[Sales]]</f>
        <v>-0.63874027149321266</v>
      </c>
      <c r="Q62" t="s">
        <v>33</v>
      </c>
      <c r="R62" t="s">
        <v>61</v>
      </c>
      <c r="S62" t="s">
        <v>330</v>
      </c>
      <c r="T62" t="s">
        <v>2106</v>
      </c>
      <c r="U62">
        <v>50501</v>
      </c>
      <c r="V62">
        <v>42009</v>
      </c>
      <c r="W62" t="str">
        <f>TEXT(Table1[[#This Row],[Order Date]],"mmmm")</f>
        <v>January</v>
      </c>
      <c r="X62" t="str">
        <f>TEXT(Table1[[#This Row],[Order Date]],"yyyy")</f>
        <v>2015</v>
      </c>
      <c r="Y62">
        <v>42010</v>
      </c>
      <c r="Z62">
        <v>-35.290399999999998</v>
      </c>
      <c r="AA62">
        <v>2</v>
      </c>
      <c r="AB62">
        <v>55.25</v>
      </c>
      <c r="AC62">
        <v>86258</v>
      </c>
      <c r="AD62" t="e">
        <f>IF(COUNTIF(#REF!,Orders!AC1227)&gt;0,"Returned","Not Returned")</f>
        <v>#REF!</v>
      </c>
      <c r="AE62" t="str">
        <f>TEXT(Table1[[#This Row],[Order Date]],"mmmm-yyy")</f>
        <v>January-2015</v>
      </c>
    </row>
    <row r="63" spans="1:31" ht="12.75" customHeight="1" x14ac:dyDescent="0.3">
      <c r="A63">
        <v>18165</v>
      </c>
      <c r="B63" t="s">
        <v>25</v>
      </c>
      <c r="C63">
        <v>0.01</v>
      </c>
      <c r="D63">
        <v>205.99</v>
      </c>
      <c r="E63">
        <v>5.99</v>
      </c>
      <c r="F63">
        <v>2206</v>
      </c>
      <c r="G63" t="str">
        <f>IF(COUNTIF(Table1[Customer ID],Table1[[#This Row],[Customer ID]])&gt;1,"Repeat Customer","One-Time Customer")</f>
        <v>Repeat Customer</v>
      </c>
      <c r="H63" t="s">
        <v>2105</v>
      </c>
      <c r="I63" t="s">
        <v>49</v>
      </c>
      <c r="J63" t="s">
        <v>114</v>
      </c>
      <c r="K63" t="s">
        <v>77</v>
      </c>
      <c r="L63" t="s">
        <v>78</v>
      </c>
      <c r="M63" t="s">
        <v>59</v>
      </c>
      <c r="N63" t="s">
        <v>2107</v>
      </c>
      <c r="O63">
        <v>0.59</v>
      </c>
      <c r="P63">
        <f>Table1[[#This Row],[Profit]]/Table1[[#This Row],[Sales]]</f>
        <v>-0.13585065853924022</v>
      </c>
      <c r="Q63" t="s">
        <v>33</v>
      </c>
      <c r="R63" t="s">
        <v>61</v>
      </c>
      <c r="S63" t="s">
        <v>330</v>
      </c>
      <c r="T63" t="s">
        <v>2106</v>
      </c>
      <c r="U63">
        <v>50501</v>
      </c>
      <c r="V63">
        <v>42009</v>
      </c>
      <c r="W63" t="str">
        <f>TEXT(Table1[[#This Row],[Order Date]],"mmmm")</f>
        <v>January</v>
      </c>
      <c r="X63" t="str">
        <f>TEXT(Table1[[#This Row],[Order Date]],"yyyy")</f>
        <v>2015</v>
      </c>
      <c r="Y63">
        <v>42011</v>
      </c>
      <c r="Z63">
        <v>-74.883600000000001</v>
      </c>
      <c r="AA63">
        <v>3</v>
      </c>
      <c r="AB63">
        <v>551.22</v>
      </c>
      <c r="AC63">
        <v>86258</v>
      </c>
      <c r="AD63" t="e">
        <f>IF(COUNTIF(#REF!,Orders!AC1228)&gt;0,"Returned","Not Returned")</f>
        <v>#REF!</v>
      </c>
      <c r="AE63" t="str">
        <f>TEXT(Table1[[#This Row],[Order Date]],"mmmm-yyy")</f>
        <v>January-2015</v>
      </c>
    </row>
    <row r="64" spans="1:31" ht="12.75" customHeight="1" x14ac:dyDescent="0.3">
      <c r="A64">
        <v>21981</v>
      </c>
      <c r="B64" t="s">
        <v>47</v>
      </c>
      <c r="C64">
        <v>0.01</v>
      </c>
      <c r="D64">
        <v>194.3</v>
      </c>
      <c r="E64">
        <v>11.54</v>
      </c>
      <c r="F64">
        <v>2630</v>
      </c>
      <c r="G64" t="str">
        <f>IF(COUNTIF(Table1[Customer ID],Table1[[#This Row],[Customer ID]])&gt;1,"Repeat Customer","One-Time Customer")</f>
        <v>Repeat Customer</v>
      </c>
      <c r="H64" t="s">
        <v>2450</v>
      </c>
      <c r="I64" t="s">
        <v>49</v>
      </c>
      <c r="J64" t="s">
        <v>58</v>
      </c>
      <c r="K64" t="s">
        <v>41</v>
      </c>
      <c r="L64" t="s">
        <v>50</v>
      </c>
      <c r="M64" t="s">
        <v>236</v>
      </c>
      <c r="N64" t="s">
        <v>1163</v>
      </c>
      <c r="O64">
        <v>0.59</v>
      </c>
      <c r="P64">
        <f>Table1[[#This Row],[Profit]]/Table1[[#This Row],[Sales]]</f>
        <v>0.69</v>
      </c>
      <c r="Q64" t="s">
        <v>33</v>
      </c>
      <c r="R64" t="s">
        <v>61</v>
      </c>
      <c r="S64" t="s">
        <v>304</v>
      </c>
      <c r="T64" t="s">
        <v>2451</v>
      </c>
      <c r="U64">
        <v>73071</v>
      </c>
      <c r="V64">
        <v>42009</v>
      </c>
      <c r="W64" t="str">
        <f>TEXT(Table1[[#This Row],[Order Date]],"mmmm")</f>
        <v>January</v>
      </c>
      <c r="X64" t="str">
        <f>TEXT(Table1[[#This Row],[Order Date]],"yyyy")</f>
        <v>2015</v>
      </c>
      <c r="Y64">
        <v>42011</v>
      </c>
      <c r="Z64">
        <v>690.17939999999999</v>
      </c>
      <c r="AA64">
        <v>5</v>
      </c>
      <c r="AB64">
        <v>1000.26</v>
      </c>
      <c r="AC64">
        <v>85914</v>
      </c>
      <c r="AD64" t="e">
        <f>IF(COUNTIF(#REF!,Orders!AC1494)&gt;0,"Returned","Not Returned")</f>
        <v>#REF!</v>
      </c>
      <c r="AE64" t="str">
        <f>TEXT(Table1[[#This Row],[Order Date]],"mmmm-yyy")</f>
        <v>January-2015</v>
      </c>
    </row>
    <row r="65" spans="1:31" ht="12.75" customHeight="1" x14ac:dyDescent="0.3">
      <c r="A65">
        <v>21982</v>
      </c>
      <c r="B65" t="s">
        <v>47</v>
      </c>
      <c r="C65">
        <v>0.02</v>
      </c>
      <c r="D65">
        <v>209.84</v>
      </c>
      <c r="E65">
        <v>21.21</v>
      </c>
      <c r="F65">
        <v>2630</v>
      </c>
      <c r="G65" t="str">
        <f>IF(COUNTIF(Table1[Customer ID],Table1[[#This Row],[Customer ID]])&gt;1,"Repeat Customer","One-Time Customer")</f>
        <v>Repeat Customer</v>
      </c>
      <c r="H65" t="s">
        <v>2450</v>
      </c>
      <c r="I65" t="s">
        <v>49</v>
      </c>
      <c r="J65" t="s">
        <v>58</v>
      </c>
      <c r="K65" t="s">
        <v>41</v>
      </c>
      <c r="L65" t="s">
        <v>50</v>
      </c>
      <c r="M65" t="s">
        <v>236</v>
      </c>
      <c r="N65" t="s">
        <v>1162</v>
      </c>
      <c r="O65">
        <v>0.59</v>
      </c>
      <c r="P65">
        <f>Table1[[#This Row],[Profit]]/Table1[[#This Row],[Sales]]</f>
        <v>0.69</v>
      </c>
      <c r="Q65" t="s">
        <v>33</v>
      </c>
      <c r="R65" t="s">
        <v>61</v>
      </c>
      <c r="S65" t="s">
        <v>304</v>
      </c>
      <c r="T65" t="s">
        <v>2451</v>
      </c>
      <c r="U65">
        <v>73071</v>
      </c>
      <c r="V65">
        <v>42009</v>
      </c>
      <c r="W65" t="str">
        <f>TEXT(Table1[[#This Row],[Order Date]],"mmmm")</f>
        <v>January</v>
      </c>
      <c r="X65" t="str">
        <f>TEXT(Table1[[#This Row],[Order Date]],"yyyy")</f>
        <v>2015</v>
      </c>
      <c r="Y65">
        <v>42010</v>
      </c>
      <c r="Z65">
        <v>1507.6430999999998</v>
      </c>
      <c r="AA65">
        <v>10</v>
      </c>
      <c r="AB65">
        <v>2184.9899999999998</v>
      </c>
      <c r="AC65">
        <v>85914</v>
      </c>
      <c r="AD65" t="e">
        <f>IF(COUNTIF(#REF!,Orders!AC1495)&gt;0,"Returned","Not Returned")</f>
        <v>#REF!</v>
      </c>
      <c r="AE65" t="str">
        <f>TEXT(Table1[[#This Row],[Order Date]],"mmmm-yyy")</f>
        <v>January-2015</v>
      </c>
    </row>
    <row r="66" spans="1:31" ht="12.75" customHeight="1" x14ac:dyDescent="0.3">
      <c r="A66">
        <v>21983</v>
      </c>
      <c r="B66" t="s">
        <v>47</v>
      </c>
      <c r="C66">
        <v>0</v>
      </c>
      <c r="D66">
        <v>145.44999999999999</v>
      </c>
      <c r="E66">
        <v>17.850000000000001</v>
      </c>
      <c r="F66">
        <v>2630</v>
      </c>
      <c r="G66" t="str">
        <f>IF(COUNTIF(Table1[Customer ID],Table1[[#This Row],[Customer ID]])&gt;1,"Repeat Customer","One-Time Customer")</f>
        <v>Repeat Customer</v>
      </c>
      <c r="H66" t="s">
        <v>2450</v>
      </c>
      <c r="I66" t="s">
        <v>39</v>
      </c>
      <c r="J66" t="s">
        <v>58</v>
      </c>
      <c r="K66" t="s">
        <v>77</v>
      </c>
      <c r="L66" t="s">
        <v>85</v>
      </c>
      <c r="M66" t="s">
        <v>43</v>
      </c>
      <c r="N66" t="s">
        <v>1075</v>
      </c>
      <c r="O66">
        <v>0.56000000000000005</v>
      </c>
      <c r="P66">
        <f>Table1[[#This Row],[Profit]]/Table1[[#This Row],[Sales]]</f>
        <v>0.67305809267965089</v>
      </c>
      <c r="Q66" t="s">
        <v>33</v>
      </c>
      <c r="R66" t="s">
        <v>61</v>
      </c>
      <c r="S66" t="s">
        <v>304</v>
      </c>
      <c r="T66" t="s">
        <v>2451</v>
      </c>
      <c r="U66">
        <v>73071</v>
      </c>
      <c r="V66">
        <v>42009</v>
      </c>
      <c r="W66" t="str">
        <f>TEXT(Table1[[#This Row],[Order Date]],"mmmm")</f>
        <v>January</v>
      </c>
      <c r="X66" t="str">
        <f>TEXT(Table1[[#This Row],[Order Date]],"yyyy")</f>
        <v>2015</v>
      </c>
      <c r="Y66">
        <v>42011</v>
      </c>
      <c r="Z66">
        <v>801.74680000000012</v>
      </c>
      <c r="AA66">
        <v>8</v>
      </c>
      <c r="AB66">
        <v>1191.2</v>
      </c>
      <c r="AC66">
        <v>85914</v>
      </c>
      <c r="AD66" t="e">
        <f>IF(COUNTIF(#REF!,Orders!AC1496)&gt;0,"Returned","Not Returned")</f>
        <v>#REF!</v>
      </c>
      <c r="AE66" t="str">
        <f>TEXT(Table1[[#This Row],[Order Date]],"mmmm-yyy")</f>
        <v>January-2015</v>
      </c>
    </row>
    <row r="67" spans="1:31" ht="12.75" customHeight="1" x14ac:dyDescent="0.3">
      <c r="A67">
        <v>25352</v>
      </c>
      <c r="B67" t="s">
        <v>25</v>
      </c>
      <c r="C67">
        <v>0.08</v>
      </c>
      <c r="D67">
        <v>120.97</v>
      </c>
      <c r="E67">
        <v>26.3</v>
      </c>
      <c r="F67">
        <v>3125</v>
      </c>
      <c r="G67" t="str">
        <f>IF(COUNTIF(Table1[Customer ID],Table1[[#This Row],[Customer ID]])&gt;1,"Repeat Customer","One-Time Customer")</f>
        <v>One-Time Customer</v>
      </c>
      <c r="H67" t="s">
        <v>2813</v>
      </c>
      <c r="I67" t="s">
        <v>39</v>
      </c>
      <c r="J67" t="s">
        <v>40</v>
      </c>
      <c r="K67" t="s">
        <v>77</v>
      </c>
      <c r="L67" t="s">
        <v>85</v>
      </c>
      <c r="M67" t="s">
        <v>43</v>
      </c>
      <c r="N67" t="s">
        <v>2814</v>
      </c>
      <c r="O67">
        <v>0.38</v>
      </c>
      <c r="P67">
        <f>Table1[[#This Row],[Profit]]/Table1[[#This Row],[Sales]]</f>
        <v>-1.001116054456717</v>
      </c>
      <c r="Q67" t="s">
        <v>33</v>
      </c>
      <c r="R67" t="s">
        <v>61</v>
      </c>
      <c r="S67" t="s">
        <v>178</v>
      </c>
      <c r="T67" t="s">
        <v>2815</v>
      </c>
      <c r="U67">
        <v>60056</v>
      </c>
      <c r="V67">
        <v>42009</v>
      </c>
      <c r="W67" t="str">
        <f>TEXT(Table1[[#This Row],[Order Date]],"mmmm")</f>
        <v>January</v>
      </c>
      <c r="X67" t="str">
        <f>TEXT(Table1[[#This Row],[Order Date]],"yyyy")</f>
        <v>2015</v>
      </c>
      <c r="Y67">
        <v>42011</v>
      </c>
      <c r="Z67">
        <v>-233.840688</v>
      </c>
      <c r="AA67">
        <v>2</v>
      </c>
      <c r="AB67">
        <v>233.58</v>
      </c>
      <c r="AC67">
        <v>87285</v>
      </c>
      <c r="AD67" t="e">
        <f>IF(COUNTIF(#REF!,Orders!AC1780)&gt;0,"Returned","Not Returned")</f>
        <v>#REF!</v>
      </c>
      <c r="AE67" t="str">
        <f>TEXT(Table1[[#This Row],[Order Date]],"mmmm-yyy")</f>
        <v>January-2015</v>
      </c>
    </row>
    <row r="68" spans="1:31" ht="12.75" customHeight="1" x14ac:dyDescent="0.3">
      <c r="A68">
        <v>21588</v>
      </c>
      <c r="B68" t="s">
        <v>56</v>
      </c>
      <c r="C68">
        <v>0.09</v>
      </c>
      <c r="D68">
        <v>5.98</v>
      </c>
      <c r="E68">
        <v>4.6900000000000004</v>
      </c>
      <c r="F68">
        <v>3331</v>
      </c>
      <c r="G68" t="str">
        <f>IF(COUNTIF(Table1[Customer ID],Table1[[#This Row],[Customer ID]])&gt;1,"Repeat Customer","One-Time Customer")</f>
        <v>Repeat Customer</v>
      </c>
      <c r="H68" t="s">
        <v>2965</v>
      </c>
      <c r="I68" t="s">
        <v>49</v>
      </c>
      <c r="J68" t="s">
        <v>28</v>
      </c>
      <c r="K68" t="s">
        <v>29</v>
      </c>
      <c r="L68" t="s">
        <v>141</v>
      </c>
      <c r="M68" t="s">
        <v>59</v>
      </c>
      <c r="N68" t="s">
        <v>1403</v>
      </c>
      <c r="O68">
        <v>0.68</v>
      </c>
      <c r="P68">
        <f>Table1[[#This Row],[Profit]]/Table1[[#This Row],[Sales]]</f>
        <v>-11.86232649962035</v>
      </c>
      <c r="Q68" t="s">
        <v>33</v>
      </c>
      <c r="R68" t="s">
        <v>136</v>
      </c>
      <c r="S68" t="s">
        <v>362</v>
      </c>
      <c r="T68" t="s">
        <v>2966</v>
      </c>
      <c r="U68">
        <v>32174</v>
      </c>
      <c r="V68">
        <v>42009</v>
      </c>
      <c r="W68" t="str">
        <f>TEXT(Table1[[#This Row],[Order Date]],"mmmm")</f>
        <v>January</v>
      </c>
      <c r="X68" t="str">
        <f>TEXT(Table1[[#This Row],[Order Date]],"yyyy")</f>
        <v>2015</v>
      </c>
      <c r="Y68">
        <v>42010</v>
      </c>
      <c r="Z68">
        <v>-781.13419999999996</v>
      </c>
      <c r="AA68">
        <v>11</v>
      </c>
      <c r="AB68">
        <v>65.849999999999994</v>
      </c>
      <c r="AC68">
        <v>86283</v>
      </c>
      <c r="AD68" t="e">
        <f>IF(COUNTIF(#REF!,Orders!AC1897)&gt;0,"Returned","Not Returned")</f>
        <v>#REF!</v>
      </c>
      <c r="AE68" t="str">
        <f>TEXT(Table1[[#This Row],[Order Date]],"mmmm-yyy")</f>
        <v>January-2015</v>
      </c>
    </row>
    <row r="69" spans="1:31" ht="12.75" customHeight="1" x14ac:dyDescent="0.3">
      <c r="A69">
        <v>23605</v>
      </c>
      <c r="B69" t="s">
        <v>56</v>
      </c>
      <c r="C69">
        <v>0.01</v>
      </c>
      <c r="D69">
        <v>10.06</v>
      </c>
      <c r="E69">
        <v>2.06</v>
      </c>
      <c r="F69">
        <v>211</v>
      </c>
      <c r="G69" t="str">
        <f>IF(COUNTIF(Table1[Customer ID],Table1[[#This Row],[Customer ID]])&gt;1,"Repeat Customer","One-Time Customer")</f>
        <v>Repeat Customer</v>
      </c>
      <c r="H69" t="s">
        <v>313</v>
      </c>
      <c r="I69" t="s">
        <v>49</v>
      </c>
      <c r="J69" t="s">
        <v>114</v>
      </c>
      <c r="K69" t="s">
        <v>29</v>
      </c>
      <c r="L69" t="s">
        <v>93</v>
      </c>
      <c r="M69" t="s">
        <v>31</v>
      </c>
      <c r="N69" t="s">
        <v>280</v>
      </c>
      <c r="O69">
        <v>0.39</v>
      </c>
      <c r="P69">
        <f>Table1[[#This Row],[Profit]]/Table1[[#This Row],[Sales]]</f>
        <v>0.35801886792452831</v>
      </c>
      <c r="Q69" t="s">
        <v>33</v>
      </c>
      <c r="R69" t="s">
        <v>53</v>
      </c>
      <c r="S69" t="s">
        <v>71</v>
      </c>
      <c r="T69" t="s">
        <v>314</v>
      </c>
      <c r="U69">
        <v>13501</v>
      </c>
      <c r="V69">
        <v>42010</v>
      </c>
      <c r="W69" t="str">
        <f>TEXT(Table1[[#This Row],[Order Date]],"mmmm")</f>
        <v>January</v>
      </c>
      <c r="X69" t="str">
        <f>TEXT(Table1[[#This Row],[Order Date]],"yyyy")</f>
        <v>2015</v>
      </c>
      <c r="Y69">
        <v>42012</v>
      </c>
      <c r="Z69">
        <v>7.59</v>
      </c>
      <c r="AA69">
        <v>2</v>
      </c>
      <c r="AB69">
        <v>21.2</v>
      </c>
      <c r="AC69">
        <v>85964</v>
      </c>
      <c r="AD69" t="e">
        <f>IF(COUNTIF(#REF!,Orders!AC123)&gt;0,"Returned","Not Returned")</f>
        <v>#REF!</v>
      </c>
      <c r="AE69" t="str">
        <f>TEXT(Table1[[#This Row],[Order Date]],"mmmm-yyy")</f>
        <v>January-2015</v>
      </c>
    </row>
    <row r="70" spans="1:31" ht="12.75" customHeight="1" x14ac:dyDescent="0.3">
      <c r="A70">
        <v>23606</v>
      </c>
      <c r="B70" t="s">
        <v>56</v>
      </c>
      <c r="C70">
        <v>0</v>
      </c>
      <c r="D70">
        <v>65.989999999999995</v>
      </c>
      <c r="E70">
        <v>5.92</v>
      </c>
      <c r="F70">
        <v>211</v>
      </c>
      <c r="G70" t="str">
        <f>IF(COUNTIF(Table1[Customer ID],Table1[[#This Row],[Customer ID]])&gt;1,"Repeat Customer","One-Time Customer")</f>
        <v>Repeat Customer</v>
      </c>
      <c r="H70" t="s">
        <v>313</v>
      </c>
      <c r="I70" t="s">
        <v>49</v>
      </c>
      <c r="J70" t="s">
        <v>114</v>
      </c>
      <c r="K70" t="s">
        <v>77</v>
      </c>
      <c r="L70" t="s">
        <v>78</v>
      </c>
      <c r="M70" t="s">
        <v>59</v>
      </c>
      <c r="N70" t="s">
        <v>315</v>
      </c>
      <c r="O70">
        <v>0.55000000000000004</v>
      </c>
      <c r="P70">
        <f>Table1[[#This Row],[Profit]]/Table1[[#This Row],[Sales]]</f>
        <v>-0.62304984998846069</v>
      </c>
      <c r="Q70" t="s">
        <v>33</v>
      </c>
      <c r="R70" t="s">
        <v>53</v>
      </c>
      <c r="S70" t="s">
        <v>71</v>
      </c>
      <c r="T70" t="s">
        <v>314</v>
      </c>
      <c r="U70">
        <v>13501</v>
      </c>
      <c r="V70">
        <v>42010</v>
      </c>
      <c r="W70" t="str">
        <f>TEXT(Table1[[#This Row],[Order Date]],"mmmm")</f>
        <v>January</v>
      </c>
      <c r="X70" t="str">
        <f>TEXT(Table1[[#This Row],[Order Date]],"yyyy")</f>
        <v>2015</v>
      </c>
      <c r="Y70">
        <v>42012</v>
      </c>
      <c r="Z70">
        <v>-107.98699999999999</v>
      </c>
      <c r="AA70">
        <v>3</v>
      </c>
      <c r="AB70">
        <v>173.32</v>
      </c>
      <c r="AC70">
        <v>85964</v>
      </c>
      <c r="AD70" t="e">
        <f>IF(COUNTIF(#REF!,Orders!AC124)&gt;0,"Returned","Not Returned")</f>
        <v>#REF!</v>
      </c>
      <c r="AE70" t="str">
        <f>TEXT(Table1[[#This Row],[Order Date]],"mmmm-yyy")</f>
        <v>January-2015</v>
      </c>
    </row>
    <row r="71" spans="1:31" ht="12.75" customHeight="1" x14ac:dyDescent="0.3">
      <c r="A71">
        <v>24773</v>
      </c>
      <c r="B71" t="s">
        <v>106</v>
      </c>
      <c r="C71">
        <v>0.02</v>
      </c>
      <c r="D71">
        <v>100.98</v>
      </c>
      <c r="E71">
        <v>35.840000000000003</v>
      </c>
      <c r="F71">
        <v>783</v>
      </c>
      <c r="G71" t="str">
        <f>IF(COUNTIF(Table1[Customer ID],Table1[[#This Row],[Customer ID]])&gt;1,"Repeat Customer","One-Time Customer")</f>
        <v>One-Time Customer</v>
      </c>
      <c r="H71" t="s">
        <v>915</v>
      </c>
      <c r="I71" t="s">
        <v>39</v>
      </c>
      <c r="J71" t="s">
        <v>58</v>
      </c>
      <c r="K71" t="s">
        <v>41</v>
      </c>
      <c r="L71" t="s">
        <v>191</v>
      </c>
      <c r="M71" t="s">
        <v>121</v>
      </c>
      <c r="N71" t="s">
        <v>260</v>
      </c>
      <c r="O71">
        <v>0.62</v>
      </c>
      <c r="P71">
        <f>Table1[[#This Row],[Profit]]/Table1[[#This Row],[Sales]]</f>
        <v>-0.2193726727263858</v>
      </c>
      <c r="Q71" t="s">
        <v>33</v>
      </c>
      <c r="R71" t="s">
        <v>53</v>
      </c>
      <c r="S71" t="s">
        <v>228</v>
      </c>
      <c r="T71" t="s">
        <v>916</v>
      </c>
      <c r="U71">
        <v>6010</v>
      </c>
      <c r="V71">
        <v>42010</v>
      </c>
      <c r="W71" t="str">
        <f>TEXT(Table1[[#This Row],[Order Date]],"mmmm")</f>
        <v>January</v>
      </c>
      <c r="X71" t="str">
        <f>TEXT(Table1[[#This Row],[Order Date]],"yyyy")</f>
        <v>2015</v>
      </c>
      <c r="Y71">
        <v>42010</v>
      </c>
      <c r="Z71">
        <v>-134.91200000000001</v>
      </c>
      <c r="AA71">
        <v>6</v>
      </c>
      <c r="AB71">
        <v>614.99</v>
      </c>
      <c r="AC71">
        <v>90961</v>
      </c>
      <c r="AD71" t="e">
        <f>IF(COUNTIF(#REF!,Orders!AC448)&gt;0,"Returned","Not Returned")</f>
        <v>#REF!</v>
      </c>
      <c r="AE71" t="str">
        <f>TEXT(Table1[[#This Row],[Order Date]],"mmmm-yyy")</f>
        <v>January-2015</v>
      </c>
    </row>
    <row r="72" spans="1:31" ht="12.75" customHeight="1" x14ac:dyDescent="0.3">
      <c r="A72">
        <v>20001</v>
      </c>
      <c r="B72" t="s">
        <v>37</v>
      </c>
      <c r="C72">
        <v>0.01</v>
      </c>
      <c r="D72">
        <v>150.97999999999999</v>
      </c>
      <c r="E72">
        <v>30</v>
      </c>
      <c r="F72">
        <v>799</v>
      </c>
      <c r="G72" t="str">
        <f>IF(COUNTIF(Table1[Customer ID],Table1[[#This Row],[Customer ID]])&gt;1,"Repeat Customer","One-Time Customer")</f>
        <v>Repeat Customer</v>
      </c>
      <c r="H72" t="s">
        <v>930</v>
      </c>
      <c r="I72" t="s">
        <v>39</v>
      </c>
      <c r="J72" t="s">
        <v>114</v>
      </c>
      <c r="K72" t="s">
        <v>41</v>
      </c>
      <c r="L72" t="s">
        <v>42</v>
      </c>
      <c r="M72" t="s">
        <v>43</v>
      </c>
      <c r="N72" t="s">
        <v>931</v>
      </c>
      <c r="O72">
        <v>0.74</v>
      </c>
      <c r="P72">
        <f>Table1[[#This Row],[Profit]]/Table1[[#This Row],[Sales]]</f>
        <v>0.13707614297936271</v>
      </c>
      <c r="Q72" t="s">
        <v>33</v>
      </c>
      <c r="R72" t="s">
        <v>136</v>
      </c>
      <c r="S72" t="s">
        <v>932</v>
      </c>
      <c r="T72" t="s">
        <v>933</v>
      </c>
      <c r="U72">
        <v>29915</v>
      </c>
      <c r="V72">
        <v>42010</v>
      </c>
      <c r="W72" t="str">
        <f>TEXT(Table1[[#This Row],[Order Date]],"mmmm")</f>
        <v>January</v>
      </c>
      <c r="X72" t="str">
        <f>TEXT(Table1[[#This Row],[Order Date]],"yyyy")</f>
        <v>2015</v>
      </c>
      <c r="Y72">
        <v>42012</v>
      </c>
      <c r="Z72">
        <v>131.38200000000001</v>
      </c>
      <c r="AA72">
        <v>6</v>
      </c>
      <c r="AB72">
        <v>958.46</v>
      </c>
      <c r="AC72">
        <v>89909</v>
      </c>
      <c r="AD72" t="e">
        <f>IF(COUNTIF(#REF!,Orders!AC456)&gt;0,"Returned","Not Returned")</f>
        <v>#REF!</v>
      </c>
      <c r="AE72" t="str">
        <f>TEXT(Table1[[#This Row],[Order Date]],"mmmm-yyy")</f>
        <v>January-2015</v>
      </c>
    </row>
    <row r="73" spans="1:31" ht="12.75" customHeight="1" x14ac:dyDescent="0.3">
      <c r="A73">
        <v>20002</v>
      </c>
      <c r="B73" t="s">
        <v>37</v>
      </c>
      <c r="C73">
        <v>0.01</v>
      </c>
      <c r="D73">
        <v>28.28</v>
      </c>
      <c r="E73">
        <v>13.99</v>
      </c>
      <c r="F73">
        <v>799</v>
      </c>
      <c r="G73" t="str">
        <f>IF(COUNTIF(Table1[Customer ID],Table1[[#This Row],[Customer ID]])&gt;1,"Repeat Customer","One-Time Customer")</f>
        <v>Repeat Customer</v>
      </c>
      <c r="H73" t="s">
        <v>930</v>
      </c>
      <c r="I73" t="s">
        <v>27</v>
      </c>
      <c r="J73" t="s">
        <v>114</v>
      </c>
      <c r="K73" t="s">
        <v>29</v>
      </c>
      <c r="L73" t="s">
        <v>141</v>
      </c>
      <c r="M73" t="s">
        <v>86</v>
      </c>
      <c r="N73" t="s">
        <v>934</v>
      </c>
      <c r="O73">
        <v>0.57999999999999996</v>
      </c>
      <c r="P73">
        <f>Table1[[#This Row],[Profit]]/Table1[[#This Row],[Sales]]</f>
        <v>-0.2420887105520009</v>
      </c>
      <c r="Q73" t="s">
        <v>33</v>
      </c>
      <c r="R73" t="s">
        <v>136</v>
      </c>
      <c r="S73" t="s">
        <v>932</v>
      </c>
      <c r="T73" t="s">
        <v>933</v>
      </c>
      <c r="U73">
        <v>29915</v>
      </c>
      <c r="V73">
        <v>42010</v>
      </c>
      <c r="W73" t="str">
        <f>TEXT(Table1[[#This Row],[Order Date]],"mmmm")</f>
        <v>January</v>
      </c>
      <c r="X73" t="str">
        <f>TEXT(Table1[[#This Row],[Order Date]],"yyyy")</f>
        <v>2015</v>
      </c>
      <c r="Y73">
        <v>42012</v>
      </c>
      <c r="Z73">
        <v>-89.292000000000002</v>
      </c>
      <c r="AA73">
        <v>12</v>
      </c>
      <c r="AB73">
        <v>368.84</v>
      </c>
      <c r="AC73">
        <v>89909</v>
      </c>
      <c r="AD73" t="e">
        <f>IF(COUNTIF(#REF!,Orders!AC457)&gt;0,"Returned","Not Returned")</f>
        <v>#REF!</v>
      </c>
      <c r="AE73" t="str">
        <f>TEXT(Table1[[#This Row],[Order Date]],"mmmm-yyy")</f>
        <v>January-2015</v>
      </c>
    </row>
    <row r="74" spans="1:31" ht="12.75" customHeight="1" x14ac:dyDescent="0.3">
      <c r="A74">
        <v>20003</v>
      </c>
      <c r="B74" t="s">
        <v>37</v>
      </c>
      <c r="C74">
        <v>0.03</v>
      </c>
      <c r="D74">
        <v>35.99</v>
      </c>
      <c r="E74">
        <v>1.1000000000000001</v>
      </c>
      <c r="F74">
        <v>799</v>
      </c>
      <c r="G74" t="str">
        <f>IF(COUNTIF(Table1[Customer ID],Table1[[#This Row],[Customer ID]])&gt;1,"Repeat Customer","One-Time Customer")</f>
        <v>Repeat Customer</v>
      </c>
      <c r="H74" t="s">
        <v>930</v>
      </c>
      <c r="I74" t="s">
        <v>49</v>
      </c>
      <c r="J74" t="s">
        <v>114</v>
      </c>
      <c r="K74" t="s">
        <v>77</v>
      </c>
      <c r="L74" t="s">
        <v>78</v>
      </c>
      <c r="M74" t="s">
        <v>59</v>
      </c>
      <c r="N74" t="s">
        <v>935</v>
      </c>
      <c r="O74">
        <v>0.55000000000000004</v>
      </c>
      <c r="P74">
        <f>Table1[[#This Row],[Profit]]/Table1[[#This Row],[Sales]]</f>
        <v>-6.8384964355152302</v>
      </c>
      <c r="Q74" t="s">
        <v>33</v>
      </c>
      <c r="R74" t="s">
        <v>136</v>
      </c>
      <c r="S74" t="s">
        <v>932</v>
      </c>
      <c r="T74" t="s">
        <v>933</v>
      </c>
      <c r="U74">
        <v>29915</v>
      </c>
      <c r="V74">
        <v>42010</v>
      </c>
      <c r="W74" t="str">
        <f>TEXT(Table1[[#This Row],[Order Date]],"mmmm")</f>
        <v>January</v>
      </c>
      <c r="X74" t="str">
        <f>TEXT(Table1[[#This Row],[Order Date]],"yyyy")</f>
        <v>2015</v>
      </c>
      <c r="Y74">
        <v>42011</v>
      </c>
      <c r="Z74">
        <v>-211.036</v>
      </c>
      <c r="AA74">
        <v>1</v>
      </c>
      <c r="AB74">
        <v>30.86</v>
      </c>
      <c r="AC74">
        <v>89909</v>
      </c>
      <c r="AD74" t="e">
        <f>IF(COUNTIF(#REF!,Orders!AC458)&gt;0,"Returned","Not Returned")</f>
        <v>#REF!</v>
      </c>
      <c r="AE74" t="str">
        <f>TEXT(Table1[[#This Row],[Order Date]],"mmmm-yyy")</f>
        <v>January-2015</v>
      </c>
    </row>
    <row r="75" spans="1:31" ht="12.75" customHeight="1" x14ac:dyDescent="0.3">
      <c r="A75">
        <v>21283</v>
      </c>
      <c r="B75" t="s">
        <v>25</v>
      </c>
      <c r="C75">
        <v>0.03</v>
      </c>
      <c r="D75">
        <v>3.28</v>
      </c>
      <c r="E75">
        <v>3.97</v>
      </c>
      <c r="F75">
        <v>1782</v>
      </c>
      <c r="G75" t="str">
        <f>IF(COUNTIF(Table1[Customer ID],Table1[[#This Row],[Customer ID]])&gt;1,"Repeat Customer","One-Time Customer")</f>
        <v>One-Time Customer</v>
      </c>
      <c r="H75" t="s">
        <v>1792</v>
      </c>
      <c r="I75" t="s">
        <v>49</v>
      </c>
      <c r="J75" t="s">
        <v>40</v>
      </c>
      <c r="K75" t="s">
        <v>29</v>
      </c>
      <c r="L75" t="s">
        <v>30</v>
      </c>
      <c r="M75" t="s">
        <v>31</v>
      </c>
      <c r="N75" t="s">
        <v>1793</v>
      </c>
      <c r="O75">
        <v>0.56000000000000005</v>
      </c>
      <c r="P75">
        <f>Table1[[#This Row],[Profit]]/Table1[[#This Row],[Sales]]</f>
        <v>-3.6937566137566136</v>
      </c>
      <c r="Q75" t="s">
        <v>33</v>
      </c>
      <c r="R75" t="s">
        <v>34</v>
      </c>
      <c r="S75" t="s">
        <v>45</v>
      </c>
      <c r="T75" t="s">
        <v>1794</v>
      </c>
      <c r="U75">
        <v>92672</v>
      </c>
      <c r="V75">
        <v>42010</v>
      </c>
      <c r="W75" t="str">
        <f>TEXT(Table1[[#This Row],[Order Date]],"mmmm")</f>
        <v>January</v>
      </c>
      <c r="X75" t="str">
        <f>TEXT(Table1[[#This Row],[Order Date]],"yyyy")</f>
        <v>2015</v>
      </c>
      <c r="Y75">
        <v>42012</v>
      </c>
      <c r="Z75">
        <v>-90.755600000000001</v>
      </c>
      <c r="AA75">
        <v>7</v>
      </c>
      <c r="AB75">
        <v>24.57</v>
      </c>
      <c r="AC75">
        <v>89856</v>
      </c>
      <c r="AD75" t="e">
        <f>IF(COUNTIF(#REF!,Orders!AC1006)&gt;0,"Returned","Not Returned")</f>
        <v>#REF!</v>
      </c>
      <c r="AE75" t="str">
        <f>TEXT(Table1[[#This Row],[Order Date]],"mmmm-yyy")</f>
        <v>January-2015</v>
      </c>
    </row>
    <row r="76" spans="1:31" ht="12.75" customHeight="1" x14ac:dyDescent="0.3">
      <c r="A76">
        <v>21284</v>
      </c>
      <c r="B76" t="s">
        <v>47</v>
      </c>
      <c r="C76">
        <v>0.04</v>
      </c>
      <c r="D76">
        <v>880.98</v>
      </c>
      <c r="E76">
        <v>44.55</v>
      </c>
      <c r="F76">
        <v>1793</v>
      </c>
      <c r="G76" t="str">
        <f>IF(COUNTIF(Table1[Customer ID],Table1[[#This Row],[Customer ID]])&gt;1,"Repeat Customer","One-Time Customer")</f>
        <v>One-Time Customer</v>
      </c>
      <c r="H76" t="s">
        <v>1796</v>
      </c>
      <c r="I76" t="s">
        <v>39</v>
      </c>
      <c r="J76" t="s">
        <v>40</v>
      </c>
      <c r="K76" t="s">
        <v>41</v>
      </c>
      <c r="L76" t="s">
        <v>191</v>
      </c>
      <c r="M76" t="s">
        <v>121</v>
      </c>
      <c r="N76" t="s">
        <v>769</v>
      </c>
      <c r="O76">
        <v>0.62</v>
      </c>
      <c r="P76">
        <f>Table1[[#This Row],[Profit]]/Table1[[#This Row],[Sales]]</f>
        <v>-1.9668045172121857</v>
      </c>
      <c r="Q76" t="s">
        <v>33</v>
      </c>
      <c r="R76" t="s">
        <v>61</v>
      </c>
      <c r="S76" t="s">
        <v>178</v>
      </c>
      <c r="T76" t="s">
        <v>1797</v>
      </c>
      <c r="U76">
        <v>61401</v>
      </c>
      <c r="V76">
        <v>42010</v>
      </c>
      <c r="W76" t="str">
        <f>TEXT(Table1[[#This Row],[Order Date]],"mmmm")</f>
        <v>January</v>
      </c>
      <c r="X76" t="str">
        <f>TEXT(Table1[[#This Row],[Order Date]],"yyyy")</f>
        <v>2015</v>
      </c>
      <c r="Y76">
        <v>42011</v>
      </c>
      <c r="Z76">
        <v>-13706.464</v>
      </c>
      <c r="AA76">
        <v>8</v>
      </c>
      <c r="AB76">
        <v>6968.9</v>
      </c>
      <c r="AC76">
        <v>87853</v>
      </c>
      <c r="AD76" t="e">
        <f>IF(COUNTIF(#REF!,Orders!AC1008)&gt;0,"Returned","Not Returned")</f>
        <v>#REF!</v>
      </c>
      <c r="AE76" t="str">
        <f>TEXT(Table1[[#This Row],[Order Date]],"mmmm-yyy")</f>
        <v>January-2015</v>
      </c>
    </row>
    <row r="77" spans="1:31" ht="12.75" customHeight="1" x14ac:dyDescent="0.3">
      <c r="A77">
        <v>21383</v>
      </c>
      <c r="B77" t="s">
        <v>106</v>
      </c>
      <c r="C77">
        <v>0.05</v>
      </c>
      <c r="D77">
        <v>7.1</v>
      </c>
      <c r="E77">
        <v>6.05</v>
      </c>
      <c r="F77">
        <v>1828</v>
      </c>
      <c r="G77" t="str">
        <f>IF(COUNTIF(Table1[Customer ID],Table1[[#This Row],[Customer ID]])&gt;1,"Repeat Customer","One-Time Customer")</f>
        <v>Repeat Customer</v>
      </c>
      <c r="H77" t="s">
        <v>1821</v>
      </c>
      <c r="I77" t="s">
        <v>49</v>
      </c>
      <c r="J77" t="s">
        <v>28</v>
      </c>
      <c r="K77" t="s">
        <v>29</v>
      </c>
      <c r="L77" t="s">
        <v>109</v>
      </c>
      <c r="M77" t="s">
        <v>59</v>
      </c>
      <c r="N77" t="s">
        <v>651</v>
      </c>
      <c r="O77">
        <v>0.39</v>
      </c>
      <c r="P77">
        <f>Table1[[#This Row],[Profit]]/Table1[[#This Row],[Sales]]</f>
        <v>-1.0025349044459848</v>
      </c>
      <c r="Q77" t="s">
        <v>33</v>
      </c>
      <c r="R77" t="s">
        <v>61</v>
      </c>
      <c r="S77" t="s">
        <v>330</v>
      </c>
      <c r="T77" t="s">
        <v>1822</v>
      </c>
      <c r="U77">
        <v>50613</v>
      </c>
      <c r="V77">
        <v>42010</v>
      </c>
      <c r="W77" t="str">
        <f>TEXT(Table1[[#This Row],[Order Date]],"mmmm")</f>
        <v>January</v>
      </c>
      <c r="X77" t="str">
        <f>TEXT(Table1[[#This Row],[Order Date]],"yyyy")</f>
        <v>2015</v>
      </c>
      <c r="Y77">
        <v>42010</v>
      </c>
      <c r="Z77">
        <v>-101.24600000000001</v>
      </c>
      <c r="AA77">
        <v>14</v>
      </c>
      <c r="AB77">
        <v>100.99</v>
      </c>
      <c r="AC77">
        <v>86960</v>
      </c>
      <c r="AD77" t="e">
        <f>IF(COUNTIF(#REF!,Orders!AC1028)&gt;0,"Returned","Not Returned")</f>
        <v>#REF!</v>
      </c>
      <c r="AE77" t="str">
        <f>TEXT(Table1[[#This Row],[Order Date]],"mmmm-yyy")</f>
        <v>January-2015</v>
      </c>
    </row>
    <row r="78" spans="1:31" ht="12.75" customHeight="1" x14ac:dyDescent="0.3">
      <c r="A78">
        <v>21384</v>
      </c>
      <c r="B78" t="s">
        <v>106</v>
      </c>
      <c r="C78">
        <v>0.04</v>
      </c>
      <c r="D78">
        <v>20.95</v>
      </c>
      <c r="E78">
        <v>4</v>
      </c>
      <c r="F78">
        <v>1828</v>
      </c>
      <c r="G78" t="str">
        <f>IF(COUNTIF(Table1[Customer ID],Table1[[#This Row],[Customer ID]])&gt;1,"Repeat Customer","One-Time Customer")</f>
        <v>Repeat Customer</v>
      </c>
      <c r="H78" t="s">
        <v>1821</v>
      </c>
      <c r="I78" t="s">
        <v>49</v>
      </c>
      <c r="J78" t="s">
        <v>28</v>
      </c>
      <c r="K78" t="s">
        <v>77</v>
      </c>
      <c r="L78" t="s">
        <v>180</v>
      </c>
      <c r="M78" t="s">
        <v>59</v>
      </c>
      <c r="N78" t="s">
        <v>1591</v>
      </c>
      <c r="O78">
        <v>0.6</v>
      </c>
      <c r="P78">
        <f>Table1[[#This Row],[Profit]]/Table1[[#This Row],[Sales]]</f>
        <v>-1.3233844854286921E-2</v>
      </c>
      <c r="Q78" t="s">
        <v>33</v>
      </c>
      <c r="R78" t="s">
        <v>61</v>
      </c>
      <c r="S78" t="s">
        <v>330</v>
      </c>
      <c r="T78" t="s">
        <v>1822</v>
      </c>
      <c r="U78">
        <v>50613</v>
      </c>
      <c r="V78">
        <v>42010</v>
      </c>
      <c r="W78" t="str">
        <f>TEXT(Table1[[#This Row],[Order Date]],"mmmm")</f>
        <v>January</v>
      </c>
      <c r="X78" t="str">
        <f>TEXT(Table1[[#This Row],[Order Date]],"yyyy")</f>
        <v>2015</v>
      </c>
      <c r="Y78">
        <v>42015</v>
      </c>
      <c r="Z78">
        <v>-1.88</v>
      </c>
      <c r="AA78">
        <v>7</v>
      </c>
      <c r="AB78">
        <v>142.06</v>
      </c>
      <c r="AC78">
        <v>86960</v>
      </c>
      <c r="AD78" t="e">
        <f>IF(COUNTIF(#REF!,Orders!AC1029)&gt;0,"Returned","Not Returned")</f>
        <v>#REF!</v>
      </c>
      <c r="AE78" t="str">
        <f>TEXT(Table1[[#This Row],[Order Date]],"mmmm-yyy")</f>
        <v>January-2015</v>
      </c>
    </row>
    <row r="79" spans="1:31" ht="12.75" customHeight="1" x14ac:dyDescent="0.3">
      <c r="A79">
        <v>21385</v>
      </c>
      <c r="B79" t="s">
        <v>106</v>
      </c>
      <c r="C79">
        <v>0.05</v>
      </c>
      <c r="D79">
        <v>39.06</v>
      </c>
      <c r="E79">
        <v>10.55</v>
      </c>
      <c r="F79">
        <v>1829</v>
      </c>
      <c r="G79" t="str">
        <f>IF(COUNTIF(Table1[Customer ID],Table1[[#This Row],[Customer ID]])&gt;1,"Repeat Customer","One-Time Customer")</f>
        <v>Repeat Customer</v>
      </c>
      <c r="H79" t="s">
        <v>1823</v>
      </c>
      <c r="I79" t="s">
        <v>49</v>
      </c>
      <c r="J79" t="s">
        <v>28</v>
      </c>
      <c r="K79" t="s">
        <v>29</v>
      </c>
      <c r="L79" t="s">
        <v>109</v>
      </c>
      <c r="M79" t="s">
        <v>59</v>
      </c>
      <c r="N79" t="s">
        <v>1132</v>
      </c>
      <c r="O79">
        <v>0.37</v>
      </c>
      <c r="P79">
        <f>Table1[[#This Row],[Profit]]/Table1[[#This Row],[Sales]]</f>
        <v>0.69</v>
      </c>
      <c r="Q79" t="s">
        <v>33</v>
      </c>
      <c r="R79" t="s">
        <v>61</v>
      </c>
      <c r="S79" t="s">
        <v>330</v>
      </c>
      <c r="T79" t="s">
        <v>1824</v>
      </c>
      <c r="U79">
        <v>52402</v>
      </c>
      <c r="V79">
        <v>42010</v>
      </c>
      <c r="W79" t="str">
        <f>TEXT(Table1[[#This Row],[Order Date]],"mmmm")</f>
        <v>January</v>
      </c>
      <c r="X79" t="str">
        <f>TEXT(Table1[[#This Row],[Order Date]],"yyyy")</f>
        <v>2015</v>
      </c>
      <c r="Y79">
        <v>42017</v>
      </c>
      <c r="Z79">
        <v>250.98059999999998</v>
      </c>
      <c r="AA79">
        <v>9</v>
      </c>
      <c r="AB79">
        <v>363.74</v>
      </c>
      <c r="AC79">
        <v>86960</v>
      </c>
      <c r="AD79" t="e">
        <f>IF(COUNTIF(#REF!,Orders!AC1031)&gt;0,"Returned","Not Returned")</f>
        <v>#REF!</v>
      </c>
      <c r="AE79" t="str">
        <f>TEXT(Table1[[#This Row],[Order Date]],"mmmm-yyy")</f>
        <v>January-2015</v>
      </c>
    </row>
    <row r="80" spans="1:31" ht="12.75" customHeight="1" x14ac:dyDescent="0.3">
      <c r="A80">
        <v>21386</v>
      </c>
      <c r="B80" t="s">
        <v>106</v>
      </c>
      <c r="C80">
        <v>0.04</v>
      </c>
      <c r="D80">
        <v>3.52</v>
      </c>
      <c r="E80">
        <v>6.83</v>
      </c>
      <c r="F80">
        <v>1829</v>
      </c>
      <c r="G80" t="str">
        <f>IF(COUNTIF(Table1[Customer ID],Table1[[#This Row],[Customer ID]])&gt;1,"Repeat Customer","One-Time Customer")</f>
        <v>Repeat Customer</v>
      </c>
      <c r="H80" t="s">
        <v>1823</v>
      </c>
      <c r="I80" t="s">
        <v>49</v>
      </c>
      <c r="J80" t="s">
        <v>28</v>
      </c>
      <c r="K80" t="s">
        <v>29</v>
      </c>
      <c r="L80" t="s">
        <v>109</v>
      </c>
      <c r="M80" t="s">
        <v>59</v>
      </c>
      <c r="N80" t="s">
        <v>1825</v>
      </c>
      <c r="O80">
        <v>0.38</v>
      </c>
      <c r="P80">
        <f>Table1[[#This Row],[Profit]]/Table1[[#This Row],[Sales]]</f>
        <v>-3.6254237288135593</v>
      </c>
      <c r="Q80" t="s">
        <v>33</v>
      </c>
      <c r="R80" t="s">
        <v>61</v>
      </c>
      <c r="S80" t="s">
        <v>330</v>
      </c>
      <c r="T80" t="s">
        <v>1824</v>
      </c>
      <c r="U80">
        <v>52402</v>
      </c>
      <c r="V80">
        <v>42010</v>
      </c>
      <c r="W80" t="str">
        <f>TEXT(Table1[[#This Row],[Order Date]],"mmmm")</f>
        <v>January</v>
      </c>
      <c r="X80" t="str">
        <f>TEXT(Table1[[#This Row],[Order Date]],"yyyy")</f>
        <v>2015</v>
      </c>
      <c r="Y80">
        <v>42019</v>
      </c>
      <c r="Z80">
        <v>-57.753</v>
      </c>
      <c r="AA80">
        <v>4</v>
      </c>
      <c r="AB80">
        <v>15.93</v>
      </c>
      <c r="AC80">
        <v>86960</v>
      </c>
      <c r="AD80" t="e">
        <f>IF(COUNTIF(#REF!,Orders!AC1032)&gt;0,"Returned","Not Returned")</f>
        <v>#REF!</v>
      </c>
      <c r="AE80" t="str">
        <f>TEXT(Table1[[#This Row],[Order Date]],"mmmm-yyy")</f>
        <v>January-2015</v>
      </c>
    </row>
    <row r="81" spans="1:31" ht="12.75" customHeight="1" x14ac:dyDescent="0.3">
      <c r="A81">
        <v>21387</v>
      </c>
      <c r="B81" t="s">
        <v>106</v>
      </c>
      <c r="C81">
        <v>0.02</v>
      </c>
      <c r="D81">
        <v>15.51</v>
      </c>
      <c r="E81">
        <v>17.78</v>
      </c>
      <c r="F81">
        <v>1829</v>
      </c>
      <c r="G81" t="str">
        <f>IF(COUNTIF(Table1[Customer ID],Table1[[#This Row],[Customer ID]])&gt;1,"Repeat Customer","One-Time Customer")</f>
        <v>Repeat Customer</v>
      </c>
      <c r="H81" t="s">
        <v>1823</v>
      </c>
      <c r="I81" t="s">
        <v>49</v>
      </c>
      <c r="J81" t="s">
        <v>28</v>
      </c>
      <c r="K81" t="s">
        <v>29</v>
      </c>
      <c r="L81" t="s">
        <v>141</v>
      </c>
      <c r="M81" t="s">
        <v>59</v>
      </c>
      <c r="N81" t="s">
        <v>691</v>
      </c>
      <c r="O81">
        <v>0.59</v>
      </c>
      <c r="P81">
        <f>Table1[[#This Row],[Profit]]/Table1[[#This Row],[Sales]]</f>
        <v>-2.2542293233082704</v>
      </c>
      <c r="Q81" t="s">
        <v>33</v>
      </c>
      <c r="R81" t="s">
        <v>61</v>
      </c>
      <c r="S81" t="s">
        <v>330</v>
      </c>
      <c r="T81" t="s">
        <v>1824</v>
      </c>
      <c r="U81">
        <v>52402</v>
      </c>
      <c r="V81">
        <v>42010</v>
      </c>
      <c r="W81" t="str">
        <f>TEXT(Table1[[#This Row],[Order Date]],"mmmm")</f>
        <v>January</v>
      </c>
      <c r="X81" t="str">
        <f>TEXT(Table1[[#This Row],[Order Date]],"yyyy")</f>
        <v>2015</v>
      </c>
      <c r="Y81">
        <v>42017</v>
      </c>
      <c r="Z81">
        <v>-47.97</v>
      </c>
      <c r="AA81">
        <v>1</v>
      </c>
      <c r="AB81">
        <v>21.28</v>
      </c>
      <c r="AC81">
        <v>86960</v>
      </c>
      <c r="AD81" t="e">
        <f>IF(COUNTIF(#REF!,Orders!AC1033)&gt;0,"Returned","Not Returned")</f>
        <v>#REF!</v>
      </c>
      <c r="AE81" t="str">
        <f>TEXT(Table1[[#This Row],[Order Date]],"mmmm-yyy")</f>
        <v>January-2015</v>
      </c>
    </row>
    <row r="82" spans="1:31" ht="12.75" customHeight="1" x14ac:dyDescent="0.3">
      <c r="A82">
        <v>24793</v>
      </c>
      <c r="B82" t="s">
        <v>37</v>
      </c>
      <c r="C82">
        <v>0.01</v>
      </c>
      <c r="D82">
        <v>6.68</v>
      </c>
      <c r="E82">
        <v>4.91</v>
      </c>
      <c r="F82">
        <v>1950</v>
      </c>
      <c r="G82" t="str">
        <f>IF(COUNTIF(Table1[Customer ID],Table1[[#This Row],[Customer ID]])&gt;1,"Repeat Customer","One-Time Customer")</f>
        <v>One-Time Customer</v>
      </c>
      <c r="H82" t="s">
        <v>1902</v>
      </c>
      <c r="I82" t="s">
        <v>49</v>
      </c>
      <c r="J82" t="s">
        <v>58</v>
      </c>
      <c r="K82" t="s">
        <v>29</v>
      </c>
      <c r="L82" t="s">
        <v>93</v>
      </c>
      <c r="M82" t="s">
        <v>59</v>
      </c>
      <c r="N82" t="s">
        <v>1903</v>
      </c>
      <c r="O82">
        <v>0.37</v>
      </c>
      <c r="P82">
        <f>Table1[[#This Row],[Profit]]/Table1[[#This Row],[Sales]]</f>
        <v>-0.30335097001763667</v>
      </c>
      <c r="Q82" t="s">
        <v>33</v>
      </c>
      <c r="R82" t="s">
        <v>34</v>
      </c>
      <c r="S82" t="s">
        <v>82</v>
      </c>
      <c r="T82" t="s">
        <v>1904</v>
      </c>
      <c r="U82">
        <v>59750</v>
      </c>
      <c r="V82">
        <v>42010</v>
      </c>
      <c r="W82" t="str">
        <f>TEXT(Table1[[#This Row],[Order Date]],"mmmm")</f>
        <v>January</v>
      </c>
      <c r="X82" t="str">
        <f>TEXT(Table1[[#This Row],[Order Date]],"yyyy")</f>
        <v>2015</v>
      </c>
      <c r="Y82">
        <v>42012</v>
      </c>
      <c r="Z82">
        <v>-15.48</v>
      </c>
      <c r="AA82">
        <v>7</v>
      </c>
      <c r="AB82">
        <v>51.03</v>
      </c>
      <c r="AC82">
        <v>90414</v>
      </c>
      <c r="AD82" t="e">
        <f>IF(COUNTIF(#REF!,Orders!AC1078)&gt;0,"Returned","Not Returned")</f>
        <v>#REF!</v>
      </c>
      <c r="AE82" t="str">
        <f>TEXT(Table1[[#This Row],[Order Date]],"mmmm-yyy")</f>
        <v>January-2015</v>
      </c>
    </row>
    <row r="83" spans="1:31" ht="12.75" customHeight="1" x14ac:dyDescent="0.3">
      <c r="A83">
        <v>23795</v>
      </c>
      <c r="B83" t="s">
        <v>106</v>
      </c>
      <c r="C83">
        <v>0.05</v>
      </c>
      <c r="D83">
        <v>20.34</v>
      </c>
      <c r="E83">
        <v>35</v>
      </c>
      <c r="F83">
        <v>2146</v>
      </c>
      <c r="G83" t="str">
        <f>IF(COUNTIF(Table1[Customer ID],Table1[[#This Row],[Customer ID]])&gt;1,"Repeat Customer","One-Time Customer")</f>
        <v>One-Time Customer</v>
      </c>
      <c r="H83" t="s">
        <v>2057</v>
      </c>
      <c r="I83" t="s">
        <v>49</v>
      </c>
      <c r="J83" t="s">
        <v>28</v>
      </c>
      <c r="K83" t="s">
        <v>29</v>
      </c>
      <c r="L83" t="s">
        <v>141</v>
      </c>
      <c r="M83" t="s">
        <v>236</v>
      </c>
      <c r="N83" t="s">
        <v>375</v>
      </c>
      <c r="O83">
        <v>0.84</v>
      </c>
      <c r="P83">
        <f>Table1[[#This Row],[Profit]]/Table1[[#This Row],[Sales]]</f>
        <v>0.99539796303281769</v>
      </c>
      <c r="Q83" t="s">
        <v>33</v>
      </c>
      <c r="R83" t="s">
        <v>136</v>
      </c>
      <c r="S83" t="s">
        <v>137</v>
      </c>
      <c r="T83" t="s">
        <v>2054</v>
      </c>
      <c r="U83">
        <v>20151</v>
      </c>
      <c r="V83">
        <v>42010</v>
      </c>
      <c r="W83" t="str">
        <f>TEXT(Table1[[#This Row],[Order Date]],"mmmm")</f>
        <v>January</v>
      </c>
      <c r="X83" t="str">
        <f>TEXT(Table1[[#This Row],[Order Date]],"yyyy")</f>
        <v>2015</v>
      </c>
      <c r="Y83">
        <v>42014</v>
      </c>
      <c r="Z83">
        <v>52.775999999999996</v>
      </c>
      <c r="AA83">
        <v>2</v>
      </c>
      <c r="AB83">
        <v>53.02</v>
      </c>
      <c r="AC83">
        <v>87071</v>
      </c>
      <c r="AD83" t="e">
        <f>IF(COUNTIF(#REF!,Orders!AC1190)&gt;0,"Returned","Not Returned")</f>
        <v>#REF!</v>
      </c>
      <c r="AE83" t="str">
        <f>TEXT(Table1[[#This Row],[Order Date]],"mmmm-yyy")</f>
        <v>January-2015</v>
      </c>
    </row>
    <row r="84" spans="1:31" ht="12.75" customHeight="1" x14ac:dyDescent="0.3">
      <c r="A84">
        <v>21334</v>
      </c>
      <c r="B84" t="s">
        <v>37</v>
      </c>
      <c r="C84">
        <v>0</v>
      </c>
      <c r="D84">
        <v>42.98</v>
      </c>
      <c r="E84">
        <v>4.62</v>
      </c>
      <c r="F84">
        <v>2290</v>
      </c>
      <c r="G84" t="str">
        <f>IF(COUNTIF(Table1[Customer ID],Table1[[#This Row],[Customer ID]])&gt;1,"Repeat Customer","One-Time Customer")</f>
        <v>Repeat Customer</v>
      </c>
      <c r="H84" t="s">
        <v>2183</v>
      </c>
      <c r="I84" t="s">
        <v>49</v>
      </c>
      <c r="J84" t="s">
        <v>40</v>
      </c>
      <c r="K84" t="s">
        <v>29</v>
      </c>
      <c r="L84" t="s">
        <v>257</v>
      </c>
      <c r="M84" t="s">
        <v>59</v>
      </c>
      <c r="N84" t="s">
        <v>1888</v>
      </c>
      <c r="O84">
        <v>0.56000000000000005</v>
      </c>
      <c r="P84">
        <f>Table1[[#This Row],[Profit]]/Table1[[#This Row],[Sales]]</f>
        <v>0.69</v>
      </c>
      <c r="Q84" t="s">
        <v>33</v>
      </c>
      <c r="R84" t="s">
        <v>61</v>
      </c>
      <c r="S84" t="s">
        <v>62</v>
      </c>
      <c r="T84" t="s">
        <v>2184</v>
      </c>
      <c r="U84">
        <v>55433</v>
      </c>
      <c r="V84">
        <v>42010</v>
      </c>
      <c r="W84" t="str">
        <f>TEXT(Table1[[#This Row],[Order Date]],"mmmm")</f>
        <v>January</v>
      </c>
      <c r="X84" t="str">
        <f>TEXT(Table1[[#This Row],[Order Date]],"yyyy")</f>
        <v>2015</v>
      </c>
      <c r="Y84">
        <v>42012</v>
      </c>
      <c r="Z84">
        <v>385.30289999999997</v>
      </c>
      <c r="AA84">
        <v>12</v>
      </c>
      <c r="AB84">
        <v>558.41</v>
      </c>
      <c r="AC84">
        <v>88163</v>
      </c>
      <c r="AD84" t="e">
        <f>IF(COUNTIF(#REF!,Orders!AC1278)&gt;0,"Returned","Not Returned")</f>
        <v>#REF!</v>
      </c>
      <c r="AE84" t="str">
        <f>TEXT(Table1[[#This Row],[Order Date]],"mmmm-yyy")</f>
        <v>January-2015</v>
      </c>
    </row>
    <row r="85" spans="1:31" ht="12.75" customHeight="1" x14ac:dyDescent="0.3">
      <c r="A85">
        <v>21335</v>
      </c>
      <c r="B85" t="s">
        <v>37</v>
      </c>
      <c r="C85">
        <v>0.03</v>
      </c>
      <c r="D85">
        <v>21.78</v>
      </c>
      <c r="E85">
        <v>5.94</v>
      </c>
      <c r="F85">
        <v>2290</v>
      </c>
      <c r="G85" t="str">
        <f>IF(COUNTIF(Table1[Customer ID],Table1[[#This Row],[Customer ID]])&gt;1,"Repeat Customer","One-Time Customer")</f>
        <v>Repeat Customer</v>
      </c>
      <c r="H85" t="s">
        <v>2183</v>
      </c>
      <c r="I85" t="s">
        <v>49</v>
      </c>
      <c r="J85" t="s">
        <v>40</v>
      </c>
      <c r="K85" t="s">
        <v>29</v>
      </c>
      <c r="L85" t="s">
        <v>257</v>
      </c>
      <c r="M85" t="s">
        <v>86</v>
      </c>
      <c r="N85" t="s">
        <v>2185</v>
      </c>
      <c r="O85">
        <v>0.5</v>
      </c>
      <c r="P85">
        <f>Table1[[#This Row],[Profit]]/Table1[[#This Row],[Sales]]</f>
        <v>0.64502790986148428</v>
      </c>
      <c r="Q85" t="s">
        <v>33</v>
      </c>
      <c r="R85" t="s">
        <v>61</v>
      </c>
      <c r="S85" t="s">
        <v>62</v>
      </c>
      <c r="T85" t="s">
        <v>2184</v>
      </c>
      <c r="U85">
        <v>55433</v>
      </c>
      <c r="V85">
        <v>42010</v>
      </c>
      <c r="W85" t="str">
        <f>TEXT(Table1[[#This Row],[Order Date]],"mmmm")</f>
        <v>January</v>
      </c>
      <c r="X85" t="str">
        <f>TEXT(Table1[[#This Row],[Order Date]],"yyyy")</f>
        <v>2015</v>
      </c>
      <c r="Y85">
        <v>42012</v>
      </c>
      <c r="Z85">
        <v>187.2</v>
      </c>
      <c r="AA85">
        <v>13</v>
      </c>
      <c r="AB85">
        <v>290.22000000000003</v>
      </c>
      <c r="AC85">
        <v>88163</v>
      </c>
      <c r="AD85" t="e">
        <f>IF(COUNTIF(#REF!,Orders!AC1279)&gt;0,"Returned","Not Returned")</f>
        <v>#REF!</v>
      </c>
      <c r="AE85" t="str">
        <f>TEXT(Table1[[#This Row],[Order Date]],"mmmm-yyy")</f>
        <v>January-2015</v>
      </c>
    </row>
    <row r="86" spans="1:31" ht="12.75" customHeight="1" x14ac:dyDescent="0.3">
      <c r="A86">
        <v>20325</v>
      </c>
      <c r="B86" t="s">
        <v>47</v>
      </c>
      <c r="C86">
        <v>0.03</v>
      </c>
      <c r="D86">
        <v>2.1</v>
      </c>
      <c r="E86">
        <v>0.7</v>
      </c>
      <c r="F86">
        <v>2418</v>
      </c>
      <c r="G86" t="str">
        <f>IF(COUNTIF(Table1[Customer ID],Table1[[#This Row],[Customer ID]])&gt;1,"Repeat Customer","One-Time Customer")</f>
        <v>Repeat Customer</v>
      </c>
      <c r="H86" t="s">
        <v>2263</v>
      </c>
      <c r="I86" t="s">
        <v>49</v>
      </c>
      <c r="J86" t="s">
        <v>114</v>
      </c>
      <c r="K86" t="s">
        <v>29</v>
      </c>
      <c r="L86" t="s">
        <v>30</v>
      </c>
      <c r="M86" t="s">
        <v>31</v>
      </c>
      <c r="N86" t="s">
        <v>2264</v>
      </c>
      <c r="O86">
        <v>0.56999999999999995</v>
      </c>
      <c r="P86">
        <f>Table1[[#This Row],[Profit]]/Table1[[#This Row],[Sales]]</f>
        <v>-169.02591743119265</v>
      </c>
      <c r="Q86" t="s">
        <v>33</v>
      </c>
      <c r="R86" t="s">
        <v>136</v>
      </c>
      <c r="S86" t="s">
        <v>137</v>
      </c>
      <c r="T86" t="s">
        <v>2265</v>
      </c>
      <c r="U86">
        <v>23805</v>
      </c>
      <c r="V86">
        <v>42010</v>
      </c>
      <c r="W86" t="str">
        <f>TEXT(Table1[[#This Row],[Order Date]],"mmmm")</f>
        <v>January</v>
      </c>
      <c r="X86" t="str">
        <f>TEXT(Table1[[#This Row],[Order Date]],"yyyy")</f>
        <v>2015</v>
      </c>
      <c r="Y86">
        <v>42011</v>
      </c>
      <c r="Z86">
        <v>-1473.9059999999999</v>
      </c>
      <c r="AA86">
        <v>4</v>
      </c>
      <c r="AB86">
        <v>8.7200000000000006</v>
      </c>
      <c r="AC86">
        <v>86750</v>
      </c>
      <c r="AD86" t="e">
        <f>IF(COUNTIF(#REF!,Orders!AC1341)&gt;0,"Returned","Not Returned")</f>
        <v>#REF!</v>
      </c>
      <c r="AE86" t="str">
        <f>TEXT(Table1[[#This Row],[Order Date]],"mmmm-yyy")</f>
        <v>January-2015</v>
      </c>
    </row>
    <row r="87" spans="1:31" ht="12.75" customHeight="1" x14ac:dyDescent="0.3">
      <c r="A87">
        <v>20350</v>
      </c>
      <c r="B87" t="s">
        <v>37</v>
      </c>
      <c r="C87">
        <v>0.06</v>
      </c>
      <c r="D87">
        <v>1.7</v>
      </c>
      <c r="E87">
        <v>1.99</v>
      </c>
      <c r="F87">
        <v>3285</v>
      </c>
      <c r="G87" t="str">
        <f>IF(COUNTIF(Table1[Customer ID],Table1[[#This Row],[Customer ID]])&gt;1,"Repeat Customer","One-Time Customer")</f>
        <v>Repeat Customer</v>
      </c>
      <c r="H87" t="s">
        <v>2938</v>
      </c>
      <c r="I87" t="s">
        <v>49</v>
      </c>
      <c r="J87" t="s">
        <v>114</v>
      </c>
      <c r="K87" t="s">
        <v>77</v>
      </c>
      <c r="L87" t="s">
        <v>180</v>
      </c>
      <c r="M87" t="s">
        <v>51</v>
      </c>
      <c r="N87" t="s">
        <v>814</v>
      </c>
      <c r="O87">
        <v>0.51</v>
      </c>
      <c r="P87">
        <f>Table1[[#This Row],[Profit]]/Table1[[#This Row],[Sales]]</f>
        <v>6.5902222222222226</v>
      </c>
      <c r="Q87" t="s">
        <v>33</v>
      </c>
      <c r="R87" t="s">
        <v>136</v>
      </c>
      <c r="S87" t="s">
        <v>137</v>
      </c>
      <c r="T87" t="s">
        <v>2939</v>
      </c>
      <c r="U87">
        <v>20170</v>
      </c>
      <c r="V87">
        <v>42010</v>
      </c>
      <c r="W87" t="str">
        <f>TEXT(Table1[[#This Row],[Order Date]],"mmmm")</f>
        <v>January</v>
      </c>
      <c r="X87" t="str">
        <f>TEXT(Table1[[#This Row],[Order Date]],"yyyy")</f>
        <v>2015</v>
      </c>
      <c r="Y87">
        <v>42011</v>
      </c>
      <c r="Z87">
        <v>80.071200000000005</v>
      </c>
      <c r="AA87">
        <v>7</v>
      </c>
      <c r="AB87">
        <v>12.15</v>
      </c>
      <c r="AC87">
        <v>90750</v>
      </c>
      <c r="AD87" t="e">
        <f>IF(COUNTIF(#REF!,Orders!AC1879)&gt;0,"Returned","Not Returned")</f>
        <v>#REF!</v>
      </c>
      <c r="AE87" t="str">
        <f>TEXT(Table1[[#This Row],[Order Date]],"mmmm-yyy")</f>
        <v>January-2015</v>
      </c>
    </row>
    <row r="88" spans="1:31" ht="12.75" customHeight="1" x14ac:dyDescent="0.3">
      <c r="A88">
        <v>20351</v>
      </c>
      <c r="B88" t="s">
        <v>37</v>
      </c>
      <c r="C88">
        <v>0.01</v>
      </c>
      <c r="D88">
        <v>30.98</v>
      </c>
      <c r="E88">
        <v>5.09</v>
      </c>
      <c r="F88">
        <v>3285</v>
      </c>
      <c r="G88" t="str">
        <f>IF(COUNTIF(Table1[Customer ID],Table1[[#This Row],[Customer ID]])&gt;1,"Repeat Customer","One-Time Customer")</f>
        <v>Repeat Customer</v>
      </c>
      <c r="H88" t="s">
        <v>2938</v>
      </c>
      <c r="I88" t="s">
        <v>49</v>
      </c>
      <c r="J88" t="s">
        <v>114</v>
      </c>
      <c r="K88" t="s">
        <v>29</v>
      </c>
      <c r="L88" t="s">
        <v>93</v>
      </c>
      <c r="M88" t="s">
        <v>59</v>
      </c>
      <c r="N88" t="s">
        <v>2940</v>
      </c>
      <c r="O88">
        <v>0.4</v>
      </c>
      <c r="P88">
        <f>Table1[[#This Row],[Profit]]/Table1[[#This Row],[Sales]]</f>
        <v>3.1079883503224459</v>
      </c>
      <c r="Q88" t="s">
        <v>33</v>
      </c>
      <c r="R88" t="s">
        <v>136</v>
      </c>
      <c r="S88" t="s">
        <v>137</v>
      </c>
      <c r="T88" t="s">
        <v>2939</v>
      </c>
      <c r="U88">
        <v>20170</v>
      </c>
      <c r="V88">
        <v>42010</v>
      </c>
      <c r="W88" t="str">
        <f>TEXT(Table1[[#This Row],[Order Date]],"mmmm")</f>
        <v>January</v>
      </c>
      <c r="X88" t="str">
        <f>TEXT(Table1[[#This Row],[Order Date]],"yyyy")</f>
        <v>2015</v>
      </c>
      <c r="Y88">
        <v>42012</v>
      </c>
      <c r="Z88">
        <v>896.40599999999995</v>
      </c>
      <c r="AA88">
        <v>9</v>
      </c>
      <c r="AB88">
        <v>288.42</v>
      </c>
      <c r="AC88">
        <v>90750</v>
      </c>
      <c r="AD88" t="e">
        <f>IF(COUNTIF(#REF!,Orders!AC1880)&gt;0,"Returned","Not Returned")</f>
        <v>#REF!</v>
      </c>
      <c r="AE88" t="str">
        <f>TEXT(Table1[[#This Row],[Order Date]],"mmmm-yyy")</f>
        <v>January-2015</v>
      </c>
    </row>
    <row r="89" spans="1:31" ht="12.75" customHeight="1" x14ac:dyDescent="0.3">
      <c r="A89">
        <v>18947</v>
      </c>
      <c r="B89" t="s">
        <v>56</v>
      </c>
      <c r="C89">
        <v>7.0000000000000007E-2</v>
      </c>
      <c r="D89">
        <v>7.68</v>
      </c>
      <c r="E89">
        <v>6.16</v>
      </c>
      <c r="F89">
        <v>3347</v>
      </c>
      <c r="G89" t="str">
        <f>IF(COUNTIF(Table1[Customer ID],Table1[[#This Row],[Customer ID]])&gt;1,"Repeat Customer","One-Time Customer")</f>
        <v>Repeat Customer</v>
      </c>
      <c r="H89" t="s">
        <v>2977</v>
      </c>
      <c r="I89" t="s">
        <v>27</v>
      </c>
      <c r="J89" t="s">
        <v>114</v>
      </c>
      <c r="K89" t="s">
        <v>29</v>
      </c>
      <c r="L89" t="s">
        <v>109</v>
      </c>
      <c r="M89" t="s">
        <v>59</v>
      </c>
      <c r="N89" t="s">
        <v>2978</v>
      </c>
      <c r="O89">
        <v>0.35</v>
      </c>
      <c r="P89">
        <f>Table1[[#This Row],[Profit]]/Table1[[#This Row],[Sales]]</f>
        <v>5.6935472209670133</v>
      </c>
      <c r="Q89" t="s">
        <v>33</v>
      </c>
      <c r="R89" t="s">
        <v>136</v>
      </c>
      <c r="S89" t="s">
        <v>362</v>
      </c>
      <c r="T89" t="s">
        <v>2979</v>
      </c>
      <c r="U89">
        <v>33411</v>
      </c>
      <c r="V89">
        <v>42010</v>
      </c>
      <c r="W89" t="str">
        <f>TEXT(Table1[[#This Row],[Order Date]],"mmmm")</f>
        <v>January</v>
      </c>
      <c r="X89" t="str">
        <f>TEXT(Table1[[#This Row],[Order Date]],"yyyy")</f>
        <v>2015</v>
      </c>
      <c r="Y89">
        <v>42012</v>
      </c>
      <c r="Z89">
        <v>125.9982</v>
      </c>
      <c r="AA89">
        <v>1</v>
      </c>
      <c r="AB89">
        <v>22.13</v>
      </c>
      <c r="AC89">
        <v>89355</v>
      </c>
      <c r="AD89" t="e">
        <f>IF(COUNTIF(#REF!,Orders!AC1905)&gt;0,"Returned","Not Returned")</f>
        <v>#REF!</v>
      </c>
      <c r="AE89" t="str">
        <f>TEXT(Table1[[#This Row],[Order Date]],"mmmm-yyy")</f>
        <v>January-2015</v>
      </c>
    </row>
    <row r="90" spans="1:31" ht="12.75" customHeight="1" x14ac:dyDescent="0.3">
      <c r="A90">
        <v>18948</v>
      </c>
      <c r="B90" t="s">
        <v>56</v>
      </c>
      <c r="C90">
        <v>0.05</v>
      </c>
      <c r="D90">
        <v>6.64</v>
      </c>
      <c r="E90">
        <v>4.95</v>
      </c>
      <c r="F90">
        <v>3347</v>
      </c>
      <c r="G90" t="str">
        <f>IF(COUNTIF(Table1[Customer ID],Table1[[#This Row],[Customer ID]])&gt;1,"Repeat Customer","One-Time Customer")</f>
        <v>Repeat Customer</v>
      </c>
      <c r="H90" t="s">
        <v>2977</v>
      </c>
      <c r="I90" t="s">
        <v>27</v>
      </c>
      <c r="J90" t="s">
        <v>114</v>
      </c>
      <c r="K90" t="s">
        <v>41</v>
      </c>
      <c r="L90" t="s">
        <v>50</v>
      </c>
      <c r="M90" t="s">
        <v>51</v>
      </c>
      <c r="N90" t="s">
        <v>2951</v>
      </c>
      <c r="O90">
        <v>0.37</v>
      </c>
      <c r="P90">
        <f>Table1[[#This Row],[Profit]]/Table1[[#This Row],[Sales]]</f>
        <v>-2.7196136962247586</v>
      </c>
      <c r="Q90" t="s">
        <v>33</v>
      </c>
      <c r="R90" t="s">
        <v>136</v>
      </c>
      <c r="S90" t="s">
        <v>362</v>
      </c>
      <c r="T90" t="s">
        <v>2979</v>
      </c>
      <c r="U90">
        <v>33411</v>
      </c>
      <c r="V90">
        <v>42010</v>
      </c>
      <c r="W90" t="str">
        <f>TEXT(Table1[[#This Row],[Order Date]],"mmmm")</f>
        <v>January</v>
      </c>
      <c r="X90" t="str">
        <f>TEXT(Table1[[#This Row],[Order Date]],"yyyy")</f>
        <v>2015</v>
      </c>
      <c r="Y90">
        <v>42012</v>
      </c>
      <c r="Z90">
        <v>-92.929200000000009</v>
      </c>
      <c r="AA90">
        <v>5</v>
      </c>
      <c r="AB90">
        <v>34.17</v>
      </c>
      <c r="AC90">
        <v>89355</v>
      </c>
      <c r="AD90" t="e">
        <f>IF(COUNTIF(#REF!,Orders!AC1906)&gt;0,"Returned","Not Returned")</f>
        <v>#REF!</v>
      </c>
      <c r="AE90" t="str">
        <f>TEXT(Table1[[#This Row],[Order Date]],"mmmm-yyy")</f>
        <v>January-2015</v>
      </c>
    </row>
    <row r="91" spans="1:31" ht="12.75" customHeight="1" x14ac:dyDescent="0.3">
      <c r="A91">
        <v>20847</v>
      </c>
      <c r="B91" t="s">
        <v>25</v>
      </c>
      <c r="C91">
        <v>0.01</v>
      </c>
      <c r="D91">
        <v>2.84</v>
      </c>
      <c r="E91">
        <v>0.93</v>
      </c>
      <c r="F91">
        <v>3</v>
      </c>
      <c r="G91" t="str">
        <f>IF(COUNTIF(Table1[Customer ID],Table1[[#This Row],[Customer ID]])&gt;1,"Repeat Customer","One-Time Customer")</f>
        <v>One-Time Customer</v>
      </c>
      <c r="H91" t="s">
        <v>26</v>
      </c>
      <c r="I91" t="s">
        <v>27</v>
      </c>
      <c r="J91" t="s">
        <v>28</v>
      </c>
      <c r="K91" t="s">
        <v>29</v>
      </c>
      <c r="L91" t="s">
        <v>30</v>
      </c>
      <c r="M91" t="s">
        <v>31</v>
      </c>
      <c r="N91" t="s">
        <v>32</v>
      </c>
      <c r="O91">
        <v>0.54</v>
      </c>
      <c r="P91">
        <f>Table1[[#This Row],[Profit]]/Table1[[#This Row],[Sales]]</f>
        <v>0.35049961568024596</v>
      </c>
      <c r="Q91" t="s">
        <v>33</v>
      </c>
      <c r="R91" t="s">
        <v>34</v>
      </c>
      <c r="S91" t="s">
        <v>35</v>
      </c>
      <c r="T91" t="s">
        <v>36</v>
      </c>
      <c r="U91">
        <v>98221</v>
      </c>
      <c r="V91">
        <v>42011</v>
      </c>
      <c r="W91" t="str">
        <f>TEXT(Table1[[#This Row],[Order Date]],"mmmm")</f>
        <v>January</v>
      </c>
      <c r="X91" t="str">
        <f>TEXT(Table1[[#This Row],[Order Date]],"yyyy")</f>
        <v>2015</v>
      </c>
      <c r="Y91">
        <v>42012</v>
      </c>
      <c r="Z91">
        <v>4.5599999999999996</v>
      </c>
      <c r="AA91">
        <v>4</v>
      </c>
      <c r="AB91">
        <v>13.01</v>
      </c>
      <c r="AC91">
        <v>88522</v>
      </c>
      <c r="AD91" t="e">
        <f>IF(COUNTIF(#REF!,Orders!AC2)&gt;0,"Returned","Not Returned")</f>
        <v>#REF!</v>
      </c>
      <c r="AE91" t="str">
        <f>TEXT(Table1[[#This Row],[Order Date]],"mmmm-yyy")</f>
        <v>January-2015</v>
      </c>
    </row>
    <row r="92" spans="1:31" ht="12.75" customHeight="1" x14ac:dyDescent="0.3">
      <c r="A92">
        <v>25539</v>
      </c>
      <c r="B92" t="s">
        <v>47</v>
      </c>
      <c r="C92">
        <v>0.03</v>
      </c>
      <c r="D92">
        <v>14.2</v>
      </c>
      <c r="E92">
        <v>5.3</v>
      </c>
      <c r="F92">
        <v>619</v>
      </c>
      <c r="G92" t="str">
        <f>IF(COUNTIF(Table1[Customer ID],Table1[[#This Row],[Customer ID]])&gt;1,"Repeat Customer","One-Time Customer")</f>
        <v>One-Time Customer</v>
      </c>
      <c r="H92" t="s">
        <v>729</v>
      </c>
      <c r="I92" t="s">
        <v>49</v>
      </c>
      <c r="J92" t="s">
        <v>114</v>
      </c>
      <c r="K92" t="s">
        <v>41</v>
      </c>
      <c r="L92" t="s">
        <v>50</v>
      </c>
      <c r="M92" t="s">
        <v>31</v>
      </c>
      <c r="N92" t="s">
        <v>730</v>
      </c>
      <c r="O92">
        <v>0.46</v>
      </c>
      <c r="P92">
        <f>Table1[[#This Row],[Profit]]/Table1[[#This Row],[Sales]]</f>
        <v>0.51956500631129232</v>
      </c>
      <c r="Q92" t="s">
        <v>33</v>
      </c>
      <c r="R92" t="s">
        <v>61</v>
      </c>
      <c r="S92" t="s">
        <v>300</v>
      </c>
      <c r="T92" t="s">
        <v>731</v>
      </c>
      <c r="U92">
        <v>48195</v>
      </c>
      <c r="V92">
        <v>42011</v>
      </c>
      <c r="W92" t="str">
        <f>TEXT(Table1[[#This Row],[Order Date]],"mmmm")</f>
        <v>January</v>
      </c>
      <c r="X92" t="str">
        <f>TEXT(Table1[[#This Row],[Order Date]],"yyyy")</f>
        <v>2015</v>
      </c>
      <c r="Y92">
        <v>42012</v>
      </c>
      <c r="Z92">
        <v>107.02</v>
      </c>
      <c r="AA92">
        <v>14</v>
      </c>
      <c r="AB92">
        <v>205.98</v>
      </c>
      <c r="AC92">
        <v>88196</v>
      </c>
      <c r="AD92" t="e">
        <f>IF(COUNTIF(#REF!,Orders!AC336)&gt;0,"Returned","Not Returned")</f>
        <v>#REF!</v>
      </c>
      <c r="AE92" t="str">
        <f>TEXT(Table1[[#This Row],[Order Date]],"mmmm-yyy")</f>
        <v>January-2015</v>
      </c>
    </row>
    <row r="93" spans="1:31" ht="12.75" customHeight="1" x14ac:dyDescent="0.3">
      <c r="A93">
        <v>24199</v>
      </c>
      <c r="B93" t="s">
        <v>25</v>
      </c>
      <c r="C93">
        <v>0.08</v>
      </c>
      <c r="D93">
        <v>15.99</v>
      </c>
      <c r="E93">
        <v>13.18</v>
      </c>
      <c r="F93">
        <v>651</v>
      </c>
      <c r="G93" t="str">
        <f>IF(COUNTIF(Table1[Customer ID],Table1[[#This Row],[Customer ID]])&gt;1,"Repeat Customer","One-Time Customer")</f>
        <v>Repeat Customer</v>
      </c>
      <c r="H93" t="s">
        <v>767</v>
      </c>
      <c r="I93" t="s">
        <v>49</v>
      </c>
      <c r="J93" t="s">
        <v>114</v>
      </c>
      <c r="K93" t="s">
        <v>29</v>
      </c>
      <c r="L93" t="s">
        <v>109</v>
      </c>
      <c r="M93" t="s">
        <v>59</v>
      </c>
      <c r="N93" t="s">
        <v>638</v>
      </c>
      <c r="O93">
        <v>0.37</v>
      </c>
      <c r="P93">
        <f>Table1[[#This Row],[Profit]]/Table1[[#This Row],[Sales]]</f>
        <v>-1.2838671034160036</v>
      </c>
      <c r="Q93" t="s">
        <v>33</v>
      </c>
      <c r="R93" t="s">
        <v>34</v>
      </c>
      <c r="S93" t="s">
        <v>533</v>
      </c>
      <c r="T93" t="s">
        <v>768</v>
      </c>
      <c r="U93">
        <v>89115</v>
      </c>
      <c r="V93">
        <v>42011</v>
      </c>
      <c r="W93" t="str">
        <f>TEXT(Table1[[#This Row],[Order Date]],"mmmm")</f>
        <v>January</v>
      </c>
      <c r="X93" t="str">
        <f>TEXT(Table1[[#This Row],[Order Date]],"yyyy")</f>
        <v>2015</v>
      </c>
      <c r="Y93">
        <v>42012</v>
      </c>
      <c r="Z93">
        <v>-246.92615999999998</v>
      </c>
      <c r="AA93">
        <v>12</v>
      </c>
      <c r="AB93">
        <v>192.33</v>
      </c>
      <c r="AC93">
        <v>91575</v>
      </c>
      <c r="AD93" t="e">
        <f>IF(COUNTIF(#REF!,Orders!AC355)&gt;0,"Returned","Not Returned")</f>
        <v>#REF!</v>
      </c>
      <c r="AE93" t="str">
        <f>TEXT(Table1[[#This Row],[Order Date]],"mmmm-yyy")</f>
        <v>January-2015</v>
      </c>
    </row>
    <row r="94" spans="1:31" ht="12.75" customHeight="1" x14ac:dyDescent="0.3">
      <c r="A94">
        <v>20539</v>
      </c>
      <c r="B94" t="s">
        <v>56</v>
      </c>
      <c r="C94">
        <v>0.03</v>
      </c>
      <c r="D94">
        <v>73.98</v>
      </c>
      <c r="E94">
        <v>14.52</v>
      </c>
      <c r="F94">
        <v>1367</v>
      </c>
      <c r="G94" t="str">
        <f>IF(COUNTIF(Table1[Customer ID],Table1[[#This Row],[Customer ID]])&gt;1,"Repeat Customer","One-Time Customer")</f>
        <v>One-Time Customer</v>
      </c>
      <c r="H94" t="s">
        <v>1438</v>
      </c>
      <c r="I94" t="s">
        <v>49</v>
      </c>
      <c r="J94" t="s">
        <v>114</v>
      </c>
      <c r="K94" t="s">
        <v>77</v>
      </c>
      <c r="L94" t="s">
        <v>180</v>
      </c>
      <c r="M94" t="s">
        <v>59</v>
      </c>
      <c r="N94" t="s">
        <v>1140</v>
      </c>
      <c r="O94">
        <v>0.65</v>
      </c>
      <c r="P94">
        <f>Table1[[#This Row],[Profit]]/Table1[[#This Row],[Sales]]</f>
        <v>-4.1284687420906092</v>
      </c>
      <c r="Q94" t="s">
        <v>33</v>
      </c>
      <c r="R94" t="s">
        <v>61</v>
      </c>
      <c r="S94" t="s">
        <v>130</v>
      </c>
      <c r="T94" t="s">
        <v>1439</v>
      </c>
      <c r="U94">
        <v>79424</v>
      </c>
      <c r="V94">
        <v>42011</v>
      </c>
      <c r="W94" t="str">
        <f>TEXT(Table1[[#This Row],[Order Date]],"mmmm")</f>
        <v>January</v>
      </c>
      <c r="X94" t="str">
        <f>TEXT(Table1[[#This Row],[Order Date]],"yyyy")</f>
        <v>2015</v>
      </c>
      <c r="Y94">
        <v>42014</v>
      </c>
      <c r="Z94">
        <v>-326.23159999999996</v>
      </c>
      <c r="AA94">
        <v>1</v>
      </c>
      <c r="AB94">
        <v>79.02</v>
      </c>
      <c r="AC94">
        <v>90513</v>
      </c>
      <c r="AD94" t="e">
        <f>IF(COUNTIF(#REF!,Orders!AC779)&gt;0,"Returned","Not Returned")</f>
        <v>#REF!</v>
      </c>
      <c r="AE94" t="str">
        <f>TEXT(Table1[[#This Row],[Order Date]],"mmmm-yyy")</f>
        <v>January-2015</v>
      </c>
    </row>
    <row r="95" spans="1:31" ht="12.75" customHeight="1" x14ac:dyDescent="0.3">
      <c r="A95">
        <v>18450</v>
      </c>
      <c r="B95" t="s">
        <v>56</v>
      </c>
      <c r="C95">
        <v>0.05</v>
      </c>
      <c r="D95">
        <v>1.98</v>
      </c>
      <c r="E95">
        <v>4.7699999999999996</v>
      </c>
      <c r="F95">
        <v>1606</v>
      </c>
      <c r="G95" t="str">
        <f>IF(COUNTIF(Table1[Customer ID],Table1[[#This Row],[Customer ID]])&gt;1,"Repeat Customer","One-Time Customer")</f>
        <v>Repeat Customer</v>
      </c>
      <c r="H95" t="s">
        <v>1609</v>
      </c>
      <c r="I95" t="s">
        <v>49</v>
      </c>
      <c r="J95" t="s">
        <v>40</v>
      </c>
      <c r="K95" t="s">
        <v>29</v>
      </c>
      <c r="L95" t="s">
        <v>109</v>
      </c>
      <c r="M95" t="s">
        <v>59</v>
      </c>
      <c r="N95" t="s">
        <v>1610</v>
      </c>
      <c r="O95">
        <v>0.4</v>
      </c>
      <c r="P95">
        <f>Table1[[#This Row],[Profit]]/Table1[[#This Row],[Sales]]</f>
        <v>-4.0679376770538251</v>
      </c>
      <c r="Q95" t="s">
        <v>33</v>
      </c>
      <c r="R95" t="s">
        <v>53</v>
      </c>
      <c r="S95" t="s">
        <v>71</v>
      </c>
      <c r="T95" t="s">
        <v>1611</v>
      </c>
      <c r="U95">
        <v>11010</v>
      </c>
      <c r="V95">
        <v>42011</v>
      </c>
      <c r="W95" t="str">
        <f>TEXT(Table1[[#This Row],[Order Date]],"mmmm")</f>
        <v>January</v>
      </c>
      <c r="X95" t="str">
        <f>TEXT(Table1[[#This Row],[Order Date]],"yyyy")</f>
        <v>2015</v>
      </c>
      <c r="Y95">
        <v>42012</v>
      </c>
      <c r="Z95">
        <v>-14.359820000000001</v>
      </c>
      <c r="AA95">
        <v>1</v>
      </c>
      <c r="AB95">
        <v>3.53</v>
      </c>
      <c r="AC95">
        <v>87993</v>
      </c>
      <c r="AD95" t="e">
        <f>IF(COUNTIF(#REF!,Orders!AC888)&gt;0,"Returned","Not Returned")</f>
        <v>#REF!</v>
      </c>
      <c r="AE95" t="str">
        <f>TEXT(Table1[[#This Row],[Order Date]],"mmmm-yyy")</f>
        <v>January-2015</v>
      </c>
    </row>
    <row r="96" spans="1:31" ht="12.75" customHeight="1" x14ac:dyDescent="0.3">
      <c r="A96">
        <v>18451</v>
      </c>
      <c r="B96" t="s">
        <v>56</v>
      </c>
      <c r="C96">
        <v>7.0000000000000007E-2</v>
      </c>
      <c r="D96">
        <v>699.99</v>
      </c>
      <c r="E96">
        <v>24.49</v>
      </c>
      <c r="F96">
        <v>1606</v>
      </c>
      <c r="G96" t="str">
        <f>IF(COUNTIF(Table1[Customer ID],Table1[[#This Row],[Customer ID]])&gt;1,"Repeat Customer","One-Time Customer")</f>
        <v>Repeat Customer</v>
      </c>
      <c r="H96" t="s">
        <v>1609</v>
      </c>
      <c r="I96" t="s">
        <v>27</v>
      </c>
      <c r="J96" t="s">
        <v>40</v>
      </c>
      <c r="K96" t="s">
        <v>77</v>
      </c>
      <c r="L96" t="s">
        <v>587</v>
      </c>
      <c r="M96" t="s">
        <v>236</v>
      </c>
      <c r="N96" t="s">
        <v>588</v>
      </c>
      <c r="O96">
        <v>0.41</v>
      </c>
      <c r="P96">
        <f>Table1[[#This Row],[Profit]]/Table1[[#This Row],[Sales]]</f>
        <v>-4.0623267663043476</v>
      </c>
      <c r="Q96" t="s">
        <v>33</v>
      </c>
      <c r="R96" t="s">
        <v>53</v>
      </c>
      <c r="S96" t="s">
        <v>71</v>
      </c>
      <c r="T96" t="s">
        <v>1611</v>
      </c>
      <c r="U96">
        <v>11010</v>
      </c>
      <c r="V96">
        <v>42011</v>
      </c>
      <c r="W96" t="str">
        <f>TEXT(Table1[[#This Row],[Order Date]],"mmmm")</f>
        <v>January</v>
      </c>
      <c r="X96" t="str">
        <f>TEXT(Table1[[#This Row],[Order Date]],"yyyy")</f>
        <v>2015</v>
      </c>
      <c r="Y96">
        <v>42012</v>
      </c>
      <c r="Z96">
        <v>-2870.2775999999994</v>
      </c>
      <c r="AA96">
        <v>1</v>
      </c>
      <c r="AB96">
        <v>706.56</v>
      </c>
      <c r="AC96">
        <v>87993</v>
      </c>
      <c r="AD96" t="e">
        <f>IF(COUNTIF(#REF!,Orders!AC889)&gt;0,"Returned","Not Returned")</f>
        <v>#REF!</v>
      </c>
      <c r="AE96" t="str">
        <f>TEXT(Table1[[#This Row],[Order Date]],"mmmm-yyy")</f>
        <v>January-2015</v>
      </c>
    </row>
    <row r="97" spans="1:31" ht="12.75" customHeight="1" x14ac:dyDescent="0.3">
      <c r="A97">
        <v>18452</v>
      </c>
      <c r="B97" t="s">
        <v>56</v>
      </c>
      <c r="C97">
        <v>7.0000000000000007E-2</v>
      </c>
      <c r="D97">
        <v>6783.02</v>
      </c>
      <c r="E97">
        <v>24.49</v>
      </c>
      <c r="F97">
        <v>1606</v>
      </c>
      <c r="G97" t="str">
        <f>IF(COUNTIF(Table1[Customer ID],Table1[[#This Row],[Customer ID]])&gt;1,"Repeat Customer","One-Time Customer")</f>
        <v>Repeat Customer</v>
      </c>
      <c r="H97" t="s">
        <v>1609</v>
      </c>
      <c r="I97" t="s">
        <v>49</v>
      </c>
      <c r="J97" t="s">
        <v>40</v>
      </c>
      <c r="K97" t="s">
        <v>77</v>
      </c>
      <c r="L97" t="s">
        <v>85</v>
      </c>
      <c r="M97" t="s">
        <v>236</v>
      </c>
      <c r="N97" t="s">
        <v>1277</v>
      </c>
      <c r="O97">
        <v>0.39</v>
      </c>
      <c r="P97">
        <f>Table1[[#This Row],[Profit]]/Table1[[#This Row],[Sales]]</f>
        <v>5.9433872389978619E-3</v>
      </c>
      <c r="Q97" t="s">
        <v>33</v>
      </c>
      <c r="R97" t="s">
        <v>53</v>
      </c>
      <c r="S97" t="s">
        <v>71</v>
      </c>
      <c r="T97" t="s">
        <v>1611</v>
      </c>
      <c r="U97">
        <v>11010</v>
      </c>
      <c r="V97">
        <v>42011</v>
      </c>
      <c r="W97" t="str">
        <f>TEXT(Table1[[#This Row],[Order Date]],"mmmm")</f>
        <v>January</v>
      </c>
      <c r="X97" t="str">
        <f>TEXT(Table1[[#This Row],[Order Date]],"yyyy")</f>
        <v>2015</v>
      </c>
      <c r="Y97">
        <v>42012</v>
      </c>
      <c r="Z97">
        <v>77.983599999997679</v>
      </c>
      <c r="AA97">
        <v>2</v>
      </c>
      <c r="AB97">
        <v>13121.07</v>
      </c>
      <c r="AC97">
        <v>87993</v>
      </c>
      <c r="AD97" t="e">
        <f>IF(COUNTIF(#REF!,Orders!AC890)&gt;0,"Returned","Not Returned")</f>
        <v>#REF!</v>
      </c>
      <c r="AE97" t="str">
        <f>TEXT(Table1[[#This Row],[Order Date]],"mmmm-yyy")</f>
        <v>January-2015</v>
      </c>
    </row>
    <row r="98" spans="1:31" ht="12.75" customHeight="1" x14ac:dyDescent="0.3">
      <c r="A98">
        <v>19419</v>
      </c>
      <c r="B98" t="s">
        <v>106</v>
      </c>
      <c r="C98">
        <v>0.03</v>
      </c>
      <c r="D98">
        <v>5.08</v>
      </c>
      <c r="E98">
        <v>2.0299999999999998</v>
      </c>
      <c r="F98">
        <v>1781</v>
      </c>
      <c r="G98" t="str">
        <f>IF(COUNTIF(Table1[Customer ID],Table1[[#This Row],[Customer ID]])&gt;1,"Repeat Customer","One-Time Customer")</f>
        <v>Repeat Customer</v>
      </c>
      <c r="H98" t="s">
        <v>1789</v>
      </c>
      <c r="I98" t="s">
        <v>49</v>
      </c>
      <c r="J98" t="s">
        <v>40</v>
      </c>
      <c r="K98" t="s">
        <v>41</v>
      </c>
      <c r="L98" t="s">
        <v>50</v>
      </c>
      <c r="M98" t="s">
        <v>31</v>
      </c>
      <c r="N98" t="s">
        <v>1791</v>
      </c>
      <c r="O98">
        <v>0.51</v>
      </c>
      <c r="P98">
        <f>Table1[[#This Row],[Profit]]/Table1[[#This Row],[Sales]]</f>
        <v>0.69</v>
      </c>
      <c r="Q98" t="s">
        <v>33</v>
      </c>
      <c r="R98" t="s">
        <v>34</v>
      </c>
      <c r="S98" t="s">
        <v>45</v>
      </c>
      <c r="T98" t="s">
        <v>1790</v>
      </c>
      <c r="U98">
        <v>94070</v>
      </c>
      <c r="V98">
        <v>42011</v>
      </c>
      <c r="W98" t="str">
        <f>TEXT(Table1[[#This Row],[Order Date]],"mmmm")</f>
        <v>January</v>
      </c>
      <c r="X98" t="str">
        <f>TEXT(Table1[[#This Row],[Order Date]],"yyyy")</f>
        <v>2015</v>
      </c>
      <c r="Y98">
        <v>42016</v>
      </c>
      <c r="Z98">
        <v>15.1524</v>
      </c>
      <c r="AA98">
        <v>4</v>
      </c>
      <c r="AB98">
        <v>21.96</v>
      </c>
      <c r="AC98">
        <v>89858</v>
      </c>
      <c r="AD98" t="e">
        <f>IF(COUNTIF(#REF!,Orders!AC1005)&gt;0,"Returned","Not Returned")</f>
        <v>#REF!</v>
      </c>
      <c r="AE98" t="str">
        <f>TEXT(Table1[[#This Row],[Order Date]],"mmmm-yyy")</f>
        <v>January-2015</v>
      </c>
    </row>
    <row r="99" spans="1:31" ht="12.75" customHeight="1" x14ac:dyDescent="0.3">
      <c r="A99">
        <v>22540</v>
      </c>
      <c r="B99" t="s">
        <v>25</v>
      </c>
      <c r="C99">
        <v>7.0000000000000007E-2</v>
      </c>
      <c r="D99">
        <v>65.989999999999995</v>
      </c>
      <c r="E99">
        <v>5.99</v>
      </c>
      <c r="F99">
        <v>2630</v>
      </c>
      <c r="G99" t="str">
        <f>IF(COUNTIF(Table1[Customer ID],Table1[[#This Row],[Customer ID]])&gt;1,"Repeat Customer","One-Time Customer")</f>
        <v>Repeat Customer</v>
      </c>
      <c r="H99" t="s">
        <v>2450</v>
      </c>
      <c r="I99" t="s">
        <v>49</v>
      </c>
      <c r="J99" t="s">
        <v>58</v>
      </c>
      <c r="K99" t="s">
        <v>77</v>
      </c>
      <c r="L99" t="s">
        <v>78</v>
      </c>
      <c r="M99" t="s">
        <v>59</v>
      </c>
      <c r="N99" t="s">
        <v>2452</v>
      </c>
      <c r="O99">
        <v>0.57999999999999996</v>
      </c>
      <c r="P99">
        <f>Table1[[#This Row],[Profit]]/Table1[[#This Row],[Sales]]</f>
        <v>-0.83991648059863611</v>
      </c>
      <c r="Q99" t="s">
        <v>33</v>
      </c>
      <c r="R99" t="s">
        <v>61</v>
      </c>
      <c r="S99" t="s">
        <v>304</v>
      </c>
      <c r="T99" t="s">
        <v>2451</v>
      </c>
      <c r="U99">
        <v>73071</v>
      </c>
      <c r="V99">
        <v>42011</v>
      </c>
      <c r="W99" t="str">
        <f>TEXT(Table1[[#This Row],[Order Date]],"mmmm")</f>
        <v>January</v>
      </c>
      <c r="X99" t="str">
        <f>TEXT(Table1[[#This Row],[Order Date]],"yyyy")</f>
        <v>2015</v>
      </c>
      <c r="Y99">
        <v>42012</v>
      </c>
      <c r="Z99">
        <v>-139.18256</v>
      </c>
      <c r="AA99">
        <v>3</v>
      </c>
      <c r="AB99">
        <v>165.71</v>
      </c>
      <c r="AC99">
        <v>85915</v>
      </c>
      <c r="AD99" t="e">
        <f>IF(COUNTIF(#REF!,Orders!AC1497)&gt;0,"Returned","Not Returned")</f>
        <v>#REF!</v>
      </c>
      <c r="AE99" t="str">
        <f>TEXT(Table1[[#This Row],[Order Date]],"mmmm-yyy")</f>
        <v>January-2015</v>
      </c>
    </row>
    <row r="100" spans="1:31" ht="12.75" customHeight="1" x14ac:dyDescent="0.3">
      <c r="A100">
        <v>19739</v>
      </c>
      <c r="B100" t="s">
        <v>56</v>
      </c>
      <c r="C100">
        <v>0</v>
      </c>
      <c r="D100">
        <v>137.47999999999999</v>
      </c>
      <c r="E100">
        <v>32.18</v>
      </c>
      <c r="F100">
        <v>3076</v>
      </c>
      <c r="G100" t="str">
        <f>IF(COUNTIF(Table1[Customer ID],Table1[[#This Row],[Customer ID]])&gt;1,"Repeat Customer","One-Time Customer")</f>
        <v>One-Time Customer</v>
      </c>
      <c r="H100" t="s">
        <v>2771</v>
      </c>
      <c r="I100" t="s">
        <v>39</v>
      </c>
      <c r="J100" t="s">
        <v>58</v>
      </c>
      <c r="K100" t="s">
        <v>41</v>
      </c>
      <c r="L100" t="s">
        <v>191</v>
      </c>
      <c r="M100" t="s">
        <v>121</v>
      </c>
      <c r="N100" t="s">
        <v>2772</v>
      </c>
      <c r="O100">
        <v>0.78</v>
      </c>
      <c r="P100">
        <f>Table1[[#This Row],[Profit]]/Table1[[#This Row],[Sales]]</f>
        <v>-0.68498736310025277</v>
      </c>
      <c r="Q100" t="s">
        <v>33</v>
      </c>
      <c r="R100" t="s">
        <v>53</v>
      </c>
      <c r="S100" t="s">
        <v>154</v>
      </c>
      <c r="T100" t="s">
        <v>2773</v>
      </c>
      <c r="U100">
        <v>44224</v>
      </c>
      <c r="V100">
        <v>42011</v>
      </c>
      <c r="W100" t="str">
        <f>TEXT(Table1[[#This Row],[Order Date]],"mmmm")</f>
        <v>January</v>
      </c>
      <c r="X100" t="str">
        <f>TEXT(Table1[[#This Row],[Order Date]],"yyyy")</f>
        <v>2015</v>
      </c>
      <c r="Y100">
        <v>42012</v>
      </c>
      <c r="Z100">
        <v>-203.27</v>
      </c>
      <c r="AA100">
        <v>2</v>
      </c>
      <c r="AB100">
        <v>296.75</v>
      </c>
      <c r="AC100">
        <v>88241</v>
      </c>
      <c r="AD100" t="e">
        <f>IF(COUNTIF(#REF!,Orders!AC1742)&gt;0,"Returned","Not Returned")</f>
        <v>#REF!</v>
      </c>
      <c r="AE100" t="str">
        <f>TEXT(Table1[[#This Row],[Order Date]],"mmmm-yyy")</f>
        <v>January-2015</v>
      </c>
    </row>
    <row r="101" spans="1:31" ht="12.75" customHeight="1" x14ac:dyDescent="0.3">
      <c r="A101">
        <v>1739</v>
      </c>
      <c r="B101" t="s">
        <v>56</v>
      </c>
      <c r="C101">
        <v>0</v>
      </c>
      <c r="D101">
        <v>137.47999999999999</v>
      </c>
      <c r="E101">
        <v>32.18</v>
      </c>
      <c r="F101">
        <v>3079</v>
      </c>
      <c r="G101" t="str">
        <f>IF(COUNTIF(Table1[Customer ID],Table1[[#This Row],[Customer ID]])&gt;1,"Repeat Customer","One-Time Customer")</f>
        <v>Repeat Customer</v>
      </c>
      <c r="H101" t="s">
        <v>2779</v>
      </c>
      <c r="I101" t="s">
        <v>39</v>
      </c>
      <c r="J101" t="s">
        <v>58</v>
      </c>
      <c r="K101" t="s">
        <v>41</v>
      </c>
      <c r="L101" t="s">
        <v>191</v>
      </c>
      <c r="M101" t="s">
        <v>121</v>
      </c>
      <c r="N101" t="s">
        <v>2772</v>
      </c>
      <c r="O101">
        <v>0.78</v>
      </c>
      <c r="P101">
        <f>Table1[[#This Row],[Profit]]/Table1[[#This Row],[Sales]]</f>
        <v>-0.13699654930716559</v>
      </c>
      <c r="Q101" t="s">
        <v>33</v>
      </c>
      <c r="R101" t="s">
        <v>53</v>
      </c>
      <c r="S101" t="s">
        <v>234</v>
      </c>
      <c r="T101" t="s">
        <v>1319</v>
      </c>
      <c r="U101">
        <v>19112</v>
      </c>
      <c r="V101">
        <v>42011</v>
      </c>
      <c r="W101" t="str">
        <f>TEXT(Table1[[#This Row],[Order Date]],"mmmm")</f>
        <v>January</v>
      </c>
      <c r="X101" t="str">
        <f>TEXT(Table1[[#This Row],[Order Date]],"yyyy")</f>
        <v>2015</v>
      </c>
      <c r="Y101">
        <v>42012</v>
      </c>
      <c r="Z101">
        <v>-203.27</v>
      </c>
      <c r="AA101">
        <v>10</v>
      </c>
      <c r="AB101">
        <v>1483.76</v>
      </c>
      <c r="AC101">
        <v>12480</v>
      </c>
      <c r="AD101" t="e">
        <f>IF(COUNTIF(#REF!,Orders!AC1751)&gt;0,"Returned","Not Returned")</f>
        <v>#REF!</v>
      </c>
      <c r="AE101" t="str">
        <f>TEXT(Table1[[#This Row],[Order Date]],"mmmm-yyy")</f>
        <v>January-2015</v>
      </c>
    </row>
    <row r="102" spans="1:31" ht="12.75" customHeight="1" x14ac:dyDescent="0.3">
      <c r="A102">
        <v>23764</v>
      </c>
      <c r="B102" t="s">
        <v>106</v>
      </c>
      <c r="C102">
        <v>0.02</v>
      </c>
      <c r="D102">
        <v>7.1</v>
      </c>
      <c r="E102">
        <v>6.05</v>
      </c>
      <c r="F102">
        <v>3123</v>
      </c>
      <c r="G102" t="str">
        <f>IF(COUNTIF(Table1[Customer ID],Table1[[#This Row],[Customer ID]])&gt;1,"Repeat Customer","One-Time Customer")</f>
        <v>One-Time Customer</v>
      </c>
      <c r="H102" t="s">
        <v>2809</v>
      </c>
      <c r="I102" t="s">
        <v>49</v>
      </c>
      <c r="J102" t="s">
        <v>40</v>
      </c>
      <c r="K102" t="s">
        <v>29</v>
      </c>
      <c r="L102" t="s">
        <v>109</v>
      </c>
      <c r="M102" t="s">
        <v>59</v>
      </c>
      <c r="N102" t="s">
        <v>651</v>
      </c>
      <c r="O102">
        <v>0.39</v>
      </c>
      <c r="P102">
        <f>Table1[[#This Row],[Profit]]/Table1[[#This Row],[Sales]]</f>
        <v>-0.79471544715447151</v>
      </c>
      <c r="Q102" t="s">
        <v>33</v>
      </c>
      <c r="R102" t="s">
        <v>61</v>
      </c>
      <c r="S102" t="s">
        <v>178</v>
      </c>
      <c r="T102" t="s">
        <v>2810</v>
      </c>
      <c r="U102">
        <v>60160</v>
      </c>
      <c r="V102">
        <v>42011</v>
      </c>
      <c r="W102" t="str">
        <f>TEXT(Table1[[#This Row],[Order Date]],"mmmm")</f>
        <v>January</v>
      </c>
      <c r="X102" t="str">
        <f>TEXT(Table1[[#This Row],[Order Date]],"yyyy")</f>
        <v>2015</v>
      </c>
      <c r="Y102">
        <v>42013</v>
      </c>
      <c r="Z102">
        <v>-48.875</v>
      </c>
      <c r="AA102">
        <v>8</v>
      </c>
      <c r="AB102">
        <v>61.5</v>
      </c>
      <c r="AC102">
        <v>87287</v>
      </c>
      <c r="AD102" t="e">
        <f>IF(COUNTIF(#REF!,Orders!AC1778)&gt;0,"Returned","Not Returned")</f>
        <v>#REF!</v>
      </c>
      <c r="AE102" t="str">
        <f>TEXT(Table1[[#This Row],[Order Date]],"mmmm-yyy")</f>
        <v>January-2015</v>
      </c>
    </row>
    <row r="103" spans="1:31" ht="12.75" customHeight="1" x14ac:dyDescent="0.3">
      <c r="A103">
        <v>23198</v>
      </c>
      <c r="B103" t="s">
        <v>106</v>
      </c>
      <c r="C103">
        <v>0.04</v>
      </c>
      <c r="D103">
        <v>33.89</v>
      </c>
      <c r="E103">
        <v>5.0999999999999996</v>
      </c>
      <c r="F103">
        <v>3303</v>
      </c>
      <c r="G103" t="str">
        <f>IF(COUNTIF(Table1[Customer ID],Table1[[#This Row],[Customer ID]])&gt;1,"Repeat Customer","One-Time Customer")</f>
        <v>One-Time Customer</v>
      </c>
      <c r="H103" t="s">
        <v>2943</v>
      </c>
      <c r="I103" t="s">
        <v>49</v>
      </c>
      <c r="J103" t="s">
        <v>40</v>
      </c>
      <c r="K103" t="s">
        <v>29</v>
      </c>
      <c r="L103" t="s">
        <v>141</v>
      </c>
      <c r="M103" t="s">
        <v>59</v>
      </c>
      <c r="N103" t="s">
        <v>2792</v>
      </c>
      <c r="O103">
        <v>0.6</v>
      </c>
      <c r="P103">
        <f>Table1[[#This Row],[Profit]]/Table1[[#This Row],[Sales]]</f>
        <v>0.34228468899521525</v>
      </c>
      <c r="Q103" t="s">
        <v>33</v>
      </c>
      <c r="R103" t="s">
        <v>136</v>
      </c>
      <c r="S103" t="s">
        <v>362</v>
      </c>
      <c r="T103" t="s">
        <v>2944</v>
      </c>
      <c r="U103">
        <v>33461</v>
      </c>
      <c r="V103">
        <v>42011</v>
      </c>
      <c r="W103" t="str">
        <f>TEXT(Table1[[#This Row],[Order Date]],"mmmm")</f>
        <v>January</v>
      </c>
      <c r="X103" t="str">
        <f>TEXT(Table1[[#This Row],[Order Date]],"yyyy")</f>
        <v>2015</v>
      </c>
      <c r="Y103">
        <v>42016</v>
      </c>
      <c r="Z103">
        <v>68.675999999999988</v>
      </c>
      <c r="AA103">
        <v>6</v>
      </c>
      <c r="AB103">
        <v>200.64</v>
      </c>
      <c r="AC103">
        <v>87795</v>
      </c>
      <c r="AD103" t="e">
        <f>IF(COUNTIF(#REF!,Orders!AC1882)&gt;0,"Returned","Not Returned")</f>
        <v>#REF!</v>
      </c>
      <c r="AE103" t="str">
        <f>TEXT(Table1[[#This Row],[Order Date]],"mmmm-yyy")</f>
        <v>January-2015</v>
      </c>
    </row>
    <row r="104" spans="1:31" ht="12.75" customHeight="1" x14ac:dyDescent="0.3">
      <c r="A104">
        <v>22234</v>
      </c>
      <c r="B104" t="s">
        <v>37</v>
      </c>
      <c r="C104">
        <v>7.0000000000000007E-2</v>
      </c>
      <c r="D104">
        <v>14.56</v>
      </c>
      <c r="E104">
        <v>3.5</v>
      </c>
      <c r="F104">
        <v>2099</v>
      </c>
      <c r="G104" t="str">
        <f>IF(COUNTIF(Table1[Customer ID],Table1[[#This Row],[Customer ID]])&gt;1,"Repeat Customer","One-Time Customer")</f>
        <v>One-Time Customer</v>
      </c>
      <c r="H104" t="s">
        <v>2016</v>
      </c>
      <c r="I104" t="s">
        <v>49</v>
      </c>
      <c r="J104" t="s">
        <v>40</v>
      </c>
      <c r="K104" t="s">
        <v>29</v>
      </c>
      <c r="L104" t="s">
        <v>257</v>
      </c>
      <c r="M104" t="s">
        <v>59</v>
      </c>
      <c r="N104" t="s">
        <v>905</v>
      </c>
      <c r="O104">
        <v>0.57999999999999996</v>
      </c>
      <c r="P104">
        <f>Table1[[#This Row],[Profit]]/Table1[[#This Row],[Sales]]</f>
        <v>-0.53821964771249564</v>
      </c>
      <c r="Q104" t="s">
        <v>33</v>
      </c>
      <c r="R104" t="s">
        <v>136</v>
      </c>
      <c r="S104" t="s">
        <v>932</v>
      </c>
      <c r="T104" t="s">
        <v>2017</v>
      </c>
      <c r="U104">
        <v>29577</v>
      </c>
      <c r="V104">
        <v>42012</v>
      </c>
      <c r="W104" t="str">
        <f>TEXT(Table1[[#This Row],[Order Date]],"mmmm")</f>
        <v>January</v>
      </c>
      <c r="X104" t="str">
        <f>TEXT(Table1[[#This Row],[Order Date]],"yyyy")</f>
        <v>2015</v>
      </c>
      <c r="Y104">
        <v>42013</v>
      </c>
      <c r="Z104">
        <v>-45.528000000000006</v>
      </c>
      <c r="AA104">
        <v>6</v>
      </c>
      <c r="AB104">
        <v>84.59</v>
      </c>
      <c r="AC104">
        <v>87888</v>
      </c>
      <c r="AD104" t="e">
        <f>IF(COUNTIF(#REF!,Orders!AC1164)&gt;0,"Returned","Not Returned")</f>
        <v>#REF!</v>
      </c>
      <c r="AE104" t="str">
        <f>TEXT(Table1[[#This Row],[Order Date]],"mmmm-yyy")</f>
        <v>January-2015</v>
      </c>
    </row>
    <row r="105" spans="1:31" ht="12.75" customHeight="1" x14ac:dyDescent="0.3">
      <c r="A105">
        <v>23265</v>
      </c>
      <c r="B105" t="s">
        <v>106</v>
      </c>
      <c r="C105">
        <v>0.02</v>
      </c>
      <c r="D105">
        <v>5.81</v>
      </c>
      <c r="E105">
        <v>8.49</v>
      </c>
      <c r="F105">
        <v>2508</v>
      </c>
      <c r="G105" t="str">
        <f>IF(COUNTIF(Table1[Customer ID],Table1[[#This Row],[Customer ID]])&gt;1,"Repeat Customer","One-Time Customer")</f>
        <v>One-Time Customer</v>
      </c>
      <c r="H105" t="s">
        <v>2355</v>
      </c>
      <c r="I105" t="s">
        <v>49</v>
      </c>
      <c r="J105" t="s">
        <v>40</v>
      </c>
      <c r="K105" t="s">
        <v>29</v>
      </c>
      <c r="L105" t="s">
        <v>109</v>
      </c>
      <c r="M105" t="s">
        <v>59</v>
      </c>
      <c r="N105" t="s">
        <v>325</v>
      </c>
      <c r="O105">
        <v>0.39</v>
      </c>
      <c r="P105">
        <f>Table1[[#This Row],[Profit]]/Table1[[#This Row],[Sales]]</f>
        <v>-3.2397266729500473</v>
      </c>
      <c r="Q105" t="s">
        <v>33</v>
      </c>
      <c r="R105" t="s">
        <v>53</v>
      </c>
      <c r="S105" t="s">
        <v>188</v>
      </c>
      <c r="T105" t="s">
        <v>433</v>
      </c>
      <c r="U105">
        <v>4073</v>
      </c>
      <c r="V105">
        <v>42012</v>
      </c>
      <c r="W105" t="str">
        <f>TEXT(Table1[[#This Row],[Order Date]],"mmmm")</f>
        <v>January</v>
      </c>
      <c r="X105" t="str">
        <f>TEXT(Table1[[#This Row],[Order Date]],"yyyy")</f>
        <v>2015</v>
      </c>
      <c r="Y105">
        <v>42016</v>
      </c>
      <c r="Z105">
        <v>-137.494</v>
      </c>
      <c r="AA105">
        <v>7</v>
      </c>
      <c r="AB105">
        <v>42.44</v>
      </c>
      <c r="AC105">
        <v>87031</v>
      </c>
      <c r="AD105" t="e">
        <f>IF(COUNTIF(#REF!,Orders!AC1421)&gt;0,"Returned","Not Returned")</f>
        <v>#REF!</v>
      </c>
      <c r="AE105" t="str">
        <f>TEXT(Table1[[#This Row],[Order Date]],"mmmm-yyy")</f>
        <v>January-2015</v>
      </c>
    </row>
    <row r="106" spans="1:31" ht="12.75" customHeight="1" x14ac:dyDescent="0.3">
      <c r="A106">
        <v>18998</v>
      </c>
      <c r="B106" t="s">
        <v>25</v>
      </c>
      <c r="C106">
        <v>0.03</v>
      </c>
      <c r="D106">
        <v>896.99</v>
      </c>
      <c r="E106">
        <v>19.989999999999998</v>
      </c>
      <c r="F106">
        <v>2868</v>
      </c>
      <c r="G106" t="str">
        <f>IF(COUNTIF(Table1[Customer ID],Table1[[#This Row],[Customer ID]])&gt;1,"Repeat Customer","One-Time Customer")</f>
        <v>Repeat Customer</v>
      </c>
      <c r="H106" t="s">
        <v>2619</v>
      </c>
      <c r="I106" t="s">
        <v>49</v>
      </c>
      <c r="J106" t="s">
        <v>28</v>
      </c>
      <c r="K106" t="s">
        <v>29</v>
      </c>
      <c r="L106" t="s">
        <v>109</v>
      </c>
      <c r="M106" t="s">
        <v>59</v>
      </c>
      <c r="N106" t="s">
        <v>159</v>
      </c>
      <c r="O106">
        <v>0.38</v>
      </c>
      <c r="P106">
        <f>Table1[[#This Row],[Profit]]/Table1[[#This Row],[Sales]]</f>
        <v>0.69</v>
      </c>
      <c r="Q106" t="s">
        <v>33</v>
      </c>
      <c r="R106" t="s">
        <v>34</v>
      </c>
      <c r="S106" t="s">
        <v>35</v>
      </c>
      <c r="T106" t="s">
        <v>2620</v>
      </c>
      <c r="U106">
        <v>98026</v>
      </c>
      <c r="V106">
        <v>42012</v>
      </c>
      <c r="W106" t="str">
        <f>TEXT(Table1[[#This Row],[Order Date]],"mmmm")</f>
        <v>January</v>
      </c>
      <c r="X106" t="str">
        <f>TEXT(Table1[[#This Row],[Order Date]],"yyyy")</f>
        <v>2015</v>
      </c>
      <c r="Y106">
        <v>42014</v>
      </c>
      <c r="Z106">
        <v>3602.1311999999994</v>
      </c>
      <c r="AA106">
        <v>6</v>
      </c>
      <c r="AB106">
        <v>5220.4799999999996</v>
      </c>
      <c r="AC106">
        <v>85826</v>
      </c>
      <c r="AD106" t="e">
        <f>IF(COUNTIF(#REF!,Orders!AC1618)&gt;0,"Returned","Not Returned")</f>
        <v>#REF!</v>
      </c>
      <c r="AE106" t="str">
        <f>TEXT(Table1[[#This Row],[Order Date]],"mmmm-yyy")</f>
        <v>January-2015</v>
      </c>
    </row>
    <row r="107" spans="1:31" ht="12.75" customHeight="1" x14ac:dyDescent="0.3">
      <c r="A107">
        <v>18611</v>
      </c>
      <c r="B107" t="s">
        <v>25</v>
      </c>
      <c r="C107">
        <v>7.0000000000000007E-2</v>
      </c>
      <c r="D107">
        <v>4.13</v>
      </c>
      <c r="E107">
        <v>0.99</v>
      </c>
      <c r="F107">
        <v>2908</v>
      </c>
      <c r="G107" t="str">
        <f>IF(COUNTIF(Table1[Customer ID],Table1[[#This Row],[Customer ID]])&gt;1,"Repeat Customer","One-Time Customer")</f>
        <v>Repeat Customer</v>
      </c>
      <c r="H107" t="s">
        <v>2655</v>
      </c>
      <c r="I107" t="s">
        <v>49</v>
      </c>
      <c r="J107" t="s">
        <v>40</v>
      </c>
      <c r="K107" t="s">
        <v>29</v>
      </c>
      <c r="L107" t="s">
        <v>134</v>
      </c>
      <c r="M107" t="s">
        <v>59</v>
      </c>
      <c r="N107" t="s">
        <v>1420</v>
      </c>
      <c r="O107">
        <v>0.39</v>
      </c>
      <c r="P107">
        <f>Table1[[#This Row],[Profit]]/Table1[[#This Row],[Sales]]</f>
        <v>0.68196639701306772</v>
      </c>
      <c r="Q107" t="s">
        <v>33</v>
      </c>
      <c r="R107" t="s">
        <v>53</v>
      </c>
      <c r="S107" t="s">
        <v>154</v>
      </c>
      <c r="T107" t="s">
        <v>2656</v>
      </c>
      <c r="U107">
        <v>44125</v>
      </c>
      <c r="V107">
        <v>42012</v>
      </c>
      <c r="W107" t="str">
        <f>TEXT(Table1[[#This Row],[Order Date]],"mmmm")</f>
        <v>January</v>
      </c>
      <c r="X107" t="str">
        <f>TEXT(Table1[[#This Row],[Order Date]],"yyyy")</f>
        <v>2015</v>
      </c>
      <c r="Y107">
        <v>42012</v>
      </c>
      <c r="Z107">
        <v>10.959199999999999</v>
      </c>
      <c r="AA107">
        <v>4</v>
      </c>
      <c r="AB107">
        <v>16.07</v>
      </c>
      <c r="AC107">
        <v>88156</v>
      </c>
      <c r="AD107" t="e">
        <f>IF(COUNTIF(#REF!,Orders!AC1652)&gt;0,"Returned","Not Returned")</f>
        <v>#REF!</v>
      </c>
      <c r="AE107" t="str">
        <f>TEXT(Table1[[#This Row],[Order Date]],"mmmm-yyy")</f>
        <v>January-2015</v>
      </c>
    </row>
    <row r="108" spans="1:31" ht="12.75" customHeight="1" x14ac:dyDescent="0.3">
      <c r="A108">
        <v>18612</v>
      </c>
      <c r="B108" t="s">
        <v>25</v>
      </c>
      <c r="C108">
        <v>0.03</v>
      </c>
      <c r="D108">
        <v>22.72</v>
      </c>
      <c r="E108">
        <v>8.99</v>
      </c>
      <c r="F108">
        <v>2908</v>
      </c>
      <c r="G108" t="str">
        <f>IF(COUNTIF(Table1[Customer ID],Table1[[#This Row],[Customer ID]])&gt;1,"Repeat Customer","One-Time Customer")</f>
        <v>Repeat Customer</v>
      </c>
      <c r="H108" t="s">
        <v>2655</v>
      </c>
      <c r="I108" t="s">
        <v>49</v>
      </c>
      <c r="J108" t="s">
        <v>40</v>
      </c>
      <c r="K108" t="s">
        <v>41</v>
      </c>
      <c r="L108" t="s">
        <v>50</v>
      </c>
      <c r="M108" t="s">
        <v>51</v>
      </c>
      <c r="N108" t="s">
        <v>782</v>
      </c>
      <c r="O108">
        <v>0.44</v>
      </c>
      <c r="P108">
        <f>Table1[[#This Row],[Profit]]/Table1[[#This Row],[Sales]]</f>
        <v>0.69</v>
      </c>
      <c r="Q108" t="s">
        <v>33</v>
      </c>
      <c r="R108" t="s">
        <v>53</v>
      </c>
      <c r="S108" t="s">
        <v>154</v>
      </c>
      <c r="T108" t="s">
        <v>2656</v>
      </c>
      <c r="U108">
        <v>44125</v>
      </c>
      <c r="V108">
        <v>42012</v>
      </c>
      <c r="W108" t="str">
        <f>TEXT(Table1[[#This Row],[Order Date]],"mmmm")</f>
        <v>January</v>
      </c>
      <c r="X108" t="str">
        <f>TEXT(Table1[[#This Row],[Order Date]],"yyyy")</f>
        <v>2015</v>
      </c>
      <c r="Y108">
        <v>42012</v>
      </c>
      <c r="Z108">
        <v>17.429400000000001</v>
      </c>
      <c r="AA108">
        <v>1</v>
      </c>
      <c r="AB108">
        <v>25.26</v>
      </c>
      <c r="AC108">
        <v>88156</v>
      </c>
      <c r="AD108" t="e">
        <f>IF(COUNTIF(#REF!,Orders!AC1653)&gt;0,"Returned","Not Returned")</f>
        <v>#REF!</v>
      </c>
      <c r="AE108" t="str">
        <f>TEXT(Table1[[#This Row],[Order Date]],"mmmm-yyy")</f>
        <v>January-2015</v>
      </c>
    </row>
    <row r="109" spans="1:31" ht="12.75" customHeight="1" x14ac:dyDescent="0.3">
      <c r="A109">
        <v>24627</v>
      </c>
      <c r="B109" t="s">
        <v>106</v>
      </c>
      <c r="C109">
        <v>0.04</v>
      </c>
      <c r="D109">
        <v>125.99</v>
      </c>
      <c r="E109">
        <v>8.99</v>
      </c>
      <c r="F109">
        <v>358</v>
      </c>
      <c r="G109" t="str">
        <f>IF(COUNTIF(Table1[Customer ID],Table1[[#This Row],[Customer ID]])&gt;1,"Repeat Customer","One-Time Customer")</f>
        <v>One-Time Customer</v>
      </c>
      <c r="H109" t="s">
        <v>464</v>
      </c>
      <c r="I109" t="s">
        <v>49</v>
      </c>
      <c r="J109" t="s">
        <v>28</v>
      </c>
      <c r="K109" t="s">
        <v>77</v>
      </c>
      <c r="L109" t="s">
        <v>78</v>
      </c>
      <c r="M109" t="s">
        <v>59</v>
      </c>
      <c r="N109" t="s">
        <v>465</v>
      </c>
      <c r="O109">
        <v>0.59</v>
      </c>
      <c r="P109">
        <f>Table1[[#This Row],[Profit]]/Table1[[#This Row],[Sales]]</f>
        <v>-5.8158584529874942</v>
      </c>
      <c r="Q109" t="s">
        <v>33</v>
      </c>
      <c r="R109" t="s">
        <v>53</v>
      </c>
      <c r="S109" t="s">
        <v>234</v>
      </c>
      <c r="T109" t="s">
        <v>466</v>
      </c>
      <c r="U109">
        <v>19406</v>
      </c>
      <c r="V109">
        <v>42013</v>
      </c>
      <c r="W109" t="str">
        <f>TEXT(Table1[[#This Row],[Order Date]],"mmmm")</f>
        <v>January</v>
      </c>
      <c r="X109" t="str">
        <f>TEXT(Table1[[#This Row],[Order Date]],"yyyy")</f>
        <v>2015</v>
      </c>
      <c r="Y109">
        <v>42020</v>
      </c>
      <c r="Z109">
        <v>-627.82191999999998</v>
      </c>
      <c r="AA109">
        <v>1</v>
      </c>
      <c r="AB109">
        <v>107.95</v>
      </c>
      <c r="AC109">
        <v>91130</v>
      </c>
      <c r="AD109" t="e">
        <f>IF(COUNTIF(#REF!,Orders!AC197)&gt;0,"Returned","Not Returned")</f>
        <v>#REF!</v>
      </c>
      <c r="AE109" t="str">
        <f>TEXT(Table1[[#This Row],[Order Date]],"mmmm-yyy")</f>
        <v>January-2015</v>
      </c>
    </row>
    <row r="110" spans="1:31" ht="12.75" customHeight="1" x14ac:dyDescent="0.3">
      <c r="A110">
        <v>5722</v>
      </c>
      <c r="B110" t="s">
        <v>47</v>
      </c>
      <c r="C110">
        <v>0.06</v>
      </c>
      <c r="D110">
        <v>179.99</v>
      </c>
      <c r="E110">
        <v>13.99</v>
      </c>
      <c r="F110">
        <v>806</v>
      </c>
      <c r="G110" t="str">
        <f>IF(COUNTIF(Table1[Customer ID],Table1[[#This Row],[Customer ID]])&gt;1,"Repeat Customer","One-Time Customer")</f>
        <v>One-Time Customer</v>
      </c>
      <c r="H110" t="s">
        <v>941</v>
      </c>
      <c r="I110" t="s">
        <v>27</v>
      </c>
      <c r="J110" t="s">
        <v>58</v>
      </c>
      <c r="K110" t="s">
        <v>77</v>
      </c>
      <c r="L110" t="s">
        <v>78</v>
      </c>
      <c r="M110" t="s">
        <v>86</v>
      </c>
      <c r="N110" t="s">
        <v>942</v>
      </c>
      <c r="O110">
        <v>0.56999999999999995</v>
      </c>
      <c r="P110">
        <f>Table1[[#This Row],[Profit]]/Table1[[#This Row],[Sales]]</f>
        <v>0.14641197852850923</v>
      </c>
      <c r="Q110" t="s">
        <v>33</v>
      </c>
      <c r="R110" t="s">
        <v>136</v>
      </c>
      <c r="S110" t="s">
        <v>362</v>
      </c>
      <c r="T110" t="s">
        <v>447</v>
      </c>
      <c r="U110">
        <v>33132</v>
      </c>
      <c r="V110">
        <v>42013</v>
      </c>
      <c r="W110" t="str">
        <f>TEXT(Table1[[#This Row],[Order Date]],"mmmm")</f>
        <v>January</v>
      </c>
      <c r="X110" t="str">
        <f>TEXT(Table1[[#This Row],[Order Date]],"yyyy")</f>
        <v>2015</v>
      </c>
      <c r="Y110">
        <v>42015</v>
      </c>
      <c r="Z110">
        <v>1220.03784</v>
      </c>
      <c r="AA110">
        <v>54</v>
      </c>
      <c r="AB110">
        <v>8332.91</v>
      </c>
      <c r="AC110">
        <v>40547</v>
      </c>
      <c r="AD110" t="e">
        <f>IF(COUNTIF(#REF!,Orders!AC462)&gt;0,"Returned","Not Returned")</f>
        <v>#REF!</v>
      </c>
      <c r="AE110" t="str">
        <f>TEXT(Table1[[#This Row],[Order Date]],"mmmm-yyy")</f>
        <v>January-2015</v>
      </c>
    </row>
    <row r="111" spans="1:31" ht="12.75" customHeight="1" x14ac:dyDescent="0.3">
      <c r="A111">
        <v>19173</v>
      </c>
      <c r="B111" t="s">
        <v>25</v>
      </c>
      <c r="C111">
        <v>0</v>
      </c>
      <c r="D111">
        <v>11.66</v>
      </c>
      <c r="E111">
        <v>8.99</v>
      </c>
      <c r="F111">
        <v>833</v>
      </c>
      <c r="G111" t="str">
        <f>IF(COUNTIF(Table1[Customer ID],Table1[[#This Row],[Customer ID]])&gt;1,"Repeat Customer","One-Time Customer")</f>
        <v>One-Time Customer</v>
      </c>
      <c r="H111" t="s">
        <v>962</v>
      </c>
      <c r="I111" t="s">
        <v>27</v>
      </c>
      <c r="J111" t="s">
        <v>28</v>
      </c>
      <c r="K111" t="s">
        <v>29</v>
      </c>
      <c r="L111" t="s">
        <v>30</v>
      </c>
      <c r="M111" t="s">
        <v>51</v>
      </c>
      <c r="N111" t="s">
        <v>963</v>
      </c>
      <c r="O111">
        <v>0.59</v>
      </c>
      <c r="P111">
        <f>Table1[[#This Row],[Profit]]/Table1[[#This Row],[Sales]]</f>
        <v>-1.4704353476283303</v>
      </c>
      <c r="Q111" t="s">
        <v>33</v>
      </c>
      <c r="R111" t="s">
        <v>34</v>
      </c>
      <c r="S111" t="s">
        <v>45</v>
      </c>
      <c r="T111" t="s">
        <v>964</v>
      </c>
      <c r="U111">
        <v>95020</v>
      </c>
      <c r="V111">
        <v>42013</v>
      </c>
      <c r="W111" t="str">
        <f>TEXT(Table1[[#This Row],[Order Date]],"mmmm")</f>
        <v>January</v>
      </c>
      <c r="X111" t="str">
        <f>TEXT(Table1[[#This Row],[Order Date]],"yyyy")</f>
        <v>2015</v>
      </c>
      <c r="Y111">
        <v>42015</v>
      </c>
      <c r="Z111">
        <v>-203.67000000000002</v>
      </c>
      <c r="AA111">
        <v>11</v>
      </c>
      <c r="AB111">
        <v>138.51</v>
      </c>
      <c r="AC111">
        <v>89770</v>
      </c>
      <c r="AD111" t="e">
        <f>IF(COUNTIF(#REF!,Orders!AC470)&gt;0,"Returned","Not Returned")</f>
        <v>#REF!</v>
      </c>
      <c r="AE111" t="str">
        <f>TEXT(Table1[[#This Row],[Order Date]],"mmmm-yyy")</f>
        <v>January-2015</v>
      </c>
    </row>
    <row r="112" spans="1:31" ht="12.75" customHeight="1" x14ac:dyDescent="0.3">
      <c r="A112">
        <v>24974</v>
      </c>
      <c r="B112" t="s">
        <v>47</v>
      </c>
      <c r="C112">
        <v>0.03</v>
      </c>
      <c r="D112">
        <v>30.98</v>
      </c>
      <c r="E112">
        <v>8.99</v>
      </c>
      <c r="F112">
        <v>1527</v>
      </c>
      <c r="G112" t="str">
        <f>IF(COUNTIF(Table1[Customer ID],Table1[[#This Row],[Customer ID]])&gt;1,"Repeat Customer","One-Time Customer")</f>
        <v>Repeat Customer</v>
      </c>
      <c r="H112" t="s">
        <v>1554</v>
      </c>
      <c r="I112" t="s">
        <v>27</v>
      </c>
      <c r="J112" t="s">
        <v>58</v>
      </c>
      <c r="K112" t="s">
        <v>29</v>
      </c>
      <c r="L112" t="s">
        <v>30</v>
      </c>
      <c r="M112" t="s">
        <v>51</v>
      </c>
      <c r="N112" t="s">
        <v>1555</v>
      </c>
      <c r="O112">
        <v>0.57999999999999996</v>
      </c>
      <c r="P112">
        <f>Table1[[#This Row],[Profit]]/Table1[[#This Row],[Sales]]</f>
        <v>3.1405874745981817E-3</v>
      </c>
      <c r="Q112" t="s">
        <v>33</v>
      </c>
      <c r="R112" t="s">
        <v>136</v>
      </c>
      <c r="S112" t="s">
        <v>1278</v>
      </c>
      <c r="T112" t="s">
        <v>1556</v>
      </c>
      <c r="U112">
        <v>35601</v>
      </c>
      <c r="V112">
        <v>42013</v>
      </c>
      <c r="W112" t="str">
        <f>TEXT(Table1[[#This Row],[Order Date]],"mmmm")</f>
        <v>January</v>
      </c>
      <c r="X112" t="str">
        <f>TEXT(Table1[[#This Row],[Order Date]],"yyyy")</f>
        <v>2015</v>
      </c>
      <c r="Y112">
        <v>42015</v>
      </c>
      <c r="Z112">
        <v>0.50999999999999868</v>
      </c>
      <c r="AA112">
        <v>5</v>
      </c>
      <c r="AB112">
        <v>162.38999999999999</v>
      </c>
      <c r="AC112">
        <v>86813</v>
      </c>
      <c r="AD112" t="e">
        <f>IF(COUNTIF(#REF!,Orders!AC858)&gt;0,"Returned","Not Returned")</f>
        <v>#REF!</v>
      </c>
      <c r="AE112" t="str">
        <f>TEXT(Table1[[#This Row],[Order Date]],"mmmm-yyy")</f>
        <v>January-2015</v>
      </c>
    </row>
    <row r="113" spans="1:31" ht="12.75" customHeight="1" x14ac:dyDescent="0.3">
      <c r="A113">
        <v>24975</v>
      </c>
      <c r="B113" t="s">
        <v>47</v>
      </c>
      <c r="C113">
        <v>0.01</v>
      </c>
      <c r="D113">
        <v>525.98</v>
      </c>
      <c r="E113">
        <v>19.989999999999998</v>
      </c>
      <c r="F113">
        <v>1528</v>
      </c>
      <c r="G113" t="str">
        <f>IF(COUNTIF(Table1[Customer ID],Table1[[#This Row],[Customer ID]])&gt;1,"Repeat Customer","One-Time Customer")</f>
        <v>One-Time Customer</v>
      </c>
      <c r="H113" t="s">
        <v>1557</v>
      </c>
      <c r="I113" t="s">
        <v>49</v>
      </c>
      <c r="J113" t="s">
        <v>58</v>
      </c>
      <c r="K113" t="s">
        <v>29</v>
      </c>
      <c r="L113" t="s">
        <v>109</v>
      </c>
      <c r="M113" t="s">
        <v>59</v>
      </c>
      <c r="N113" t="s">
        <v>1558</v>
      </c>
      <c r="O113">
        <v>0.37</v>
      </c>
      <c r="P113">
        <f>Table1[[#This Row],[Profit]]/Table1[[#This Row],[Sales]]</f>
        <v>-3.2905964668418407E-2</v>
      </c>
      <c r="Q113" t="s">
        <v>33</v>
      </c>
      <c r="R113" t="s">
        <v>136</v>
      </c>
      <c r="S113" t="s">
        <v>322</v>
      </c>
      <c r="T113" t="s">
        <v>1559</v>
      </c>
      <c r="U113">
        <v>27288</v>
      </c>
      <c r="V113">
        <v>42013</v>
      </c>
      <c r="W113" t="str">
        <f>TEXT(Table1[[#This Row],[Order Date]],"mmmm")</f>
        <v>January</v>
      </c>
      <c r="X113" t="str">
        <f>TEXT(Table1[[#This Row],[Order Date]],"yyyy")</f>
        <v>2015</v>
      </c>
      <c r="Y113">
        <v>42015</v>
      </c>
      <c r="Z113">
        <v>-161.92400000000001</v>
      </c>
      <c r="AA113">
        <v>9</v>
      </c>
      <c r="AB113">
        <v>4920.8100000000004</v>
      </c>
      <c r="AC113">
        <v>86813</v>
      </c>
      <c r="AD113" t="e">
        <f>IF(COUNTIF(#REF!,Orders!AC861)&gt;0,"Returned","Not Returned")</f>
        <v>#REF!</v>
      </c>
      <c r="AE113" t="str">
        <f>TEXT(Table1[[#This Row],[Order Date]],"mmmm-yyy")</f>
        <v>January-2015</v>
      </c>
    </row>
    <row r="114" spans="1:31" ht="12.75" customHeight="1" x14ac:dyDescent="0.3">
      <c r="A114">
        <v>2571</v>
      </c>
      <c r="B114" t="s">
        <v>37</v>
      </c>
      <c r="C114">
        <v>0.02</v>
      </c>
      <c r="D114">
        <v>4.13</v>
      </c>
      <c r="E114">
        <v>6.89</v>
      </c>
      <c r="F114">
        <v>1745</v>
      </c>
      <c r="G114" t="str">
        <f>IF(COUNTIF(Table1[Customer ID],Table1[[#This Row],[Customer ID]])&gt;1,"Repeat Customer","One-Time Customer")</f>
        <v>Repeat Customer</v>
      </c>
      <c r="H114" t="s">
        <v>1759</v>
      </c>
      <c r="I114" t="s">
        <v>49</v>
      </c>
      <c r="J114" t="s">
        <v>40</v>
      </c>
      <c r="K114" t="s">
        <v>29</v>
      </c>
      <c r="L114" t="s">
        <v>134</v>
      </c>
      <c r="M114" t="s">
        <v>59</v>
      </c>
      <c r="N114" t="s">
        <v>1760</v>
      </c>
      <c r="O114">
        <v>0.39</v>
      </c>
      <c r="P114">
        <f>Table1[[#This Row],[Profit]]/Table1[[#This Row],[Sales]]</f>
        <v>-1.127904948768258</v>
      </c>
      <c r="Q114" t="s">
        <v>33</v>
      </c>
      <c r="R114" t="s">
        <v>136</v>
      </c>
      <c r="S114" t="s">
        <v>387</v>
      </c>
      <c r="T114" t="s">
        <v>580</v>
      </c>
      <c r="U114">
        <v>30305</v>
      </c>
      <c r="V114">
        <v>42013</v>
      </c>
      <c r="W114" t="str">
        <f>TEXT(Table1[[#This Row],[Order Date]],"mmmm")</f>
        <v>January</v>
      </c>
      <c r="X114" t="str">
        <f>TEXT(Table1[[#This Row],[Order Date]],"yyyy")</f>
        <v>2015</v>
      </c>
      <c r="Y114">
        <v>42014</v>
      </c>
      <c r="Z114">
        <v>-51.736999999999995</v>
      </c>
      <c r="AA114">
        <v>9</v>
      </c>
      <c r="AB114">
        <v>45.87</v>
      </c>
      <c r="AC114">
        <v>18561</v>
      </c>
      <c r="AD114" t="e">
        <f>IF(COUNTIF(#REF!,Orders!AC981)&gt;0,"Returned","Not Returned")</f>
        <v>#REF!</v>
      </c>
      <c r="AE114" t="str">
        <f>TEXT(Table1[[#This Row],[Order Date]],"mmmm-yyy")</f>
        <v>January-2015</v>
      </c>
    </row>
    <row r="115" spans="1:31" ht="12.75" customHeight="1" x14ac:dyDescent="0.3">
      <c r="A115">
        <v>20571</v>
      </c>
      <c r="B115" t="s">
        <v>37</v>
      </c>
      <c r="C115">
        <v>0.02</v>
      </c>
      <c r="D115">
        <v>4.13</v>
      </c>
      <c r="E115">
        <v>6.89</v>
      </c>
      <c r="F115">
        <v>1749</v>
      </c>
      <c r="G115" t="str">
        <f>IF(COUNTIF(Table1[Customer ID],Table1[[#This Row],[Customer ID]])&gt;1,"Repeat Customer","One-Time Customer")</f>
        <v>Repeat Customer</v>
      </c>
      <c r="H115" t="s">
        <v>1765</v>
      </c>
      <c r="I115" t="s">
        <v>49</v>
      </c>
      <c r="J115" t="s">
        <v>40</v>
      </c>
      <c r="K115" t="s">
        <v>29</v>
      </c>
      <c r="L115" t="s">
        <v>134</v>
      </c>
      <c r="M115" t="s">
        <v>59</v>
      </c>
      <c r="N115" t="s">
        <v>1760</v>
      </c>
      <c r="O115">
        <v>0.39</v>
      </c>
      <c r="P115">
        <f>Table1[[#This Row],[Profit]]/Table1[[#This Row],[Sales]]</f>
        <v>-4.7336604514229634</v>
      </c>
      <c r="Q115" t="s">
        <v>33</v>
      </c>
      <c r="R115" t="s">
        <v>61</v>
      </c>
      <c r="S115" t="s">
        <v>304</v>
      </c>
      <c r="T115" t="s">
        <v>1766</v>
      </c>
      <c r="U115">
        <v>73505</v>
      </c>
      <c r="V115">
        <v>42013</v>
      </c>
      <c r="W115" t="str">
        <f>TEXT(Table1[[#This Row],[Order Date]],"mmmm")</f>
        <v>January</v>
      </c>
      <c r="X115" t="str">
        <f>TEXT(Table1[[#This Row],[Order Date]],"yyyy")</f>
        <v>2015</v>
      </c>
      <c r="Y115">
        <v>42014</v>
      </c>
      <c r="Z115">
        <v>-48.235999999999997</v>
      </c>
      <c r="AA115">
        <v>2</v>
      </c>
      <c r="AB115">
        <v>10.19</v>
      </c>
      <c r="AC115">
        <v>87243</v>
      </c>
      <c r="AD115" t="e">
        <f>IF(COUNTIF(#REF!,Orders!AC986)&gt;0,"Returned","Not Returned")</f>
        <v>#REF!</v>
      </c>
      <c r="AE115" t="str">
        <f>TEXT(Table1[[#This Row],[Order Date]],"mmmm-yyy")</f>
        <v>January-2015</v>
      </c>
    </row>
    <row r="116" spans="1:31" ht="12.75" customHeight="1" x14ac:dyDescent="0.3">
      <c r="A116">
        <v>22450</v>
      </c>
      <c r="B116" t="s">
        <v>37</v>
      </c>
      <c r="C116">
        <v>0.01</v>
      </c>
      <c r="D116">
        <v>5.38</v>
      </c>
      <c r="E116">
        <v>7.57</v>
      </c>
      <c r="F116">
        <v>2164</v>
      </c>
      <c r="G116" t="str">
        <f>IF(COUNTIF(Table1[Customer ID],Table1[[#This Row],[Customer ID]])&gt;1,"Repeat Customer","One-Time Customer")</f>
        <v>Repeat Customer</v>
      </c>
      <c r="H116" t="s">
        <v>2071</v>
      </c>
      <c r="I116" t="s">
        <v>49</v>
      </c>
      <c r="J116" t="s">
        <v>58</v>
      </c>
      <c r="K116" t="s">
        <v>29</v>
      </c>
      <c r="L116" t="s">
        <v>109</v>
      </c>
      <c r="M116" t="s">
        <v>59</v>
      </c>
      <c r="N116" t="s">
        <v>2072</v>
      </c>
      <c r="O116">
        <v>0.36</v>
      </c>
      <c r="P116">
        <f>Table1[[#This Row],[Profit]]/Table1[[#This Row],[Sales]]</f>
        <v>-3.5749239828693788</v>
      </c>
      <c r="Q116" t="s">
        <v>33</v>
      </c>
      <c r="R116" t="s">
        <v>34</v>
      </c>
      <c r="S116" t="s">
        <v>45</v>
      </c>
      <c r="T116" t="s">
        <v>2073</v>
      </c>
      <c r="U116">
        <v>91104</v>
      </c>
      <c r="V116">
        <v>42013</v>
      </c>
      <c r="W116" t="str">
        <f>TEXT(Table1[[#This Row],[Order Date]],"mmmm")</f>
        <v>January</v>
      </c>
      <c r="X116" t="str">
        <f>TEXT(Table1[[#This Row],[Order Date]],"yyyy")</f>
        <v>2015</v>
      </c>
      <c r="Y116">
        <v>42014</v>
      </c>
      <c r="Z116">
        <v>-66.779579999999996</v>
      </c>
      <c r="AA116">
        <v>3</v>
      </c>
      <c r="AB116">
        <v>18.68</v>
      </c>
      <c r="AC116">
        <v>88794</v>
      </c>
      <c r="AD116" t="e">
        <f>IF(COUNTIF(#REF!,Orders!AC1201)&gt;0,"Returned","Not Returned")</f>
        <v>#REF!</v>
      </c>
      <c r="AE116" t="str">
        <f>TEXT(Table1[[#This Row],[Order Date]],"mmmm-yyy")</f>
        <v>January-2015</v>
      </c>
    </row>
    <row r="117" spans="1:31" ht="12.75" customHeight="1" x14ac:dyDescent="0.3">
      <c r="A117">
        <v>22451</v>
      </c>
      <c r="B117" t="s">
        <v>37</v>
      </c>
      <c r="C117">
        <v>0.05</v>
      </c>
      <c r="D117">
        <v>3.28</v>
      </c>
      <c r="E117">
        <v>3.97</v>
      </c>
      <c r="F117">
        <v>2164</v>
      </c>
      <c r="G117" t="str">
        <f>IF(COUNTIF(Table1[Customer ID],Table1[[#This Row],[Customer ID]])&gt;1,"Repeat Customer","One-Time Customer")</f>
        <v>Repeat Customer</v>
      </c>
      <c r="H117" t="s">
        <v>2071</v>
      </c>
      <c r="I117" t="s">
        <v>49</v>
      </c>
      <c r="J117" t="s">
        <v>58</v>
      </c>
      <c r="K117" t="s">
        <v>29</v>
      </c>
      <c r="L117" t="s">
        <v>30</v>
      </c>
      <c r="M117" t="s">
        <v>31</v>
      </c>
      <c r="N117" t="s">
        <v>1009</v>
      </c>
      <c r="O117">
        <v>0.56000000000000005</v>
      </c>
      <c r="P117">
        <f>Table1[[#This Row],[Profit]]/Table1[[#This Row],[Sales]]</f>
        <v>-3.9922534435261712</v>
      </c>
      <c r="Q117" t="s">
        <v>33</v>
      </c>
      <c r="R117" t="s">
        <v>34</v>
      </c>
      <c r="S117" t="s">
        <v>45</v>
      </c>
      <c r="T117" t="s">
        <v>2073</v>
      </c>
      <c r="U117">
        <v>91104</v>
      </c>
      <c r="V117">
        <v>42013</v>
      </c>
      <c r="W117" t="str">
        <f>TEXT(Table1[[#This Row],[Order Date]],"mmmm")</f>
        <v>January</v>
      </c>
      <c r="X117" t="str">
        <f>TEXT(Table1[[#This Row],[Order Date]],"yyyy")</f>
        <v>2015</v>
      </c>
      <c r="Y117">
        <v>42013</v>
      </c>
      <c r="Z117">
        <v>-144.9188</v>
      </c>
      <c r="AA117">
        <v>11</v>
      </c>
      <c r="AB117">
        <v>36.299999999999997</v>
      </c>
      <c r="AC117">
        <v>88794</v>
      </c>
      <c r="AD117" t="e">
        <f>IF(COUNTIF(#REF!,Orders!AC1202)&gt;0,"Returned","Not Returned")</f>
        <v>#REF!</v>
      </c>
      <c r="AE117" t="str">
        <f>TEXT(Table1[[#This Row],[Order Date]],"mmmm-yyy")</f>
        <v>January-2015</v>
      </c>
    </row>
    <row r="118" spans="1:31" ht="12.75" customHeight="1" x14ac:dyDescent="0.3">
      <c r="A118">
        <v>22449</v>
      </c>
      <c r="B118" t="s">
        <v>37</v>
      </c>
      <c r="C118">
        <v>0.09</v>
      </c>
      <c r="D118">
        <v>2.78</v>
      </c>
      <c r="E118">
        <v>0.97</v>
      </c>
      <c r="F118">
        <v>2165</v>
      </c>
      <c r="G118" t="str">
        <f>IF(COUNTIF(Table1[Customer ID],Table1[[#This Row],[Customer ID]])&gt;1,"Repeat Customer","One-Time Customer")</f>
        <v>One-Time Customer</v>
      </c>
      <c r="H118" t="s">
        <v>2074</v>
      </c>
      <c r="I118" t="s">
        <v>49</v>
      </c>
      <c r="J118" t="s">
        <v>58</v>
      </c>
      <c r="K118" t="s">
        <v>29</v>
      </c>
      <c r="L118" t="s">
        <v>30</v>
      </c>
      <c r="M118" t="s">
        <v>31</v>
      </c>
      <c r="N118" t="s">
        <v>2075</v>
      </c>
      <c r="O118">
        <v>0.59</v>
      </c>
      <c r="P118">
        <f>Table1[[#This Row],[Profit]]/Table1[[#This Row],[Sales]]</f>
        <v>-0.31638178415470991</v>
      </c>
      <c r="Q118" t="s">
        <v>33</v>
      </c>
      <c r="R118" t="s">
        <v>53</v>
      </c>
      <c r="S118" t="s">
        <v>188</v>
      </c>
      <c r="T118" t="s">
        <v>1045</v>
      </c>
      <c r="U118">
        <v>4330</v>
      </c>
      <c r="V118">
        <v>42013</v>
      </c>
      <c r="W118" t="str">
        <f>TEXT(Table1[[#This Row],[Order Date]],"mmmm")</f>
        <v>January</v>
      </c>
      <c r="X118" t="str">
        <f>TEXT(Table1[[#This Row],[Order Date]],"yyyy")</f>
        <v>2015</v>
      </c>
      <c r="Y118">
        <v>42015</v>
      </c>
      <c r="Z118">
        <v>-5.0716000000000001</v>
      </c>
      <c r="AA118">
        <v>6</v>
      </c>
      <c r="AB118">
        <v>16.03</v>
      </c>
      <c r="AC118">
        <v>88794</v>
      </c>
      <c r="AD118" t="e">
        <f>IF(COUNTIF(#REF!,Orders!AC1203)&gt;0,"Returned","Not Returned")</f>
        <v>#REF!</v>
      </c>
      <c r="AE118" t="str">
        <f>TEXT(Table1[[#This Row],[Order Date]],"mmmm-yyy")</f>
        <v>January-2015</v>
      </c>
    </row>
    <row r="119" spans="1:31" ht="12.75" customHeight="1" x14ac:dyDescent="0.3">
      <c r="A119">
        <v>23666</v>
      </c>
      <c r="B119" t="s">
        <v>106</v>
      </c>
      <c r="C119">
        <v>0.1</v>
      </c>
      <c r="D119">
        <v>2.6</v>
      </c>
      <c r="E119">
        <v>2.4</v>
      </c>
      <c r="F119">
        <v>2555</v>
      </c>
      <c r="G119" t="str">
        <f>IF(COUNTIF(Table1[Customer ID],Table1[[#This Row],[Customer ID]])&gt;1,"Repeat Customer","One-Time Customer")</f>
        <v>Repeat Customer</v>
      </c>
      <c r="H119" t="s">
        <v>2395</v>
      </c>
      <c r="I119" t="s">
        <v>49</v>
      </c>
      <c r="J119" t="s">
        <v>40</v>
      </c>
      <c r="K119" t="s">
        <v>29</v>
      </c>
      <c r="L119" t="s">
        <v>30</v>
      </c>
      <c r="M119" t="s">
        <v>31</v>
      </c>
      <c r="N119" t="s">
        <v>1023</v>
      </c>
      <c r="O119">
        <v>0.57999999999999996</v>
      </c>
      <c r="P119">
        <f>Table1[[#This Row],[Profit]]/Table1[[#This Row],[Sales]]</f>
        <v>-2.9249169435215943</v>
      </c>
      <c r="Q119" t="s">
        <v>33</v>
      </c>
      <c r="R119" t="s">
        <v>61</v>
      </c>
      <c r="S119" t="s">
        <v>1858</v>
      </c>
      <c r="T119" t="s">
        <v>1279</v>
      </c>
      <c r="U119">
        <v>53711</v>
      </c>
      <c r="V119">
        <v>42013</v>
      </c>
      <c r="W119" t="str">
        <f>TEXT(Table1[[#This Row],[Order Date]],"mmmm")</f>
        <v>January</v>
      </c>
      <c r="X119" t="str">
        <f>TEXT(Table1[[#This Row],[Order Date]],"yyyy")</f>
        <v>2015</v>
      </c>
      <c r="Y119">
        <v>42018</v>
      </c>
      <c r="Z119">
        <v>-88.039999999999992</v>
      </c>
      <c r="AA119">
        <v>12</v>
      </c>
      <c r="AB119">
        <v>30.1</v>
      </c>
      <c r="AC119">
        <v>86527</v>
      </c>
      <c r="AD119" t="e">
        <f>IF(COUNTIF(#REF!,Orders!AC1450)&gt;0,"Returned","Not Returned")</f>
        <v>#REF!</v>
      </c>
      <c r="AE119" t="str">
        <f>TEXT(Table1[[#This Row],[Order Date]],"mmmm-yyy")</f>
        <v>January-2015</v>
      </c>
    </row>
    <row r="120" spans="1:31" ht="12.75" customHeight="1" x14ac:dyDescent="0.3">
      <c r="A120">
        <v>22064</v>
      </c>
      <c r="B120" t="s">
        <v>47</v>
      </c>
      <c r="C120">
        <v>0.01</v>
      </c>
      <c r="D120">
        <v>5.58</v>
      </c>
      <c r="E120">
        <v>5.3</v>
      </c>
      <c r="F120">
        <v>3017</v>
      </c>
      <c r="G120" t="str">
        <f>IF(COUNTIF(Table1[Customer ID],Table1[[#This Row],[Customer ID]])&gt;1,"Repeat Customer","One-Time Customer")</f>
        <v>Repeat Customer</v>
      </c>
      <c r="H120" t="s">
        <v>2738</v>
      </c>
      <c r="I120" t="s">
        <v>49</v>
      </c>
      <c r="J120" t="s">
        <v>28</v>
      </c>
      <c r="K120" t="s">
        <v>29</v>
      </c>
      <c r="L120" t="s">
        <v>69</v>
      </c>
      <c r="M120" t="s">
        <v>59</v>
      </c>
      <c r="N120" t="s">
        <v>377</v>
      </c>
      <c r="O120">
        <v>0.35</v>
      </c>
      <c r="P120">
        <f>Table1[[#This Row],[Profit]]/Table1[[#This Row],[Sales]]</f>
        <v>-0.64964157706093184</v>
      </c>
      <c r="Q120" t="s">
        <v>33</v>
      </c>
      <c r="R120" t="s">
        <v>34</v>
      </c>
      <c r="S120" t="s">
        <v>45</v>
      </c>
      <c r="T120" t="s">
        <v>2739</v>
      </c>
      <c r="U120">
        <v>92024</v>
      </c>
      <c r="V120">
        <v>42013</v>
      </c>
      <c r="W120" t="str">
        <f>TEXT(Table1[[#This Row],[Order Date]],"mmmm")</f>
        <v>January</v>
      </c>
      <c r="X120" t="str">
        <f>TEXT(Table1[[#This Row],[Order Date]],"yyyy")</f>
        <v>2015</v>
      </c>
      <c r="Y120">
        <v>42014</v>
      </c>
      <c r="Z120">
        <v>-7.25</v>
      </c>
      <c r="AA120">
        <v>1</v>
      </c>
      <c r="AB120">
        <v>11.16</v>
      </c>
      <c r="AC120">
        <v>89071</v>
      </c>
      <c r="AD120" t="e">
        <f>IF(COUNTIF(#REF!,Orders!AC1718)&gt;0,"Returned","Not Returned")</f>
        <v>#REF!</v>
      </c>
      <c r="AE120" t="str">
        <f>TEXT(Table1[[#This Row],[Order Date]],"mmmm-yyy")</f>
        <v>January-2015</v>
      </c>
    </row>
    <row r="121" spans="1:31" ht="12.75" customHeight="1" x14ac:dyDescent="0.3">
      <c r="A121">
        <v>22065</v>
      </c>
      <c r="B121" t="s">
        <v>47</v>
      </c>
      <c r="C121">
        <v>0.03</v>
      </c>
      <c r="D121">
        <v>3.98</v>
      </c>
      <c r="E121">
        <v>0.7</v>
      </c>
      <c r="F121">
        <v>3017</v>
      </c>
      <c r="G121" t="str">
        <f>IF(COUNTIF(Table1[Customer ID],Table1[[#This Row],[Customer ID]])&gt;1,"Repeat Customer","One-Time Customer")</f>
        <v>Repeat Customer</v>
      </c>
      <c r="H121" t="s">
        <v>2738</v>
      </c>
      <c r="I121" t="s">
        <v>49</v>
      </c>
      <c r="J121" t="s">
        <v>28</v>
      </c>
      <c r="K121" t="s">
        <v>29</v>
      </c>
      <c r="L121" t="s">
        <v>30</v>
      </c>
      <c r="M121" t="s">
        <v>31</v>
      </c>
      <c r="N121" t="s">
        <v>2740</v>
      </c>
      <c r="O121">
        <v>0.52</v>
      </c>
      <c r="P121">
        <f>Table1[[#This Row],[Profit]]/Table1[[#This Row],[Sales]]</f>
        <v>0.69</v>
      </c>
      <c r="Q121" t="s">
        <v>33</v>
      </c>
      <c r="R121" t="s">
        <v>34</v>
      </c>
      <c r="S121" t="s">
        <v>45</v>
      </c>
      <c r="T121" t="s">
        <v>2739</v>
      </c>
      <c r="U121">
        <v>92024</v>
      </c>
      <c r="V121">
        <v>42013</v>
      </c>
      <c r="W121" t="str">
        <f>TEXT(Table1[[#This Row],[Order Date]],"mmmm")</f>
        <v>January</v>
      </c>
      <c r="X121" t="str">
        <f>TEXT(Table1[[#This Row],[Order Date]],"yyyy")</f>
        <v>2015</v>
      </c>
      <c r="Y121">
        <v>42014</v>
      </c>
      <c r="Z121">
        <v>31.201799999999995</v>
      </c>
      <c r="AA121">
        <v>11</v>
      </c>
      <c r="AB121">
        <v>45.22</v>
      </c>
      <c r="AC121">
        <v>89071</v>
      </c>
      <c r="AD121" t="e">
        <f>IF(COUNTIF(#REF!,Orders!AC1719)&gt;0,"Returned","Not Returned")</f>
        <v>#REF!</v>
      </c>
      <c r="AE121" t="str">
        <f>TEXT(Table1[[#This Row],[Order Date]],"mmmm-yyy")</f>
        <v>January-2015</v>
      </c>
    </row>
    <row r="122" spans="1:31" ht="12.75" customHeight="1" x14ac:dyDescent="0.3">
      <c r="A122">
        <v>23294</v>
      </c>
      <c r="B122" t="s">
        <v>37</v>
      </c>
      <c r="C122">
        <v>0.02</v>
      </c>
      <c r="D122">
        <v>4</v>
      </c>
      <c r="E122">
        <v>1.3</v>
      </c>
      <c r="F122">
        <v>3331</v>
      </c>
      <c r="G122" t="str">
        <f>IF(COUNTIF(Table1[Customer ID],Table1[[#This Row],[Customer ID]])&gt;1,"Repeat Customer","One-Time Customer")</f>
        <v>Repeat Customer</v>
      </c>
      <c r="H122" t="s">
        <v>2965</v>
      </c>
      <c r="I122" t="s">
        <v>49</v>
      </c>
      <c r="J122" t="s">
        <v>28</v>
      </c>
      <c r="K122" t="s">
        <v>29</v>
      </c>
      <c r="L122" t="s">
        <v>93</v>
      </c>
      <c r="M122" t="s">
        <v>31</v>
      </c>
      <c r="N122" t="s">
        <v>204</v>
      </c>
      <c r="O122">
        <v>0.37</v>
      </c>
      <c r="P122">
        <f>Table1[[#This Row],[Profit]]/Table1[[#This Row],[Sales]]</f>
        <v>-0.45939656872411749</v>
      </c>
      <c r="Q122" t="s">
        <v>33</v>
      </c>
      <c r="R122" t="s">
        <v>136</v>
      </c>
      <c r="S122" t="s">
        <v>362</v>
      </c>
      <c r="T122" t="s">
        <v>2966</v>
      </c>
      <c r="U122">
        <v>32174</v>
      </c>
      <c r="V122">
        <v>42013</v>
      </c>
      <c r="W122" t="str">
        <f>TEXT(Table1[[#This Row],[Order Date]],"mmmm")</f>
        <v>January</v>
      </c>
      <c r="X122" t="str">
        <f>TEXT(Table1[[#This Row],[Order Date]],"yyyy")</f>
        <v>2015</v>
      </c>
      <c r="Y122">
        <v>42013</v>
      </c>
      <c r="Z122">
        <v>-23.295999999999999</v>
      </c>
      <c r="AA122">
        <v>12</v>
      </c>
      <c r="AB122">
        <v>50.71</v>
      </c>
      <c r="AC122">
        <v>86284</v>
      </c>
      <c r="AD122" t="e">
        <f>IF(COUNTIF(#REF!,Orders!AC1898)&gt;0,"Returned","Not Returned")</f>
        <v>#REF!</v>
      </c>
      <c r="AE122" t="str">
        <f>TEXT(Table1[[#This Row],[Order Date]],"mmmm-yyy")</f>
        <v>January-2015</v>
      </c>
    </row>
    <row r="123" spans="1:31" ht="12.75" customHeight="1" x14ac:dyDescent="0.3">
      <c r="A123">
        <v>24273</v>
      </c>
      <c r="B123" t="s">
        <v>37</v>
      </c>
      <c r="C123">
        <v>0.02</v>
      </c>
      <c r="D123">
        <v>6.48</v>
      </c>
      <c r="E123">
        <v>9.17</v>
      </c>
      <c r="F123">
        <v>194</v>
      </c>
      <c r="G123" t="str">
        <f>IF(COUNTIF(Table1[Customer ID],Table1[[#This Row],[Customer ID]])&gt;1,"Repeat Customer","One-Time Customer")</f>
        <v>Repeat Customer</v>
      </c>
      <c r="H123" t="s">
        <v>293</v>
      </c>
      <c r="I123" t="s">
        <v>49</v>
      </c>
      <c r="J123" t="s">
        <v>28</v>
      </c>
      <c r="K123" t="s">
        <v>29</v>
      </c>
      <c r="L123" t="s">
        <v>93</v>
      </c>
      <c r="M123" t="s">
        <v>59</v>
      </c>
      <c r="N123" t="s">
        <v>294</v>
      </c>
      <c r="O123">
        <v>0.37</v>
      </c>
      <c r="P123">
        <f>Table1[[#This Row],[Profit]]/Table1[[#This Row],[Sales]]</f>
        <v>-3.7477021276595748</v>
      </c>
      <c r="Q123" t="s">
        <v>33</v>
      </c>
      <c r="R123" t="s">
        <v>34</v>
      </c>
      <c r="S123" t="s">
        <v>212</v>
      </c>
      <c r="T123" t="s">
        <v>295</v>
      </c>
      <c r="U123">
        <v>84043</v>
      </c>
      <c r="V123">
        <v>42014</v>
      </c>
      <c r="W123" t="str">
        <f>TEXT(Table1[[#This Row],[Order Date]],"mmmm")</f>
        <v>January</v>
      </c>
      <c r="X123" t="str">
        <f>TEXT(Table1[[#This Row],[Order Date]],"yyyy")</f>
        <v>2015</v>
      </c>
      <c r="Y123">
        <v>42015</v>
      </c>
      <c r="Z123">
        <v>-105.68520000000001</v>
      </c>
      <c r="AA123">
        <v>4</v>
      </c>
      <c r="AB123">
        <v>28.2</v>
      </c>
      <c r="AC123">
        <v>90431</v>
      </c>
      <c r="AD123" t="e">
        <f>IF(COUNTIF(#REF!,Orders!AC113)&gt;0,"Returned","Not Returned")</f>
        <v>#REF!</v>
      </c>
      <c r="AE123" t="str">
        <f>TEXT(Table1[[#This Row],[Order Date]],"mmmm-yyy")</f>
        <v>January-2015</v>
      </c>
    </row>
    <row r="124" spans="1:31" ht="12.75" customHeight="1" x14ac:dyDescent="0.3">
      <c r="A124">
        <v>2045</v>
      </c>
      <c r="B124" t="s">
        <v>47</v>
      </c>
      <c r="C124">
        <v>0.01</v>
      </c>
      <c r="D124">
        <v>8.34</v>
      </c>
      <c r="E124">
        <v>0.96</v>
      </c>
      <c r="F124">
        <v>894</v>
      </c>
      <c r="G124" t="str">
        <f>IF(COUNTIF(Table1[Customer ID],Table1[[#This Row],[Customer ID]])&gt;1,"Repeat Customer","One-Time Customer")</f>
        <v>Repeat Customer</v>
      </c>
      <c r="H124" t="s">
        <v>1006</v>
      </c>
      <c r="I124" t="s">
        <v>49</v>
      </c>
      <c r="J124" t="s">
        <v>28</v>
      </c>
      <c r="K124" t="s">
        <v>41</v>
      </c>
      <c r="L124" t="s">
        <v>50</v>
      </c>
      <c r="M124" t="s">
        <v>31</v>
      </c>
      <c r="N124" t="s">
        <v>1007</v>
      </c>
      <c r="O124">
        <v>0.43</v>
      </c>
      <c r="P124">
        <f>Table1[[#This Row],[Profit]]/Table1[[#This Row],[Sales]]</f>
        <v>0.14730815588589796</v>
      </c>
      <c r="Q124" t="s">
        <v>33</v>
      </c>
      <c r="R124" t="s">
        <v>53</v>
      </c>
      <c r="S124" t="s">
        <v>1008</v>
      </c>
      <c r="T124" t="s">
        <v>35</v>
      </c>
      <c r="U124">
        <v>20024</v>
      </c>
      <c r="V124">
        <v>42014</v>
      </c>
      <c r="W124" t="str">
        <f>TEXT(Table1[[#This Row],[Order Date]],"mmmm")</f>
        <v>January</v>
      </c>
      <c r="X124" t="str">
        <f>TEXT(Table1[[#This Row],[Order Date]],"yyyy")</f>
        <v>2015</v>
      </c>
      <c r="Y124">
        <v>42016</v>
      </c>
      <c r="Z124">
        <v>29.332000000000001</v>
      </c>
      <c r="AA124">
        <v>24</v>
      </c>
      <c r="AB124">
        <v>199.12</v>
      </c>
      <c r="AC124">
        <v>14596</v>
      </c>
      <c r="AD124" t="e">
        <f>IF(COUNTIF(#REF!,Orders!AC496)&gt;0,"Returned","Not Returned")</f>
        <v>#REF!</v>
      </c>
      <c r="AE124" t="str">
        <f>TEXT(Table1[[#This Row],[Order Date]],"mmmm-yyy")</f>
        <v>January-2015</v>
      </c>
    </row>
    <row r="125" spans="1:31" ht="12.75" customHeight="1" x14ac:dyDescent="0.3">
      <c r="A125">
        <v>2046</v>
      </c>
      <c r="B125" t="s">
        <v>47</v>
      </c>
      <c r="C125">
        <v>0.06</v>
      </c>
      <c r="D125">
        <v>3.28</v>
      </c>
      <c r="E125">
        <v>3.97</v>
      </c>
      <c r="F125">
        <v>894</v>
      </c>
      <c r="G125" t="str">
        <f>IF(COUNTIF(Table1[Customer ID],Table1[[#This Row],[Customer ID]])&gt;1,"Repeat Customer","One-Time Customer")</f>
        <v>Repeat Customer</v>
      </c>
      <c r="H125" t="s">
        <v>1006</v>
      </c>
      <c r="I125" t="s">
        <v>49</v>
      </c>
      <c r="J125" t="s">
        <v>28</v>
      </c>
      <c r="K125" t="s">
        <v>29</v>
      </c>
      <c r="L125" t="s">
        <v>30</v>
      </c>
      <c r="M125" t="s">
        <v>31</v>
      </c>
      <c r="N125" t="s">
        <v>1009</v>
      </c>
      <c r="O125">
        <v>0.56000000000000005</v>
      </c>
      <c r="P125">
        <f>Table1[[#This Row],[Profit]]/Table1[[#This Row],[Sales]]</f>
        <v>-1.3620525815647766</v>
      </c>
      <c r="Q125" t="s">
        <v>33</v>
      </c>
      <c r="R125" t="s">
        <v>53</v>
      </c>
      <c r="S125" t="s">
        <v>1008</v>
      </c>
      <c r="T125" t="s">
        <v>35</v>
      </c>
      <c r="U125">
        <v>20024</v>
      </c>
      <c r="V125">
        <v>42014</v>
      </c>
      <c r="W125" t="str">
        <f>TEXT(Table1[[#This Row],[Order Date]],"mmmm")</f>
        <v>January</v>
      </c>
      <c r="X125" t="str">
        <f>TEXT(Table1[[#This Row],[Order Date]],"yyyy")</f>
        <v>2015</v>
      </c>
      <c r="Y125">
        <v>42015</v>
      </c>
      <c r="Z125">
        <v>-86</v>
      </c>
      <c r="AA125">
        <v>19</v>
      </c>
      <c r="AB125">
        <v>63.14</v>
      </c>
      <c r="AC125">
        <v>14596</v>
      </c>
      <c r="AD125" t="e">
        <f>IF(COUNTIF(#REF!,Orders!AC497)&gt;0,"Returned","Not Returned")</f>
        <v>#REF!</v>
      </c>
      <c r="AE125" t="str">
        <f>TEXT(Table1[[#This Row],[Order Date]],"mmmm-yyy")</f>
        <v>January-2015</v>
      </c>
    </row>
    <row r="126" spans="1:31" ht="12.75" customHeight="1" x14ac:dyDescent="0.3">
      <c r="A126">
        <v>20045</v>
      </c>
      <c r="B126" t="s">
        <v>47</v>
      </c>
      <c r="C126">
        <v>0.01</v>
      </c>
      <c r="D126">
        <v>8.34</v>
      </c>
      <c r="E126">
        <v>0.96</v>
      </c>
      <c r="F126">
        <v>896</v>
      </c>
      <c r="G126" t="str">
        <f>IF(COUNTIF(Table1[Customer ID],Table1[[#This Row],[Customer ID]])&gt;1,"Repeat Customer","One-Time Customer")</f>
        <v>Repeat Customer</v>
      </c>
      <c r="H126" t="s">
        <v>1011</v>
      </c>
      <c r="I126" t="s">
        <v>49</v>
      </c>
      <c r="J126" t="s">
        <v>28</v>
      </c>
      <c r="K126" t="s">
        <v>41</v>
      </c>
      <c r="L126" t="s">
        <v>50</v>
      </c>
      <c r="M126" t="s">
        <v>31</v>
      </c>
      <c r="N126" t="s">
        <v>1007</v>
      </c>
      <c r="O126">
        <v>0.43</v>
      </c>
      <c r="P126">
        <f>Table1[[#This Row],[Profit]]/Table1[[#This Row],[Sales]]</f>
        <v>0.69</v>
      </c>
      <c r="Q126" t="s">
        <v>33</v>
      </c>
      <c r="R126" t="s">
        <v>61</v>
      </c>
      <c r="S126" t="s">
        <v>130</v>
      </c>
      <c r="T126" t="s">
        <v>1012</v>
      </c>
      <c r="U126">
        <v>76201</v>
      </c>
      <c r="V126">
        <v>42014</v>
      </c>
      <c r="W126" t="str">
        <f>TEXT(Table1[[#This Row],[Order Date]],"mmmm")</f>
        <v>January</v>
      </c>
      <c r="X126" t="str">
        <f>TEXT(Table1[[#This Row],[Order Date]],"yyyy")</f>
        <v>2015</v>
      </c>
      <c r="Y126">
        <v>42016</v>
      </c>
      <c r="Z126">
        <v>34.348199999999999</v>
      </c>
      <c r="AA126">
        <v>6</v>
      </c>
      <c r="AB126">
        <v>49.78</v>
      </c>
      <c r="AC126">
        <v>90166</v>
      </c>
      <c r="AD126" t="e">
        <f>IF(COUNTIF(#REF!,Orders!AC499)&gt;0,"Returned","Not Returned")</f>
        <v>#REF!</v>
      </c>
      <c r="AE126" t="str">
        <f>TEXT(Table1[[#This Row],[Order Date]],"mmmm-yyy")</f>
        <v>January-2015</v>
      </c>
    </row>
    <row r="127" spans="1:31" ht="12.75" customHeight="1" x14ac:dyDescent="0.3">
      <c r="A127">
        <v>20046</v>
      </c>
      <c r="B127" t="s">
        <v>47</v>
      </c>
      <c r="C127">
        <v>0.06</v>
      </c>
      <c r="D127">
        <v>3.28</v>
      </c>
      <c r="E127">
        <v>3.97</v>
      </c>
      <c r="F127">
        <v>896</v>
      </c>
      <c r="G127" t="str">
        <f>IF(COUNTIF(Table1[Customer ID],Table1[[#This Row],[Customer ID]])&gt;1,"Repeat Customer","One-Time Customer")</f>
        <v>Repeat Customer</v>
      </c>
      <c r="H127" t="s">
        <v>1011</v>
      </c>
      <c r="I127" t="s">
        <v>49</v>
      </c>
      <c r="J127" t="s">
        <v>28</v>
      </c>
      <c r="K127" t="s">
        <v>29</v>
      </c>
      <c r="L127" t="s">
        <v>30</v>
      </c>
      <c r="M127" t="s">
        <v>31</v>
      </c>
      <c r="N127" t="s">
        <v>1009</v>
      </c>
      <c r="O127">
        <v>0.56000000000000005</v>
      </c>
      <c r="P127">
        <f>Table1[[#This Row],[Profit]]/Table1[[#This Row],[Sales]]</f>
        <v>-4.0102286401925396</v>
      </c>
      <c r="Q127" t="s">
        <v>33</v>
      </c>
      <c r="R127" t="s">
        <v>61</v>
      </c>
      <c r="S127" t="s">
        <v>130</v>
      </c>
      <c r="T127" t="s">
        <v>1012</v>
      </c>
      <c r="U127">
        <v>76201</v>
      </c>
      <c r="V127">
        <v>42014</v>
      </c>
      <c r="W127" t="str">
        <f>TEXT(Table1[[#This Row],[Order Date]],"mmmm")</f>
        <v>January</v>
      </c>
      <c r="X127" t="str">
        <f>TEXT(Table1[[#This Row],[Order Date]],"yyyy")</f>
        <v>2015</v>
      </c>
      <c r="Y127">
        <v>42015</v>
      </c>
      <c r="Z127">
        <v>-66.650000000000006</v>
      </c>
      <c r="AA127">
        <v>5</v>
      </c>
      <c r="AB127">
        <v>16.62</v>
      </c>
      <c r="AC127">
        <v>90166</v>
      </c>
      <c r="AD127" t="e">
        <f>IF(COUNTIF(#REF!,Orders!AC500)&gt;0,"Returned","Not Returned")</f>
        <v>#REF!</v>
      </c>
      <c r="AE127" t="str">
        <f>TEXT(Table1[[#This Row],[Order Date]],"mmmm-yyy")</f>
        <v>January-2015</v>
      </c>
    </row>
    <row r="128" spans="1:31" ht="12.75" customHeight="1" x14ac:dyDescent="0.3">
      <c r="A128">
        <v>25731</v>
      </c>
      <c r="B128" t="s">
        <v>47</v>
      </c>
      <c r="C128">
        <v>0.05</v>
      </c>
      <c r="D128">
        <v>70.98</v>
      </c>
      <c r="E128">
        <v>46.74</v>
      </c>
      <c r="F128">
        <v>1976</v>
      </c>
      <c r="G128" t="str">
        <f>IF(COUNTIF(Table1[Customer ID],Table1[[#This Row],[Customer ID]])&gt;1,"Repeat Customer","One-Time Customer")</f>
        <v>Repeat Customer</v>
      </c>
      <c r="H128" t="s">
        <v>1922</v>
      </c>
      <c r="I128" t="s">
        <v>39</v>
      </c>
      <c r="J128" t="s">
        <v>114</v>
      </c>
      <c r="K128" t="s">
        <v>41</v>
      </c>
      <c r="L128" t="s">
        <v>191</v>
      </c>
      <c r="M128" t="s">
        <v>121</v>
      </c>
      <c r="N128" t="s">
        <v>867</v>
      </c>
      <c r="O128">
        <v>0.56000000000000005</v>
      </c>
      <c r="P128">
        <f>Table1[[#This Row],[Profit]]/Table1[[#This Row],[Sales]]</f>
        <v>-1.5424061213758589</v>
      </c>
      <c r="Q128" t="s">
        <v>33</v>
      </c>
      <c r="R128" t="s">
        <v>61</v>
      </c>
      <c r="S128" t="s">
        <v>300</v>
      </c>
      <c r="T128" t="s">
        <v>1923</v>
      </c>
      <c r="U128">
        <v>48823</v>
      </c>
      <c r="V128">
        <v>42014</v>
      </c>
      <c r="W128" t="str">
        <f>TEXT(Table1[[#This Row],[Order Date]],"mmmm")</f>
        <v>January</v>
      </c>
      <c r="X128" t="str">
        <f>TEXT(Table1[[#This Row],[Order Date]],"yyyy")</f>
        <v>2015</v>
      </c>
      <c r="Y128">
        <v>42015</v>
      </c>
      <c r="Z128">
        <v>-850.65239999999994</v>
      </c>
      <c r="AA128">
        <v>8</v>
      </c>
      <c r="AB128">
        <v>551.51</v>
      </c>
      <c r="AC128">
        <v>89039</v>
      </c>
      <c r="AD128" t="e">
        <f>IF(COUNTIF(#REF!,Orders!AC1094)&gt;0,"Returned","Not Returned")</f>
        <v>#REF!</v>
      </c>
      <c r="AE128" t="str">
        <f>TEXT(Table1[[#This Row],[Order Date]],"mmmm-yyy")</f>
        <v>January-2015</v>
      </c>
    </row>
    <row r="129" spans="1:31" ht="12.75" customHeight="1" x14ac:dyDescent="0.3">
      <c r="A129">
        <v>25732</v>
      </c>
      <c r="B129" t="s">
        <v>47</v>
      </c>
      <c r="C129">
        <v>0.05</v>
      </c>
      <c r="D129">
        <v>11.55</v>
      </c>
      <c r="E129">
        <v>2.36</v>
      </c>
      <c r="F129">
        <v>1976</v>
      </c>
      <c r="G129" t="str">
        <f>IF(COUNTIF(Table1[Customer ID],Table1[[#This Row],[Customer ID]])&gt;1,"Repeat Customer","One-Time Customer")</f>
        <v>Repeat Customer</v>
      </c>
      <c r="H129" t="s">
        <v>1922</v>
      </c>
      <c r="I129" t="s">
        <v>49</v>
      </c>
      <c r="J129" t="s">
        <v>114</v>
      </c>
      <c r="K129" t="s">
        <v>29</v>
      </c>
      <c r="L129" t="s">
        <v>30</v>
      </c>
      <c r="M129" t="s">
        <v>31</v>
      </c>
      <c r="N129" t="s">
        <v>312</v>
      </c>
      <c r="O129">
        <v>0.55000000000000004</v>
      </c>
      <c r="P129">
        <f>Table1[[#This Row],[Profit]]/Table1[[#This Row],[Sales]]</f>
        <v>0.69</v>
      </c>
      <c r="Q129" t="s">
        <v>33</v>
      </c>
      <c r="R129" t="s">
        <v>61</v>
      </c>
      <c r="S129" t="s">
        <v>300</v>
      </c>
      <c r="T129" t="s">
        <v>1923</v>
      </c>
      <c r="U129">
        <v>48823</v>
      </c>
      <c r="V129">
        <v>42014</v>
      </c>
      <c r="W129" t="str">
        <f>TEXT(Table1[[#This Row],[Order Date]],"mmmm")</f>
        <v>January</v>
      </c>
      <c r="X129" t="str">
        <f>TEXT(Table1[[#This Row],[Order Date]],"yyyy")</f>
        <v>2015</v>
      </c>
      <c r="Y129">
        <v>42016</v>
      </c>
      <c r="Z129">
        <v>98.525099999999981</v>
      </c>
      <c r="AA129">
        <v>12</v>
      </c>
      <c r="AB129">
        <v>142.79</v>
      </c>
      <c r="AC129">
        <v>89039</v>
      </c>
      <c r="AD129" t="e">
        <f>IF(COUNTIF(#REF!,Orders!AC1095)&gt;0,"Returned","Not Returned")</f>
        <v>#REF!</v>
      </c>
      <c r="AE129" t="str">
        <f>TEXT(Table1[[#This Row],[Order Date]],"mmmm-yyy")</f>
        <v>January-2015</v>
      </c>
    </row>
    <row r="130" spans="1:31" ht="12.75" customHeight="1" x14ac:dyDescent="0.3">
      <c r="A130">
        <v>21964</v>
      </c>
      <c r="B130" t="s">
        <v>106</v>
      </c>
      <c r="C130">
        <v>0.05</v>
      </c>
      <c r="D130">
        <v>30.42</v>
      </c>
      <c r="E130">
        <v>8.65</v>
      </c>
      <c r="F130">
        <v>2132</v>
      </c>
      <c r="G130" t="str">
        <f>IF(COUNTIF(Table1[Customer ID],Table1[[#This Row],[Customer ID]])&gt;1,"Repeat Customer","One-Time Customer")</f>
        <v>One-Time Customer</v>
      </c>
      <c r="H130" t="s">
        <v>2042</v>
      </c>
      <c r="I130" t="s">
        <v>27</v>
      </c>
      <c r="J130" t="s">
        <v>40</v>
      </c>
      <c r="K130" t="s">
        <v>77</v>
      </c>
      <c r="L130" t="s">
        <v>180</v>
      </c>
      <c r="M130" t="s">
        <v>59</v>
      </c>
      <c r="N130" t="s">
        <v>1196</v>
      </c>
      <c r="O130">
        <v>0.74</v>
      </c>
      <c r="P130">
        <f>Table1[[#This Row],[Profit]]/Table1[[#This Row],[Sales]]</f>
        <v>-0.57187417772993665</v>
      </c>
      <c r="Q130" t="s">
        <v>33</v>
      </c>
      <c r="R130" t="s">
        <v>61</v>
      </c>
      <c r="S130" t="s">
        <v>506</v>
      </c>
      <c r="T130" t="s">
        <v>2043</v>
      </c>
      <c r="U130">
        <v>63042</v>
      </c>
      <c r="V130">
        <v>42014</v>
      </c>
      <c r="W130" t="str">
        <f>TEXT(Table1[[#This Row],[Order Date]],"mmmm")</f>
        <v>January</v>
      </c>
      <c r="X130" t="str">
        <f>TEXT(Table1[[#This Row],[Order Date]],"yyyy")</f>
        <v>2015</v>
      </c>
      <c r="Y130">
        <v>42018</v>
      </c>
      <c r="Z130">
        <v>-191.25760000000002</v>
      </c>
      <c r="AA130">
        <v>11</v>
      </c>
      <c r="AB130">
        <v>334.44</v>
      </c>
      <c r="AC130">
        <v>90078</v>
      </c>
      <c r="AD130" t="e">
        <f>IF(COUNTIF(#REF!,Orders!AC1180)&gt;0,"Returned","Not Returned")</f>
        <v>#REF!</v>
      </c>
      <c r="AE130" t="str">
        <f>TEXT(Table1[[#This Row],[Order Date]],"mmmm-yyy")</f>
        <v>January-2015</v>
      </c>
    </row>
    <row r="131" spans="1:31" ht="12.75" customHeight="1" x14ac:dyDescent="0.3">
      <c r="A131">
        <v>20776</v>
      </c>
      <c r="B131" t="s">
        <v>106</v>
      </c>
      <c r="C131">
        <v>0.03</v>
      </c>
      <c r="D131">
        <v>297.64</v>
      </c>
      <c r="E131">
        <v>14.7</v>
      </c>
      <c r="F131">
        <v>2346</v>
      </c>
      <c r="G131" t="str">
        <f>IF(COUNTIF(Table1[Customer ID],Table1[[#This Row],[Customer ID]])&gt;1,"Repeat Customer","One-Time Customer")</f>
        <v>Repeat Customer</v>
      </c>
      <c r="H131" t="s">
        <v>2214</v>
      </c>
      <c r="I131" t="s">
        <v>39</v>
      </c>
      <c r="J131" t="s">
        <v>28</v>
      </c>
      <c r="K131" t="s">
        <v>77</v>
      </c>
      <c r="L131" t="s">
        <v>85</v>
      </c>
      <c r="M131" t="s">
        <v>43</v>
      </c>
      <c r="N131" t="s">
        <v>565</v>
      </c>
      <c r="O131">
        <v>0.56999999999999995</v>
      </c>
      <c r="P131">
        <f>Table1[[#This Row],[Profit]]/Table1[[#This Row],[Sales]]</f>
        <v>-1.3210504309356495E-2</v>
      </c>
      <c r="Q131" t="s">
        <v>33</v>
      </c>
      <c r="R131" t="s">
        <v>136</v>
      </c>
      <c r="S131" t="s">
        <v>613</v>
      </c>
      <c r="T131" t="s">
        <v>2215</v>
      </c>
      <c r="U131">
        <v>40258</v>
      </c>
      <c r="V131">
        <v>42014</v>
      </c>
      <c r="W131" t="str">
        <f>TEXT(Table1[[#This Row],[Order Date]],"mmmm")</f>
        <v>January</v>
      </c>
      <c r="X131" t="str">
        <f>TEXT(Table1[[#This Row],[Order Date]],"yyyy")</f>
        <v>2015</v>
      </c>
      <c r="Y131">
        <v>42019</v>
      </c>
      <c r="Z131">
        <v>-48.971999999999994</v>
      </c>
      <c r="AA131">
        <v>12</v>
      </c>
      <c r="AB131">
        <v>3707.05</v>
      </c>
      <c r="AC131">
        <v>89503</v>
      </c>
      <c r="AD131" t="e">
        <f>IF(COUNTIF(#REF!,Orders!AC1303)&gt;0,"Returned","Not Returned")</f>
        <v>#REF!</v>
      </c>
      <c r="AE131" t="str">
        <f>TEXT(Table1[[#This Row],[Order Date]],"mmmm-yyy")</f>
        <v>January-2015</v>
      </c>
    </row>
    <row r="132" spans="1:31" ht="12.75" customHeight="1" x14ac:dyDescent="0.3">
      <c r="A132">
        <v>21724</v>
      </c>
      <c r="B132" t="s">
        <v>25</v>
      </c>
      <c r="C132">
        <v>0.1</v>
      </c>
      <c r="D132">
        <v>599.99</v>
      </c>
      <c r="E132">
        <v>24.49</v>
      </c>
      <c r="F132">
        <v>2418</v>
      </c>
      <c r="G132" t="str">
        <f>IF(COUNTIF(Table1[Customer ID],Table1[[#This Row],[Customer ID]])&gt;1,"Repeat Customer","One-Time Customer")</f>
        <v>Repeat Customer</v>
      </c>
      <c r="H132" t="s">
        <v>2263</v>
      </c>
      <c r="I132" t="s">
        <v>49</v>
      </c>
      <c r="J132" t="s">
        <v>114</v>
      </c>
      <c r="K132" t="s">
        <v>77</v>
      </c>
      <c r="L132" t="s">
        <v>587</v>
      </c>
      <c r="M132" t="s">
        <v>236</v>
      </c>
      <c r="N132" t="s">
        <v>2266</v>
      </c>
      <c r="O132">
        <v>0.5</v>
      </c>
      <c r="P132">
        <f>Table1[[#This Row],[Profit]]/Table1[[#This Row],[Sales]]</f>
        <v>-5.3987214606124594E-2</v>
      </c>
      <c r="Q132" t="s">
        <v>33</v>
      </c>
      <c r="R132" t="s">
        <v>136</v>
      </c>
      <c r="S132" t="s">
        <v>137</v>
      </c>
      <c r="T132" t="s">
        <v>2265</v>
      </c>
      <c r="U132">
        <v>23805</v>
      </c>
      <c r="V132">
        <v>42014</v>
      </c>
      <c r="W132" t="str">
        <f>TEXT(Table1[[#This Row],[Order Date]],"mmmm")</f>
        <v>January</v>
      </c>
      <c r="X132" t="str">
        <f>TEXT(Table1[[#This Row],[Order Date]],"yyyy")</f>
        <v>2015</v>
      </c>
      <c r="Y132">
        <v>42015</v>
      </c>
      <c r="Z132">
        <v>-343.12599999999998</v>
      </c>
      <c r="AA132">
        <v>11</v>
      </c>
      <c r="AB132">
        <v>6355.69</v>
      </c>
      <c r="AC132">
        <v>86753</v>
      </c>
      <c r="AD132" t="e">
        <f>IF(COUNTIF(#REF!,Orders!AC1342)&gt;0,"Returned","Not Returned")</f>
        <v>#REF!</v>
      </c>
      <c r="AE132" t="str">
        <f>TEXT(Table1[[#This Row],[Order Date]],"mmmm-yyy")</f>
        <v>January-2015</v>
      </c>
    </row>
    <row r="133" spans="1:31" ht="12.75" customHeight="1" x14ac:dyDescent="0.3">
      <c r="A133">
        <v>21725</v>
      </c>
      <c r="B133" t="s">
        <v>25</v>
      </c>
      <c r="C133">
        <v>0.06</v>
      </c>
      <c r="D133">
        <v>2.78</v>
      </c>
      <c r="E133">
        <v>1.25</v>
      </c>
      <c r="F133">
        <v>2418</v>
      </c>
      <c r="G133" t="str">
        <f>IF(COUNTIF(Table1[Customer ID],Table1[[#This Row],[Customer ID]])&gt;1,"Repeat Customer","One-Time Customer")</f>
        <v>Repeat Customer</v>
      </c>
      <c r="H133" t="s">
        <v>2263</v>
      </c>
      <c r="I133" t="s">
        <v>49</v>
      </c>
      <c r="J133" t="s">
        <v>114</v>
      </c>
      <c r="K133" t="s">
        <v>29</v>
      </c>
      <c r="L133" t="s">
        <v>30</v>
      </c>
      <c r="M133" t="s">
        <v>31</v>
      </c>
      <c r="N133" t="s">
        <v>2206</v>
      </c>
      <c r="O133">
        <v>0.59</v>
      </c>
      <c r="P133">
        <f>Table1[[#This Row],[Profit]]/Table1[[#This Row],[Sales]]</f>
        <v>2.3624065503737981</v>
      </c>
      <c r="Q133" t="s">
        <v>33</v>
      </c>
      <c r="R133" t="s">
        <v>136</v>
      </c>
      <c r="S133" t="s">
        <v>137</v>
      </c>
      <c r="T133" t="s">
        <v>2265</v>
      </c>
      <c r="U133">
        <v>23805</v>
      </c>
      <c r="V133">
        <v>42014</v>
      </c>
      <c r="W133" t="str">
        <f>TEXT(Table1[[#This Row],[Order Date]],"mmmm")</f>
        <v>January</v>
      </c>
      <c r="X133" t="str">
        <f>TEXT(Table1[[#This Row],[Order Date]],"yyyy")</f>
        <v>2015</v>
      </c>
      <c r="Y133">
        <v>42016</v>
      </c>
      <c r="Z133">
        <v>66.359999999999985</v>
      </c>
      <c r="AA133">
        <v>10</v>
      </c>
      <c r="AB133">
        <v>28.09</v>
      </c>
      <c r="AC133">
        <v>86753</v>
      </c>
      <c r="AD133" t="e">
        <f>IF(COUNTIF(#REF!,Orders!AC1343)&gt;0,"Returned","Not Returned")</f>
        <v>#REF!</v>
      </c>
      <c r="AE133" t="str">
        <f>TEXT(Table1[[#This Row],[Order Date]],"mmmm-yyy")</f>
        <v>January-2015</v>
      </c>
    </row>
    <row r="134" spans="1:31" ht="12.75" customHeight="1" x14ac:dyDescent="0.3">
      <c r="A134">
        <v>22787</v>
      </c>
      <c r="B134" t="s">
        <v>56</v>
      </c>
      <c r="C134">
        <v>0</v>
      </c>
      <c r="D134">
        <v>5.0199999999999996</v>
      </c>
      <c r="E134">
        <v>5.14</v>
      </c>
      <c r="F134">
        <v>2797</v>
      </c>
      <c r="G134" t="str">
        <f>IF(COUNTIF(Table1[Customer ID],Table1[[#This Row],[Customer ID]])&gt;1,"Repeat Customer","One-Time Customer")</f>
        <v>Repeat Customer</v>
      </c>
      <c r="H134" t="s">
        <v>2572</v>
      </c>
      <c r="I134" t="s">
        <v>49</v>
      </c>
      <c r="J134" t="s">
        <v>114</v>
      </c>
      <c r="K134" t="s">
        <v>77</v>
      </c>
      <c r="L134" t="s">
        <v>180</v>
      </c>
      <c r="M134" t="s">
        <v>51</v>
      </c>
      <c r="N134" t="s">
        <v>840</v>
      </c>
      <c r="O134">
        <v>0.79</v>
      </c>
      <c r="P134">
        <f>Table1[[#This Row],[Profit]]/Table1[[#This Row],[Sales]]</f>
        <v>-3.625461993627674</v>
      </c>
      <c r="Q134" t="s">
        <v>33</v>
      </c>
      <c r="R134" t="s">
        <v>53</v>
      </c>
      <c r="S134" t="s">
        <v>234</v>
      </c>
      <c r="T134" t="s">
        <v>2573</v>
      </c>
      <c r="U134">
        <v>15122</v>
      </c>
      <c r="V134">
        <v>42014</v>
      </c>
      <c r="W134" t="str">
        <f>TEXT(Table1[[#This Row],[Order Date]],"mmmm")</f>
        <v>January</v>
      </c>
      <c r="X134" t="str">
        <f>TEXT(Table1[[#This Row],[Order Date]],"yyyy")</f>
        <v>2015</v>
      </c>
      <c r="Y134">
        <v>42015</v>
      </c>
      <c r="Z134">
        <v>-159.30279999999999</v>
      </c>
      <c r="AA134">
        <v>8</v>
      </c>
      <c r="AB134">
        <v>43.94</v>
      </c>
      <c r="AC134">
        <v>87552</v>
      </c>
      <c r="AD134" t="e">
        <f>IF(COUNTIF(#REF!,Orders!AC1577)&gt;0,"Returned","Not Returned")</f>
        <v>#REF!</v>
      </c>
      <c r="AE134" t="str">
        <f>TEXT(Table1[[#This Row],[Order Date]],"mmmm-yyy")</f>
        <v>January-2015</v>
      </c>
    </row>
    <row r="135" spans="1:31" ht="12.75" customHeight="1" x14ac:dyDescent="0.3">
      <c r="A135">
        <v>21040</v>
      </c>
      <c r="B135" t="s">
        <v>106</v>
      </c>
      <c r="C135">
        <v>0.08</v>
      </c>
      <c r="D135">
        <v>399.98</v>
      </c>
      <c r="E135">
        <v>12.06</v>
      </c>
      <c r="F135">
        <v>166</v>
      </c>
      <c r="G135" t="str">
        <f>IF(COUNTIF(Table1[Customer ID],Table1[[#This Row],[Customer ID]])&gt;1,"Repeat Customer","One-Time Customer")</f>
        <v>One-Time Customer</v>
      </c>
      <c r="H135" t="s">
        <v>263</v>
      </c>
      <c r="I135" t="s">
        <v>39</v>
      </c>
      <c r="J135" t="s">
        <v>114</v>
      </c>
      <c r="K135" t="s">
        <v>77</v>
      </c>
      <c r="L135" t="s">
        <v>85</v>
      </c>
      <c r="M135" t="s">
        <v>121</v>
      </c>
      <c r="N135" t="s">
        <v>264</v>
      </c>
      <c r="O135">
        <v>0.56000000000000005</v>
      </c>
      <c r="P135">
        <f>Table1[[#This Row],[Profit]]/Table1[[#This Row],[Sales]]</f>
        <v>1.5497551510671717E-2</v>
      </c>
      <c r="Q135" t="s">
        <v>33</v>
      </c>
      <c r="R135" t="s">
        <v>136</v>
      </c>
      <c r="S135" t="s">
        <v>244</v>
      </c>
      <c r="T135" t="s">
        <v>265</v>
      </c>
      <c r="U135">
        <v>37087</v>
      </c>
      <c r="V135">
        <v>42015</v>
      </c>
      <c r="W135" t="str">
        <f>TEXT(Table1[[#This Row],[Order Date]],"mmmm")</f>
        <v>January</v>
      </c>
      <c r="X135" t="str">
        <f>TEXT(Table1[[#This Row],[Order Date]],"yyyy")</f>
        <v>2015</v>
      </c>
      <c r="Y135">
        <v>42022</v>
      </c>
      <c r="Z135">
        <v>28.514099999999999</v>
      </c>
      <c r="AA135">
        <v>5</v>
      </c>
      <c r="AB135">
        <v>1839.91</v>
      </c>
      <c r="AC135">
        <v>89426</v>
      </c>
      <c r="AD135" t="e">
        <f>IF(COUNTIF(#REF!,Orders!AC96)&gt;0,"Returned","Not Returned")</f>
        <v>#REF!</v>
      </c>
      <c r="AE135" t="str">
        <f>TEXT(Table1[[#This Row],[Order Date]],"mmmm-yyy")</f>
        <v>January-2015</v>
      </c>
    </row>
    <row r="136" spans="1:31" ht="12.75" customHeight="1" x14ac:dyDescent="0.3">
      <c r="A136">
        <v>22754</v>
      </c>
      <c r="B136" t="s">
        <v>37</v>
      </c>
      <c r="C136">
        <v>0.08</v>
      </c>
      <c r="D136">
        <v>297.64</v>
      </c>
      <c r="E136">
        <v>14.7</v>
      </c>
      <c r="F136">
        <v>466</v>
      </c>
      <c r="G136" t="str">
        <f>IF(COUNTIF(Table1[Customer ID],Table1[[#This Row],[Customer ID]])&gt;1,"Repeat Customer","One-Time Customer")</f>
        <v>One-Time Customer</v>
      </c>
      <c r="H136" t="s">
        <v>564</v>
      </c>
      <c r="I136" t="s">
        <v>39</v>
      </c>
      <c r="J136" t="s">
        <v>58</v>
      </c>
      <c r="K136" t="s">
        <v>77</v>
      </c>
      <c r="L136" t="s">
        <v>85</v>
      </c>
      <c r="M136" t="s">
        <v>43</v>
      </c>
      <c r="N136" t="s">
        <v>565</v>
      </c>
      <c r="O136">
        <v>0.56999999999999995</v>
      </c>
      <c r="P136">
        <f>Table1[[#This Row],[Profit]]/Table1[[#This Row],[Sales]]</f>
        <v>0.43854101196991629</v>
      </c>
      <c r="Q136" t="s">
        <v>33</v>
      </c>
      <c r="R136" t="s">
        <v>53</v>
      </c>
      <c r="S136" t="s">
        <v>193</v>
      </c>
      <c r="T136" t="s">
        <v>566</v>
      </c>
      <c r="U136">
        <v>2019</v>
      </c>
      <c r="V136">
        <v>42015</v>
      </c>
      <c r="W136" t="str">
        <f>TEXT(Table1[[#This Row],[Order Date]],"mmmm")</f>
        <v>January</v>
      </c>
      <c r="X136" t="str">
        <f>TEXT(Table1[[#This Row],[Order Date]],"yyyy")</f>
        <v>2015</v>
      </c>
      <c r="Y136">
        <v>42015</v>
      </c>
      <c r="Z136">
        <v>496.79679999999996</v>
      </c>
      <c r="AA136">
        <v>5</v>
      </c>
      <c r="AB136">
        <v>1132.8399999999999</v>
      </c>
      <c r="AC136">
        <v>88060</v>
      </c>
      <c r="AD136" t="e">
        <f>IF(COUNTIF(#REF!,Orders!AC244)&gt;0,"Returned","Not Returned")</f>
        <v>#REF!</v>
      </c>
      <c r="AE136" t="str">
        <f>TEXT(Table1[[#This Row],[Order Date]],"mmmm-yyy")</f>
        <v>January-2015</v>
      </c>
    </row>
    <row r="137" spans="1:31" ht="12.75" customHeight="1" x14ac:dyDescent="0.3">
      <c r="A137">
        <v>22755</v>
      </c>
      <c r="B137" t="s">
        <v>37</v>
      </c>
      <c r="C137">
        <v>0.02</v>
      </c>
      <c r="D137">
        <v>12.99</v>
      </c>
      <c r="E137">
        <v>14.37</v>
      </c>
      <c r="F137">
        <v>467</v>
      </c>
      <c r="G137" t="str">
        <f>IF(COUNTIF(Table1[Customer ID],Table1[[#This Row],[Customer ID]])&gt;1,"Repeat Customer","One-Time Customer")</f>
        <v>One-Time Customer</v>
      </c>
      <c r="H137" t="s">
        <v>567</v>
      </c>
      <c r="I137" t="s">
        <v>49</v>
      </c>
      <c r="J137" t="s">
        <v>58</v>
      </c>
      <c r="K137" t="s">
        <v>41</v>
      </c>
      <c r="L137" t="s">
        <v>50</v>
      </c>
      <c r="M137" t="s">
        <v>236</v>
      </c>
      <c r="N137" t="s">
        <v>568</v>
      </c>
      <c r="O137">
        <v>0.73</v>
      </c>
      <c r="P137">
        <f>Table1[[#This Row],[Profit]]/Table1[[#This Row],[Sales]]</f>
        <v>-3.876694283923972</v>
      </c>
      <c r="Q137" t="s">
        <v>33</v>
      </c>
      <c r="R137" t="s">
        <v>53</v>
      </c>
      <c r="S137" t="s">
        <v>193</v>
      </c>
      <c r="T137" t="s">
        <v>569</v>
      </c>
      <c r="U137">
        <v>1915</v>
      </c>
      <c r="V137">
        <v>42015</v>
      </c>
      <c r="W137" t="str">
        <f>TEXT(Table1[[#This Row],[Order Date]],"mmmm")</f>
        <v>January</v>
      </c>
      <c r="X137" t="str">
        <f>TEXT(Table1[[#This Row],[Order Date]],"yyyy")</f>
        <v>2015</v>
      </c>
      <c r="Y137">
        <v>42016</v>
      </c>
      <c r="Z137">
        <v>-556.80960000000005</v>
      </c>
      <c r="AA137">
        <v>11</v>
      </c>
      <c r="AB137">
        <v>143.63</v>
      </c>
      <c r="AC137">
        <v>88060</v>
      </c>
      <c r="AD137" t="e">
        <f>IF(COUNTIF(#REF!,Orders!AC245)&gt;0,"Returned","Not Returned")</f>
        <v>#REF!</v>
      </c>
      <c r="AE137" t="str">
        <f>TEXT(Table1[[#This Row],[Order Date]],"mmmm-yyy")</f>
        <v>January-2015</v>
      </c>
    </row>
    <row r="138" spans="1:31" ht="12.75" customHeight="1" x14ac:dyDescent="0.3">
      <c r="A138">
        <v>22756</v>
      </c>
      <c r="B138" t="s">
        <v>37</v>
      </c>
      <c r="C138">
        <v>0.06</v>
      </c>
      <c r="D138">
        <v>14.42</v>
      </c>
      <c r="E138">
        <v>6.75</v>
      </c>
      <c r="F138">
        <v>468</v>
      </c>
      <c r="G138" t="str">
        <f>IF(COUNTIF(Table1[Customer ID],Table1[[#This Row],[Customer ID]])&gt;1,"Repeat Customer","One-Time Customer")</f>
        <v>One-Time Customer</v>
      </c>
      <c r="H138" t="s">
        <v>570</v>
      </c>
      <c r="I138" t="s">
        <v>49</v>
      </c>
      <c r="J138" t="s">
        <v>58</v>
      </c>
      <c r="K138" t="s">
        <v>29</v>
      </c>
      <c r="L138" t="s">
        <v>257</v>
      </c>
      <c r="M138" t="s">
        <v>86</v>
      </c>
      <c r="N138" t="s">
        <v>571</v>
      </c>
      <c r="O138">
        <v>0.52</v>
      </c>
      <c r="P138">
        <f>Table1[[#This Row],[Profit]]/Table1[[#This Row],[Sales]]</f>
        <v>-0.37977546549835706</v>
      </c>
      <c r="Q138" t="s">
        <v>33</v>
      </c>
      <c r="R138" t="s">
        <v>53</v>
      </c>
      <c r="S138" t="s">
        <v>193</v>
      </c>
      <c r="T138" t="s">
        <v>572</v>
      </c>
      <c r="U138">
        <v>2341</v>
      </c>
      <c r="V138">
        <v>42015</v>
      </c>
      <c r="W138" t="str">
        <f>TEXT(Table1[[#This Row],[Order Date]],"mmmm")</f>
        <v>January</v>
      </c>
      <c r="X138" t="str">
        <f>TEXT(Table1[[#This Row],[Order Date]],"yyyy")</f>
        <v>2015</v>
      </c>
      <c r="Y138">
        <v>42016</v>
      </c>
      <c r="Z138">
        <v>-27.738800000000001</v>
      </c>
      <c r="AA138">
        <v>5</v>
      </c>
      <c r="AB138">
        <v>73.040000000000006</v>
      </c>
      <c r="AC138">
        <v>88060</v>
      </c>
      <c r="AD138" t="e">
        <f>IF(COUNTIF(#REF!,Orders!AC246)&gt;0,"Returned","Not Returned")</f>
        <v>#REF!</v>
      </c>
      <c r="AE138" t="str">
        <f>TEXT(Table1[[#This Row],[Order Date]],"mmmm-yyy")</f>
        <v>January-2015</v>
      </c>
    </row>
    <row r="139" spans="1:31" ht="12.75" customHeight="1" x14ac:dyDescent="0.3">
      <c r="A139">
        <v>22757</v>
      </c>
      <c r="B139" t="s">
        <v>37</v>
      </c>
      <c r="C139">
        <v>0.05</v>
      </c>
      <c r="D139">
        <v>4.1399999999999997</v>
      </c>
      <c r="E139">
        <v>6.6</v>
      </c>
      <c r="F139">
        <v>469</v>
      </c>
      <c r="G139" t="str">
        <f>IF(COUNTIF(Table1[Customer ID],Table1[[#This Row],[Customer ID]])&gt;1,"Repeat Customer","One-Time Customer")</f>
        <v>One-Time Customer</v>
      </c>
      <c r="H139" t="s">
        <v>573</v>
      </c>
      <c r="I139" t="s">
        <v>27</v>
      </c>
      <c r="J139" t="s">
        <v>58</v>
      </c>
      <c r="K139" t="s">
        <v>41</v>
      </c>
      <c r="L139" t="s">
        <v>50</v>
      </c>
      <c r="M139" t="s">
        <v>59</v>
      </c>
      <c r="N139" t="s">
        <v>98</v>
      </c>
      <c r="O139">
        <v>0.49</v>
      </c>
      <c r="P139">
        <f>Table1[[#This Row],[Profit]]/Table1[[#This Row],[Sales]]</f>
        <v>-3.8586866566716638</v>
      </c>
      <c r="Q139" t="s">
        <v>33</v>
      </c>
      <c r="R139" t="s">
        <v>53</v>
      </c>
      <c r="S139" t="s">
        <v>54</v>
      </c>
      <c r="T139" t="s">
        <v>574</v>
      </c>
      <c r="U139">
        <v>7506</v>
      </c>
      <c r="V139">
        <v>42015</v>
      </c>
      <c r="W139" t="str">
        <f>TEXT(Table1[[#This Row],[Order Date]],"mmmm")</f>
        <v>January</v>
      </c>
      <c r="X139" t="str">
        <f>TEXT(Table1[[#This Row],[Order Date]],"yyyy")</f>
        <v>2015</v>
      </c>
      <c r="Y139">
        <v>42017</v>
      </c>
      <c r="Z139">
        <v>-128.68719999999999</v>
      </c>
      <c r="AA139">
        <v>7</v>
      </c>
      <c r="AB139">
        <v>33.35</v>
      </c>
      <c r="AC139">
        <v>88060</v>
      </c>
      <c r="AD139" t="e">
        <f>IF(COUNTIF(#REF!,Orders!AC247)&gt;0,"Returned","Not Returned")</f>
        <v>#REF!</v>
      </c>
      <c r="AE139" t="str">
        <f>TEXT(Table1[[#This Row],[Order Date]],"mmmm-yyy")</f>
        <v>January-2015</v>
      </c>
    </row>
    <row r="140" spans="1:31" ht="12.75" customHeight="1" x14ac:dyDescent="0.3">
      <c r="A140">
        <v>22758</v>
      </c>
      <c r="B140" t="s">
        <v>37</v>
      </c>
      <c r="C140">
        <v>0.03</v>
      </c>
      <c r="D140">
        <v>11.34</v>
      </c>
      <c r="E140">
        <v>5.01</v>
      </c>
      <c r="F140">
        <v>470</v>
      </c>
      <c r="G140" t="str">
        <f>IF(COUNTIF(Table1[Customer ID],Table1[[#This Row],[Customer ID]])&gt;1,"Repeat Customer","One-Time Customer")</f>
        <v>One-Time Customer</v>
      </c>
      <c r="H140" t="s">
        <v>575</v>
      </c>
      <c r="I140" t="s">
        <v>49</v>
      </c>
      <c r="J140" t="s">
        <v>58</v>
      </c>
      <c r="K140" t="s">
        <v>29</v>
      </c>
      <c r="L140" t="s">
        <v>93</v>
      </c>
      <c r="M140" t="s">
        <v>59</v>
      </c>
      <c r="N140" t="s">
        <v>576</v>
      </c>
      <c r="O140">
        <v>0.36</v>
      </c>
      <c r="P140">
        <f>Table1[[#This Row],[Profit]]/Table1[[#This Row],[Sales]]</f>
        <v>0.38517264276228419</v>
      </c>
      <c r="Q140" t="s">
        <v>33</v>
      </c>
      <c r="R140" t="s">
        <v>53</v>
      </c>
      <c r="S140" t="s">
        <v>54</v>
      </c>
      <c r="T140" t="s">
        <v>577</v>
      </c>
      <c r="U140">
        <v>8601</v>
      </c>
      <c r="V140">
        <v>42015</v>
      </c>
      <c r="W140" t="str">
        <f>TEXT(Table1[[#This Row],[Order Date]],"mmmm")</f>
        <v>January</v>
      </c>
      <c r="X140" t="str">
        <f>TEXT(Table1[[#This Row],[Order Date]],"yyyy")</f>
        <v>2015</v>
      </c>
      <c r="Y140">
        <v>42015</v>
      </c>
      <c r="Z140">
        <v>23.2028</v>
      </c>
      <c r="AA140">
        <v>5</v>
      </c>
      <c r="AB140">
        <v>60.24</v>
      </c>
      <c r="AC140">
        <v>88060</v>
      </c>
      <c r="AD140" t="e">
        <f>IF(COUNTIF(#REF!,Orders!AC248)&gt;0,"Returned","Not Returned")</f>
        <v>#REF!</v>
      </c>
      <c r="AE140" t="str">
        <f>TEXT(Table1[[#This Row],[Order Date]],"mmmm-yyy")</f>
        <v>January-2015</v>
      </c>
    </row>
    <row r="141" spans="1:31" ht="12.75" customHeight="1" x14ac:dyDescent="0.3">
      <c r="A141">
        <v>24693</v>
      </c>
      <c r="B141" t="s">
        <v>47</v>
      </c>
      <c r="C141">
        <v>0.08</v>
      </c>
      <c r="D141">
        <v>14.2</v>
      </c>
      <c r="E141">
        <v>5.3</v>
      </c>
      <c r="F141">
        <v>947</v>
      </c>
      <c r="G141" t="str">
        <f>IF(COUNTIF(Table1[Customer ID],Table1[[#This Row],[Customer ID]])&gt;1,"Repeat Customer","One-Time Customer")</f>
        <v>One-Time Customer</v>
      </c>
      <c r="H141" t="s">
        <v>1062</v>
      </c>
      <c r="I141" t="s">
        <v>27</v>
      </c>
      <c r="J141" t="s">
        <v>40</v>
      </c>
      <c r="K141" t="s">
        <v>41</v>
      </c>
      <c r="L141" t="s">
        <v>50</v>
      </c>
      <c r="M141" t="s">
        <v>31</v>
      </c>
      <c r="N141" t="s">
        <v>730</v>
      </c>
      <c r="O141">
        <v>0.46</v>
      </c>
      <c r="P141">
        <f>Table1[[#This Row],[Profit]]/Table1[[#This Row],[Sales]]</f>
        <v>0.37761752877548194</v>
      </c>
      <c r="Q141" t="s">
        <v>33</v>
      </c>
      <c r="R141" t="s">
        <v>53</v>
      </c>
      <c r="S141" t="s">
        <v>54</v>
      </c>
      <c r="T141" t="s">
        <v>1063</v>
      </c>
      <c r="U141">
        <v>7002</v>
      </c>
      <c r="V141">
        <v>42015</v>
      </c>
      <c r="W141" t="str">
        <f>TEXT(Table1[[#This Row],[Order Date]],"mmmm")</f>
        <v>January</v>
      </c>
      <c r="X141" t="str">
        <f>TEXT(Table1[[#This Row],[Order Date]],"yyyy")</f>
        <v>2015</v>
      </c>
      <c r="Y141">
        <v>42017</v>
      </c>
      <c r="Z141">
        <v>27.23</v>
      </c>
      <c r="AA141">
        <v>5</v>
      </c>
      <c r="AB141">
        <v>72.11</v>
      </c>
      <c r="AC141">
        <v>86565</v>
      </c>
      <c r="AD141" t="e">
        <f>IF(COUNTIF(#REF!,Orders!AC533)&gt;0,"Returned","Not Returned")</f>
        <v>#REF!</v>
      </c>
      <c r="AE141" t="str">
        <f>TEXT(Table1[[#This Row],[Order Date]],"mmmm-yyy")</f>
        <v>January-2015</v>
      </c>
    </row>
    <row r="142" spans="1:31" ht="12.75" customHeight="1" x14ac:dyDescent="0.3">
      <c r="A142">
        <v>20688</v>
      </c>
      <c r="B142" t="s">
        <v>25</v>
      </c>
      <c r="C142">
        <v>0.05</v>
      </c>
      <c r="D142">
        <v>6.3</v>
      </c>
      <c r="E142">
        <v>0.5</v>
      </c>
      <c r="F142">
        <v>120</v>
      </c>
      <c r="G142" t="str">
        <f>IF(COUNTIF(Table1[Customer ID],Table1[[#This Row],[Customer ID]])&gt;1,"Repeat Customer","One-Time Customer")</f>
        <v>Repeat Customer</v>
      </c>
      <c r="H142" t="s">
        <v>210</v>
      </c>
      <c r="I142" t="s">
        <v>49</v>
      </c>
      <c r="J142" t="s">
        <v>28</v>
      </c>
      <c r="K142" t="s">
        <v>29</v>
      </c>
      <c r="L142" t="s">
        <v>134</v>
      </c>
      <c r="M142" t="s">
        <v>59</v>
      </c>
      <c r="N142" t="s">
        <v>211</v>
      </c>
      <c r="O142">
        <v>0.39</v>
      </c>
      <c r="P142">
        <f>Table1[[#This Row],[Profit]]/Table1[[#This Row],[Sales]]</f>
        <v>0.69</v>
      </c>
      <c r="Q142" t="s">
        <v>33</v>
      </c>
      <c r="R142" t="s">
        <v>34</v>
      </c>
      <c r="S142" t="s">
        <v>212</v>
      </c>
      <c r="T142" t="s">
        <v>213</v>
      </c>
      <c r="U142">
        <v>84041</v>
      </c>
      <c r="V142">
        <v>42016</v>
      </c>
      <c r="W142" t="str">
        <f>TEXT(Table1[[#This Row],[Order Date]],"mmmm")</f>
        <v>January</v>
      </c>
      <c r="X142" t="str">
        <f>TEXT(Table1[[#This Row],[Order Date]],"yyyy")</f>
        <v>2015</v>
      </c>
      <c r="Y142">
        <v>42017</v>
      </c>
      <c r="Z142">
        <v>41.296499999999995</v>
      </c>
      <c r="AA142">
        <v>10</v>
      </c>
      <c r="AB142">
        <v>59.85</v>
      </c>
      <c r="AC142">
        <v>86520</v>
      </c>
      <c r="AD142" t="e">
        <f>IF(COUNTIF(#REF!,Orders!AC73)&gt;0,"Returned","Not Returned")</f>
        <v>#REF!</v>
      </c>
      <c r="AE142" t="str">
        <f>TEXT(Table1[[#This Row],[Order Date]],"mmmm-yyy")</f>
        <v>January-2015</v>
      </c>
    </row>
    <row r="143" spans="1:31" ht="12.75" customHeight="1" x14ac:dyDescent="0.3">
      <c r="A143">
        <v>20689</v>
      </c>
      <c r="B143" t="s">
        <v>25</v>
      </c>
      <c r="C143">
        <v>0.09</v>
      </c>
      <c r="D143">
        <v>205.99</v>
      </c>
      <c r="E143">
        <v>3</v>
      </c>
      <c r="F143">
        <v>120</v>
      </c>
      <c r="G143" t="str">
        <f>IF(COUNTIF(Table1[Customer ID],Table1[[#This Row],[Customer ID]])&gt;1,"Repeat Customer","One-Time Customer")</f>
        <v>Repeat Customer</v>
      </c>
      <c r="H143" t="s">
        <v>210</v>
      </c>
      <c r="I143" t="s">
        <v>27</v>
      </c>
      <c r="J143" t="s">
        <v>28</v>
      </c>
      <c r="K143" t="s">
        <v>77</v>
      </c>
      <c r="L143" t="s">
        <v>78</v>
      </c>
      <c r="M143" t="s">
        <v>59</v>
      </c>
      <c r="N143" t="s">
        <v>214</v>
      </c>
      <c r="O143">
        <v>0.57999999999999996</v>
      </c>
      <c r="P143">
        <f>Table1[[#This Row],[Profit]]/Table1[[#This Row],[Sales]]</f>
        <v>0.69</v>
      </c>
      <c r="Q143" t="s">
        <v>33</v>
      </c>
      <c r="R143" t="s">
        <v>34</v>
      </c>
      <c r="S143" t="s">
        <v>212</v>
      </c>
      <c r="T143" t="s">
        <v>213</v>
      </c>
      <c r="U143">
        <v>84041</v>
      </c>
      <c r="V143">
        <v>42016</v>
      </c>
      <c r="W143" t="str">
        <f>TEXT(Table1[[#This Row],[Order Date]],"mmmm")</f>
        <v>January</v>
      </c>
      <c r="X143" t="str">
        <f>TEXT(Table1[[#This Row],[Order Date]],"yyyy")</f>
        <v>2015</v>
      </c>
      <c r="Y143">
        <v>42018</v>
      </c>
      <c r="Z143">
        <v>1179.0237</v>
      </c>
      <c r="AA143">
        <v>10</v>
      </c>
      <c r="AB143">
        <v>1708.73</v>
      </c>
      <c r="AC143">
        <v>86520</v>
      </c>
      <c r="AD143" t="e">
        <f>IF(COUNTIF(#REF!,Orders!AC74)&gt;0,"Returned","Not Returned")</f>
        <v>#REF!</v>
      </c>
      <c r="AE143" t="str">
        <f>TEXT(Table1[[#This Row],[Order Date]],"mmmm-yyy")</f>
        <v>January-2015</v>
      </c>
    </row>
    <row r="144" spans="1:31" ht="12.75" customHeight="1" x14ac:dyDescent="0.3">
      <c r="A144">
        <v>20855</v>
      </c>
      <c r="B144" t="s">
        <v>37</v>
      </c>
      <c r="C144">
        <v>0.09</v>
      </c>
      <c r="D144">
        <v>27.75</v>
      </c>
      <c r="E144">
        <v>19.989999999999998</v>
      </c>
      <c r="F144">
        <v>750</v>
      </c>
      <c r="G144" t="str">
        <f>IF(COUNTIF(Table1[Customer ID],Table1[[#This Row],[Customer ID]])&gt;1,"Repeat Customer","One-Time Customer")</f>
        <v>One-Time Customer</v>
      </c>
      <c r="H144" t="s">
        <v>879</v>
      </c>
      <c r="I144" t="s">
        <v>49</v>
      </c>
      <c r="J144" t="s">
        <v>28</v>
      </c>
      <c r="K144" t="s">
        <v>29</v>
      </c>
      <c r="L144" t="s">
        <v>141</v>
      </c>
      <c r="M144" t="s">
        <v>59</v>
      </c>
      <c r="N144" t="s">
        <v>880</v>
      </c>
      <c r="O144">
        <v>0.67</v>
      </c>
      <c r="P144">
        <f>Table1[[#This Row],[Profit]]/Table1[[#This Row],[Sales]]</f>
        <v>-0.872336129232681</v>
      </c>
      <c r="Q144" t="s">
        <v>33</v>
      </c>
      <c r="R144" t="s">
        <v>136</v>
      </c>
      <c r="S144" t="s">
        <v>613</v>
      </c>
      <c r="T144" t="s">
        <v>881</v>
      </c>
      <c r="U144">
        <v>41042</v>
      </c>
      <c r="V144">
        <v>42016</v>
      </c>
      <c r="W144" t="str">
        <f>TEXT(Table1[[#This Row],[Order Date]],"mmmm")</f>
        <v>January</v>
      </c>
      <c r="X144" t="str">
        <f>TEXT(Table1[[#This Row],[Order Date]],"yyyy")</f>
        <v>2015</v>
      </c>
      <c r="Y144">
        <v>42017</v>
      </c>
      <c r="Z144">
        <v>-224.64400000000001</v>
      </c>
      <c r="AA144">
        <v>10</v>
      </c>
      <c r="AB144">
        <v>257.52</v>
      </c>
      <c r="AC144">
        <v>91200</v>
      </c>
      <c r="AD144" t="e">
        <f>IF(COUNTIF(#REF!,Orders!AC430)&gt;0,"Returned","Not Returned")</f>
        <v>#REF!</v>
      </c>
      <c r="AE144" t="str">
        <f>TEXT(Table1[[#This Row],[Order Date]],"mmmm-yyy")</f>
        <v>January-2015</v>
      </c>
    </row>
    <row r="145" spans="1:31" ht="12.75" customHeight="1" x14ac:dyDescent="0.3">
      <c r="A145">
        <v>20661</v>
      </c>
      <c r="B145" t="s">
        <v>106</v>
      </c>
      <c r="C145">
        <v>0.04</v>
      </c>
      <c r="D145">
        <v>6.24</v>
      </c>
      <c r="E145">
        <v>5.22</v>
      </c>
      <c r="F145">
        <v>823</v>
      </c>
      <c r="G145" t="str">
        <f>IF(COUNTIF(Table1[Customer ID],Table1[[#This Row],[Customer ID]])&gt;1,"Repeat Customer","One-Time Customer")</f>
        <v>One-Time Customer</v>
      </c>
      <c r="H145" t="s">
        <v>946</v>
      </c>
      <c r="I145" t="s">
        <v>49</v>
      </c>
      <c r="J145" t="s">
        <v>58</v>
      </c>
      <c r="K145" t="s">
        <v>41</v>
      </c>
      <c r="L145" t="s">
        <v>50</v>
      </c>
      <c r="M145" t="s">
        <v>59</v>
      </c>
      <c r="N145" t="s">
        <v>947</v>
      </c>
      <c r="O145">
        <v>0.6</v>
      </c>
      <c r="P145">
        <f>Table1[[#This Row],[Profit]]/Table1[[#This Row],[Sales]]</f>
        <v>5.4604262744609243E-2</v>
      </c>
      <c r="Q145" t="s">
        <v>33</v>
      </c>
      <c r="R145" t="s">
        <v>136</v>
      </c>
      <c r="S145" t="s">
        <v>244</v>
      </c>
      <c r="T145" t="s">
        <v>948</v>
      </c>
      <c r="U145">
        <v>37167</v>
      </c>
      <c r="V145">
        <v>42016</v>
      </c>
      <c r="W145" t="str">
        <f>TEXT(Table1[[#This Row],[Order Date]],"mmmm")</f>
        <v>January</v>
      </c>
      <c r="X145" t="str">
        <f>TEXT(Table1[[#This Row],[Order Date]],"yyyy")</f>
        <v>2015</v>
      </c>
      <c r="Y145">
        <v>42021</v>
      </c>
      <c r="Z145">
        <v>4.3808999999999996</v>
      </c>
      <c r="AA145">
        <v>13</v>
      </c>
      <c r="AB145">
        <v>80.23</v>
      </c>
      <c r="AC145">
        <v>89257</v>
      </c>
      <c r="AD145" t="e">
        <f>IF(COUNTIF(#REF!,Orders!AC464)&gt;0,"Returned","Not Returned")</f>
        <v>#REF!</v>
      </c>
      <c r="AE145" t="str">
        <f>TEXT(Table1[[#This Row],[Order Date]],"mmmm-yyy")</f>
        <v>January-2015</v>
      </c>
    </row>
    <row r="146" spans="1:31" ht="12.75" customHeight="1" x14ac:dyDescent="0.3">
      <c r="A146">
        <v>20663</v>
      </c>
      <c r="B146" t="s">
        <v>106</v>
      </c>
      <c r="C146">
        <v>0.09</v>
      </c>
      <c r="D146">
        <v>260.98</v>
      </c>
      <c r="E146">
        <v>41.91</v>
      </c>
      <c r="F146">
        <v>824</v>
      </c>
      <c r="G146" t="str">
        <f>IF(COUNTIF(Table1[Customer ID],Table1[[#This Row],[Customer ID]])&gt;1,"Repeat Customer","One-Time Customer")</f>
        <v>One-Time Customer</v>
      </c>
      <c r="H146" t="s">
        <v>949</v>
      </c>
      <c r="I146" t="s">
        <v>39</v>
      </c>
      <c r="J146" t="s">
        <v>58</v>
      </c>
      <c r="K146" t="s">
        <v>41</v>
      </c>
      <c r="L146" t="s">
        <v>191</v>
      </c>
      <c r="M146" t="s">
        <v>121</v>
      </c>
      <c r="N146" t="s">
        <v>950</v>
      </c>
      <c r="O146">
        <v>0.59</v>
      </c>
      <c r="P146">
        <f>Table1[[#This Row],[Profit]]/Table1[[#This Row],[Sales]]</f>
        <v>-4.9265978776468287E-2</v>
      </c>
      <c r="Q146" t="s">
        <v>33</v>
      </c>
      <c r="R146" t="s">
        <v>136</v>
      </c>
      <c r="S146" t="s">
        <v>244</v>
      </c>
      <c r="T146" t="s">
        <v>951</v>
      </c>
      <c r="U146">
        <v>37174</v>
      </c>
      <c r="V146">
        <v>42016</v>
      </c>
      <c r="W146" t="str">
        <f>TEXT(Table1[[#This Row],[Order Date]],"mmmm")</f>
        <v>January</v>
      </c>
      <c r="X146" t="str">
        <f>TEXT(Table1[[#This Row],[Order Date]],"yyyy")</f>
        <v>2015</v>
      </c>
      <c r="Y146">
        <v>42023</v>
      </c>
      <c r="Z146">
        <v>-100.744</v>
      </c>
      <c r="AA146">
        <v>8</v>
      </c>
      <c r="AB146">
        <v>2044.9</v>
      </c>
      <c r="AC146">
        <v>89257</v>
      </c>
      <c r="AD146" t="e">
        <f>IF(COUNTIF(#REF!,Orders!AC465)&gt;0,"Returned","Not Returned")</f>
        <v>#REF!</v>
      </c>
      <c r="AE146" t="str">
        <f>TEXT(Table1[[#This Row],[Order Date]],"mmmm-yyy")</f>
        <v>January-2015</v>
      </c>
    </row>
    <row r="147" spans="1:31" ht="12.75" customHeight="1" x14ac:dyDescent="0.3">
      <c r="A147">
        <v>4724</v>
      </c>
      <c r="B147" t="s">
        <v>25</v>
      </c>
      <c r="C147">
        <v>0.04</v>
      </c>
      <c r="D147">
        <v>90.97</v>
      </c>
      <c r="E147">
        <v>28</v>
      </c>
      <c r="F147">
        <v>898</v>
      </c>
      <c r="G147" t="str">
        <f>IF(COUNTIF(Table1[Customer ID],Table1[[#This Row],[Customer ID]])&gt;1,"Repeat Customer","One-Time Customer")</f>
        <v>Repeat Customer</v>
      </c>
      <c r="H147" t="s">
        <v>1014</v>
      </c>
      <c r="I147" t="s">
        <v>39</v>
      </c>
      <c r="J147" t="s">
        <v>58</v>
      </c>
      <c r="K147" t="s">
        <v>77</v>
      </c>
      <c r="L147" t="s">
        <v>85</v>
      </c>
      <c r="M147" t="s">
        <v>43</v>
      </c>
      <c r="N147" t="s">
        <v>1015</v>
      </c>
      <c r="O147">
        <v>0.38</v>
      </c>
      <c r="P147">
        <f>Table1[[#This Row],[Profit]]/Table1[[#This Row],[Sales]]</f>
        <v>-0.30192252010256238</v>
      </c>
      <c r="Q147" t="s">
        <v>33</v>
      </c>
      <c r="R147" t="s">
        <v>53</v>
      </c>
      <c r="S147" t="s">
        <v>71</v>
      </c>
      <c r="T147" t="s">
        <v>90</v>
      </c>
      <c r="U147">
        <v>10039</v>
      </c>
      <c r="V147">
        <v>42016</v>
      </c>
      <c r="W147" t="str">
        <f>TEXT(Table1[[#This Row],[Order Date]],"mmmm")</f>
        <v>January</v>
      </c>
      <c r="X147" t="str">
        <f>TEXT(Table1[[#This Row],[Order Date]],"yyyy")</f>
        <v>2015</v>
      </c>
      <c r="Y147">
        <v>42017</v>
      </c>
      <c r="Z147">
        <v>-173.09520000000001</v>
      </c>
      <c r="AA147">
        <v>6</v>
      </c>
      <c r="AB147">
        <v>573.30999999999995</v>
      </c>
      <c r="AC147">
        <v>33635</v>
      </c>
      <c r="AD147" t="e">
        <f>IF(COUNTIF(#REF!,Orders!AC502)&gt;0,"Returned","Not Returned")</f>
        <v>#REF!</v>
      </c>
      <c r="AE147" t="str">
        <f>TEXT(Table1[[#This Row],[Order Date]],"mmmm-yyy")</f>
        <v>January-2015</v>
      </c>
    </row>
    <row r="148" spans="1:31" ht="12.75" customHeight="1" x14ac:dyDescent="0.3">
      <c r="A148">
        <v>4725</v>
      </c>
      <c r="B148" t="s">
        <v>25</v>
      </c>
      <c r="C148">
        <v>7.0000000000000007E-2</v>
      </c>
      <c r="D148">
        <v>20.34</v>
      </c>
      <c r="E148">
        <v>35</v>
      </c>
      <c r="F148">
        <v>898</v>
      </c>
      <c r="G148" t="str">
        <f>IF(COUNTIF(Table1[Customer ID],Table1[[#This Row],[Customer ID]])&gt;1,"Repeat Customer","One-Time Customer")</f>
        <v>Repeat Customer</v>
      </c>
      <c r="H148" t="s">
        <v>1014</v>
      </c>
      <c r="I148" t="s">
        <v>49</v>
      </c>
      <c r="J148" t="s">
        <v>58</v>
      </c>
      <c r="K148" t="s">
        <v>29</v>
      </c>
      <c r="L148" t="s">
        <v>141</v>
      </c>
      <c r="M148" t="s">
        <v>236</v>
      </c>
      <c r="N148" t="s">
        <v>375</v>
      </c>
      <c r="O148">
        <v>0.84</v>
      </c>
      <c r="P148">
        <f>Table1[[#This Row],[Profit]]/Table1[[#This Row],[Sales]]</f>
        <v>-0.68573058546673327</v>
      </c>
      <c r="Q148" t="s">
        <v>33</v>
      </c>
      <c r="R148" t="s">
        <v>53</v>
      </c>
      <c r="S148" t="s">
        <v>71</v>
      </c>
      <c r="T148" t="s">
        <v>90</v>
      </c>
      <c r="U148">
        <v>10039</v>
      </c>
      <c r="V148">
        <v>42016</v>
      </c>
      <c r="W148" t="str">
        <f>TEXT(Table1[[#This Row],[Order Date]],"mmmm")</f>
        <v>January</v>
      </c>
      <c r="X148" t="str">
        <f>TEXT(Table1[[#This Row],[Order Date]],"yyyy")</f>
        <v>2015</v>
      </c>
      <c r="Y148">
        <v>42017</v>
      </c>
      <c r="Z148">
        <v>-96.16</v>
      </c>
      <c r="AA148">
        <v>5</v>
      </c>
      <c r="AB148">
        <v>140.22999999999999</v>
      </c>
      <c r="AC148">
        <v>33635</v>
      </c>
      <c r="AD148" t="e">
        <f>IF(COUNTIF(#REF!,Orders!AC503)&gt;0,"Returned","Not Returned")</f>
        <v>#REF!</v>
      </c>
      <c r="AE148" t="str">
        <f>TEXT(Table1[[#This Row],[Order Date]],"mmmm-yyy")</f>
        <v>January-2015</v>
      </c>
    </row>
    <row r="149" spans="1:31" ht="12.75" customHeight="1" x14ac:dyDescent="0.3">
      <c r="A149">
        <v>22724</v>
      </c>
      <c r="B149" t="s">
        <v>25</v>
      </c>
      <c r="C149">
        <v>0.04</v>
      </c>
      <c r="D149">
        <v>90.97</v>
      </c>
      <c r="E149">
        <v>28</v>
      </c>
      <c r="F149">
        <v>899</v>
      </c>
      <c r="G149" t="str">
        <f>IF(COUNTIF(Table1[Customer ID],Table1[[#This Row],[Customer ID]])&gt;1,"Repeat Customer","One-Time Customer")</f>
        <v>Repeat Customer</v>
      </c>
      <c r="H149" t="s">
        <v>1017</v>
      </c>
      <c r="I149" t="s">
        <v>39</v>
      </c>
      <c r="J149" t="s">
        <v>58</v>
      </c>
      <c r="K149" t="s">
        <v>77</v>
      </c>
      <c r="L149" t="s">
        <v>85</v>
      </c>
      <c r="M149" t="s">
        <v>43</v>
      </c>
      <c r="N149" t="s">
        <v>1015</v>
      </c>
      <c r="O149">
        <v>0.38</v>
      </c>
      <c r="P149">
        <f>Table1[[#This Row],[Profit]]/Table1[[#This Row],[Sales]]</f>
        <v>-0.90578335949764521</v>
      </c>
      <c r="Q149" t="s">
        <v>33</v>
      </c>
      <c r="R149" t="s">
        <v>53</v>
      </c>
      <c r="S149" t="s">
        <v>234</v>
      </c>
      <c r="T149" t="s">
        <v>1018</v>
      </c>
      <c r="U149">
        <v>16602</v>
      </c>
      <c r="V149">
        <v>42016</v>
      </c>
      <c r="W149" t="str">
        <f>TEXT(Table1[[#This Row],[Order Date]],"mmmm")</f>
        <v>January</v>
      </c>
      <c r="X149" t="str">
        <f>TEXT(Table1[[#This Row],[Order Date]],"yyyy")</f>
        <v>2015</v>
      </c>
      <c r="Y149">
        <v>42017</v>
      </c>
      <c r="Z149">
        <v>-173.09520000000001</v>
      </c>
      <c r="AA149">
        <v>2</v>
      </c>
      <c r="AB149">
        <v>191.1</v>
      </c>
      <c r="AC149">
        <v>86263</v>
      </c>
      <c r="AD149" t="e">
        <f>IF(COUNTIF(#REF!,Orders!AC506)&gt;0,"Returned","Not Returned")</f>
        <v>#REF!</v>
      </c>
      <c r="AE149" t="str">
        <f>TEXT(Table1[[#This Row],[Order Date]],"mmmm-yyy")</f>
        <v>January-2015</v>
      </c>
    </row>
    <row r="150" spans="1:31" ht="12.75" customHeight="1" x14ac:dyDescent="0.3">
      <c r="A150">
        <v>22725</v>
      </c>
      <c r="B150" t="s">
        <v>25</v>
      </c>
      <c r="C150">
        <v>7.0000000000000007E-2</v>
      </c>
      <c r="D150">
        <v>20.34</v>
      </c>
      <c r="E150">
        <v>35</v>
      </c>
      <c r="F150">
        <v>899</v>
      </c>
      <c r="G150" t="str">
        <f>IF(COUNTIF(Table1[Customer ID],Table1[[#This Row],[Customer ID]])&gt;1,"Repeat Customer","One-Time Customer")</f>
        <v>Repeat Customer</v>
      </c>
      <c r="H150" t="s">
        <v>1017</v>
      </c>
      <c r="I150" t="s">
        <v>49</v>
      </c>
      <c r="J150" t="s">
        <v>58</v>
      </c>
      <c r="K150" t="s">
        <v>29</v>
      </c>
      <c r="L150" t="s">
        <v>141</v>
      </c>
      <c r="M150" t="s">
        <v>236</v>
      </c>
      <c r="N150" t="s">
        <v>375</v>
      </c>
      <c r="O150">
        <v>0.84</v>
      </c>
      <c r="P150">
        <f>Table1[[#This Row],[Profit]]/Table1[[#This Row],[Sales]]</f>
        <v>-3.4281639928698748</v>
      </c>
      <c r="Q150" t="s">
        <v>33</v>
      </c>
      <c r="R150" t="s">
        <v>53</v>
      </c>
      <c r="S150" t="s">
        <v>234</v>
      </c>
      <c r="T150" t="s">
        <v>1018</v>
      </c>
      <c r="U150">
        <v>16602</v>
      </c>
      <c r="V150">
        <v>42016</v>
      </c>
      <c r="W150" t="str">
        <f>TEXT(Table1[[#This Row],[Order Date]],"mmmm")</f>
        <v>January</v>
      </c>
      <c r="X150" t="str">
        <f>TEXT(Table1[[#This Row],[Order Date]],"yyyy")</f>
        <v>2015</v>
      </c>
      <c r="Y150">
        <v>42017</v>
      </c>
      <c r="Z150">
        <v>-96.16</v>
      </c>
      <c r="AA150">
        <v>1</v>
      </c>
      <c r="AB150">
        <v>28.05</v>
      </c>
      <c r="AC150">
        <v>86263</v>
      </c>
      <c r="AD150" t="e">
        <f>IF(COUNTIF(#REF!,Orders!AC507)&gt;0,"Returned","Not Returned")</f>
        <v>#REF!</v>
      </c>
      <c r="AE150" t="str">
        <f>TEXT(Table1[[#This Row],[Order Date]],"mmmm-yyy")</f>
        <v>January-2015</v>
      </c>
    </row>
    <row r="151" spans="1:31" ht="12.75" customHeight="1" x14ac:dyDescent="0.3">
      <c r="A151">
        <v>19024</v>
      </c>
      <c r="B151" t="s">
        <v>106</v>
      </c>
      <c r="C151">
        <v>0.05</v>
      </c>
      <c r="D151">
        <v>350.99</v>
      </c>
      <c r="E151">
        <v>39</v>
      </c>
      <c r="F151">
        <v>1424</v>
      </c>
      <c r="G151" t="str">
        <f>IF(COUNTIF(Table1[Customer ID],Table1[[#This Row],[Customer ID]])&gt;1,"Repeat Customer","One-Time Customer")</f>
        <v>Repeat Customer</v>
      </c>
      <c r="H151" t="s">
        <v>1480</v>
      </c>
      <c r="I151" t="s">
        <v>39</v>
      </c>
      <c r="J151" t="s">
        <v>40</v>
      </c>
      <c r="K151" t="s">
        <v>41</v>
      </c>
      <c r="L151" t="s">
        <v>42</v>
      </c>
      <c r="M151" t="s">
        <v>43</v>
      </c>
      <c r="N151" t="s">
        <v>1269</v>
      </c>
      <c r="O151">
        <v>0.55000000000000004</v>
      </c>
      <c r="P151">
        <f>Table1[[#This Row],[Profit]]/Table1[[#This Row],[Sales]]</f>
        <v>0.44239706689671393</v>
      </c>
      <c r="Q151" t="s">
        <v>33</v>
      </c>
      <c r="R151" t="s">
        <v>34</v>
      </c>
      <c r="S151" t="s">
        <v>255</v>
      </c>
      <c r="T151" t="s">
        <v>1481</v>
      </c>
      <c r="U151">
        <v>80112</v>
      </c>
      <c r="V151">
        <v>42016</v>
      </c>
      <c r="W151" t="str">
        <f>TEXT(Table1[[#This Row],[Order Date]],"mmmm")</f>
        <v>January</v>
      </c>
      <c r="X151" t="str">
        <f>TEXT(Table1[[#This Row],[Order Date]],"yyyy")</f>
        <v>2015</v>
      </c>
      <c r="Y151">
        <v>42018</v>
      </c>
      <c r="Z151">
        <v>451.28039999999999</v>
      </c>
      <c r="AA151">
        <v>3</v>
      </c>
      <c r="AB151">
        <v>1020.08</v>
      </c>
      <c r="AC151">
        <v>89448</v>
      </c>
      <c r="AD151" t="e">
        <f>IF(COUNTIF(#REF!,Orders!AC806)&gt;0,"Returned","Not Returned")</f>
        <v>#REF!</v>
      </c>
      <c r="AE151" t="str">
        <f>TEXT(Table1[[#This Row],[Order Date]],"mmmm-yyy")</f>
        <v>January-2015</v>
      </c>
    </row>
    <row r="152" spans="1:31" x14ac:dyDescent="0.3">
      <c r="A152">
        <v>19025</v>
      </c>
      <c r="B152" t="s">
        <v>106</v>
      </c>
      <c r="C152">
        <v>0</v>
      </c>
      <c r="D152">
        <v>8.74</v>
      </c>
      <c r="E152">
        <v>1.39</v>
      </c>
      <c r="F152">
        <v>1424</v>
      </c>
      <c r="G152" t="str">
        <f>IF(COUNTIF(Table1[Customer ID],Table1[[#This Row],[Customer ID]])&gt;1,"Repeat Customer","One-Time Customer")</f>
        <v>Repeat Customer</v>
      </c>
      <c r="H152" t="s">
        <v>1480</v>
      </c>
      <c r="I152" t="s">
        <v>49</v>
      </c>
      <c r="J152" t="s">
        <v>40</v>
      </c>
      <c r="K152" t="s">
        <v>29</v>
      </c>
      <c r="L152" t="s">
        <v>69</v>
      </c>
      <c r="M152" t="s">
        <v>59</v>
      </c>
      <c r="N152" t="s">
        <v>1482</v>
      </c>
      <c r="O152">
        <v>0.38</v>
      </c>
      <c r="P152">
        <f>Table1[[#This Row],[Profit]]/Table1[[#This Row],[Sales]]</f>
        <v>0.69</v>
      </c>
      <c r="Q152" t="s">
        <v>33</v>
      </c>
      <c r="R152" t="s">
        <v>34</v>
      </c>
      <c r="S152" t="s">
        <v>255</v>
      </c>
      <c r="T152" t="s">
        <v>1481</v>
      </c>
      <c r="U152">
        <v>80112</v>
      </c>
      <c r="V152">
        <v>42016</v>
      </c>
      <c r="W152" t="str">
        <f>TEXT(Table1[[#This Row],[Order Date]],"mmmm")</f>
        <v>January</v>
      </c>
      <c r="X152" t="str">
        <f>TEXT(Table1[[#This Row],[Order Date]],"yyyy")</f>
        <v>2015</v>
      </c>
      <c r="Y152">
        <v>42020</v>
      </c>
      <c r="Z152">
        <v>44.988</v>
      </c>
      <c r="AA152">
        <v>7</v>
      </c>
      <c r="AB152">
        <v>65.2</v>
      </c>
      <c r="AC152">
        <v>89448</v>
      </c>
      <c r="AD152" t="e">
        <f>IF(COUNTIF(#REF!,Orders!AC807)&gt;0,"Returned","Not Returned")</f>
        <v>#REF!</v>
      </c>
      <c r="AE152" t="str">
        <f>TEXT(Table1[[#This Row],[Order Date]],"mmmm-yyy")</f>
        <v>January-2015</v>
      </c>
    </row>
    <row r="153" spans="1:31" x14ac:dyDescent="0.3">
      <c r="A153">
        <v>19026</v>
      </c>
      <c r="B153" t="s">
        <v>106</v>
      </c>
      <c r="C153">
        <v>0.02</v>
      </c>
      <c r="D153">
        <v>1.98</v>
      </c>
      <c r="E153">
        <v>0.7</v>
      </c>
      <c r="F153">
        <v>1424</v>
      </c>
      <c r="G153" t="str">
        <f>IF(COUNTIF(Table1[Customer ID],Table1[[#This Row],[Customer ID]])&gt;1,"Repeat Customer","One-Time Customer")</f>
        <v>Repeat Customer</v>
      </c>
      <c r="H153" t="s">
        <v>1480</v>
      </c>
      <c r="I153" t="s">
        <v>49</v>
      </c>
      <c r="J153" t="s">
        <v>40</v>
      </c>
      <c r="K153" t="s">
        <v>29</v>
      </c>
      <c r="L153" t="s">
        <v>66</v>
      </c>
      <c r="M153" t="s">
        <v>31</v>
      </c>
      <c r="N153" t="s">
        <v>395</v>
      </c>
      <c r="O153">
        <v>0.83</v>
      </c>
      <c r="P153">
        <f>Table1[[#This Row],[Profit]]/Table1[[#This Row],[Sales]]</f>
        <v>-0.9177866312527666</v>
      </c>
      <c r="Q153" t="s">
        <v>33</v>
      </c>
      <c r="R153" t="s">
        <v>34</v>
      </c>
      <c r="S153" t="s">
        <v>255</v>
      </c>
      <c r="T153" t="s">
        <v>1481</v>
      </c>
      <c r="U153">
        <v>80112</v>
      </c>
      <c r="V153">
        <v>42016</v>
      </c>
      <c r="W153" t="str">
        <f>TEXT(Table1[[#This Row],[Order Date]],"mmmm")</f>
        <v>January</v>
      </c>
      <c r="X153" t="str">
        <f>TEXT(Table1[[#This Row],[Order Date]],"yyyy")</f>
        <v>2015</v>
      </c>
      <c r="Y153">
        <v>42020</v>
      </c>
      <c r="Z153">
        <v>-20.732799999999997</v>
      </c>
      <c r="AA153">
        <v>11</v>
      </c>
      <c r="AB153">
        <v>22.59</v>
      </c>
      <c r="AC153">
        <v>89448</v>
      </c>
      <c r="AD153" t="e">
        <f>IF(COUNTIF(#REF!,Orders!AC808)&gt;0,"Returned","Not Returned")</f>
        <v>#REF!</v>
      </c>
      <c r="AE153" t="str">
        <f>TEXT(Table1[[#This Row],[Order Date]],"mmmm-yyy")</f>
        <v>January-2015</v>
      </c>
    </row>
    <row r="154" spans="1:31" x14ac:dyDescent="0.3">
      <c r="A154">
        <v>20869</v>
      </c>
      <c r="B154" t="s">
        <v>25</v>
      </c>
      <c r="C154">
        <v>0.04</v>
      </c>
      <c r="D154">
        <v>136.97999999999999</v>
      </c>
      <c r="E154">
        <v>24.49</v>
      </c>
      <c r="F154">
        <v>1636</v>
      </c>
      <c r="G154" t="str">
        <f>IF(COUNTIF(Table1[Customer ID],Table1[[#This Row],[Customer ID]])&gt;1,"Repeat Customer","One-Time Customer")</f>
        <v>Repeat Customer</v>
      </c>
      <c r="H154" t="s">
        <v>1645</v>
      </c>
      <c r="I154" t="s">
        <v>27</v>
      </c>
      <c r="J154" t="s">
        <v>40</v>
      </c>
      <c r="K154" t="s">
        <v>41</v>
      </c>
      <c r="L154" t="s">
        <v>50</v>
      </c>
      <c r="M154" t="s">
        <v>236</v>
      </c>
      <c r="N154" t="s">
        <v>1648</v>
      </c>
      <c r="O154">
        <v>0.59</v>
      </c>
      <c r="P154">
        <f>Table1[[#This Row],[Profit]]/Table1[[#This Row],[Sales]]</f>
        <v>0.69</v>
      </c>
      <c r="Q154" t="s">
        <v>33</v>
      </c>
      <c r="R154" t="s">
        <v>34</v>
      </c>
      <c r="S154" t="s">
        <v>45</v>
      </c>
      <c r="T154" t="s">
        <v>1646</v>
      </c>
      <c r="U154">
        <v>93905</v>
      </c>
      <c r="V154">
        <v>42016</v>
      </c>
      <c r="W154" t="str">
        <f>TEXT(Table1[[#This Row],[Order Date]],"mmmm")</f>
        <v>January</v>
      </c>
      <c r="X154" t="str">
        <f>TEXT(Table1[[#This Row],[Order Date]],"yyyy")</f>
        <v>2015</v>
      </c>
      <c r="Y154">
        <v>42018</v>
      </c>
      <c r="Z154">
        <v>1127.5497</v>
      </c>
      <c r="AA154">
        <v>12</v>
      </c>
      <c r="AB154">
        <v>1634.13</v>
      </c>
      <c r="AC154">
        <v>89706</v>
      </c>
      <c r="AD154" t="e">
        <f>IF(COUNTIF(#REF!,Orders!AC912)&gt;0,"Returned","Not Returned")</f>
        <v>#REF!</v>
      </c>
      <c r="AE154" t="str">
        <f>TEXT(Table1[[#This Row],[Order Date]],"mmmm-yyy")</f>
        <v>January-2015</v>
      </c>
    </row>
    <row r="155" spans="1:31" x14ac:dyDescent="0.3">
      <c r="A155">
        <v>21901</v>
      </c>
      <c r="B155" t="s">
        <v>56</v>
      </c>
      <c r="C155">
        <v>0.1</v>
      </c>
      <c r="D155">
        <v>40.98</v>
      </c>
      <c r="E155">
        <v>6.5</v>
      </c>
      <c r="F155">
        <v>2069</v>
      </c>
      <c r="G155" t="str">
        <f>IF(COUNTIF(Table1[Customer ID],Table1[[#This Row],[Customer ID]])&gt;1,"Repeat Customer","One-Time Customer")</f>
        <v>One-Time Customer</v>
      </c>
      <c r="H155" t="s">
        <v>1987</v>
      </c>
      <c r="I155" t="s">
        <v>49</v>
      </c>
      <c r="J155" t="s">
        <v>114</v>
      </c>
      <c r="K155" t="s">
        <v>77</v>
      </c>
      <c r="L155" t="s">
        <v>180</v>
      </c>
      <c r="M155" t="s">
        <v>59</v>
      </c>
      <c r="N155" t="s">
        <v>1270</v>
      </c>
      <c r="O155">
        <v>0.74</v>
      </c>
      <c r="P155">
        <f>Table1[[#This Row],[Profit]]/Table1[[#This Row],[Sales]]</f>
        <v>0.55552600963935517</v>
      </c>
      <c r="Q155" t="s">
        <v>33</v>
      </c>
      <c r="R155" t="s">
        <v>136</v>
      </c>
      <c r="S155" t="s">
        <v>613</v>
      </c>
      <c r="T155" t="s">
        <v>1988</v>
      </c>
      <c r="U155">
        <v>41075</v>
      </c>
      <c r="V155">
        <v>42016</v>
      </c>
      <c r="W155" t="str">
        <f>TEXT(Table1[[#This Row],[Order Date]],"mmmm")</f>
        <v>January</v>
      </c>
      <c r="X155" t="str">
        <f>TEXT(Table1[[#This Row],[Order Date]],"yyyy")</f>
        <v>2015</v>
      </c>
      <c r="Y155">
        <v>42018</v>
      </c>
      <c r="Z155">
        <v>66.852000000000004</v>
      </c>
      <c r="AA155">
        <v>3</v>
      </c>
      <c r="AB155">
        <v>120.34</v>
      </c>
      <c r="AC155">
        <v>88554</v>
      </c>
      <c r="AD155" t="e">
        <f>IF(COUNTIF(#REF!,Orders!AC1147)&gt;0,"Returned","Not Returned")</f>
        <v>#REF!</v>
      </c>
      <c r="AE155" t="str">
        <f>TEXT(Table1[[#This Row],[Order Date]],"mmmm-yyy")</f>
        <v>January-2015</v>
      </c>
    </row>
    <row r="156" spans="1:31" x14ac:dyDescent="0.3">
      <c r="A156">
        <v>21338</v>
      </c>
      <c r="B156" t="s">
        <v>37</v>
      </c>
      <c r="C156">
        <v>7.0000000000000007E-2</v>
      </c>
      <c r="D156">
        <v>65.989999999999995</v>
      </c>
      <c r="E156">
        <v>8.8000000000000007</v>
      </c>
      <c r="F156">
        <v>2489</v>
      </c>
      <c r="G156" t="str">
        <f>IF(COUNTIF(Table1[Customer ID],Table1[[#This Row],[Customer ID]])&gt;1,"Repeat Customer","One-Time Customer")</f>
        <v>Repeat Customer</v>
      </c>
      <c r="H156" t="s">
        <v>2338</v>
      </c>
      <c r="I156" t="s">
        <v>49</v>
      </c>
      <c r="J156" t="s">
        <v>40</v>
      </c>
      <c r="K156" t="s">
        <v>77</v>
      </c>
      <c r="L156" t="s">
        <v>78</v>
      </c>
      <c r="M156" t="s">
        <v>59</v>
      </c>
      <c r="N156" t="s">
        <v>751</v>
      </c>
      <c r="O156">
        <v>0.57999999999999996</v>
      </c>
      <c r="P156">
        <f>Table1[[#This Row],[Profit]]/Table1[[#This Row],[Sales]]</f>
        <v>0.23287113598778783</v>
      </c>
      <c r="Q156" t="s">
        <v>33</v>
      </c>
      <c r="R156" t="s">
        <v>34</v>
      </c>
      <c r="S156" t="s">
        <v>45</v>
      </c>
      <c r="T156" t="s">
        <v>695</v>
      </c>
      <c r="U156">
        <v>94521</v>
      </c>
      <c r="V156">
        <v>42016</v>
      </c>
      <c r="W156" t="str">
        <f>TEXT(Table1[[#This Row],[Order Date]],"mmmm")</f>
        <v>January</v>
      </c>
      <c r="X156" t="str">
        <f>TEXT(Table1[[#This Row],[Order Date]],"yyyy")</f>
        <v>2015</v>
      </c>
      <c r="Y156">
        <v>42016</v>
      </c>
      <c r="Z156">
        <v>109.83600000000001</v>
      </c>
      <c r="AA156">
        <v>9</v>
      </c>
      <c r="AB156">
        <v>471.66</v>
      </c>
      <c r="AC156">
        <v>86886</v>
      </c>
      <c r="AD156" t="e">
        <f>IF(COUNTIF(#REF!,Orders!AC1400)&gt;0,"Returned","Not Returned")</f>
        <v>#REF!</v>
      </c>
      <c r="AE156" t="str">
        <f>TEXT(Table1[[#This Row],[Order Date]],"mmmm-yyy")</f>
        <v>January-2015</v>
      </c>
    </row>
    <row r="157" spans="1:31" ht="12.75" customHeight="1" x14ac:dyDescent="0.3">
      <c r="A157">
        <v>21339</v>
      </c>
      <c r="B157" t="s">
        <v>37</v>
      </c>
      <c r="C157">
        <v>0</v>
      </c>
      <c r="D157">
        <v>10.01</v>
      </c>
      <c r="E157">
        <v>1.99</v>
      </c>
      <c r="F157">
        <v>2490</v>
      </c>
      <c r="G157" t="str">
        <f>IF(COUNTIF(Table1[Customer ID],Table1[[#This Row],[Customer ID]])&gt;1,"Repeat Customer","One-Time Customer")</f>
        <v>Repeat Customer</v>
      </c>
      <c r="H157" t="s">
        <v>2339</v>
      </c>
      <c r="I157" t="s">
        <v>27</v>
      </c>
      <c r="J157" t="s">
        <v>40</v>
      </c>
      <c r="K157" t="s">
        <v>77</v>
      </c>
      <c r="L157" t="s">
        <v>180</v>
      </c>
      <c r="M157" t="s">
        <v>51</v>
      </c>
      <c r="N157" t="s">
        <v>2341</v>
      </c>
      <c r="O157">
        <v>0.41</v>
      </c>
      <c r="P157">
        <f>Table1[[#This Row],[Profit]]/Table1[[#This Row],[Sales]]</f>
        <v>0.69</v>
      </c>
      <c r="Q157" t="s">
        <v>33</v>
      </c>
      <c r="R157" t="s">
        <v>34</v>
      </c>
      <c r="S157" t="s">
        <v>45</v>
      </c>
      <c r="T157" t="s">
        <v>2340</v>
      </c>
      <c r="U157">
        <v>92627</v>
      </c>
      <c r="V157">
        <v>42016</v>
      </c>
      <c r="W157" t="str">
        <f>TEXT(Table1[[#This Row],[Order Date]],"mmmm")</f>
        <v>January</v>
      </c>
      <c r="X157" t="str">
        <f>TEXT(Table1[[#This Row],[Order Date]],"yyyy")</f>
        <v>2015</v>
      </c>
      <c r="Y157">
        <v>42018</v>
      </c>
      <c r="Z157">
        <v>82.703399999999988</v>
      </c>
      <c r="AA157">
        <v>11</v>
      </c>
      <c r="AB157">
        <v>119.86</v>
      </c>
      <c r="AC157">
        <v>86886</v>
      </c>
      <c r="AD157" t="e">
        <f>IF(COUNTIF(#REF!,Orders!AC1402)&gt;0,"Returned","Not Returned")</f>
        <v>#REF!</v>
      </c>
      <c r="AE157" t="str">
        <f>TEXT(Table1[[#This Row],[Order Date]],"mmmm-yyy")</f>
        <v>January-2015</v>
      </c>
    </row>
    <row r="158" spans="1:31" ht="12.75" customHeight="1" x14ac:dyDescent="0.3">
      <c r="A158">
        <v>3338</v>
      </c>
      <c r="B158" t="s">
        <v>37</v>
      </c>
      <c r="C158">
        <v>7.0000000000000007E-2</v>
      </c>
      <c r="D158">
        <v>65.989999999999995</v>
      </c>
      <c r="E158">
        <v>8.8000000000000007</v>
      </c>
      <c r="F158">
        <v>2491</v>
      </c>
      <c r="G158" t="str">
        <f>IF(COUNTIF(Table1[Customer ID],Table1[[#This Row],[Customer ID]])&gt;1,"Repeat Customer","One-Time Customer")</f>
        <v>Repeat Customer</v>
      </c>
      <c r="H158" t="s">
        <v>2342</v>
      </c>
      <c r="I158" t="s">
        <v>49</v>
      </c>
      <c r="J158" t="s">
        <v>40</v>
      </c>
      <c r="K158" t="s">
        <v>77</v>
      </c>
      <c r="L158" t="s">
        <v>78</v>
      </c>
      <c r="M158" t="s">
        <v>59</v>
      </c>
      <c r="N158" t="s">
        <v>751</v>
      </c>
      <c r="O158">
        <v>0.57999999999999996</v>
      </c>
      <c r="P158">
        <f>Table1[[#This Row],[Profit]]/Table1[[#This Row],[Sales]]</f>
        <v>5.6644817253987824E-2</v>
      </c>
      <c r="Q158" t="s">
        <v>33</v>
      </c>
      <c r="R158" t="s">
        <v>34</v>
      </c>
      <c r="S158" t="s">
        <v>45</v>
      </c>
      <c r="T158" t="s">
        <v>663</v>
      </c>
      <c r="U158">
        <v>90045</v>
      </c>
      <c r="V158">
        <v>42016</v>
      </c>
      <c r="W158" t="str">
        <f>TEXT(Table1[[#This Row],[Order Date]],"mmmm")</f>
        <v>January</v>
      </c>
      <c r="X158" t="str">
        <f>TEXT(Table1[[#This Row],[Order Date]],"yyyy")</f>
        <v>2015</v>
      </c>
      <c r="Y158">
        <v>42016</v>
      </c>
      <c r="Z158">
        <v>109.83600000000001</v>
      </c>
      <c r="AA158">
        <v>37</v>
      </c>
      <c r="AB158">
        <v>1939.03</v>
      </c>
      <c r="AC158">
        <v>23877</v>
      </c>
      <c r="AD158" t="e">
        <f>IF(COUNTIF(#REF!,Orders!AC1406)&gt;0,"Returned","Not Returned")</f>
        <v>#REF!</v>
      </c>
      <c r="AE158" t="str">
        <f>TEXT(Table1[[#This Row],[Order Date]],"mmmm-yyy")</f>
        <v>January-2015</v>
      </c>
    </row>
    <row r="159" spans="1:31" ht="12.75" customHeight="1" x14ac:dyDescent="0.3">
      <c r="A159">
        <v>3339</v>
      </c>
      <c r="B159" t="s">
        <v>37</v>
      </c>
      <c r="C159">
        <v>0</v>
      </c>
      <c r="D159">
        <v>10.01</v>
      </c>
      <c r="E159">
        <v>1.99</v>
      </c>
      <c r="F159">
        <v>2491</v>
      </c>
      <c r="G159" t="str">
        <f>IF(COUNTIF(Table1[Customer ID],Table1[[#This Row],[Customer ID]])&gt;1,"Repeat Customer","One-Time Customer")</f>
        <v>Repeat Customer</v>
      </c>
      <c r="H159" t="s">
        <v>2342</v>
      </c>
      <c r="I159" t="s">
        <v>27</v>
      </c>
      <c r="J159" t="s">
        <v>40</v>
      </c>
      <c r="K159" t="s">
        <v>77</v>
      </c>
      <c r="L159" t="s">
        <v>180</v>
      </c>
      <c r="M159" t="s">
        <v>51</v>
      </c>
      <c r="N159" t="s">
        <v>2341</v>
      </c>
      <c r="O159">
        <v>0.41</v>
      </c>
      <c r="P159">
        <f>Table1[[#This Row],[Profit]]/Table1[[#This Row],[Sales]]</f>
        <v>0.27976749776019927</v>
      </c>
      <c r="Q159" t="s">
        <v>33</v>
      </c>
      <c r="R159" t="s">
        <v>34</v>
      </c>
      <c r="S159" t="s">
        <v>45</v>
      </c>
      <c r="T159" t="s">
        <v>663</v>
      </c>
      <c r="U159">
        <v>90045</v>
      </c>
      <c r="V159">
        <v>42016</v>
      </c>
      <c r="W159" t="str">
        <f>TEXT(Table1[[#This Row],[Order Date]],"mmmm")</f>
        <v>January</v>
      </c>
      <c r="X159" t="str">
        <f>TEXT(Table1[[#This Row],[Order Date]],"yyyy")</f>
        <v>2015</v>
      </c>
      <c r="Y159">
        <v>42018</v>
      </c>
      <c r="Z159">
        <v>128.03</v>
      </c>
      <c r="AA159">
        <v>42</v>
      </c>
      <c r="AB159">
        <v>457.63</v>
      </c>
      <c r="AC159">
        <v>23877</v>
      </c>
      <c r="AD159" t="e">
        <f>IF(COUNTIF(#REF!,Orders!AC1407)&gt;0,"Returned","Not Returned")</f>
        <v>#REF!</v>
      </c>
      <c r="AE159" t="str">
        <f>TEXT(Table1[[#This Row],[Order Date]],"mmmm-yyy")</f>
        <v>January-2015</v>
      </c>
    </row>
    <row r="160" spans="1:31" ht="12.75" customHeight="1" x14ac:dyDescent="0.3">
      <c r="A160">
        <v>21690</v>
      </c>
      <c r="B160" t="s">
        <v>106</v>
      </c>
      <c r="C160">
        <v>0.01</v>
      </c>
      <c r="D160">
        <v>29.89</v>
      </c>
      <c r="E160">
        <v>1.99</v>
      </c>
      <c r="F160">
        <v>2715</v>
      </c>
      <c r="G160" t="str">
        <f>IF(COUNTIF(Table1[Customer ID],Table1[[#This Row],[Customer ID]])&gt;1,"Repeat Customer","One-Time Customer")</f>
        <v>One-Time Customer</v>
      </c>
      <c r="H160" t="s">
        <v>2509</v>
      </c>
      <c r="I160" t="s">
        <v>49</v>
      </c>
      <c r="J160" t="s">
        <v>28</v>
      </c>
      <c r="K160" t="s">
        <v>77</v>
      </c>
      <c r="L160" t="s">
        <v>180</v>
      </c>
      <c r="M160" t="s">
        <v>51</v>
      </c>
      <c r="N160" t="s">
        <v>1311</v>
      </c>
      <c r="O160">
        <v>0.5</v>
      </c>
      <c r="P160">
        <f>Table1[[#This Row],[Profit]]/Table1[[#This Row],[Sales]]</f>
        <v>-2.3354192740926156</v>
      </c>
      <c r="Q160" t="s">
        <v>33</v>
      </c>
      <c r="R160" t="s">
        <v>61</v>
      </c>
      <c r="S160" t="s">
        <v>300</v>
      </c>
      <c r="T160" t="s">
        <v>2510</v>
      </c>
      <c r="U160">
        <v>48911</v>
      </c>
      <c r="V160">
        <v>42016</v>
      </c>
      <c r="W160" t="str">
        <f>TEXT(Table1[[#This Row],[Order Date]],"mmmm")</f>
        <v>January</v>
      </c>
      <c r="X160" t="str">
        <f>TEXT(Table1[[#This Row],[Order Date]],"yyyy")</f>
        <v>2015</v>
      </c>
      <c r="Y160">
        <v>42020</v>
      </c>
      <c r="Z160">
        <v>-74.64</v>
      </c>
      <c r="AA160">
        <v>1</v>
      </c>
      <c r="AB160">
        <v>31.96</v>
      </c>
      <c r="AC160">
        <v>88702</v>
      </c>
      <c r="AD160" t="e">
        <f>IF(COUNTIF(#REF!,Orders!AC1539)&gt;0,"Returned","Not Returned")</f>
        <v>#REF!</v>
      </c>
      <c r="AE160" t="str">
        <f>TEXT(Table1[[#This Row],[Order Date]],"mmmm-yyy")</f>
        <v>January-2015</v>
      </c>
    </row>
    <row r="161" spans="1:31" ht="12.75" customHeight="1" x14ac:dyDescent="0.3">
      <c r="A161">
        <v>24122</v>
      </c>
      <c r="B161" t="s">
        <v>47</v>
      </c>
      <c r="C161">
        <v>0.03</v>
      </c>
      <c r="D161">
        <v>350.98</v>
      </c>
      <c r="E161">
        <v>30</v>
      </c>
      <c r="F161">
        <v>2776</v>
      </c>
      <c r="G161" t="str">
        <f>IF(COUNTIF(Table1[Customer ID],Table1[[#This Row],[Customer ID]])&gt;1,"Repeat Customer","One-Time Customer")</f>
        <v>Repeat Customer</v>
      </c>
      <c r="H161" t="s">
        <v>2546</v>
      </c>
      <c r="I161" t="s">
        <v>39</v>
      </c>
      <c r="J161" t="s">
        <v>114</v>
      </c>
      <c r="K161" t="s">
        <v>41</v>
      </c>
      <c r="L161" t="s">
        <v>42</v>
      </c>
      <c r="M161" t="s">
        <v>43</v>
      </c>
      <c r="N161" t="s">
        <v>862</v>
      </c>
      <c r="O161">
        <v>0.61</v>
      </c>
      <c r="P161">
        <f>Table1[[#This Row],[Profit]]/Table1[[#This Row],[Sales]]</f>
        <v>0.69</v>
      </c>
      <c r="Q161" t="s">
        <v>33</v>
      </c>
      <c r="R161" t="s">
        <v>53</v>
      </c>
      <c r="S161" t="s">
        <v>415</v>
      </c>
      <c r="T161" t="s">
        <v>2547</v>
      </c>
      <c r="U161">
        <v>20877</v>
      </c>
      <c r="V161">
        <v>42016</v>
      </c>
      <c r="W161" t="str">
        <f>TEXT(Table1[[#This Row],[Order Date]],"mmmm")</f>
        <v>January</v>
      </c>
      <c r="X161" t="str">
        <f>TEXT(Table1[[#This Row],[Order Date]],"yyyy")</f>
        <v>2015</v>
      </c>
      <c r="Y161">
        <v>42019</v>
      </c>
      <c r="Z161">
        <v>2692.4420999999998</v>
      </c>
      <c r="AA161">
        <v>11</v>
      </c>
      <c r="AB161">
        <v>3902.09</v>
      </c>
      <c r="AC161">
        <v>91228</v>
      </c>
      <c r="AD161" t="e">
        <f>IF(COUNTIF(#REF!,Orders!AC1561)&gt;0,"Returned","Not Returned")</f>
        <v>#REF!</v>
      </c>
      <c r="AE161" t="str">
        <f>TEXT(Table1[[#This Row],[Order Date]],"mmmm-yyy")</f>
        <v>January-2015</v>
      </c>
    </row>
    <row r="162" spans="1:31" ht="12.75" customHeight="1" x14ac:dyDescent="0.3">
      <c r="A162">
        <v>24123</v>
      </c>
      <c r="B162" t="s">
        <v>47</v>
      </c>
      <c r="C162">
        <v>0.04</v>
      </c>
      <c r="D162">
        <v>1.68</v>
      </c>
      <c r="E162">
        <v>1</v>
      </c>
      <c r="F162">
        <v>2776</v>
      </c>
      <c r="G162" t="str">
        <f>IF(COUNTIF(Table1[Customer ID],Table1[[#This Row],[Customer ID]])&gt;1,"Repeat Customer","One-Time Customer")</f>
        <v>Repeat Customer</v>
      </c>
      <c r="H162" t="s">
        <v>2546</v>
      </c>
      <c r="I162" t="s">
        <v>49</v>
      </c>
      <c r="J162" t="s">
        <v>114</v>
      </c>
      <c r="K162" t="s">
        <v>29</v>
      </c>
      <c r="L162" t="s">
        <v>30</v>
      </c>
      <c r="M162" t="s">
        <v>31</v>
      </c>
      <c r="N162" t="s">
        <v>2548</v>
      </c>
      <c r="O162">
        <v>0.35</v>
      </c>
      <c r="P162">
        <f>Table1[[#This Row],[Profit]]/Table1[[#This Row],[Sales]]</f>
        <v>0.14578279266572639</v>
      </c>
      <c r="Q162" t="s">
        <v>33</v>
      </c>
      <c r="R162" t="s">
        <v>53</v>
      </c>
      <c r="S162" t="s">
        <v>415</v>
      </c>
      <c r="T162" t="s">
        <v>2547</v>
      </c>
      <c r="U162">
        <v>20877</v>
      </c>
      <c r="V162">
        <v>42016</v>
      </c>
      <c r="W162" t="str">
        <f>TEXT(Table1[[#This Row],[Order Date]],"mmmm")</f>
        <v>January</v>
      </c>
      <c r="X162" t="str">
        <f>TEXT(Table1[[#This Row],[Order Date]],"yyyy")</f>
        <v>2015</v>
      </c>
      <c r="Y162">
        <v>42018</v>
      </c>
      <c r="Z162">
        <v>2.0672000000000001</v>
      </c>
      <c r="AA162">
        <v>8</v>
      </c>
      <c r="AB162">
        <v>14.18</v>
      </c>
      <c r="AC162">
        <v>91228</v>
      </c>
      <c r="AD162" t="e">
        <f>IF(COUNTIF(#REF!,Orders!AC1562)&gt;0,"Returned","Not Returned")</f>
        <v>#REF!</v>
      </c>
      <c r="AE162" t="str">
        <f>TEXT(Table1[[#This Row],[Order Date]],"mmmm-yyy")</f>
        <v>January-2015</v>
      </c>
    </row>
    <row r="163" spans="1:31" ht="12.75" customHeight="1" x14ac:dyDescent="0.3">
      <c r="A163">
        <v>19895</v>
      </c>
      <c r="B163" t="s">
        <v>106</v>
      </c>
      <c r="C163">
        <v>0.02</v>
      </c>
      <c r="D163">
        <v>48.04</v>
      </c>
      <c r="E163">
        <v>5.09</v>
      </c>
      <c r="F163">
        <v>510</v>
      </c>
      <c r="G163" t="str">
        <f>IF(COUNTIF(Table1[Customer ID],Table1[[#This Row],[Customer ID]])&gt;1,"Repeat Customer","One-Time Customer")</f>
        <v>Repeat Customer</v>
      </c>
      <c r="H163" t="s">
        <v>620</v>
      </c>
      <c r="I163" t="s">
        <v>49</v>
      </c>
      <c r="J163" t="s">
        <v>28</v>
      </c>
      <c r="K163" t="s">
        <v>29</v>
      </c>
      <c r="L163" t="s">
        <v>93</v>
      </c>
      <c r="M163" t="s">
        <v>59</v>
      </c>
      <c r="N163" t="s">
        <v>621</v>
      </c>
      <c r="O163">
        <v>0.37</v>
      </c>
      <c r="P163">
        <f>Table1[[#This Row],[Profit]]/Table1[[#This Row],[Sales]]</f>
        <v>0.69</v>
      </c>
      <c r="Q163" t="s">
        <v>33</v>
      </c>
      <c r="R163" t="s">
        <v>34</v>
      </c>
      <c r="S163" t="s">
        <v>45</v>
      </c>
      <c r="T163" t="s">
        <v>622</v>
      </c>
      <c r="U163">
        <v>95336</v>
      </c>
      <c r="V163">
        <v>42017</v>
      </c>
      <c r="W163" t="str">
        <f>TEXT(Table1[[#This Row],[Order Date]],"mmmm")</f>
        <v>January</v>
      </c>
      <c r="X163" t="str">
        <f>TEXT(Table1[[#This Row],[Order Date]],"yyyy")</f>
        <v>2015</v>
      </c>
      <c r="Y163">
        <v>42017</v>
      </c>
      <c r="Z163">
        <v>105.25259999999999</v>
      </c>
      <c r="AA163">
        <v>3</v>
      </c>
      <c r="AB163">
        <v>152.54</v>
      </c>
      <c r="AC163">
        <v>90058</v>
      </c>
      <c r="AD163" t="e">
        <f>IF(COUNTIF(#REF!,Orders!AC274)&gt;0,"Returned","Not Returned")</f>
        <v>#REF!</v>
      </c>
      <c r="AE163" t="str">
        <f>TEXT(Table1[[#This Row],[Order Date]],"mmmm-yyy")</f>
        <v>January-2015</v>
      </c>
    </row>
    <row r="164" spans="1:31" ht="12.75" customHeight="1" x14ac:dyDescent="0.3">
      <c r="A164">
        <v>26038</v>
      </c>
      <c r="B164" t="s">
        <v>106</v>
      </c>
      <c r="C164">
        <v>0.06</v>
      </c>
      <c r="D164">
        <v>7.99</v>
      </c>
      <c r="E164">
        <v>5.03</v>
      </c>
      <c r="F164">
        <v>570</v>
      </c>
      <c r="G164" t="str">
        <f>IF(COUNTIF(Table1[Customer ID],Table1[[#This Row],[Customer ID]])&gt;1,"Repeat Customer","One-Time Customer")</f>
        <v>One-Time Customer</v>
      </c>
      <c r="H164" t="s">
        <v>674</v>
      </c>
      <c r="I164" t="s">
        <v>49</v>
      </c>
      <c r="J164" t="s">
        <v>114</v>
      </c>
      <c r="K164" t="s">
        <v>77</v>
      </c>
      <c r="L164" t="s">
        <v>78</v>
      </c>
      <c r="M164" t="s">
        <v>86</v>
      </c>
      <c r="N164" t="s">
        <v>430</v>
      </c>
      <c r="O164">
        <v>0.6</v>
      </c>
      <c r="P164">
        <f>Table1[[#This Row],[Profit]]/Table1[[#This Row],[Sales]]</f>
        <v>-1.857818679647095</v>
      </c>
      <c r="Q164" t="s">
        <v>33</v>
      </c>
      <c r="R164" t="s">
        <v>34</v>
      </c>
      <c r="S164" t="s">
        <v>533</v>
      </c>
      <c r="T164" t="s">
        <v>675</v>
      </c>
      <c r="U164">
        <v>89015</v>
      </c>
      <c r="V164">
        <v>42017</v>
      </c>
      <c r="W164" t="str">
        <f>TEXT(Table1[[#This Row],[Order Date]],"mmmm")</f>
        <v>January</v>
      </c>
      <c r="X164" t="str">
        <f>TEXT(Table1[[#This Row],[Order Date]],"yyyy")</f>
        <v>2015</v>
      </c>
      <c r="Y164">
        <v>42017</v>
      </c>
      <c r="Z164">
        <v>-122.13300000000001</v>
      </c>
      <c r="AA164">
        <v>10</v>
      </c>
      <c r="AB164">
        <v>65.739999999999995</v>
      </c>
      <c r="AC164">
        <v>88881</v>
      </c>
      <c r="AD164" t="e">
        <f>IF(COUNTIF(#REF!,Orders!AC308)&gt;0,"Returned","Not Returned")</f>
        <v>#REF!</v>
      </c>
      <c r="AE164" t="str">
        <f>TEXT(Table1[[#This Row],[Order Date]],"mmmm-yyy")</f>
        <v>January-2015</v>
      </c>
    </row>
    <row r="165" spans="1:31" ht="12.75" customHeight="1" x14ac:dyDescent="0.3">
      <c r="A165">
        <v>21325</v>
      </c>
      <c r="B165" t="s">
        <v>106</v>
      </c>
      <c r="C165">
        <v>0.06</v>
      </c>
      <c r="D165">
        <v>4.4800000000000004</v>
      </c>
      <c r="E165">
        <v>49</v>
      </c>
      <c r="F165">
        <v>576</v>
      </c>
      <c r="G165" t="str">
        <f>IF(COUNTIF(Table1[Customer ID],Table1[[#This Row],[Customer ID]])&gt;1,"Repeat Customer","One-Time Customer")</f>
        <v>One-Time Customer</v>
      </c>
      <c r="H165" t="s">
        <v>679</v>
      </c>
      <c r="I165" t="s">
        <v>49</v>
      </c>
      <c r="J165" t="s">
        <v>28</v>
      </c>
      <c r="K165" t="s">
        <v>29</v>
      </c>
      <c r="L165" t="s">
        <v>257</v>
      </c>
      <c r="M165" t="s">
        <v>236</v>
      </c>
      <c r="N165" t="s">
        <v>680</v>
      </c>
      <c r="O165">
        <v>0.6</v>
      </c>
      <c r="P165">
        <f>Table1[[#This Row],[Profit]]/Table1[[#This Row],[Sales]]</f>
        <v>-17.361963190184049</v>
      </c>
      <c r="Q165" t="s">
        <v>33</v>
      </c>
      <c r="R165" t="s">
        <v>34</v>
      </c>
      <c r="S165" t="s">
        <v>45</v>
      </c>
      <c r="T165" t="s">
        <v>681</v>
      </c>
      <c r="U165">
        <v>91767</v>
      </c>
      <c r="V165">
        <v>42017</v>
      </c>
      <c r="W165" t="str">
        <f>TEXT(Table1[[#This Row],[Order Date]],"mmmm")</f>
        <v>January</v>
      </c>
      <c r="X165" t="str">
        <f>TEXT(Table1[[#This Row],[Order Date]],"yyyy")</f>
        <v>2015</v>
      </c>
      <c r="Y165">
        <v>42021</v>
      </c>
      <c r="Z165">
        <v>-566</v>
      </c>
      <c r="AA165">
        <v>4</v>
      </c>
      <c r="AB165">
        <v>32.6</v>
      </c>
      <c r="AC165">
        <v>88645</v>
      </c>
      <c r="AD165" t="e">
        <f>IF(COUNTIF(#REF!,Orders!AC311)&gt;0,"Returned","Not Returned")</f>
        <v>#REF!</v>
      </c>
      <c r="AE165" t="str">
        <f>TEXT(Table1[[#This Row],[Order Date]],"mmmm-yyy")</f>
        <v>January-2015</v>
      </c>
    </row>
    <row r="166" spans="1:31" ht="12.75" customHeight="1" x14ac:dyDescent="0.3">
      <c r="A166">
        <v>25241</v>
      </c>
      <c r="B166" t="s">
        <v>47</v>
      </c>
      <c r="C166">
        <v>0.06</v>
      </c>
      <c r="D166">
        <v>2.08</v>
      </c>
      <c r="E166">
        <v>5.33</v>
      </c>
      <c r="F166">
        <v>2338</v>
      </c>
      <c r="G166" t="str">
        <f>IF(COUNTIF(Table1[Customer ID],Table1[[#This Row],[Customer ID]])&gt;1,"Repeat Customer","One-Time Customer")</f>
        <v>Repeat Customer</v>
      </c>
      <c r="H166" t="s">
        <v>2208</v>
      </c>
      <c r="I166" t="s">
        <v>49</v>
      </c>
      <c r="J166" t="s">
        <v>40</v>
      </c>
      <c r="K166" t="s">
        <v>41</v>
      </c>
      <c r="L166" t="s">
        <v>50</v>
      </c>
      <c r="M166" t="s">
        <v>59</v>
      </c>
      <c r="N166" t="s">
        <v>744</v>
      </c>
      <c r="O166">
        <v>0.43</v>
      </c>
      <c r="P166">
        <f>Table1[[#This Row],[Profit]]/Table1[[#This Row],[Sales]]</f>
        <v>-8.9446587215601294</v>
      </c>
      <c r="Q166" t="s">
        <v>33</v>
      </c>
      <c r="R166" t="s">
        <v>53</v>
      </c>
      <c r="S166" t="s">
        <v>415</v>
      </c>
      <c r="T166" t="s">
        <v>2109</v>
      </c>
      <c r="U166">
        <v>20740</v>
      </c>
      <c r="V166">
        <v>42017</v>
      </c>
      <c r="W166" t="str">
        <f>TEXT(Table1[[#This Row],[Order Date]],"mmmm")</f>
        <v>January</v>
      </c>
      <c r="X166" t="str">
        <f>TEXT(Table1[[#This Row],[Order Date]],"yyyy")</f>
        <v>2015</v>
      </c>
      <c r="Y166">
        <v>42017</v>
      </c>
      <c r="Z166">
        <v>-82.559200000000004</v>
      </c>
      <c r="AA166">
        <v>4</v>
      </c>
      <c r="AB166">
        <v>9.23</v>
      </c>
      <c r="AC166">
        <v>91480</v>
      </c>
      <c r="AD166" t="e">
        <f>IF(COUNTIF(#REF!,Orders!AC1298)&gt;0,"Returned","Not Returned")</f>
        <v>#REF!</v>
      </c>
      <c r="AE166" t="str">
        <f>TEXT(Table1[[#This Row],[Order Date]],"mmmm-yyy")</f>
        <v>January-2015</v>
      </c>
    </row>
    <row r="167" spans="1:31" ht="12.75" customHeight="1" x14ac:dyDescent="0.3">
      <c r="A167">
        <v>21582</v>
      </c>
      <c r="B167" t="s">
        <v>106</v>
      </c>
      <c r="C167">
        <v>7.0000000000000007E-2</v>
      </c>
      <c r="D167">
        <v>5.98</v>
      </c>
      <c r="E167">
        <v>5.79</v>
      </c>
      <c r="F167">
        <v>2369</v>
      </c>
      <c r="G167" t="str">
        <f>IF(COUNTIF(Table1[Customer ID],Table1[[#This Row],[Customer ID]])&gt;1,"Repeat Customer","One-Time Customer")</f>
        <v>One-Time Customer</v>
      </c>
      <c r="H167" t="s">
        <v>2236</v>
      </c>
      <c r="I167" t="s">
        <v>49</v>
      </c>
      <c r="J167" t="s">
        <v>114</v>
      </c>
      <c r="K167" t="s">
        <v>29</v>
      </c>
      <c r="L167" t="s">
        <v>93</v>
      </c>
      <c r="M167" t="s">
        <v>59</v>
      </c>
      <c r="N167" t="s">
        <v>123</v>
      </c>
      <c r="O167">
        <v>0.36</v>
      </c>
      <c r="P167">
        <f>Table1[[#This Row],[Profit]]/Table1[[#This Row],[Sales]]</f>
        <v>-0.54214285714285715</v>
      </c>
      <c r="Q167" t="s">
        <v>33</v>
      </c>
      <c r="R167" t="s">
        <v>136</v>
      </c>
      <c r="S167" t="s">
        <v>362</v>
      </c>
      <c r="T167" t="s">
        <v>2237</v>
      </c>
      <c r="U167">
        <v>33024</v>
      </c>
      <c r="V167">
        <v>42017</v>
      </c>
      <c r="W167" t="str">
        <f>TEXT(Table1[[#This Row],[Order Date]],"mmmm")</f>
        <v>January</v>
      </c>
      <c r="X167" t="str">
        <f>TEXT(Table1[[#This Row],[Order Date]],"yyyy")</f>
        <v>2015</v>
      </c>
      <c r="Y167">
        <v>42019</v>
      </c>
      <c r="Z167">
        <v>-41.972700000000003</v>
      </c>
      <c r="AA167">
        <v>13</v>
      </c>
      <c r="AB167">
        <v>77.42</v>
      </c>
      <c r="AC167">
        <v>90408</v>
      </c>
      <c r="AD167" t="e">
        <f>IF(COUNTIF(#REF!,Orders!AC1319)&gt;0,"Returned","Not Returned")</f>
        <v>#REF!</v>
      </c>
      <c r="AE167" t="str">
        <f>TEXT(Table1[[#This Row],[Order Date]],"mmmm-yyy")</f>
        <v>January-2015</v>
      </c>
    </row>
    <row r="168" spans="1:31" ht="12.75" customHeight="1" x14ac:dyDescent="0.3">
      <c r="A168">
        <v>22857</v>
      </c>
      <c r="B168" t="s">
        <v>56</v>
      </c>
      <c r="C168">
        <v>0.08</v>
      </c>
      <c r="D168">
        <v>125.99</v>
      </c>
      <c r="E168">
        <v>4.2</v>
      </c>
      <c r="F168">
        <v>3340</v>
      </c>
      <c r="G168" t="str">
        <f>IF(COUNTIF(Table1[Customer ID],Table1[[#This Row],[Customer ID]])&gt;1,"Repeat Customer","One-Time Customer")</f>
        <v>One-Time Customer</v>
      </c>
      <c r="H168" t="s">
        <v>2971</v>
      </c>
      <c r="I168" t="s">
        <v>49</v>
      </c>
      <c r="J168" t="s">
        <v>114</v>
      </c>
      <c r="K168" t="s">
        <v>77</v>
      </c>
      <c r="L168" t="s">
        <v>78</v>
      </c>
      <c r="M168" t="s">
        <v>59</v>
      </c>
      <c r="N168" t="s">
        <v>2972</v>
      </c>
      <c r="O168">
        <v>0.56999999999999995</v>
      </c>
      <c r="P168">
        <f>Table1[[#This Row],[Profit]]/Table1[[#This Row],[Sales]]</f>
        <v>0.69</v>
      </c>
      <c r="Q168" t="s">
        <v>33</v>
      </c>
      <c r="R168" t="s">
        <v>34</v>
      </c>
      <c r="S168" t="s">
        <v>102</v>
      </c>
      <c r="T168" t="s">
        <v>2973</v>
      </c>
      <c r="U168">
        <v>97060</v>
      </c>
      <c r="V168">
        <v>42017</v>
      </c>
      <c r="W168" t="str">
        <f>TEXT(Table1[[#This Row],[Order Date]],"mmmm")</f>
        <v>January</v>
      </c>
      <c r="X168" t="str">
        <f>TEXT(Table1[[#This Row],[Order Date]],"yyyy")</f>
        <v>2015</v>
      </c>
      <c r="Y168">
        <v>42018</v>
      </c>
      <c r="Z168">
        <v>989.81189999999992</v>
      </c>
      <c r="AA168">
        <v>14</v>
      </c>
      <c r="AB168">
        <v>1434.51</v>
      </c>
      <c r="AC168">
        <v>85980</v>
      </c>
      <c r="AD168" t="e">
        <f>IF(COUNTIF(#REF!,Orders!AC1902)&gt;0,"Returned","Not Returned")</f>
        <v>#REF!</v>
      </c>
      <c r="AE168" t="str">
        <f>TEXT(Table1[[#This Row],[Order Date]],"mmmm-yyy")</f>
        <v>January-2015</v>
      </c>
    </row>
    <row r="169" spans="1:31" ht="12.75" customHeight="1" x14ac:dyDescent="0.3">
      <c r="A169">
        <v>18467</v>
      </c>
      <c r="B169" t="s">
        <v>106</v>
      </c>
      <c r="C169">
        <v>7.0000000000000007E-2</v>
      </c>
      <c r="D169">
        <v>165.2</v>
      </c>
      <c r="E169">
        <v>19.989999999999998</v>
      </c>
      <c r="F169">
        <v>463</v>
      </c>
      <c r="G169" t="str">
        <f>IF(COUNTIF(Table1[Customer ID],Table1[[#This Row],[Customer ID]])&gt;1,"Repeat Customer","One-Time Customer")</f>
        <v>One-Time Customer</v>
      </c>
      <c r="H169" t="s">
        <v>561</v>
      </c>
      <c r="I169" t="s">
        <v>49</v>
      </c>
      <c r="J169" t="s">
        <v>58</v>
      </c>
      <c r="K169" t="s">
        <v>29</v>
      </c>
      <c r="L169" t="s">
        <v>141</v>
      </c>
      <c r="M169" t="s">
        <v>59</v>
      </c>
      <c r="N169" t="s">
        <v>562</v>
      </c>
      <c r="O169">
        <v>0.59</v>
      </c>
      <c r="P169">
        <f>Table1[[#This Row],[Profit]]/Table1[[#This Row],[Sales]]</f>
        <v>0.48235848882149535</v>
      </c>
      <c r="Q169" t="s">
        <v>33</v>
      </c>
      <c r="R169" t="s">
        <v>34</v>
      </c>
      <c r="S169" t="s">
        <v>45</v>
      </c>
      <c r="T169" t="s">
        <v>563</v>
      </c>
      <c r="U169">
        <v>90069</v>
      </c>
      <c r="V169">
        <v>42018</v>
      </c>
      <c r="W169" t="str">
        <f>TEXT(Table1[[#This Row],[Order Date]],"mmmm")</f>
        <v>January</v>
      </c>
      <c r="X169" t="str">
        <f>TEXT(Table1[[#This Row],[Order Date]],"yyyy")</f>
        <v>2015</v>
      </c>
      <c r="Y169">
        <v>42020</v>
      </c>
      <c r="Z169">
        <v>521.69000000000005</v>
      </c>
      <c r="AA169">
        <v>7</v>
      </c>
      <c r="AB169">
        <v>1081.54</v>
      </c>
      <c r="AC169">
        <v>88061</v>
      </c>
      <c r="AD169" t="e">
        <f>IF(COUNTIF(#REF!,Orders!AC243)&gt;0,"Returned","Not Returned")</f>
        <v>#REF!</v>
      </c>
      <c r="AE169" t="str">
        <f>TEXT(Table1[[#This Row],[Order Date]],"mmmm-yyy")</f>
        <v>January-2015</v>
      </c>
    </row>
    <row r="170" spans="1:31" ht="12.75" customHeight="1" x14ac:dyDescent="0.3">
      <c r="A170">
        <v>22875</v>
      </c>
      <c r="B170" t="s">
        <v>47</v>
      </c>
      <c r="C170">
        <v>0.08</v>
      </c>
      <c r="D170">
        <v>7.77</v>
      </c>
      <c r="E170">
        <v>9.23</v>
      </c>
      <c r="F170">
        <v>772</v>
      </c>
      <c r="G170" t="str">
        <f>IF(COUNTIF(Table1[Customer ID],Table1[[#This Row],[Customer ID]])&gt;1,"Repeat Customer","One-Time Customer")</f>
        <v>Repeat Customer</v>
      </c>
      <c r="H170" t="s">
        <v>908</v>
      </c>
      <c r="I170" t="s">
        <v>49</v>
      </c>
      <c r="J170" t="s">
        <v>58</v>
      </c>
      <c r="K170" t="s">
        <v>29</v>
      </c>
      <c r="L170" t="s">
        <v>257</v>
      </c>
      <c r="M170" t="s">
        <v>59</v>
      </c>
      <c r="N170" t="s">
        <v>442</v>
      </c>
      <c r="O170">
        <v>0.57999999999999996</v>
      </c>
      <c r="P170">
        <f>Table1[[#This Row],[Profit]]/Table1[[#This Row],[Sales]]</f>
        <v>-3.7074769666902907</v>
      </c>
      <c r="Q170" t="s">
        <v>33</v>
      </c>
      <c r="R170" t="s">
        <v>53</v>
      </c>
      <c r="S170" t="s">
        <v>234</v>
      </c>
      <c r="T170" t="s">
        <v>909</v>
      </c>
      <c r="U170">
        <v>18103</v>
      </c>
      <c r="V170">
        <v>42018</v>
      </c>
      <c r="W170" t="str">
        <f>TEXT(Table1[[#This Row],[Order Date]],"mmmm")</f>
        <v>January</v>
      </c>
      <c r="X170" t="str">
        <f>TEXT(Table1[[#This Row],[Order Date]],"yyyy")</f>
        <v>2015</v>
      </c>
      <c r="Y170">
        <v>42020</v>
      </c>
      <c r="Z170">
        <v>-209.25</v>
      </c>
      <c r="AA170">
        <v>7</v>
      </c>
      <c r="AB170">
        <v>56.44</v>
      </c>
      <c r="AC170">
        <v>88666</v>
      </c>
      <c r="AD170" t="e">
        <f>IF(COUNTIF(#REF!,Orders!AC443)&gt;0,"Returned","Not Returned")</f>
        <v>#REF!</v>
      </c>
      <c r="AE170" t="str">
        <f>TEXT(Table1[[#This Row],[Order Date]],"mmmm-yyy")</f>
        <v>January-2015</v>
      </c>
    </row>
    <row r="171" spans="1:31" ht="12.75" customHeight="1" x14ac:dyDescent="0.3">
      <c r="A171">
        <v>22877</v>
      </c>
      <c r="B171" t="s">
        <v>47</v>
      </c>
      <c r="C171">
        <v>0.1</v>
      </c>
      <c r="D171">
        <v>18.97</v>
      </c>
      <c r="E171">
        <v>9.5399999999999991</v>
      </c>
      <c r="F171">
        <v>772</v>
      </c>
      <c r="G171" t="str">
        <f>IF(COUNTIF(Table1[Customer ID],Table1[[#This Row],[Customer ID]])&gt;1,"Repeat Customer","One-Time Customer")</f>
        <v>Repeat Customer</v>
      </c>
      <c r="H171" t="s">
        <v>908</v>
      </c>
      <c r="I171" t="s">
        <v>27</v>
      </c>
      <c r="J171" t="s">
        <v>58</v>
      </c>
      <c r="K171" t="s">
        <v>29</v>
      </c>
      <c r="L171" t="s">
        <v>93</v>
      </c>
      <c r="M171" t="s">
        <v>59</v>
      </c>
      <c r="N171" t="s">
        <v>223</v>
      </c>
      <c r="O171">
        <v>0.37</v>
      </c>
      <c r="P171">
        <f>Table1[[#This Row],[Profit]]/Table1[[#This Row],[Sales]]</f>
        <v>-0.16153005464480874</v>
      </c>
      <c r="Q171" t="s">
        <v>33</v>
      </c>
      <c r="R171" t="s">
        <v>53</v>
      </c>
      <c r="S171" t="s">
        <v>234</v>
      </c>
      <c r="T171" t="s">
        <v>909</v>
      </c>
      <c r="U171">
        <v>18103</v>
      </c>
      <c r="V171">
        <v>42018</v>
      </c>
      <c r="W171" t="str">
        <f>TEXT(Table1[[#This Row],[Order Date]],"mmmm")</f>
        <v>January</v>
      </c>
      <c r="X171" t="str">
        <f>TEXT(Table1[[#This Row],[Order Date]],"yyyy")</f>
        <v>2015</v>
      </c>
      <c r="Y171">
        <v>42020</v>
      </c>
      <c r="Z171">
        <v>-9.1635999999999989</v>
      </c>
      <c r="AA171">
        <v>3</v>
      </c>
      <c r="AB171">
        <v>56.73</v>
      </c>
      <c r="AC171">
        <v>88666</v>
      </c>
      <c r="AD171" t="e">
        <f>IF(COUNTIF(#REF!,Orders!AC444)&gt;0,"Returned","Not Returned")</f>
        <v>#REF!</v>
      </c>
      <c r="AE171" t="str">
        <f>TEXT(Table1[[#This Row],[Order Date]],"mmmm-yyy")</f>
        <v>January-2015</v>
      </c>
    </row>
    <row r="172" spans="1:31" ht="12.75" customHeight="1" x14ac:dyDescent="0.3">
      <c r="A172">
        <v>19144</v>
      </c>
      <c r="B172" t="s">
        <v>47</v>
      </c>
      <c r="C172">
        <v>0.08</v>
      </c>
      <c r="D172">
        <v>115.99</v>
      </c>
      <c r="E172">
        <v>56.14</v>
      </c>
      <c r="F172">
        <v>1636</v>
      </c>
      <c r="G172" t="str">
        <f>IF(COUNTIF(Table1[Customer ID],Table1[[#This Row],[Customer ID]])&gt;1,"Repeat Customer","One-Time Customer")</f>
        <v>Repeat Customer</v>
      </c>
      <c r="H172" t="s">
        <v>1645</v>
      </c>
      <c r="I172" t="s">
        <v>39</v>
      </c>
      <c r="J172" t="s">
        <v>40</v>
      </c>
      <c r="K172" t="s">
        <v>77</v>
      </c>
      <c r="L172" t="s">
        <v>85</v>
      </c>
      <c r="M172" t="s">
        <v>43</v>
      </c>
      <c r="N172" t="s">
        <v>1355</v>
      </c>
      <c r="O172">
        <v>0.4</v>
      </c>
      <c r="P172">
        <f>Table1[[#This Row],[Profit]]/Table1[[#This Row],[Sales]]</f>
        <v>-0.48471547794574815</v>
      </c>
      <c r="Q172" t="s">
        <v>33</v>
      </c>
      <c r="R172" t="s">
        <v>34</v>
      </c>
      <c r="S172" t="s">
        <v>45</v>
      </c>
      <c r="T172" t="s">
        <v>1646</v>
      </c>
      <c r="U172">
        <v>93905</v>
      </c>
      <c r="V172">
        <v>42018</v>
      </c>
      <c r="W172" t="str">
        <f>TEXT(Table1[[#This Row],[Order Date]],"mmmm")</f>
        <v>January</v>
      </c>
      <c r="X172" t="str">
        <f>TEXT(Table1[[#This Row],[Order Date]],"yyyy")</f>
        <v>2015</v>
      </c>
      <c r="Y172">
        <v>42020</v>
      </c>
      <c r="Z172">
        <v>-272.860884</v>
      </c>
      <c r="AA172">
        <v>5</v>
      </c>
      <c r="AB172">
        <v>562.92999999999995</v>
      </c>
      <c r="AC172">
        <v>89704</v>
      </c>
      <c r="AD172" t="e">
        <f>IF(COUNTIF(#REF!,Orders!AC910)&gt;0,"Returned","Not Returned")</f>
        <v>#REF!</v>
      </c>
      <c r="AE172" t="str">
        <f>TEXT(Table1[[#This Row],[Order Date]],"mmmm-yyy")</f>
        <v>January-2015</v>
      </c>
    </row>
    <row r="173" spans="1:31" ht="12.75" customHeight="1" x14ac:dyDescent="0.3">
      <c r="A173">
        <v>19145</v>
      </c>
      <c r="B173" t="s">
        <v>47</v>
      </c>
      <c r="C173">
        <v>0.08</v>
      </c>
      <c r="D173">
        <v>4.28</v>
      </c>
      <c r="E173">
        <v>0.94</v>
      </c>
      <c r="F173">
        <v>1636</v>
      </c>
      <c r="G173" t="str">
        <f>IF(COUNTIF(Table1[Customer ID],Table1[[#This Row],[Customer ID]])&gt;1,"Repeat Customer","One-Time Customer")</f>
        <v>Repeat Customer</v>
      </c>
      <c r="H173" t="s">
        <v>1645</v>
      </c>
      <c r="I173" t="s">
        <v>49</v>
      </c>
      <c r="J173" t="s">
        <v>40</v>
      </c>
      <c r="K173" t="s">
        <v>29</v>
      </c>
      <c r="L173" t="s">
        <v>30</v>
      </c>
      <c r="M173" t="s">
        <v>31</v>
      </c>
      <c r="N173" t="s">
        <v>1647</v>
      </c>
      <c r="O173">
        <v>0.56000000000000005</v>
      </c>
      <c r="P173">
        <f>Table1[[#This Row],[Profit]]/Table1[[#This Row],[Sales]]</f>
        <v>0.36254969156956823</v>
      </c>
      <c r="Q173" t="s">
        <v>33</v>
      </c>
      <c r="R173" t="s">
        <v>34</v>
      </c>
      <c r="S173" t="s">
        <v>45</v>
      </c>
      <c r="T173" t="s">
        <v>1646</v>
      </c>
      <c r="U173">
        <v>93905</v>
      </c>
      <c r="V173">
        <v>42018</v>
      </c>
      <c r="W173" t="str">
        <f>TEXT(Table1[[#This Row],[Order Date]],"mmmm")</f>
        <v>January</v>
      </c>
      <c r="X173" t="str">
        <f>TEXT(Table1[[#This Row],[Order Date]],"yyyy")</f>
        <v>2015</v>
      </c>
      <c r="Y173">
        <v>42021</v>
      </c>
      <c r="Z173">
        <v>10.5792</v>
      </c>
      <c r="AA173">
        <v>7</v>
      </c>
      <c r="AB173">
        <v>29.18</v>
      </c>
      <c r="AC173">
        <v>89704</v>
      </c>
      <c r="AD173" t="e">
        <f>IF(COUNTIF(#REF!,Orders!AC911)&gt;0,"Returned","Not Returned")</f>
        <v>#REF!</v>
      </c>
      <c r="AE173" t="str">
        <f>TEXT(Table1[[#This Row],[Order Date]],"mmmm-yyy")</f>
        <v>January-2015</v>
      </c>
    </row>
    <row r="174" spans="1:31" ht="12.75" customHeight="1" x14ac:dyDescent="0.3">
      <c r="A174">
        <v>24746</v>
      </c>
      <c r="B174" t="s">
        <v>37</v>
      </c>
      <c r="C174">
        <v>0.1</v>
      </c>
      <c r="D174">
        <v>22.01</v>
      </c>
      <c r="E174">
        <v>5.53</v>
      </c>
      <c r="F174">
        <v>2820</v>
      </c>
      <c r="G174" t="str">
        <f>IF(COUNTIF(Table1[Customer ID],Table1[[#This Row],[Customer ID]])&gt;1,"Repeat Customer","One-Time Customer")</f>
        <v>Repeat Customer</v>
      </c>
      <c r="H174" t="s">
        <v>2584</v>
      </c>
      <c r="I174" t="s">
        <v>49</v>
      </c>
      <c r="J174" t="s">
        <v>40</v>
      </c>
      <c r="K174" t="s">
        <v>29</v>
      </c>
      <c r="L174" t="s">
        <v>30</v>
      </c>
      <c r="M174" t="s">
        <v>51</v>
      </c>
      <c r="N174" t="s">
        <v>2051</v>
      </c>
      <c r="O174">
        <v>0.59</v>
      </c>
      <c r="P174">
        <f>Table1[[#This Row],[Profit]]/Table1[[#This Row],[Sales]]</f>
        <v>0.1121206743566992</v>
      </c>
      <c r="Q174" t="s">
        <v>33</v>
      </c>
      <c r="R174" t="s">
        <v>61</v>
      </c>
      <c r="S174" t="s">
        <v>506</v>
      </c>
      <c r="T174" t="s">
        <v>2585</v>
      </c>
      <c r="U174">
        <v>63129</v>
      </c>
      <c r="V174">
        <v>42018</v>
      </c>
      <c r="W174" t="str">
        <f>TEXT(Table1[[#This Row],[Order Date]],"mmmm")</f>
        <v>January</v>
      </c>
      <c r="X174" t="str">
        <f>TEXT(Table1[[#This Row],[Order Date]],"yyyy")</f>
        <v>2015</v>
      </c>
      <c r="Y174">
        <v>42019</v>
      </c>
      <c r="Z174">
        <v>31.59</v>
      </c>
      <c r="AA174">
        <v>14</v>
      </c>
      <c r="AB174">
        <v>281.75</v>
      </c>
      <c r="AC174">
        <v>87900</v>
      </c>
      <c r="AD174" t="e">
        <f>IF(COUNTIF(#REF!,Orders!AC1586)&gt;0,"Returned","Not Returned")</f>
        <v>#REF!</v>
      </c>
      <c r="AE174" t="str">
        <f>TEXT(Table1[[#This Row],[Order Date]],"mmmm-yyy")</f>
        <v>January-2015</v>
      </c>
    </row>
    <row r="175" spans="1:31" ht="12.75" customHeight="1" x14ac:dyDescent="0.3">
      <c r="A175">
        <v>23811</v>
      </c>
      <c r="B175" t="s">
        <v>106</v>
      </c>
      <c r="C175">
        <v>0.03</v>
      </c>
      <c r="D175">
        <v>6.45</v>
      </c>
      <c r="E175">
        <v>1.34</v>
      </c>
      <c r="F175">
        <v>3064</v>
      </c>
      <c r="G175" t="str">
        <f>IF(COUNTIF(Table1[Customer ID],Table1[[#This Row],[Customer ID]])&gt;1,"Repeat Customer","One-Time Customer")</f>
        <v>One-Time Customer</v>
      </c>
      <c r="H175" t="s">
        <v>2762</v>
      </c>
      <c r="I175" t="s">
        <v>49</v>
      </c>
      <c r="J175" t="s">
        <v>114</v>
      </c>
      <c r="K175" t="s">
        <v>29</v>
      </c>
      <c r="L175" t="s">
        <v>93</v>
      </c>
      <c r="M175" t="s">
        <v>31</v>
      </c>
      <c r="N175" t="s">
        <v>2763</v>
      </c>
      <c r="O175">
        <v>0.36</v>
      </c>
      <c r="P175">
        <f>Table1[[#This Row],[Profit]]/Table1[[#This Row],[Sales]]</f>
        <v>0.69</v>
      </c>
      <c r="Q175" t="s">
        <v>33</v>
      </c>
      <c r="R175" t="s">
        <v>34</v>
      </c>
      <c r="S175" t="s">
        <v>35</v>
      </c>
      <c r="T175" t="s">
        <v>2764</v>
      </c>
      <c r="U175">
        <v>98503</v>
      </c>
      <c r="V175">
        <v>42018</v>
      </c>
      <c r="W175" t="str">
        <f>TEXT(Table1[[#This Row],[Order Date]],"mmmm")</f>
        <v>January</v>
      </c>
      <c r="X175" t="str">
        <f>TEXT(Table1[[#This Row],[Order Date]],"yyyy")</f>
        <v>2015</v>
      </c>
      <c r="Y175">
        <v>42023</v>
      </c>
      <c r="Z175">
        <v>39.129899999999999</v>
      </c>
      <c r="AA175">
        <v>9</v>
      </c>
      <c r="AB175">
        <v>56.71</v>
      </c>
      <c r="AC175">
        <v>88448</v>
      </c>
      <c r="AD175" t="e">
        <f>IF(COUNTIF(#REF!,Orders!AC1736)&gt;0,"Returned","Not Returned")</f>
        <v>#REF!</v>
      </c>
      <c r="AE175" t="str">
        <f>TEXT(Table1[[#This Row],[Order Date]],"mmmm-yyy")</f>
        <v>January-2015</v>
      </c>
    </row>
    <row r="176" spans="1:31" ht="12.75" customHeight="1" x14ac:dyDescent="0.3">
      <c r="A176">
        <v>24200</v>
      </c>
      <c r="B176" t="s">
        <v>56</v>
      </c>
      <c r="C176">
        <v>0.06</v>
      </c>
      <c r="D176">
        <v>19.989999999999998</v>
      </c>
      <c r="E176">
        <v>11.17</v>
      </c>
      <c r="F176">
        <v>3148</v>
      </c>
      <c r="G176" t="str">
        <f>IF(COUNTIF(Table1[Customer ID],Table1[[#This Row],[Customer ID]])&gt;1,"Repeat Customer","One-Time Customer")</f>
        <v>One-Time Customer</v>
      </c>
      <c r="H176" t="s">
        <v>2839</v>
      </c>
      <c r="I176" t="s">
        <v>49</v>
      </c>
      <c r="J176" t="s">
        <v>28</v>
      </c>
      <c r="K176" t="s">
        <v>41</v>
      </c>
      <c r="L176" t="s">
        <v>50</v>
      </c>
      <c r="M176" t="s">
        <v>236</v>
      </c>
      <c r="N176" t="s">
        <v>508</v>
      </c>
      <c r="O176">
        <v>0.6</v>
      </c>
      <c r="P176">
        <f>Table1[[#This Row],[Profit]]/Table1[[#This Row],[Sales]]</f>
        <v>-0.47905656319449419</v>
      </c>
      <c r="Q176" t="s">
        <v>33</v>
      </c>
      <c r="R176" t="s">
        <v>34</v>
      </c>
      <c r="S176" t="s">
        <v>1741</v>
      </c>
      <c r="T176" t="s">
        <v>2840</v>
      </c>
      <c r="U176">
        <v>83854</v>
      </c>
      <c r="V176">
        <v>42018</v>
      </c>
      <c r="W176" t="str">
        <f>TEXT(Table1[[#This Row],[Order Date]],"mmmm")</f>
        <v>January</v>
      </c>
      <c r="X176" t="str">
        <f>TEXT(Table1[[#This Row],[Order Date]],"yyyy")</f>
        <v>2015</v>
      </c>
      <c r="Y176">
        <v>42018</v>
      </c>
      <c r="Z176">
        <v>-66.823599999999999</v>
      </c>
      <c r="AA176">
        <v>7</v>
      </c>
      <c r="AB176">
        <v>139.49</v>
      </c>
      <c r="AC176">
        <v>89716</v>
      </c>
      <c r="AD176" t="e">
        <f>IF(COUNTIF(#REF!,Orders!AC1799)&gt;0,"Returned","Not Returned")</f>
        <v>#REF!</v>
      </c>
      <c r="AE176" t="str">
        <f>TEXT(Table1[[#This Row],[Order Date]],"mmmm-yyy")</f>
        <v>January-2015</v>
      </c>
    </row>
    <row r="177" spans="1:31" ht="12.75" customHeight="1" x14ac:dyDescent="0.3">
      <c r="A177">
        <v>24202</v>
      </c>
      <c r="B177" t="s">
        <v>56</v>
      </c>
      <c r="C177">
        <v>0.06</v>
      </c>
      <c r="D177">
        <v>320.98</v>
      </c>
      <c r="E177">
        <v>58.95</v>
      </c>
      <c r="F177">
        <v>3149</v>
      </c>
      <c r="G177" t="str">
        <f>IF(COUNTIF(Table1[Customer ID],Table1[[#This Row],[Customer ID]])&gt;1,"Repeat Customer","One-Time Customer")</f>
        <v>One-Time Customer</v>
      </c>
      <c r="H177" t="s">
        <v>2841</v>
      </c>
      <c r="I177" t="s">
        <v>39</v>
      </c>
      <c r="J177" t="s">
        <v>28</v>
      </c>
      <c r="K177" t="s">
        <v>41</v>
      </c>
      <c r="L177" t="s">
        <v>42</v>
      </c>
      <c r="M177" t="s">
        <v>43</v>
      </c>
      <c r="N177" t="s">
        <v>2842</v>
      </c>
      <c r="O177">
        <v>0.56999999999999995</v>
      </c>
      <c r="P177">
        <f>Table1[[#This Row],[Profit]]/Table1[[#This Row],[Sales]]</f>
        <v>0.49764754690309004</v>
      </c>
      <c r="Q177" t="s">
        <v>33</v>
      </c>
      <c r="R177" t="s">
        <v>34</v>
      </c>
      <c r="S177" t="s">
        <v>1741</v>
      </c>
      <c r="T177" t="s">
        <v>2843</v>
      </c>
      <c r="U177">
        <v>83440</v>
      </c>
      <c r="V177">
        <v>42018</v>
      </c>
      <c r="W177" t="str">
        <f>TEXT(Table1[[#This Row],[Order Date]],"mmmm")</f>
        <v>January</v>
      </c>
      <c r="X177" t="str">
        <f>TEXT(Table1[[#This Row],[Order Date]],"yyyy")</f>
        <v>2015</v>
      </c>
      <c r="Y177">
        <v>42020</v>
      </c>
      <c r="Z177">
        <v>971.62200000000007</v>
      </c>
      <c r="AA177">
        <v>6</v>
      </c>
      <c r="AB177">
        <v>1952.43</v>
      </c>
      <c r="AC177">
        <v>89716</v>
      </c>
      <c r="AD177" t="e">
        <f>IF(COUNTIF(#REF!,Orders!AC1800)&gt;0,"Returned","Not Returned")</f>
        <v>#REF!</v>
      </c>
      <c r="AE177" t="str">
        <f>TEXT(Table1[[#This Row],[Order Date]],"mmmm-yyy")</f>
        <v>January-2015</v>
      </c>
    </row>
    <row r="178" spans="1:31" ht="12.75" customHeight="1" x14ac:dyDescent="0.3">
      <c r="A178">
        <v>22291</v>
      </c>
      <c r="B178" t="s">
        <v>37</v>
      </c>
      <c r="C178">
        <v>0.1</v>
      </c>
      <c r="D178">
        <v>208.16</v>
      </c>
      <c r="E178">
        <v>68.02</v>
      </c>
      <c r="F178">
        <v>3225</v>
      </c>
      <c r="G178" t="str">
        <f>IF(COUNTIF(Table1[Customer ID],Table1[[#This Row],[Customer ID]])&gt;1,"Repeat Customer","One-Time Customer")</f>
        <v>One-Time Customer</v>
      </c>
      <c r="H178" t="s">
        <v>2890</v>
      </c>
      <c r="I178" t="s">
        <v>39</v>
      </c>
      <c r="J178" t="s">
        <v>58</v>
      </c>
      <c r="K178" t="s">
        <v>29</v>
      </c>
      <c r="L178" t="s">
        <v>257</v>
      </c>
      <c r="M178" t="s">
        <v>43</v>
      </c>
      <c r="N178" t="s">
        <v>2891</v>
      </c>
      <c r="O178">
        <v>0.57999999999999996</v>
      </c>
      <c r="P178">
        <f>Table1[[#This Row],[Profit]]/Table1[[#This Row],[Sales]]</f>
        <v>-0.17887644541564235</v>
      </c>
      <c r="Q178" t="s">
        <v>33</v>
      </c>
      <c r="R178" t="s">
        <v>136</v>
      </c>
      <c r="S178" t="s">
        <v>244</v>
      </c>
      <c r="T178" t="s">
        <v>2892</v>
      </c>
      <c r="U178">
        <v>38138</v>
      </c>
      <c r="V178">
        <v>42018</v>
      </c>
      <c r="W178" t="str">
        <f>TEXT(Table1[[#This Row],[Order Date]],"mmmm")</f>
        <v>January</v>
      </c>
      <c r="X178" t="str">
        <f>TEXT(Table1[[#This Row],[Order Date]],"yyyy")</f>
        <v>2015</v>
      </c>
      <c r="Y178">
        <v>42018</v>
      </c>
      <c r="Z178">
        <v>-137.52199999999999</v>
      </c>
      <c r="AA178">
        <v>4</v>
      </c>
      <c r="AB178">
        <v>768.81</v>
      </c>
      <c r="AC178">
        <v>86507</v>
      </c>
      <c r="AD178" t="e">
        <f>IF(COUNTIF(#REF!,Orders!AC1844)&gt;0,"Returned","Not Returned")</f>
        <v>#REF!</v>
      </c>
      <c r="AE178" t="str">
        <f>TEXT(Table1[[#This Row],[Order Date]],"mmmm-yyy")</f>
        <v>January-2015</v>
      </c>
    </row>
    <row r="179" spans="1:31" ht="12.75" customHeight="1" x14ac:dyDescent="0.3">
      <c r="A179">
        <v>22292</v>
      </c>
      <c r="B179" t="s">
        <v>37</v>
      </c>
      <c r="C179">
        <v>7.0000000000000007E-2</v>
      </c>
      <c r="D179">
        <v>90.48</v>
      </c>
      <c r="E179">
        <v>19.989999999999998</v>
      </c>
      <c r="F179">
        <v>3226</v>
      </c>
      <c r="G179" t="str">
        <f>IF(COUNTIF(Table1[Customer ID],Table1[[#This Row],[Customer ID]])&gt;1,"Repeat Customer","One-Time Customer")</f>
        <v>Repeat Customer</v>
      </c>
      <c r="H179" t="s">
        <v>2893</v>
      </c>
      <c r="I179" t="s">
        <v>49</v>
      </c>
      <c r="J179" t="s">
        <v>58</v>
      </c>
      <c r="K179" t="s">
        <v>29</v>
      </c>
      <c r="L179" t="s">
        <v>69</v>
      </c>
      <c r="M179" t="s">
        <v>59</v>
      </c>
      <c r="N179" t="s">
        <v>1840</v>
      </c>
      <c r="O179">
        <v>0.4</v>
      </c>
      <c r="P179">
        <f>Table1[[#This Row],[Profit]]/Table1[[#This Row],[Sales]]</f>
        <v>-6.4430994056382571E-2</v>
      </c>
      <c r="Q179" t="s">
        <v>33</v>
      </c>
      <c r="R179" t="s">
        <v>136</v>
      </c>
      <c r="S179" t="s">
        <v>244</v>
      </c>
      <c r="T179" t="s">
        <v>2894</v>
      </c>
      <c r="U179">
        <v>37075</v>
      </c>
      <c r="V179">
        <v>42018</v>
      </c>
      <c r="W179" t="str">
        <f>TEXT(Table1[[#This Row],[Order Date]],"mmmm")</f>
        <v>January</v>
      </c>
      <c r="X179" t="str">
        <f>TEXT(Table1[[#This Row],[Order Date]],"yyyy")</f>
        <v>2015</v>
      </c>
      <c r="Y179">
        <v>42019</v>
      </c>
      <c r="Z179">
        <v>-11.815999999999999</v>
      </c>
      <c r="AA179">
        <v>2</v>
      </c>
      <c r="AB179">
        <v>183.39</v>
      </c>
      <c r="AC179">
        <v>86507</v>
      </c>
      <c r="AD179" t="e">
        <f>IF(COUNTIF(#REF!,Orders!AC1845)&gt;0,"Returned","Not Returned")</f>
        <v>#REF!</v>
      </c>
      <c r="AE179" t="str">
        <f>TEXT(Table1[[#This Row],[Order Date]],"mmmm-yyy")</f>
        <v>January-2015</v>
      </c>
    </row>
    <row r="180" spans="1:31" ht="12.75" customHeight="1" x14ac:dyDescent="0.3">
      <c r="A180">
        <v>22293</v>
      </c>
      <c r="B180" t="s">
        <v>37</v>
      </c>
      <c r="C180">
        <v>0.01</v>
      </c>
      <c r="D180">
        <v>9.48</v>
      </c>
      <c r="E180">
        <v>7.29</v>
      </c>
      <c r="F180">
        <v>3226</v>
      </c>
      <c r="G180" t="str">
        <f>IF(COUNTIF(Table1[Customer ID],Table1[[#This Row],[Customer ID]])&gt;1,"Repeat Customer","One-Time Customer")</f>
        <v>Repeat Customer</v>
      </c>
      <c r="H180" t="s">
        <v>2893</v>
      </c>
      <c r="I180" t="s">
        <v>27</v>
      </c>
      <c r="J180" t="s">
        <v>58</v>
      </c>
      <c r="K180" t="s">
        <v>41</v>
      </c>
      <c r="L180" t="s">
        <v>50</v>
      </c>
      <c r="M180" t="s">
        <v>51</v>
      </c>
      <c r="N180" t="s">
        <v>52</v>
      </c>
      <c r="O180">
        <v>0.45</v>
      </c>
      <c r="P180">
        <f>Table1[[#This Row],[Profit]]/Table1[[#This Row],[Sales]]</f>
        <v>18.521999999999998</v>
      </c>
      <c r="Q180" t="s">
        <v>33</v>
      </c>
      <c r="R180" t="s">
        <v>136</v>
      </c>
      <c r="S180" t="s">
        <v>244</v>
      </c>
      <c r="T180" t="s">
        <v>2894</v>
      </c>
      <c r="U180">
        <v>37075</v>
      </c>
      <c r="V180">
        <v>42018</v>
      </c>
      <c r="W180" t="str">
        <f>TEXT(Table1[[#This Row],[Order Date]],"mmmm")</f>
        <v>January</v>
      </c>
      <c r="X180" t="str">
        <f>TEXT(Table1[[#This Row],[Order Date]],"yyyy")</f>
        <v>2015</v>
      </c>
      <c r="Y180">
        <v>42020</v>
      </c>
      <c r="Z180">
        <v>238.93379999999999</v>
      </c>
      <c r="AA180">
        <v>1</v>
      </c>
      <c r="AB180">
        <v>12.9</v>
      </c>
      <c r="AC180">
        <v>86507</v>
      </c>
      <c r="AD180" t="e">
        <f>IF(COUNTIF(#REF!,Orders!AC1846)&gt;0,"Returned","Not Returned")</f>
        <v>#REF!</v>
      </c>
      <c r="AE180" t="str">
        <f>TEXT(Table1[[#This Row],[Order Date]],"mmmm-yyy")</f>
        <v>January-2015</v>
      </c>
    </row>
    <row r="181" spans="1:31" ht="12.75" customHeight="1" x14ac:dyDescent="0.3">
      <c r="A181">
        <v>22294</v>
      </c>
      <c r="B181" t="s">
        <v>37</v>
      </c>
      <c r="C181">
        <v>0.02</v>
      </c>
      <c r="D181">
        <v>4.28</v>
      </c>
      <c r="E181">
        <v>0.94</v>
      </c>
      <c r="F181">
        <v>3226</v>
      </c>
      <c r="G181" t="str">
        <f>IF(COUNTIF(Table1[Customer ID],Table1[[#This Row],[Customer ID]])&gt;1,"Repeat Customer","One-Time Customer")</f>
        <v>Repeat Customer</v>
      </c>
      <c r="H181" t="s">
        <v>2893</v>
      </c>
      <c r="I181" t="s">
        <v>49</v>
      </c>
      <c r="J181" t="s">
        <v>58</v>
      </c>
      <c r="K181" t="s">
        <v>29</v>
      </c>
      <c r="L181" t="s">
        <v>30</v>
      </c>
      <c r="M181" t="s">
        <v>31</v>
      </c>
      <c r="N181" t="s">
        <v>1647</v>
      </c>
      <c r="O181">
        <v>0.56000000000000005</v>
      </c>
      <c r="P181">
        <f>Table1[[#This Row],[Profit]]/Table1[[#This Row],[Sales]]</f>
        <v>-5.8762437115707096</v>
      </c>
      <c r="Q181" t="s">
        <v>33</v>
      </c>
      <c r="R181" t="s">
        <v>136</v>
      </c>
      <c r="S181" t="s">
        <v>244</v>
      </c>
      <c r="T181" t="s">
        <v>2894</v>
      </c>
      <c r="U181">
        <v>37075</v>
      </c>
      <c r="V181">
        <v>42018</v>
      </c>
      <c r="W181" t="str">
        <f>TEXT(Table1[[#This Row],[Order Date]],"mmmm")</f>
        <v>January</v>
      </c>
      <c r="X181" t="str">
        <f>TEXT(Table1[[#This Row],[Order Date]],"yyyy")</f>
        <v>2015</v>
      </c>
      <c r="Y181">
        <v>42019</v>
      </c>
      <c r="Z181">
        <v>-105.126</v>
      </c>
      <c r="AA181">
        <v>4</v>
      </c>
      <c r="AB181">
        <v>17.89</v>
      </c>
      <c r="AC181">
        <v>86507</v>
      </c>
      <c r="AD181" t="e">
        <f>IF(COUNTIF(#REF!,Orders!AC1847)&gt;0,"Returned","Not Returned")</f>
        <v>#REF!</v>
      </c>
      <c r="AE181" t="str">
        <f>TEXT(Table1[[#This Row],[Order Date]],"mmmm-yyy")</f>
        <v>January-2015</v>
      </c>
    </row>
    <row r="182" spans="1:31" ht="12.75" customHeight="1" x14ac:dyDescent="0.3">
      <c r="A182">
        <v>24849</v>
      </c>
      <c r="B182" t="s">
        <v>56</v>
      </c>
      <c r="C182">
        <v>0.06</v>
      </c>
      <c r="D182">
        <v>7.04</v>
      </c>
      <c r="E182">
        <v>2.17</v>
      </c>
      <c r="F182">
        <v>145</v>
      </c>
      <c r="G182" t="str">
        <f>IF(COUNTIF(Table1[Customer ID],Table1[[#This Row],[Customer ID]])&gt;1,"Repeat Customer","One-Time Customer")</f>
        <v>Repeat Customer</v>
      </c>
      <c r="H182" t="s">
        <v>232</v>
      </c>
      <c r="I182" t="s">
        <v>49</v>
      </c>
      <c r="J182" t="s">
        <v>58</v>
      </c>
      <c r="K182" t="s">
        <v>29</v>
      </c>
      <c r="L182" t="s">
        <v>93</v>
      </c>
      <c r="M182" t="s">
        <v>31</v>
      </c>
      <c r="N182" t="s">
        <v>233</v>
      </c>
      <c r="O182">
        <v>0.38</v>
      </c>
      <c r="P182">
        <f>Table1[[#This Row],[Profit]]/Table1[[#This Row],[Sales]]</f>
        <v>0.16963822525597269</v>
      </c>
      <c r="Q182" t="s">
        <v>33</v>
      </c>
      <c r="R182" t="s">
        <v>53</v>
      </c>
      <c r="S182" t="s">
        <v>234</v>
      </c>
      <c r="T182" t="s">
        <v>235</v>
      </c>
      <c r="U182">
        <v>15122</v>
      </c>
      <c r="V182">
        <v>42019</v>
      </c>
      <c r="W182" t="str">
        <f>TEXT(Table1[[#This Row],[Order Date]],"mmmm")</f>
        <v>January</v>
      </c>
      <c r="X182" t="str">
        <f>TEXT(Table1[[#This Row],[Order Date]],"yyyy")</f>
        <v>2015</v>
      </c>
      <c r="Y182">
        <v>42021</v>
      </c>
      <c r="Z182">
        <v>2.4851999999999999</v>
      </c>
      <c r="AA182">
        <v>2</v>
      </c>
      <c r="AB182">
        <v>14.65</v>
      </c>
      <c r="AC182">
        <v>91086</v>
      </c>
      <c r="AD182" t="e">
        <f>IF(COUNTIF(#REF!,Orders!AC82)&gt;0,"Returned","Not Returned")</f>
        <v>#REF!</v>
      </c>
      <c r="AE182" t="str">
        <f>TEXT(Table1[[#This Row],[Order Date]],"mmmm-yyy")</f>
        <v>January-2015</v>
      </c>
    </row>
    <row r="183" spans="1:31" ht="12.75" customHeight="1" x14ac:dyDescent="0.3">
      <c r="A183">
        <v>21103</v>
      </c>
      <c r="B183" t="s">
        <v>47</v>
      </c>
      <c r="C183">
        <v>0.09</v>
      </c>
      <c r="D183">
        <v>2.88</v>
      </c>
      <c r="E183">
        <v>0.7</v>
      </c>
      <c r="F183">
        <v>152</v>
      </c>
      <c r="G183" t="str">
        <f>IF(COUNTIF(Table1[Customer ID],Table1[[#This Row],[Customer ID]])&gt;1,"Repeat Customer","One-Time Customer")</f>
        <v>Repeat Customer</v>
      </c>
      <c r="H183" t="s">
        <v>247</v>
      </c>
      <c r="I183" t="s">
        <v>49</v>
      </c>
      <c r="J183" t="s">
        <v>114</v>
      </c>
      <c r="K183" t="s">
        <v>29</v>
      </c>
      <c r="L183" t="s">
        <v>30</v>
      </c>
      <c r="M183" t="s">
        <v>31</v>
      </c>
      <c r="N183" t="s">
        <v>248</v>
      </c>
      <c r="O183">
        <v>0.56000000000000005</v>
      </c>
      <c r="P183">
        <f>Table1[[#This Row],[Profit]]/Table1[[#This Row],[Sales]]</f>
        <v>-31.403272727272732</v>
      </c>
      <c r="Q183" t="s">
        <v>33</v>
      </c>
      <c r="R183" t="s">
        <v>136</v>
      </c>
      <c r="S183" t="s">
        <v>244</v>
      </c>
      <c r="T183" t="s">
        <v>249</v>
      </c>
      <c r="U183">
        <v>37918</v>
      </c>
      <c r="V183">
        <v>42019</v>
      </c>
      <c r="W183" t="str">
        <f>TEXT(Table1[[#This Row],[Order Date]],"mmmm")</f>
        <v>January</v>
      </c>
      <c r="X183" t="str">
        <f>TEXT(Table1[[#This Row],[Order Date]],"yyyy")</f>
        <v>2015</v>
      </c>
      <c r="Y183">
        <v>42020</v>
      </c>
      <c r="Z183">
        <v>-172.71800000000002</v>
      </c>
      <c r="AA183">
        <v>2</v>
      </c>
      <c r="AB183">
        <v>5.5</v>
      </c>
      <c r="AC183">
        <v>89520</v>
      </c>
      <c r="AD183" t="e">
        <f>IF(COUNTIF(#REF!,Orders!AC88)&gt;0,"Returned","Not Returned")</f>
        <v>#REF!</v>
      </c>
      <c r="AE183" t="str">
        <f>TEXT(Table1[[#This Row],[Order Date]],"mmmm-yyy")</f>
        <v>January-2015</v>
      </c>
    </row>
    <row r="184" spans="1:31" ht="12.75" customHeight="1" x14ac:dyDescent="0.3">
      <c r="A184">
        <v>22355</v>
      </c>
      <c r="B184" t="s">
        <v>25</v>
      </c>
      <c r="C184">
        <v>0.02</v>
      </c>
      <c r="D184">
        <v>15.28</v>
      </c>
      <c r="E184">
        <v>1.99</v>
      </c>
      <c r="F184">
        <v>428</v>
      </c>
      <c r="G184" t="str">
        <f>IF(COUNTIF(Table1[Customer ID],Table1[[#This Row],[Customer ID]])&gt;1,"Repeat Customer","One-Time Customer")</f>
        <v>Repeat Customer</v>
      </c>
      <c r="H184" t="s">
        <v>532</v>
      </c>
      <c r="I184" t="s">
        <v>49</v>
      </c>
      <c r="J184" t="s">
        <v>28</v>
      </c>
      <c r="K184" t="s">
        <v>77</v>
      </c>
      <c r="L184" t="s">
        <v>180</v>
      </c>
      <c r="M184" t="s">
        <v>51</v>
      </c>
      <c r="N184" t="s">
        <v>333</v>
      </c>
      <c r="O184">
        <v>0.42</v>
      </c>
      <c r="P184">
        <f>Table1[[#This Row],[Profit]]/Table1[[#This Row],[Sales]]</f>
        <v>0.69</v>
      </c>
      <c r="Q184" t="s">
        <v>33</v>
      </c>
      <c r="R184" t="s">
        <v>34</v>
      </c>
      <c r="S184" t="s">
        <v>533</v>
      </c>
      <c r="T184" t="s">
        <v>534</v>
      </c>
      <c r="U184">
        <v>89701</v>
      </c>
      <c r="V184">
        <v>42019</v>
      </c>
      <c r="W184" t="str">
        <f>TEXT(Table1[[#This Row],[Order Date]],"mmmm")</f>
        <v>January</v>
      </c>
      <c r="X184" t="str">
        <f>TEXT(Table1[[#This Row],[Order Date]],"yyyy")</f>
        <v>2015</v>
      </c>
      <c r="Y184">
        <v>42020</v>
      </c>
      <c r="Z184">
        <v>163.1574</v>
      </c>
      <c r="AA184">
        <v>15</v>
      </c>
      <c r="AB184">
        <v>236.46</v>
      </c>
      <c r="AC184">
        <v>88479</v>
      </c>
      <c r="AD184" t="e">
        <f>IF(COUNTIF(#REF!,Orders!AC226)&gt;0,"Returned","Not Returned")</f>
        <v>#REF!</v>
      </c>
      <c r="AE184" t="str">
        <f>TEXT(Table1[[#This Row],[Order Date]],"mmmm-yyy")</f>
        <v>January-2015</v>
      </c>
    </row>
    <row r="185" spans="1:31" ht="12.75" customHeight="1" x14ac:dyDescent="0.3">
      <c r="A185">
        <v>22356</v>
      </c>
      <c r="B185" t="s">
        <v>25</v>
      </c>
      <c r="C185">
        <v>0</v>
      </c>
      <c r="D185">
        <v>85.99</v>
      </c>
      <c r="E185">
        <v>3.3</v>
      </c>
      <c r="F185">
        <v>428</v>
      </c>
      <c r="G185" t="str">
        <f>IF(COUNTIF(Table1[Customer ID],Table1[[#This Row],[Customer ID]])&gt;1,"Repeat Customer","One-Time Customer")</f>
        <v>Repeat Customer</v>
      </c>
      <c r="H185" t="s">
        <v>532</v>
      </c>
      <c r="I185" t="s">
        <v>49</v>
      </c>
      <c r="J185" t="s">
        <v>28</v>
      </c>
      <c r="K185" t="s">
        <v>77</v>
      </c>
      <c r="L185" t="s">
        <v>78</v>
      </c>
      <c r="M185" t="s">
        <v>51</v>
      </c>
      <c r="N185" t="s">
        <v>535</v>
      </c>
      <c r="O185">
        <v>0.37</v>
      </c>
      <c r="P185">
        <f>Table1[[#This Row],[Profit]]/Table1[[#This Row],[Sales]]</f>
        <v>-4.0940801950690879</v>
      </c>
      <c r="Q185" t="s">
        <v>33</v>
      </c>
      <c r="R185" t="s">
        <v>34</v>
      </c>
      <c r="S185" t="s">
        <v>533</v>
      </c>
      <c r="T185" t="s">
        <v>534</v>
      </c>
      <c r="U185">
        <v>89701</v>
      </c>
      <c r="V185">
        <v>42019</v>
      </c>
      <c r="W185" t="str">
        <f>TEXT(Table1[[#This Row],[Order Date]],"mmmm")</f>
        <v>January</v>
      </c>
      <c r="X185" t="str">
        <f>TEXT(Table1[[#This Row],[Order Date]],"yyyy")</f>
        <v>2015</v>
      </c>
      <c r="Y185">
        <v>42020</v>
      </c>
      <c r="Z185">
        <v>-302.22500000000002</v>
      </c>
      <c r="AA185">
        <v>1</v>
      </c>
      <c r="AB185">
        <v>73.819999999999993</v>
      </c>
      <c r="AC185">
        <v>88479</v>
      </c>
      <c r="AD185" t="e">
        <f>IF(COUNTIF(#REF!,Orders!AC227)&gt;0,"Returned","Not Returned")</f>
        <v>#REF!</v>
      </c>
      <c r="AE185" t="str">
        <f>TEXT(Table1[[#This Row],[Order Date]],"mmmm-yyy")</f>
        <v>January-2015</v>
      </c>
    </row>
    <row r="186" spans="1:31" ht="12.75" customHeight="1" x14ac:dyDescent="0.3">
      <c r="A186">
        <v>22528</v>
      </c>
      <c r="B186" t="s">
        <v>25</v>
      </c>
      <c r="C186">
        <v>0.08</v>
      </c>
      <c r="D186">
        <v>4.91</v>
      </c>
      <c r="E186">
        <v>4.97</v>
      </c>
      <c r="F186">
        <v>1212</v>
      </c>
      <c r="G186" t="str">
        <f>IF(COUNTIF(Table1[Customer ID],Table1[[#This Row],[Customer ID]])&gt;1,"Repeat Customer","One-Time Customer")</f>
        <v>Repeat Customer</v>
      </c>
      <c r="H186" t="s">
        <v>1306</v>
      </c>
      <c r="I186" t="s">
        <v>49</v>
      </c>
      <c r="J186" t="s">
        <v>28</v>
      </c>
      <c r="K186" t="s">
        <v>29</v>
      </c>
      <c r="L186" t="s">
        <v>109</v>
      </c>
      <c r="M186" t="s">
        <v>59</v>
      </c>
      <c r="N186" t="s">
        <v>1307</v>
      </c>
      <c r="O186">
        <v>0.38</v>
      </c>
      <c r="P186">
        <f>Table1[[#This Row],[Profit]]/Table1[[#This Row],[Sales]]</f>
        <v>-1.6923240033927056</v>
      </c>
      <c r="Q186" t="s">
        <v>33</v>
      </c>
      <c r="R186" t="s">
        <v>61</v>
      </c>
      <c r="S186" t="s">
        <v>703</v>
      </c>
      <c r="T186" t="s">
        <v>1308</v>
      </c>
      <c r="U186">
        <v>46404</v>
      </c>
      <c r="V186">
        <v>42019</v>
      </c>
      <c r="W186" t="str">
        <f>TEXT(Table1[[#This Row],[Order Date]],"mmmm")</f>
        <v>January</v>
      </c>
      <c r="X186" t="str">
        <f>TEXT(Table1[[#This Row],[Order Date]],"yyyy")</f>
        <v>2015</v>
      </c>
      <c r="Y186">
        <v>42020</v>
      </c>
      <c r="Z186">
        <v>-99.762500000000003</v>
      </c>
      <c r="AA186">
        <v>12</v>
      </c>
      <c r="AB186">
        <v>58.95</v>
      </c>
      <c r="AC186">
        <v>88600</v>
      </c>
      <c r="AD186" t="e">
        <f>IF(COUNTIF(#REF!,Orders!AC686)&gt;0,"Returned","Not Returned")</f>
        <v>#REF!</v>
      </c>
      <c r="AE186" t="str">
        <f>TEXT(Table1[[#This Row],[Order Date]],"mmmm-yyy")</f>
        <v>January-2015</v>
      </c>
    </row>
    <row r="187" spans="1:31" ht="12.75" customHeight="1" x14ac:dyDescent="0.3">
      <c r="A187">
        <v>22529</v>
      </c>
      <c r="B187" t="s">
        <v>25</v>
      </c>
      <c r="C187">
        <v>0.01</v>
      </c>
      <c r="D187">
        <v>3499.99</v>
      </c>
      <c r="E187">
        <v>24.49</v>
      </c>
      <c r="F187">
        <v>1212</v>
      </c>
      <c r="G187" t="str">
        <f>IF(COUNTIF(Table1[Customer ID],Table1[[#This Row],[Customer ID]])&gt;1,"Repeat Customer","One-Time Customer")</f>
        <v>Repeat Customer</v>
      </c>
      <c r="H187" t="s">
        <v>1306</v>
      </c>
      <c r="I187" t="s">
        <v>49</v>
      </c>
      <c r="J187" t="s">
        <v>28</v>
      </c>
      <c r="K187" t="s">
        <v>77</v>
      </c>
      <c r="L187" t="s">
        <v>587</v>
      </c>
      <c r="M187" t="s">
        <v>236</v>
      </c>
      <c r="N187" t="s">
        <v>1309</v>
      </c>
      <c r="O187">
        <v>0.37</v>
      </c>
      <c r="P187">
        <f>Table1[[#This Row],[Profit]]/Table1[[#This Row],[Sales]]</f>
        <v>-0.83362692593570742</v>
      </c>
      <c r="Q187" t="s">
        <v>33</v>
      </c>
      <c r="R187" t="s">
        <v>61</v>
      </c>
      <c r="S187" t="s">
        <v>703</v>
      </c>
      <c r="T187" t="s">
        <v>1308</v>
      </c>
      <c r="U187">
        <v>46404</v>
      </c>
      <c r="V187">
        <v>42019</v>
      </c>
      <c r="W187" t="str">
        <f>TEXT(Table1[[#This Row],[Order Date]],"mmmm")</f>
        <v>January</v>
      </c>
      <c r="X187" t="str">
        <f>TEXT(Table1[[#This Row],[Order Date]],"yyyy")</f>
        <v>2015</v>
      </c>
      <c r="Y187">
        <v>42020</v>
      </c>
      <c r="Z187">
        <v>-3061.82</v>
      </c>
      <c r="AA187">
        <v>1</v>
      </c>
      <c r="AB187">
        <v>3672.89</v>
      </c>
      <c r="AC187">
        <v>88600</v>
      </c>
      <c r="AD187" t="e">
        <f>IF(COUNTIF(#REF!,Orders!AC687)&gt;0,"Returned","Not Returned")</f>
        <v>#REF!</v>
      </c>
      <c r="AE187" t="str">
        <f>TEXT(Table1[[#This Row],[Order Date]],"mmmm-yyy")</f>
        <v>January-2015</v>
      </c>
    </row>
    <row r="188" spans="1:31" ht="12.75" customHeight="1" x14ac:dyDescent="0.3">
      <c r="A188">
        <v>22530</v>
      </c>
      <c r="B188" t="s">
        <v>25</v>
      </c>
      <c r="C188">
        <v>0.03</v>
      </c>
      <c r="D188">
        <v>5.84</v>
      </c>
      <c r="E188">
        <v>1.2</v>
      </c>
      <c r="F188">
        <v>1213</v>
      </c>
      <c r="G188" t="str">
        <f>IF(COUNTIF(Table1[Customer ID],Table1[[#This Row],[Customer ID]])&gt;1,"Repeat Customer","One-Time Customer")</f>
        <v>Repeat Customer</v>
      </c>
      <c r="H188" t="s">
        <v>1310</v>
      </c>
      <c r="I188" t="s">
        <v>49</v>
      </c>
      <c r="J188" t="s">
        <v>28</v>
      </c>
      <c r="K188" t="s">
        <v>29</v>
      </c>
      <c r="L188" t="s">
        <v>30</v>
      </c>
      <c r="M188" t="s">
        <v>31</v>
      </c>
      <c r="N188" t="s">
        <v>1313</v>
      </c>
      <c r="O188">
        <v>0.55000000000000004</v>
      </c>
      <c r="P188">
        <f>Table1[[#This Row],[Profit]]/Table1[[#This Row],[Sales]]</f>
        <v>-8.5178875638839747E-4</v>
      </c>
      <c r="Q188" t="s">
        <v>33</v>
      </c>
      <c r="R188" t="s">
        <v>61</v>
      </c>
      <c r="S188" t="s">
        <v>703</v>
      </c>
      <c r="T188" t="s">
        <v>1312</v>
      </c>
      <c r="U188">
        <v>46530</v>
      </c>
      <c r="V188">
        <v>42019</v>
      </c>
      <c r="W188" t="str">
        <f>TEXT(Table1[[#This Row],[Order Date]],"mmmm")</f>
        <v>January</v>
      </c>
      <c r="X188" t="str">
        <f>TEXT(Table1[[#This Row],[Order Date]],"yyyy")</f>
        <v>2015</v>
      </c>
      <c r="Y188">
        <v>42021</v>
      </c>
      <c r="Z188">
        <v>-9.9999999999997868E-3</v>
      </c>
      <c r="AA188">
        <v>2</v>
      </c>
      <c r="AB188">
        <v>11.74</v>
      </c>
      <c r="AC188">
        <v>88600</v>
      </c>
      <c r="AD188" t="e">
        <f>IF(COUNTIF(#REF!,Orders!AC690)&gt;0,"Returned","Not Returned")</f>
        <v>#REF!</v>
      </c>
      <c r="AE188" t="str">
        <f>TEXT(Table1[[#This Row],[Order Date]],"mmmm-yyy")</f>
        <v>January-2015</v>
      </c>
    </row>
    <row r="189" spans="1:31" ht="12.75" customHeight="1" x14ac:dyDescent="0.3">
      <c r="A189">
        <v>5297</v>
      </c>
      <c r="B189" t="s">
        <v>37</v>
      </c>
      <c r="C189">
        <v>0</v>
      </c>
      <c r="D189">
        <v>8.6</v>
      </c>
      <c r="E189">
        <v>6.19</v>
      </c>
      <c r="F189">
        <v>1402</v>
      </c>
      <c r="G189" t="str">
        <f>IF(COUNTIF(Table1[Customer ID],Table1[[#This Row],[Customer ID]])&gt;1,"Repeat Customer","One-Time Customer")</f>
        <v>Repeat Customer</v>
      </c>
      <c r="H189" t="s">
        <v>1462</v>
      </c>
      <c r="I189" t="s">
        <v>49</v>
      </c>
      <c r="J189" t="s">
        <v>28</v>
      </c>
      <c r="K189" t="s">
        <v>29</v>
      </c>
      <c r="L189" t="s">
        <v>109</v>
      </c>
      <c r="M189" t="s">
        <v>59</v>
      </c>
      <c r="N189" t="s">
        <v>924</v>
      </c>
      <c r="O189">
        <v>0.38</v>
      </c>
      <c r="P189">
        <f>Table1[[#This Row],[Profit]]/Table1[[#This Row],[Sales]]</f>
        <v>-9.5678849717564587E-2</v>
      </c>
      <c r="Q189" t="s">
        <v>33</v>
      </c>
      <c r="R189" t="s">
        <v>61</v>
      </c>
      <c r="S189" t="s">
        <v>178</v>
      </c>
      <c r="T189" t="s">
        <v>179</v>
      </c>
      <c r="U189">
        <v>60653</v>
      </c>
      <c r="V189">
        <v>42019</v>
      </c>
      <c r="W189" t="str">
        <f>TEXT(Table1[[#This Row],[Order Date]],"mmmm")</f>
        <v>January</v>
      </c>
      <c r="X189" t="str">
        <f>TEXT(Table1[[#This Row],[Order Date]],"yyyy")</f>
        <v>2015</v>
      </c>
      <c r="Y189">
        <v>42019</v>
      </c>
      <c r="Z189">
        <v>-42.8536</v>
      </c>
      <c r="AA189">
        <v>48</v>
      </c>
      <c r="AB189">
        <v>447.89</v>
      </c>
      <c r="AC189">
        <v>37729</v>
      </c>
      <c r="AD189" t="e">
        <f>IF(COUNTIF(#REF!,Orders!AC794)&gt;0,"Returned","Not Returned")</f>
        <v>#REF!</v>
      </c>
      <c r="AE189" t="str">
        <f>TEXT(Table1[[#This Row],[Order Date]],"mmmm-yyy")</f>
        <v>January-2015</v>
      </c>
    </row>
    <row r="190" spans="1:31" ht="12.75" customHeight="1" x14ac:dyDescent="0.3">
      <c r="A190">
        <v>23297</v>
      </c>
      <c r="B190" t="s">
        <v>37</v>
      </c>
      <c r="C190">
        <v>0</v>
      </c>
      <c r="D190">
        <v>8.6</v>
      </c>
      <c r="E190">
        <v>6.19</v>
      </c>
      <c r="F190">
        <v>1405</v>
      </c>
      <c r="G190" t="str">
        <f>IF(COUNTIF(Table1[Customer ID],Table1[[#This Row],[Customer ID]])&gt;1,"Repeat Customer","One-Time Customer")</f>
        <v>Repeat Customer</v>
      </c>
      <c r="H190" t="s">
        <v>1463</v>
      </c>
      <c r="I190" t="s">
        <v>49</v>
      </c>
      <c r="J190" t="s">
        <v>28</v>
      </c>
      <c r="K190" t="s">
        <v>29</v>
      </c>
      <c r="L190" t="s">
        <v>109</v>
      </c>
      <c r="M190" t="s">
        <v>59</v>
      </c>
      <c r="N190" t="s">
        <v>924</v>
      </c>
      <c r="O190">
        <v>0.38</v>
      </c>
      <c r="P190">
        <f>Table1[[#This Row],[Profit]]/Table1[[#This Row],[Sales]]</f>
        <v>-0.29661105653299991</v>
      </c>
      <c r="Q190" t="s">
        <v>33</v>
      </c>
      <c r="R190" t="s">
        <v>61</v>
      </c>
      <c r="S190" t="s">
        <v>300</v>
      </c>
      <c r="T190" t="s">
        <v>1464</v>
      </c>
      <c r="U190">
        <v>49017</v>
      </c>
      <c r="V190">
        <v>42019</v>
      </c>
      <c r="W190" t="str">
        <f>TEXT(Table1[[#This Row],[Order Date]],"mmmm")</f>
        <v>January</v>
      </c>
      <c r="X190" t="str">
        <f>TEXT(Table1[[#This Row],[Order Date]],"yyyy")</f>
        <v>2015</v>
      </c>
      <c r="Y190">
        <v>42019</v>
      </c>
      <c r="Z190">
        <v>-33.211539999999999</v>
      </c>
      <c r="AA190">
        <v>12</v>
      </c>
      <c r="AB190">
        <v>111.97</v>
      </c>
      <c r="AC190">
        <v>86144</v>
      </c>
      <c r="AD190" t="e">
        <f>IF(COUNTIF(#REF!,Orders!AC796)&gt;0,"Returned","Not Returned")</f>
        <v>#REF!</v>
      </c>
      <c r="AE190" t="str">
        <f>TEXT(Table1[[#This Row],[Order Date]],"mmmm-yyy")</f>
        <v>January-2015</v>
      </c>
    </row>
    <row r="191" spans="1:31" ht="12.75" customHeight="1" x14ac:dyDescent="0.3">
      <c r="A191">
        <v>19769</v>
      </c>
      <c r="B191" t="s">
        <v>25</v>
      </c>
      <c r="C191">
        <v>0.08</v>
      </c>
      <c r="D191">
        <v>8.09</v>
      </c>
      <c r="E191">
        <v>7.96</v>
      </c>
      <c r="F191">
        <v>1632</v>
      </c>
      <c r="G191" t="str">
        <f>IF(COUNTIF(Table1[Customer ID],Table1[[#This Row],[Customer ID]])&gt;1,"Repeat Customer","One-Time Customer")</f>
        <v>Repeat Customer</v>
      </c>
      <c r="H191" t="s">
        <v>1637</v>
      </c>
      <c r="I191" t="s">
        <v>27</v>
      </c>
      <c r="J191" t="s">
        <v>40</v>
      </c>
      <c r="K191" t="s">
        <v>41</v>
      </c>
      <c r="L191" t="s">
        <v>50</v>
      </c>
      <c r="M191" t="s">
        <v>59</v>
      </c>
      <c r="N191" t="s">
        <v>157</v>
      </c>
      <c r="O191">
        <v>0.49</v>
      </c>
      <c r="P191">
        <f>Table1[[#This Row],[Profit]]/Table1[[#This Row],[Sales]]</f>
        <v>0.33127461139896375</v>
      </c>
      <c r="Q191" t="s">
        <v>33</v>
      </c>
      <c r="R191" t="s">
        <v>136</v>
      </c>
      <c r="S191" t="s">
        <v>671</v>
      </c>
      <c r="T191" t="s">
        <v>1638</v>
      </c>
      <c r="U191">
        <v>39401</v>
      </c>
      <c r="V191">
        <v>42019</v>
      </c>
      <c r="W191" t="str">
        <f>TEXT(Table1[[#This Row],[Order Date]],"mmmm")</f>
        <v>January</v>
      </c>
      <c r="X191" t="str">
        <f>TEXT(Table1[[#This Row],[Order Date]],"yyyy")</f>
        <v>2015</v>
      </c>
      <c r="Y191">
        <v>42020</v>
      </c>
      <c r="Z191">
        <v>15.984</v>
      </c>
      <c r="AA191">
        <v>6</v>
      </c>
      <c r="AB191">
        <v>48.25</v>
      </c>
      <c r="AC191">
        <v>90530</v>
      </c>
      <c r="AD191" t="e">
        <f>IF(COUNTIF(#REF!,Orders!AC906)&gt;0,"Returned","Not Returned")</f>
        <v>#REF!</v>
      </c>
      <c r="AE191" t="str">
        <f>TEXT(Table1[[#This Row],[Order Date]],"mmmm-yyy")</f>
        <v>January-2015</v>
      </c>
    </row>
    <row r="192" spans="1:31" ht="12.75" customHeight="1" x14ac:dyDescent="0.3">
      <c r="A192">
        <v>19860</v>
      </c>
      <c r="B192" t="s">
        <v>47</v>
      </c>
      <c r="C192">
        <v>0.09</v>
      </c>
      <c r="D192">
        <v>2.88</v>
      </c>
      <c r="E192">
        <v>0.7</v>
      </c>
      <c r="F192">
        <v>2791</v>
      </c>
      <c r="G192" t="str">
        <f>IF(COUNTIF(Table1[Customer ID],Table1[[#This Row],[Customer ID]])&gt;1,"Repeat Customer","One-Time Customer")</f>
        <v>One-Time Customer</v>
      </c>
      <c r="H192" t="s">
        <v>2559</v>
      </c>
      <c r="I192" t="s">
        <v>49</v>
      </c>
      <c r="J192" t="s">
        <v>28</v>
      </c>
      <c r="K192" t="s">
        <v>29</v>
      </c>
      <c r="L192" t="s">
        <v>30</v>
      </c>
      <c r="M192" t="s">
        <v>31</v>
      </c>
      <c r="N192" t="s">
        <v>2560</v>
      </c>
      <c r="O192">
        <v>0.56000000000000005</v>
      </c>
      <c r="P192">
        <f>Table1[[#This Row],[Profit]]/Table1[[#This Row],[Sales]]</f>
        <v>0.25142560912389839</v>
      </c>
      <c r="Q192" t="s">
        <v>33</v>
      </c>
      <c r="R192" t="s">
        <v>61</v>
      </c>
      <c r="S192" t="s">
        <v>300</v>
      </c>
      <c r="T192" t="s">
        <v>2561</v>
      </c>
      <c r="U192">
        <v>48071</v>
      </c>
      <c r="V192">
        <v>42019</v>
      </c>
      <c r="W192" t="str">
        <f>TEXT(Table1[[#This Row],[Order Date]],"mmmm")</f>
        <v>January</v>
      </c>
      <c r="X192" t="str">
        <f>TEXT(Table1[[#This Row],[Order Date]],"yyyy")</f>
        <v>2015</v>
      </c>
      <c r="Y192">
        <v>42019</v>
      </c>
      <c r="Z192">
        <v>4.8499999999999996</v>
      </c>
      <c r="AA192">
        <v>7</v>
      </c>
      <c r="AB192">
        <v>19.29</v>
      </c>
      <c r="AC192">
        <v>88758</v>
      </c>
      <c r="AD192" t="e">
        <f>IF(COUNTIF(#REF!,Orders!AC1570)&gt;0,"Returned","Not Returned")</f>
        <v>#REF!</v>
      </c>
      <c r="AE192" t="str">
        <f>TEXT(Table1[[#This Row],[Order Date]],"mmmm-yyy")</f>
        <v>January-2015</v>
      </c>
    </row>
    <row r="193" spans="1:31" ht="12.75" customHeight="1" x14ac:dyDescent="0.3">
      <c r="A193">
        <v>18950</v>
      </c>
      <c r="B193" t="s">
        <v>106</v>
      </c>
      <c r="C193">
        <v>0.01</v>
      </c>
      <c r="D193">
        <v>4.9800000000000004</v>
      </c>
      <c r="E193">
        <v>4.75</v>
      </c>
      <c r="F193">
        <v>3035</v>
      </c>
      <c r="G193" t="str">
        <f>IF(COUNTIF(Table1[Customer ID],Table1[[#This Row],[Customer ID]])&gt;1,"Repeat Customer","One-Time Customer")</f>
        <v>Repeat Customer</v>
      </c>
      <c r="H193" t="s">
        <v>2741</v>
      </c>
      <c r="I193" t="s">
        <v>49</v>
      </c>
      <c r="J193" t="s">
        <v>40</v>
      </c>
      <c r="K193" t="s">
        <v>29</v>
      </c>
      <c r="L193" t="s">
        <v>93</v>
      </c>
      <c r="M193" t="s">
        <v>59</v>
      </c>
      <c r="N193" t="s">
        <v>2742</v>
      </c>
      <c r="O193">
        <v>0.36</v>
      </c>
      <c r="P193">
        <f>Table1[[#This Row],[Profit]]/Table1[[#This Row],[Sales]]</f>
        <v>-1.4339769506895901</v>
      </c>
      <c r="Q193" t="s">
        <v>33</v>
      </c>
      <c r="R193" t="s">
        <v>61</v>
      </c>
      <c r="S193" t="s">
        <v>178</v>
      </c>
      <c r="T193" t="s">
        <v>2743</v>
      </c>
      <c r="U193">
        <v>60148</v>
      </c>
      <c r="V193">
        <v>42019</v>
      </c>
      <c r="W193" t="str">
        <f>TEXT(Table1[[#This Row],[Order Date]],"mmmm")</f>
        <v>January</v>
      </c>
      <c r="X193" t="str">
        <f>TEXT(Table1[[#This Row],[Order Date]],"yyyy")</f>
        <v>2015</v>
      </c>
      <c r="Y193">
        <v>42024</v>
      </c>
      <c r="Z193">
        <v>-75.900400000000005</v>
      </c>
      <c r="AA193">
        <v>10</v>
      </c>
      <c r="AB193">
        <v>52.93</v>
      </c>
      <c r="AC193">
        <v>89128</v>
      </c>
      <c r="AD193" t="e">
        <f>IF(COUNTIF(#REF!,Orders!AC1720)&gt;0,"Returned","Not Returned")</f>
        <v>#REF!</v>
      </c>
      <c r="AE193" t="str">
        <f>TEXT(Table1[[#This Row],[Order Date]],"mmmm-yyy")</f>
        <v>January-2015</v>
      </c>
    </row>
    <row r="194" spans="1:31" x14ac:dyDescent="0.3">
      <c r="A194">
        <v>18951</v>
      </c>
      <c r="B194" t="s">
        <v>106</v>
      </c>
      <c r="C194">
        <v>0.04</v>
      </c>
      <c r="D194">
        <v>6.35</v>
      </c>
      <c r="E194">
        <v>1.02</v>
      </c>
      <c r="F194">
        <v>3035</v>
      </c>
      <c r="G194" t="str">
        <f>IF(COUNTIF(Table1[Customer ID],Table1[[#This Row],[Customer ID]])&gt;1,"Repeat Customer","One-Time Customer")</f>
        <v>Repeat Customer</v>
      </c>
      <c r="H194" t="s">
        <v>2741</v>
      </c>
      <c r="I194" t="s">
        <v>49</v>
      </c>
      <c r="J194" t="s">
        <v>40</v>
      </c>
      <c r="K194" t="s">
        <v>29</v>
      </c>
      <c r="L194" t="s">
        <v>93</v>
      </c>
      <c r="M194" t="s">
        <v>31</v>
      </c>
      <c r="N194" t="s">
        <v>887</v>
      </c>
      <c r="O194">
        <v>0.39</v>
      </c>
      <c r="P194">
        <f>Table1[[#This Row],[Profit]]/Table1[[#This Row],[Sales]]</f>
        <v>0.69</v>
      </c>
      <c r="Q194" t="s">
        <v>33</v>
      </c>
      <c r="R194" t="s">
        <v>61</v>
      </c>
      <c r="S194" t="s">
        <v>178</v>
      </c>
      <c r="T194" t="s">
        <v>2743</v>
      </c>
      <c r="U194">
        <v>60148</v>
      </c>
      <c r="V194">
        <v>42019</v>
      </c>
      <c r="W194" t="str">
        <f>TEXT(Table1[[#This Row],[Order Date]],"mmmm")</f>
        <v>January</v>
      </c>
      <c r="X194" t="str">
        <f>TEXT(Table1[[#This Row],[Order Date]],"yyyy")</f>
        <v>2015</v>
      </c>
      <c r="Y194">
        <v>42024</v>
      </c>
      <c r="Z194">
        <v>52.170899999999996</v>
      </c>
      <c r="AA194">
        <v>12</v>
      </c>
      <c r="AB194">
        <v>75.61</v>
      </c>
      <c r="AC194">
        <v>89128</v>
      </c>
      <c r="AD194" t="e">
        <f>IF(COUNTIF(#REF!,Orders!AC1721)&gt;0,"Returned","Not Returned")</f>
        <v>#REF!</v>
      </c>
      <c r="AE194" t="str">
        <f>TEXT(Table1[[#This Row],[Order Date]],"mmmm-yyy")</f>
        <v>January-2015</v>
      </c>
    </row>
    <row r="195" spans="1:31" x14ac:dyDescent="0.3">
      <c r="A195">
        <v>18783</v>
      </c>
      <c r="B195" t="s">
        <v>25</v>
      </c>
      <c r="C195">
        <v>0.03</v>
      </c>
      <c r="D195">
        <v>7.37</v>
      </c>
      <c r="E195">
        <v>5.53</v>
      </c>
      <c r="F195">
        <v>202</v>
      </c>
      <c r="G195" t="str">
        <f>IF(COUNTIF(Table1[Customer ID],Table1[[#This Row],[Customer ID]])&gt;1,"Repeat Customer","One-Time Customer")</f>
        <v>Repeat Customer</v>
      </c>
      <c r="H195" t="s">
        <v>302</v>
      </c>
      <c r="I195" t="s">
        <v>49</v>
      </c>
      <c r="J195" t="s">
        <v>28</v>
      </c>
      <c r="K195" t="s">
        <v>77</v>
      </c>
      <c r="L195" t="s">
        <v>180</v>
      </c>
      <c r="M195" t="s">
        <v>51</v>
      </c>
      <c r="N195" t="s">
        <v>306</v>
      </c>
      <c r="O195">
        <v>0.69</v>
      </c>
      <c r="P195">
        <f>Table1[[#This Row],[Profit]]/Table1[[#This Row],[Sales]]</f>
        <v>-1.5584566965846833</v>
      </c>
      <c r="Q195" t="s">
        <v>33</v>
      </c>
      <c r="R195" t="s">
        <v>61</v>
      </c>
      <c r="S195" t="s">
        <v>304</v>
      </c>
      <c r="T195" t="s">
        <v>305</v>
      </c>
      <c r="U195">
        <v>74006</v>
      </c>
      <c r="V195">
        <v>42020</v>
      </c>
      <c r="W195" t="str">
        <f>TEXT(Table1[[#This Row],[Order Date]],"mmmm")</f>
        <v>January</v>
      </c>
      <c r="X195" t="str">
        <f>TEXT(Table1[[#This Row],[Order Date]],"yyyy")</f>
        <v>2015</v>
      </c>
      <c r="Y195">
        <v>42022</v>
      </c>
      <c r="Z195">
        <v>-133.69999999999999</v>
      </c>
      <c r="AA195">
        <v>11</v>
      </c>
      <c r="AB195">
        <v>85.79</v>
      </c>
      <c r="AC195">
        <v>88972</v>
      </c>
      <c r="AD195" t="e">
        <f>IF(COUNTIF(#REF!,Orders!AC118)&gt;0,"Returned","Not Returned")</f>
        <v>#REF!</v>
      </c>
      <c r="AE195" t="str">
        <f>TEXT(Table1[[#This Row],[Order Date]],"mmmm-yyy")</f>
        <v>January-2015</v>
      </c>
    </row>
    <row r="196" spans="1:31" x14ac:dyDescent="0.3">
      <c r="A196">
        <v>25624</v>
      </c>
      <c r="B196" t="s">
        <v>47</v>
      </c>
      <c r="C196">
        <v>0.09</v>
      </c>
      <c r="D196">
        <v>28.48</v>
      </c>
      <c r="E196">
        <v>1.99</v>
      </c>
      <c r="F196">
        <v>288</v>
      </c>
      <c r="G196" t="str">
        <f>IF(COUNTIF(Table1[Customer ID],Table1[[#This Row],[Customer ID]])&gt;1,"Repeat Customer","One-Time Customer")</f>
        <v>Repeat Customer</v>
      </c>
      <c r="H196" t="s">
        <v>406</v>
      </c>
      <c r="I196" t="s">
        <v>49</v>
      </c>
      <c r="J196" t="s">
        <v>58</v>
      </c>
      <c r="K196" t="s">
        <v>77</v>
      </c>
      <c r="L196" t="s">
        <v>180</v>
      </c>
      <c r="M196" t="s">
        <v>51</v>
      </c>
      <c r="N196" t="s">
        <v>407</v>
      </c>
      <c r="O196">
        <v>0.4</v>
      </c>
      <c r="P196">
        <f>Table1[[#This Row],[Profit]]/Table1[[#This Row],[Sales]]</f>
        <v>0.68999999999999984</v>
      </c>
      <c r="Q196" t="s">
        <v>33</v>
      </c>
      <c r="R196" t="s">
        <v>61</v>
      </c>
      <c r="S196" t="s">
        <v>183</v>
      </c>
      <c r="T196" t="s">
        <v>408</v>
      </c>
      <c r="U196">
        <v>67212</v>
      </c>
      <c r="V196">
        <v>42020</v>
      </c>
      <c r="W196" t="str">
        <f>TEXT(Table1[[#This Row],[Order Date]],"mmmm")</f>
        <v>January</v>
      </c>
      <c r="X196" t="str">
        <f>TEXT(Table1[[#This Row],[Order Date]],"yyyy")</f>
        <v>2015</v>
      </c>
      <c r="Y196">
        <v>42023</v>
      </c>
      <c r="Z196">
        <v>132.68699999999998</v>
      </c>
      <c r="AA196">
        <v>7</v>
      </c>
      <c r="AB196">
        <v>192.3</v>
      </c>
      <c r="AC196">
        <v>89762</v>
      </c>
      <c r="AD196" t="e">
        <f>IF(COUNTIF(#REF!,Orders!AC168)&gt;0,"Returned","Not Returned")</f>
        <v>#REF!</v>
      </c>
      <c r="AE196" t="str">
        <f>TEXT(Table1[[#This Row],[Order Date]],"mmmm-yyy")</f>
        <v>January-2015</v>
      </c>
    </row>
    <row r="197" spans="1:31" ht="12.75" customHeight="1" x14ac:dyDescent="0.3">
      <c r="A197">
        <v>25625</v>
      </c>
      <c r="B197" t="s">
        <v>47</v>
      </c>
      <c r="C197">
        <v>0.08</v>
      </c>
      <c r="D197">
        <v>65.989999999999995</v>
      </c>
      <c r="E197">
        <v>4.99</v>
      </c>
      <c r="F197">
        <v>288</v>
      </c>
      <c r="G197" t="str">
        <f>IF(COUNTIF(Table1[Customer ID],Table1[[#This Row],[Customer ID]])&gt;1,"Repeat Customer","One-Time Customer")</f>
        <v>Repeat Customer</v>
      </c>
      <c r="H197" t="s">
        <v>406</v>
      </c>
      <c r="I197" t="s">
        <v>27</v>
      </c>
      <c r="J197" t="s">
        <v>58</v>
      </c>
      <c r="K197" t="s">
        <v>77</v>
      </c>
      <c r="L197" t="s">
        <v>78</v>
      </c>
      <c r="M197" t="s">
        <v>59</v>
      </c>
      <c r="N197" t="s">
        <v>409</v>
      </c>
      <c r="O197">
        <v>0.57999999999999996</v>
      </c>
      <c r="P197">
        <f>Table1[[#This Row],[Profit]]/Table1[[#This Row],[Sales]]</f>
        <v>0.66420264670498597</v>
      </c>
      <c r="Q197" t="s">
        <v>33</v>
      </c>
      <c r="R197" t="s">
        <v>61</v>
      </c>
      <c r="S197" t="s">
        <v>183</v>
      </c>
      <c r="T197" t="s">
        <v>408</v>
      </c>
      <c r="U197">
        <v>67212</v>
      </c>
      <c r="V197">
        <v>42020</v>
      </c>
      <c r="W197" t="str">
        <f>TEXT(Table1[[#This Row],[Order Date]],"mmmm")</f>
        <v>January</v>
      </c>
      <c r="X197" t="str">
        <f>TEXT(Table1[[#This Row],[Order Date]],"yyyy")</f>
        <v>2015</v>
      </c>
      <c r="Y197">
        <v>42022</v>
      </c>
      <c r="Z197">
        <v>496.89</v>
      </c>
      <c r="AA197">
        <v>14</v>
      </c>
      <c r="AB197">
        <v>748.1</v>
      </c>
      <c r="AC197">
        <v>89762</v>
      </c>
      <c r="AD197" t="e">
        <f>IF(COUNTIF(#REF!,Orders!AC169)&gt;0,"Returned","Not Returned")</f>
        <v>#REF!</v>
      </c>
      <c r="AE197" t="str">
        <f>TEXT(Table1[[#This Row],[Order Date]],"mmmm-yyy")</f>
        <v>January-2015</v>
      </c>
    </row>
    <row r="198" spans="1:31" ht="12.75" customHeight="1" x14ac:dyDescent="0.3">
      <c r="A198">
        <v>21086</v>
      </c>
      <c r="B198" t="s">
        <v>106</v>
      </c>
      <c r="C198">
        <v>0.04</v>
      </c>
      <c r="D198">
        <v>22.72</v>
      </c>
      <c r="E198">
        <v>8.99</v>
      </c>
      <c r="F198">
        <v>665</v>
      </c>
      <c r="G198" t="str">
        <f>IF(COUNTIF(Table1[Customer ID],Table1[[#This Row],[Customer ID]])&gt;1,"Repeat Customer","One-Time Customer")</f>
        <v>Repeat Customer</v>
      </c>
      <c r="H198" t="s">
        <v>781</v>
      </c>
      <c r="I198" t="s">
        <v>49</v>
      </c>
      <c r="J198" t="s">
        <v>28</v>
      </c>
      <c r="K198" t="s">
        <v>41</v>
      </c>
      <c r="L198" t="s">
        <v>50</v>
      </c>
      <c r="M198" t="s">
        <v>51</v>
      </c>
      <c r="N198" t="s">
        <v>782</v>
      </c>
      <c r="O198">
        <v>0.44</v>
      </c>
      <c r="P198">
        <f>Table1[[#This Row],[Profit]]/Table1[[#This Row],[Sales]]</f>
        <v>-3.3520873474630699</v>
      </c>
      <c r="Q198" t="s">
        <v>33</v>
      </c>
      <c r="R198" t="s">
        <v>136</v>
      </c>
      <c r="S198" t="s">
        <v>244</v>
      </c>
      <c r="T198" t="s">
        <v>610</v>
      </c>
      <c r="U198">
        <v>37130</v>
      </c>
      <c r="V198">
        <v>42020</v>
      </c>
      <c r="W198" t="str">
        <f>TEXT(Table1[[#This Row],[Order Date]],"mmmm")</f>
        <v>January</v>
      </c>
      <c r="X198" t="str">
        <f>TEXT(Table1[[#This Row],[Order Date]],"yyyy")</f>
        <v>2015</v>
      </c>
      <c r="Y198">
        <v>42024</v>
      </c>
      <c r="Z198">
        <v>-678.49599999999998</v>
      </c>
      <c r="AA198">
        <v>9</v>
      </c>
      <c r="AB198">
        <v>202.41</v>
      </c>
      <c r="AC198">
        <v>88677</v>
      </c>
      <c r="AD198" t="e">
        <f>IF(COUNTIF(#REF!,Orders!AC363)&gt;0,"Returned","Not Returned")</f>
        <v>#REF!</v>
      </c>
      <c r="AE198" t="str">
        <f>TEXT(Table1[[#This Row],[Order Date]],"mmmm-yyy")</f>
        <v>January-2015</v>
      </c>
    </row>
    <row r="199" spans="1:31" ht="12.75" customHeight="1" x14ac:dyDescent="0.3">
      <c r="A199">
        <v>3086</v>
      </c>
      <c r="B199" t="s">
        <v>106</v>
      </c>
      <c r="C199">
        <v>0.04</v>
      </c>
      <c r="D199">
        <v>22.72</v>
      </c>
      <c r="E199">
        <v>8.99</v>
      </c>
      <c r="F199">
        <v>667</v>
      </c>
      <c r="G199" t="str">
        <f>IF(COUNTIF(Table1[Customer ID],Table1[[#This Row],[Customer ID]])&gt;1,"Repeat Customer","One-Time Customer")</f>
        <v>Repeat Customer</v>
      </c>
      <c r="H199" t="s">
        <v>786</v>
      </c>
      <c r="I199" t="s">
        <v>49</v>
      </c>
      <c r="J199" t="s">
        <v>28</v>
      </c>
      <c r="K199" t="s">
        <v>41</v>
      </c>
      <c r="L199" t="s">
        <v>50</v>
      </c>
      <c r="M199" t="s">
        <v>51</v>
      </c>
      <c r="N199" t="s">
        <v>782</v>
      </c>
      <c r="O199">
        <v>0.44</v>
      </c>
      <c r="P199">
        <f>Table1[[#This Row],[Profit]]/Table1[[#This Row],[Sales]]</f>
        <v>8.4154108683634973E-2</v>
      </c>
      <c r="Q199" t="s">
        <v>33</v>
      </c>
      <c r="R199" t="s">
        <v>61</v>
      </c>
      <c r="S199" t="s">
        <v>130</v>
      </c>
      <c r="T199" t="s">
        <v>787</v>
      </c>
      <c r="U199">
        <v>75203</v>
      </c>
      <c r="V199">
        <v>42020</v>
      </c>
      <c r="W199" t="str">
        <f>TEXT(Table1[[#This Row],[Order Date]],"mmmm")</f>
        <v>January</v>
      </c>
      <c r="X199" t="str">
        <f>TEXT(Table1[[#This Row],[Order Date]],"yyyy")</f>
        <v>2015</v>
      </c>
      <c r="Y199">
        <v>42024</v>
      </c>
      <c r="Z199">
        <v>70.028000000000006</v>
      </c>
      <c r="AA199">
        <v>37</v>
      </c>
      <c r="AB199">
        <v>832.14</v>
      </c>
      <c r="AC199">
        <v>22147</v>
      </c>
      <c r="AD199" t="e">
        <f>IF(COUNTIF(#REF!,Orders!AC366)&gt;0,"Returned","Not Returned")</f>
        <v>#REF!</v>
      </c>
      <c r="AE199" t="str">
        <f>TEXT(Table1[[#This Row],[Order Date]],"mmmm-yyy")</f>
        <v>January-2015</v>
      </c>
    </row>
    <row r="200" spans="1:31" ht="12.75" customHeight="1" x14ac:dyDescent="0.3">
      <c r="A200">
        <v>23533</v>
      </c>
      <c r="B200" t="s">
        <v>47</v>
      </c>
      <c r="C200">
        <v>0.09</v>
      </c>
      <c r="D200">
        <v>2.1800000000000002</v>
      </c>
      <c r="E200">
        <v>0.78</v>
      </c>
      <c r="F200">
        <v>1603</v>
      </c>
      <c r="G200" t="str">
        <f>IF(COUNTIF(Table1[Customer ID],Table1[[#This Row],[Customer ID]])&gt;1,"Repeat Customer","One-Time Customer")</f>
        <v>Repeat Customer</v>
      </c>
      <c r="H200" t="s">
        <v>1606</v>
      </c>
      <c r="I200" t="s">
        <v>49</v>
      </c>
      <c r="J200" t="s">
        <v>58</v>
      </c>
      <c r="K200" t="s">
        <v>29</v>
      </c>
      <c r="L200" t="s">
        <v>66</v>
      </c>
      <c r="M200" t="s">
        <v>31</v>
      </c>
      <c r="N200" t="s">
        <v>1607</v>
      </c>
      <c r="O200">
        <v>0.52</v>
      </c>
      <c r="P200">
        <f>Table1[[#This Row],[Profit]]/Table1[[#This Row],[Sales]]</f>
        <v>0.12838912133891214</v>
      </c>
      <c r="Q200" t="s">
        <v>33</v>
      </c>
      <c r="R200" t="s">
        <v>53</v>
      </c>
      <c r="S200" t="s">
        <v>71</v>
      </c>
      <c r="T200" t="s">
        <v>1608</v>
      </c>
      <c r="U200">
        <v>11598</v>
      </c>
      <c r="V200">
        <v>42020</v>
      </c>
      <c r="W200" t="str">
        <f>TEXT(Table1[[#This Row],[Order Date]],"mmmm")</f>
        <v>January</v>
      </c>
      <c r="X200" t="str">
        <f>TEXT(Table1[[#This Row],[Order Date]],"yyyy")</f>
        <v>2015</v>
      </c>
      <c r="Y200">
        <v>42022</v>
      </c>
      <c r="Z200">
        <v>2.4548000000000001</v>
      </c>
      <c r="AA200">
        <v>9</v>
      </c>
      <c r="AB200">
        <v>19.12</v>
      </c>
      <c r="AC200">
        <v>89679</v>
      </c>
      <c r="AD200" t="e">
        <f>IF(COUNTIF(#REF!,Orders!AC886)&gt;0,"Returned","Not Returned")</f>
        <v>#REF!</v>
      </c>
      <c r="AE200" t="str">
        <f>TEXT(Table1[[#This Row],[Order Date]],"mmmm-yyy")</f>
        <v>January-2015</v>
      </c>
    </row>
    <row r="201" spans="1:31" ht="12.75" customHeight="1" x14ac:dyDescent="0.3">
      <c r="A201">
        <v>23534</v>
      </c>
      <c r="B201" t="s">
        <v>47</v>
      </c>
      <c r="C201">
        <v>0.05</v>
      </c>
      <c r="D201">
        <v>179.29</v>
      </c>
      <c r="E201">
        <v>29.21</v>
      </c>
      <c r="F201">
        <v>1603</v>
      </c>
      <c r="G201" t="str">
        <f>IF(COUNTIF(Table1[Customer ID],Table1[[#This Row],[Customer ID]])&gt;1,"Repeat Customer","One-Time Customer")</f>
        <v>Repeat Customer</v>
      </c>
      <c r="H201" t="s">
        <v>1606</v>
      </c>
      <c r="I201" t="s">
        <v>39</v>
      </c>
      <c r="J201" t="s">
        <v>58</v>
      </c>
      <c r="K201" t="s">
        <v>41</v>
      </c>
      <c r="L201" t="s">
        <v>152</v>
      </c>
      <c r="M201" t="s">
        <v>121</v>
      </c>
      <c r="N201" t="s">
        <v>629</v>
      </c>
      <c r="O201">
        <v>0.76</v>
      </c>
      <c r="P201">
        <f>Table1[[#This Row],[Profit]]/Table1[[#This Row],[Sales]]</f>
        <v>-2.878695763609088</v>
      </c>
      <c r="Q201" t="s">
        <v>33</v>
      </c>
      <c r="R201" t="s">
        <v>53</v>
      </c>
      <c r="S201" t="s">
        <v>71</v>
      </c>
      <c r="T201" t="s">
        <v>1608</v>
      </c>
      <c r="U201">
        <v>11598</v>
      </c>
      <c r="V201">
        <v>42020</v>
      </c>
      <c r="W201" t="str">
        <f>TEXT(Table1[[#This Row],[Order Date]],"mmmm")</f>
        <v>January</v>
      </c>
      <c r="X201" t="str">
        <f>TEXT(Table1[[#This Row],[Order Date]],"yyyy")</f>
        <v>2015</v>
      </c>
      <c r="Y201">
        <v>42022</v>
      </c>
      <c r="Z201">
        <v>-537.27977732000011</v>
      </c>
      <c r="AA201">
        <v>1</v>
      </c>
      <c r="AB201">
        <v>186.64</v>
      </c>
      <c r="AC201">
        <v>89679</v>
      </c>
      <c r="AD201" t="e">
        <f>IF(COUNTIF(#REF!,Orders!AC887)&gt;0,"Returned","Not Returned")</f>
        <v>#REF!</v>
      </c>
      <c r="AE201" t="str">
        <f>TEXT(Table1[[#This Row],[Order Date]],"mmmm-yyy")</f>
        <v>January-2015</v>
      </c>
    </row>
    <row r="202" spans="1:31" ht="12.75" customHeight="1" x14ac:dyDescent="0.3">
      <c r="A202">
        <v>24941</v>
      </c>
      <c r="B202" t="s">
        <v>56</v>
      </c>
      <c r="C202">
        <v>0</v>
      </c>
      <c r="D202">
        <v>13.43</v>
      </c>
      <c r="E202">
        <v>5.5</v>
      </c>
      <c r="F202">
        <v>1697</v>
      </c>
      <c r="G202" t="str">
        <f>IF(COUNTIF(Table1[Customer ID],Table1[[#This Row],[Customer ID]])&gt;1,"Repeat Customer","One-Time Customer")</f>
        <v>One-Time Customer</v>
      </c>
      <c r="H202" t="s">
        <v>1701</v>
      </c>
      <c r="I202" t="s">
        <v>49</v>
      </c>
      <c r="J202" t="s">
        <v>40</v>
      </c>
      <c r="K202" t="s">
        <v>29</v>
      </c>
      <c r="L202" t="s">
        <v>141</v>
      </c>
      <c r="M202" t="s">
        <v>59</v>
      </c>
      <c r="N202" t="s">
        <v>1702</v>
      </c>
      <c r="O202">
        <v>0.56999999999999995</v>
      </c>
      <c r="P202">
        <f>Table1[[#This Row],[Profit]]/Table1[[#This Row],[Sales]]</f>
        <v>-1.9590705573568012</v>
      </c>
      <c r="Q202" t="s">
        <v>33</v>
      </c>
      <c r="R202" t="s">
        <v>136</v>
      </c>
      <c r="S202" t="s">
        <v>958</v>
      </c>
      <c r="T202" t="s">
        <v>1703</v>
      </c>
      <c r="U202">
        <v>71901</v>
      </c>
      <c r="V202">
        <v>42020</v>
      </c>
      <c r="W202" t="str">
        <f>TEXT(Table1[[#This Row],[Order Date]],"mmmm")</f>
        <v>January</v>
      </c>
      <c r="X202" t="str">
        <f>TEXT(Table1[[#This Row],[Order Date]],"yyyy")</f>
        <v>2015</v>
      </c>
      <c r="Y202">
        <v>42021</v>
      </c>
      <c r="Z202">
        <v>-253.77800000000002</v>
      </c>
      <c r="AA202">
        <v>9</v>
      </c>
      <c r="AB202">
        <v>129.54</v>
      </c>
      <c r="AC202">
        <v>86338</v>
      </c>
      <c r="AD202" t="e">
        <f>IF(COUNTIF(#REF!,Orders!AC945)&gt;0,"Returned","Not Returned")</f>
        <v>#REF!</v>
      </c>
      <c r="AE202" t="str">
        <f>TEXT(Table1[[#This Row],[Order Date]],"mmmm-yyy")</f>
        <v>January-2015</v>
      </c>
    </row>
    <row r="203" spans="1:31" ht="12.75" customHeight="1" x14ac:dyDescent="0.3">
      <c r="A203">
        <v>18345</v>
      </c>
      <c r="B203" t="s">
        <v>47</v>
      </c>
      <c r="C203">
        <v>0.02</v>
      </c>
      <c r="D203">
        <v>110.98</v>
      </c>
      <c r="E203">
        <v>13.99</v>
      </c>
      <c r="F203">
        <v>2924</v>
      </c>
      <c r="G203" t="str">
        <f>IF(COUNTIF(Table1[Customer ID],Table1[[#This Row],[Customer ID]])&gt;1,"Repeat Customer","One-Time Customer")</f>
        <v>Repeat Customer</v>
      </c>
      <c r="H203" t="s">
        <v>2664</v>
      </c>
      <c r="I203" t="s">
        <v>49</v>
      </c>
      <c r="J203" t="s">
        <v>114</v>
      </c>
      <c r="K203" t="s">
        <v>41</v>
      </c>
      <c r="L203" t="s">
        <v>50</v>
      </c>
      <c r="M203" t="s">
        <v>86</v>
      </c>
      <c r="N203" t="s">
        <v>1891</v>
      </c>
      <c r="O203">
        <v>0.69</v>
      </c>
      <c r="P203">
        <f>Table1[[#This Row],[Profit]]/Table1[[#This Row],[Sales]]</f>
        <v>-0.46944069218205092</v>
      </c>
      <c r="Q203" t="s">
        <v>33</v>
      </c>
      <c r="R203" t="s">
        <v>53</v>
      </c>
      <c r="S203" t="s">
        <v>415</v>
      </c>
      <c r="T203" t="s">
        <v>2665</v>
      </c>
      <c r="U203">
        <v>20707</v>
      </c>
      <c r="V203">
        <v>42020</v>
      </c>
      <c r="W203" t="str">
        <f>TEXT(Table1[[#This Row],[Order Date]],"mmmm")</f>
        <v>January</v>
      </c>
      <c r="X203" t="str">
        <f>TEXT(Table1[[#This Row],[Order Date]],"yyyy")</f>
        <v>2015</v>
      </c>
      <c r="Y203">
        <v>42022</v>
      </c>
      <c r="Z203">
        <v>-106.3424</v>
      </c>
      <c r="AA203">
        <v>2</v>
      </c>
      <c r="AB203">
        <v>226.53</v>
      </c>
      <c r="AC203">
        <v>86591</v>
      </c>
      <c r="AD203" t="e">
        <f>IF(COUNTIF(#REF!,Orders!AC1660)&gt;0,"Returned","Not Returned")</f>
        <v>#REF!</v>
      </c>
      <c r="AE203" t="str">
        <f>TEXT(Table1[[#This Row],[Order Date]],"mmmm-yyy")</f>
        <v>January-2015</v>
      </c>
    </row>
    <row r="204" spans="1:31" ht="12.75" customHeight="1" x14ac:dyDescent="0.3">
      <c r="A204">
        <v>18346</v>
      </c>
      <c r="B204" t="s">
        <v>47</v>
      </c>
      <c r="C204">
        <v>0.01</v>
      </c>
      <c r="D204">
        <v>8.01</v>
      </c>
      <c r="E204">
        <v>2.87</v>
      </c>
      <c r="F204">
        <v>2924</v>
      </c>
      <c r="G204" t="str">
        <f>IF(COUNTIF(Table1[Customer ID],Table1[[#This Row],[Customer ID]])&gt;1,"Repeat Customer","One-Time Customer")</f>
        <v>Repeat Customer</v>
      </c>
      <c r="H204" t="s">
        <v>2664</v>
      </c>
      <c r="I204" t="s">
        <v>49</v>
      </c>
      <c r="J204" t="s">
        <v>114</v>
      </c>
      <c r="K204" t="s">
        <v>29</v>
      </c>
      <c r="L204" t="s">
        <v>93</v>
      </c>
      <c r="M204" t="s">
        <v>31</v>
      </c>
      <c r="N204" t="s">
        <v>2666</v>
      </c>
      <c r="O204">
        <v>0.4</v>
      </c>
      <c r="P204">
        <f>Table1[[#This Row],[Profit]]/Table1[[#This Row],[Sales]]</f>
        <v>0.65516096139839752</v>
      </c>
      <c r="Q204" t="s">
        <v>33</v>
      </c>
      <c r="R204" t="s">
        <v>53</v>
      </c>
      <c r="S204" t="s">
        <v>415</v>
      </c>
      <c r="T204" t="s">
        <v>2665</v>
      </c>
      <c r="U204">
        <v>20707</v>
      </c>
      <c r="V204">
        <v>42020</v>
      </c>
      <c r="W204" t="str">
        <f>TEXT(Table1[[#This Row],[Order Date]],"mmmm")</f>
        <v>January</v>
      </c>
      <c r="X204" t="str">
        <f>TEXT(Table1[[#This Row],[Order Date]],"yyyy")</f>
        <v>2015</v>
      </c>
      <c r="Y204">
        <v>42022</v>
      </c>
      <c r="Z204">
        <v>44.976799999999997</v>
      </c>
      <c r="AA204">
        <v>8</v>
      </c>
      <c r="AB204">
        <v>68.650000000000006</v>
      </c>
      <c r="AC204">
        <v>86591</v>
      </c>
      <c r="AD204" t="e">
        <f>IF(COUNTIF(#REF!,Orders!AC1661)&gt;0,"Returned","Not Returned")</f>
        <v>#REF!</v>
      </c>
      <c r="AE204" t="str">
        <f>TEXT(Table1[[#This Row],[Order Date]],"mmmm-yyy")</f>
        <v>January-2015</v>
      </c>
    </row>
    <row r="205" spans="1:31" ht="12.75" customHeight="1" x14ac:dyDescent="0.3">
      <c r="A205">
        <v>19849</v>
      </c>
      <c r="B205" t="s">
        <v>37</v>
      </c>
      <c r="C205">
        <v>0.02</v>
      </c>
      <c r="D205">
        <v>12.99</v>
      </c>
      <c r="E205">
        <v>14.37</v>
      </c>
      <c r="F205">
        <v>3036</v>
      </c>
      <c r="G205" t="str">
        <f>IF(COUNTIF(Table1[Customer ID],Table1[[#This Row],[Customer ID]])&gt;1,"Repeat Customer","One-Time Customer")</f>
        <v>Repeat Customer</v>
      </c>
      <c r="H205" t="s">
        <v>2744</v>
      </c>
      <c r="I205" t="s">
        <v>49</v>
      </c>
      <c r="J205" t="s">
        <v>40</v>
      </c>
      <c r="K205" t="s">
        <v>41</v>
      </c>
      <c r="L205" t="s">
        <v>50</v>
      </c>
      <c r="M205" t="s">
        <v>236</v>
      </c>
      <c r="N205" t="s">
        <v>568</v>
      </c>
      <c r="O205">
        <v>0.73</v>
      </c>
      <c r="P205">
        <f>Table1[[#This Row],[Profit]]/Table1[[#This Row],[Sales]]</f>
        <v>-2.3633944411590777</v>
      </c>
      <c r="Q205" t="s">
        <v>33</v>
      </c>
      <c r="R205" t="s">
        <v>61</v>
      </c>
      <c r="S205" t="s">
        <v>2659</v>
      </c>
      <c r="T205" t="s">
        <v>2745</v>
      </c>
      <c r="U205">
        <v>58554</v>
      </c>
      <c r="V205">
        <v>42020</v>
      </c>
      <c r="W205" t="str">
        <f>TEXT(Table1[[#This Row],[Order Date]],"mmmm")</f>
        <v>January</v>
      </c>
      <c r="X205" t="str">
        <f>TEXT(Table1[[#This Row],[Order Date]],"yyyy")</f>
        <v>2015</v>
      </c>
      <c r="Y205">
        <v>42022</v>
      </c>
      <c r="Z205">
        <v>-159.86000000000001</v>
      </c>
      <c r="AA205">
        <v>5</v>
      </c>
      <c r="AB205">
        <v>67.64</v>
      </c>
      <c r="AC205">
        <v>89129</v>
      </c>
      <c r="AD205" t="e">
        <f>IF(COUNTIF(#REF!,Orders!AC1722)&gt;0,"Returned","Not Returned")</f>
        <v>#REF!</v>
      </c>
      <c r="AE205" t="str">
        <f>TEXT(Table1[[#This Row],[Order Date]],"mmmm-yyy")</f>
        <v>January-2015</v>
      </c>
    </row>
    <row r="206" spans="1:31" ht="12.75" customHeight="1" x14ac:dyDescent="0.3">
      <c r="A206">
        <v>19850</v>
      </c>
      <c r="B206" t="s">
        <v>37</v>
      </c>
      <c r="C206">
        <v>0.05</v>
      </c>
      <c r="D206">
        <v>35.44</v>
      </c>
      <c r="E206">
        <v>7.5</v>
      </c>
      <c r="F206">
        <v>3036</v>
      </c>
      <c r="G206" t="str">
        <f>IF(COUNTIF(Table1[Customer ID],Table1[[#This Row],[Customer ID]])&gt;1,"Repeat Customer","One-Time Customer")</f>
        <v>Repeat Customer</v>
      </c>
      <c r="H206" t="s">
        <v>2744</v>
      </c>
      <c r="I206" t="s">
        <v>49</v>
      </c>
      <c r="J206" t="s">
        <v>40</v>
      </c>
      <c r="K206" t="s">
        <v>29</v>
      </c>
      <c r="L206" t="s">
        <v>93</v>
      </c>
      <c r="M206" t="s">
        <v>59</v>
      </c>
      <c r="N206" t="s">
        <v>2746</v>
      </c>
      <c r="O206">
        <v>0.38</v>
      </c>
      <c r="P206">
        <f>Table1[[#This Row],[Profit]]/Table1[[#This Row],[Sales]]</f>
        <v>0.69</v>
      </c>
      <c r="Q206" t="s">
        <v>33</v>
      </c>
      <c r="R206" t="s">
        <v>61</v>
      </c>
      <c r="S206" t="s">
        <v>2659</v>
      </c>
      <c r="T206" t="s">
        <v>2745</v>
      </c>
      <c r="U206">
        <v>58554</v>
      </c>
      <c r="V206">
        <v>42020</v>
      </c>
      <c r="W206" t="str">
        <f>TEXT(Table1[[#This Row],[Order Date]],"mmmm")</f>
        <v>January</v>
      </c>
      <c r="X206" t="str">
        <f>TEXT(Table1[[#This Row],[Order Date]],"yyyy")</f>
        <v>2015</v>
      </c>
      <c r="Y206">
        <v>42022</v>
      </c>
      <c r="Z206">
        <v>165.88979999999998</v>
      </c>
      <c r="AA206">
        <v>7</v>
      </c>
      <c r="AB206">
        <v>240.42</v>
      </c>
      <c r="AC206">
        <v>89129</v>
      </c>
      <c r="AD206" t="e">
        <f>IF(COUNTIF(#REF!,Orders!AC1723)&gt;0,"Returned","Not Returned")</f>
        <v>#REF!</v>
      </c>
      <c r="AE206" t="str">
        <f>TEXT(Table1[[#This Row],[Order Date]],"mmmm-yyy")</f>
        <v>January-2015</v>
      </c>
    </row>
    <row r="207" spans="1:31" ht="12.75" customHeight="1" x14ac:dyDescent="0.3">
      <c r="A207">
        <v>19851</v>
      </c>
      <c r="B207" t="s">
        <v>37</v>
      </c>
      <c r="C207">
        <v>0.02</v>
      </c>
      <c r="D207">
        <v>12.98</v>
      </c>
      <c r="E207">
        <v>3.14</v>
      </c>
      <c r="F207">
        <v>3036</v>
      </c>
      <c r="G207" t="str">
        <f>IF(COUNTIF(Table1[Customer ID],Table1[[#This Row],[Customer ID]])&gt;1,"Repeat Customer","One-Time Customer")</f>
        <v>Repeat Customer</v>
      </c>
      <c r="H207" t="s">
        <v>2744</v>
      </c>
      <c r="I207" t="s">
        <v>49</v>
      </c>
      <c r="J207" t="s">
        <v>40</v>
      </c>
      <c r="K207" t="s">
        <v>29</v>
      </c>
      <c r="L207" t="s">
        <v>174</v>
      </c>
      <c r="M207" t="s">
        <v>51</v>
      </c>
      <c r="N207" t="s">
        <v>175</v>
      </c>
      <c r="O207">
        <v>0.6</v>
      </c>
      <c r="P207">
        <f>Table1[[#This Row],[Profit]]/Table1[[#This Row],[Sales]]</f>
        <v>0.40677874186550977</v>
      </c>
      <c r="Q207" t="s">
        <v>33</v>
      </c>
      <c r="R207" t="s">
        <v>61</v>
      </c>
      <c r="S207" t="s">
        <v>2659</v>
      </c>
      <c r="T207" t="s">
        <v>2745</v>
      </c>
      <c r="U207">
        <v>58554</v>
      </c>
      <c r="V207">
        <v>42020</v>
      </c>
      <c r="W207" t="str">
        <f>TEXT(Table1[[#This Row],[Order Date]],"mmmm")</f>
        <v>January</v>
      </c>
      <c r="X207" t="str">
        <f>TEXT(Table1[[#This Row],[Order Date]],"yyyy")</f>
        <v>2015</v>
      </c>
      <c r="Y207">
        <v>42023</v>
      </c>
      <c r="Z207">
        <v>75.010000000000005</v>
      </c>
      <c r="AA207">
        <v>14</v>
      </c>
      <c r="AB207">
        <v>184.4</v>
      </c>
      <c r="AC207">
        <v>89129</v>
      </c>
      <c r="AD207" t="e">
        <f>IF(COUNTIF(#REF!,Orders!AC1724)&gt;0,"Returned","Not Returned")</f>
        <v>#REF!</v>
      </c>
      <c r="AE207" t="str">
        <f>TEXT(Table1[[#This Row],[Order Date]],"mmmm-yyy")</f>
        <v>January-2015</v>
      </c>
    </row>
    <row r="208" spans="1:31" ht="12.75" customHeight="1" x14ac:dyDescent="0.3">
      <c r="A208">
        <v>22459</v>
      </c>
      <c r="B208" t="s">
        <v>56</v>
      </c>
      <c r="C208">
        <v>0.1</v>
      </c>
      <c r="D208">
        <v>5.81</v>
      </c>
      <c r="E208">
        <v>8.49</v>
      </c>
      <c r="F208">
        <v>3133</v>
      </c>
      <c r="G208" t="str">
        <f>IF(COUNTIF(Table1[Customer ID],Table1[[#This Row],[Customer ID]])&gt;1,"Repeat Customer","One-Time Customer")</f>
        <v>Repeat Customer</v>
      </c>
      <c r="H208" t="s">
        <v>2821</v>
      </c>
      <c r="I208" t="s">
        <v>49</v>
      </c>
      <c r="J208" t="s">
        <v>28</v>
      </c>
      <c r="K208" t="s">
        <v>29</v>
      </c>
      <c r="L208" t="s">
        <v>109</v>
      </c>
      <c r="M208" t="s">
        <v>59</v>
      </c>
      <c r="N208" t="s">
        <v>325</v>
      </c>
      <c r="O208">
        <v>0.39</v>
      </c>
      <c r="P208">
        <f>Table1[[#This Row],[Profit]]/Table1[[#This Row],[Sales]]</f>
        <v>-5.394696736453203</v>
      </c>
      <c r="Q208" t="s">
        <v>33</v>
      </c>
      <c r="R208" t="s">
        <v>61</v>
      </c>
      <c r="S208" t="s">
        <v>178</v>
      </c>
      <c r="T208" t="s">
        <v>2822</v>
      </c>
      <c r="U208">
        <v>60540</v>
      </c>
      <c r="V208">
        <v>42020</v>
      </c>
      <c r="W208" t="str">
        <f>TEXT(Table1[[#This Row],[Order Date]],"mmmm")</f>
        <v>January</v>
      </c>
      <c r="X208" t="str">
        <f>TEXT(Table1[[#This Row],[Order Date]],"yyyy")</f>
        <v>2015</v>
      </c>
      <c r="Y208">
        <v>42021</v>
      </c>
      <c r="Z208">
        <v>-350.43950000000001</v>
      </c>
      <c r="AA208">
        <v>12</v>
      </c>
      <c r="AB208">
        <v>64.959999999999994</v>
      </c>
      <c r="AC208">
        <v>86789</v>
      </c>
      <c r="AD208" t="e">
        <f>IF(COUNTIF(#REF!,Orders!AC1784)&gt;0,"Returned","Not Returned")</f>
        <v>#REF!</v>
      </c>
      <c r="AE208" t="str">
        <f>TEXT(Table1[[#This Row],[Order Date]],"mmmm-yyy")</f>
        <v>January-2015</v>
      </c>
    </row>
    <row r="209" spans="1:31" ht="12.75" customHeight="1" x14ac:dyDescent="0.3">
      <c r="A209">
        <v>22460</v>
      </c>
      <c r="B209" t="s">
        <v>56</v>
      </c>
      <c r="C209">
        <v>0.03</v>
      </c>
      <c r="D209">
        <v>1.81</v>
      </c>
      <c r="E209">
        <v>0.75</v>
      </c>
      <c r="F209">
        <v>3133</v>
      </c>
      <c r="G209" t="str">
        <f>IF(COUNTIF(Table1[Customer ID],Table1[[#This Row],[Customer ID]])&gt;1,"Repeat Customer","One-Time Customer")</f>
        <v>Repeat Customer</v>
      </c>
      <c r="H209" t="s">
        <v>2821</v>
      </c>
      <c r="I209" t="s">
        <v>49</v>
      </c>
      <c r="J209" t="s">
        <v>28</v>
      </c>
      <c r="K209" t="s">
        <v>29</v>
      </c>
      <c r="L209" t="s">
        <v>66</v>
      </c>
      <c r="M209" t="s">
        <v>31</v>
      </c>
      <c r="N209" t="s">
        <v>2823</v>
      </c>
      <c r="O209">
        <v>0.52</v>
      </c>
      <c r="P209">
        <f>Table1[[#This Row],[Profit]]/Table1[[#This Row],[Sales]]</f>
        <v>0.21958202716823405</v>
      </c>
      <c r="Q209" t="s">
        <v>33</v>
      </c>
      <c r="R209" t="s">
        <v>61</v>
      </c>
      <c r="S209" t="s">
        <v>178</v>
      </c>
      <c r="T209" t="s">
        <v>2822</v>
      </c>
      <c r="U209">
        <v>60540</v>
      </c>
      <c r="V209">
        <v>42020</v>
      </c>
      <c r="W209" t="str">
        <f>TEXT(Table1[[#This Row],[Order Date]],"mmmm")</f>
        <v>January</v>
      </c>
      <c r="X209" t="str">
        <f>TEXT(Table1[[#This Row],[Order Date]],"yyyy")</f>
        <v>2015</v>
      </c>
      <c r="Y209">
        <v>42021</v>
      </c>
      <c r="Z209">
        <v>4.2027999999999999</v>
      </c>
      <c r="AA209">
        <v>10</v>
      </c>
      <c r="AB209">
        <v>19.14</v>
      </c>
      <c r="AC209">
        <v>86789</v>
      </c>
      <c r="AD209" t="e">
        <f>IF(COUNTIF(#REF!,Orders!AC1785)&gt;0,"Returned","Not Returned")</f>
        <v>#REF!</v>
      </c>
      <c r="AE209" t="str">
        <f>TEXT(Table1[[#This Row],[Order Date]],"mmmm-yyy")</f>
        <v>January-2015</v>
      </c>
    </row>
    <row r="210" spans="1:31" ht="12.75" customHeight="1" x14ac:dyDescent="0.3">
      <c r="A210">
        <v>22341</v>
      </c>
      <c r="B210" t="s">
        <v>106</v>
      </c>
      <c r="C210">
        <v>0.04</v>
      </c>
      <c r="D210">
        <v>2.98</v>
      </c>
      <c r="E210">
        <v>2.0299999999999998</v>
      </c>
      <c r="F210">
        <v>3385</v>
      </c>
      <c r="G210" t="str">
        <f>IF(COUNTIF(Table1[Customer ID],Table1[[#This Row],[Customer ID]])&gt;1,"Repeat Customer","One-Time Customer")</f>
        <v>Repeat Customer</v>
      </c>
      <c r="H210" t="s">
        <v>3013</v>
      </c>
      <c r="I210" t="s">
        <v>27</v>
      </c>
      <c r="J210" t="s">
        <v>28</v>
      </c>
      <c r="K210" t="s">
        <v>29</v>
      </c>
      <c r="L210" t="s">
        <v>30</v>
      </c>
      <c r="M210" t="s">
        <v>31</v>
      </c>
      <c r="N210" t="s">
        <v>3014</v>
      </c>
      <c r="O210">
        <v>0.56999999999999995</v>
      </c>
      <c r="P210">
        <f>Table1[[#This Row],[Profit]]/Table1[[#This Row],[Sales]]</f>
        <v>-1.4019108280254777</v>
      </c>
      <c r="Q210" t="s">
        <v>33</v>
      </c>
      <c r="R210" t="s">
        <v>53</v>
      </c>
      <c r="S210" t="s">
        <v>154</v>
      </c>
      <c r="T210" t="s">
        <v>3015</v>
      </c>
      <c r="U210">
        <v>44512</v>
      </c>
      <c r="V210">
        <v>42020</v>
      </c>
      <c r="W210" t="str">
        <f>TEXT(Table1[[#This Row],[Order Date]],"mmmm")</f>
        <v>January</v>
      </c>
      <c r="X210" t="str">
        <f>TEXT(Table1[[#This Row],[Order Date]],"yyyy")</f>
        <v>2015</v>
      </c>
      <c r="Y210">
        <v>42020</v>
      </c>
      <c r="Z210">
        <v>-22.009999999999998</v>
      </c>
      <c r="AA210">
        <v>5</v>
      </c>
      <c r="AB210">
        <v>15.7</v>
      </c>
      <c r="AC210">
        <v>88745</v>
      </c>
      <c r="AD210" t="e">
        <f>IF(COUNTIF(#REF!,Orders!AC1941)&gt;0,"Returned","Not Returned")</f>
        <v>#REF!</v>
      </c>
      <c r="AE210" t="str">
        <f>TEXT(Table1[[#This Row],[Order Date]],"mmmm-yyy")</f>
        <v>January-2015</v>
      </c>
    </row>
    <row r="211" spans="1:31" ht="12.75" customHeight="1" x14ac:dyDescent="0.3">
      <c r="A211">
        <v>22342</v>
      </c>
      <c r="B211" t="s">
        <v>106</v>
      </c>
      <c r="C211">
        <v>0.01</v>
      </c>
      <c r="D211">
        <v>125.99</v>
      </c>
      <c r="E211">
        <v>8.99</v>
      </c>
      <c r="F211">
        <v>3385</v>
      </c>
      <c r="G211" t="str">
        <f>IF(COUNTIF(Table1[Customer ID],Table1[[#This Row],[Customer ID]])&gt;1,"Repeat Customer","One-Time Customer")</f>
        <v>Repeat Customer</v>
      </c>
      <c r="H211" t="s">
        <v>3013</v>
      </c>
      <c r="I211" t="s">
        <v>49</v>
      </c>
      <c r="J211" t="s">
        <v>28</v>
      </c>
      <c r="K211" t="s">
        <v>77</v>
      </c>
      <c r="L211" t="s">
        <v>78</v>
      </c>
      <c r="M211" t="s">
        <v>59</v>
      </c>
      <c r="N211" t="s">
        <v>465</v>
      </c>
      <c r="O211">
        <v>0.59</v>
      </c>
      <c r="P211">
        <f>Table1[[#This Row],[Profit]]/Table1[[#This Row],[Sales]]</f>
        <v>0.62654862264012345</v>
      </c>
      <c r="Q211" t="s">
        <v>33</v>
      </c>
      <c r="R211" t="s">
        <v>53</v>
      </c>
      <c r="S211" t="s">
        <v>154</v>
      </c>
      <c r="T211" t="s">
        <v>3015</v>
      </c>
      <c r="U211">
        <v>44512</v>
      </c>
      <c r="V211">
        <v>42020</v>
      </c>
      <c r="W211" t="str">
        <f>TEXT(Table1[[#This Row],[Order Date]],"mmmm")</f>
        <v>January</v>
      </c>
      <c r="X211" t="str">
        <f>TEXT(Table1[[#This Row],[Order Date]],"yyyy")</f>
        <v>2015</v>
      </c>
      <c r="Y211">
        <v>42025</v>
      </c>
      <c r="Z211">
        <v>426.46032000000002</v>
      </c>
      <c r="AA211">
        <v>6</v>
      </c>
      <c r="AB211">
        <v>680.65</v>
      </c>
      <c r="AC211">
        <v>88745</v>
      </c>
      <c r="AD211" t="e">
        <f>IF(COUNTIF(#REF!,Orders!AC1942)&gt;0,"Returned","Not Returned")</f>
        <v>#REF!</v>
      </c>
      <c r="AE211" t="str">
        <f>TEXT(Table1[[#This Row],[Order Date]],"mmmm-yyy")</f>
        <v>January-2015</v>
      </c>
    </row>
    <row r="212" spans="1:31" ht="12.75" customHeight="1" x14ac:dyDescent="0.3">
      <c r="A212">
        <v>21401</v>
      </c>
      <c r="B212" t="s">
        <v>106</v>
      </c>
      <c r="C212">
        <v>0.05</v>
      </c>
      <c r="D212">
        <v>1.86</v>
      </c>
      <c r="E212">
        <v>2.58</v>
      </c>
      <c r="F212">
        <v>210</v>
      </c>
      <c r="G212" t="str">
        <f>IF(COUNTIF(Table1[Customer ID],Table1[[#This Row],[Customer ID]])&gt;1,"Repeat Customer","One-Time Customer")</f>
        <v>Repeat Customer</v>
      </c>
      <c r="H212" t="s">
        <v>307</v>
      </c>
      <c r="I212" t="s">
        <v>49</v>
      </c>
      <c r="J212" t="s">
        <v>40</v>
      </c>
      <c r="K212" t="s">
        <v>29</v>
      </c>
      <c r="L212" t="s">
        <v>66</v>
      </c>
      <c r="M212" t="s">
        <v>31</v>
      </c>
      <c r="N212" t="s">
        <v>308</v>
      </c>
      <c r="O212">
        <v>0.82</v>
      </c>
      <c r="P212">
        <f>Table1[[#This Row],[Profit]]/Table1[[#This Row],[Sales]]</f>
        <v>-3.7830777967064173</v>
      </c>
      <c r="Q212" t="s">
        <v>33</v>
      </c>
      <c r="R212" t="s">
        <v>53</v>
      </c>
      <c r="S212" t="s">
        <v>71</v>
      </c>
      <c r="T212" t="s">
        <v>309</v>
      </c>
      <c r="U212">
        <v>12180</v>
      </c>
      <c r="V212">
        <v>42021</v>
      </c>
      <c r="W212" t="str">
        <f>TEXT(Table1[[#This Row],[Order Date]],"mmmm")</f>
        <v>January</v>
      </c>
      <c r="X212" t="str">
        <f>TEXT(Table1[[#This Row],[Order Date]],"yyyy")</f>
        <v>2015</v>
      </c>
      <c r="Y212">
        <v>42025</v>
      </c>
      <c r="Z212">
        <v>-66.62</v>
      </c>
      <c r="AA212">
        <v>9</v>
      </c>
      <c r="AB212">
        <v>17.61</v>
      </c>
      <c r="AC212">
        <v>85965</v>
      </c>
      <c r="AD212" t="e">
        <f>IF(COUNTIF(#REF!,Orders!AC119)&gt;0,"Returned","Not Returned")</f>
        <v>#REF!</v>
      </c>
      <c r="AE212" t="str">
        <f>TEXT(Table1[[#This Row],[Order Date]],"mmmm-yyy")</f>
        <v>January-2015</v>
      </c>
    </row>
    <row r="213" spans="1:31" ht="12.75" customHeight="1" x14ac:dyDescent="0.3">
      <c r="A213">
        <v>18278</v>
      </c>
      <c r="B213" t="s">
        <v>56</v>
      </c>
      <c r="C213">
        <v>0.05</v>
      </c>
      <c r="D213">
        <v>328.14</v>
      </c>
      <c r="E213">
        <v>91.05</v>
      </c>
      <c r="F213">
        <v>366</v>
      </c>
      <c r="G213" t="str">
        <f>IF(COUNTIF(Table1[Customer ID],Table1[[#This Row],[Customer ID]])&gt;1,"Repeat Customer","One-Time Customer")</f>
        <v>One-Time Customer</v>
      </c>
      <c r="H213" t="s">
        <v>467</v>
      </c>
      <c r="I213" t="s">
        <v>39</v>
      </c>
      <c r="J213" t="s">
        <v>58</v>
      </c>
      <c r="K213" t="s">
        <v>29</v>
      </c>
      <c r="L213" t="s">
        <v>257</v>
      </c>
      <c r="M213" t="s">
        <v>43</v>
      </c>
      <c r="N213" t="s">
        <v>468</v>
      </c>
      <c r="O213">
        <v>0.56999999999999995</v>
      </c>
      <c r="P213">
        <f>Table1[[#This Row],[Profit]]/Table1[[#This Row],[Sales]]</f>
        <v>0.20910639335765607</v>
      </c>
      <c r="Q213" t="s">
        <v>33</v>
      </c>
      <c r="R213" t="s">
        <v>53</v>
      </c>
      <c r="S213" t="s">
        <v>469</v>
      </c>
      <c r="T213" t="s">
        <v>470</v>
      </c>
      <c r="U213">
        <v>2910</v>
      </c>
      <c r="V213">
        <v>42021</v>
      </c>
      <c r="W213" t="str">
        <f>TEXT(Table1[[#This Row],[Order Date]],"mmmm")</f>
        <v>January</v>
      </c>
      <c r="X213" t="str">
        <f>TEXT(Table1[[#This Row],[Order Date]],"yyyy")</f>
        <v>2015</v>
      </c>
      <c r="Y213">
        <v>42023</v>
      </c>
      <c r="Z213">
        <v>411.5172</v>
      </c>
      <c r="AA213">
        <v>6</v>
      </c>
      <c r="AB213">
        <v>1967.98</v>
      </c>
      <c r="AC213">
        <v>87347</v>
      </c>
      <c r="AD213" t="e">
        <f>IF(COUNTIF(#REF!,Orders!AC198)&gt;0,"Returned","Not Returned")</f>
        <v>#REF!</v>
      </c>
      <c r="AE213" t="str">
        <f>TEXT(Table1[[#This Row],[Order Date]],"mmmm-yyy")</f>
        <v>January-2015</v>
      </c>
    </row>
    <row r="214" spans="1:31" ht="12.75" customHeight="1" x14ac:dyDescent="0.3">
      <c r="A214">
        <v>20494</v>
      </c>
      <c r="B214" t="s">
        <v>37</v>
      </c>
      <c r="C214">
        <v>0</v>
      </c>
      <c r="D214">
        <v>1.88</v>
      </c>
      <c r="E214">
        <v>1.49</v>
      </c>
      <c r="F214">
        <v>526</v>
      </c>
      <c r="G214" t="str">
        <f>IF(COUNTIF(Table1[Customer ID],Table1[[#This Row],[Customer ID]])&gt;1,"Repeat Customer","One-Time Customer")</f>
        <v>Repeat Customer</v>
      </c>
      <c r="H214" t="s">
        <v>634</v>
      </c>
      <c r="I214" t="s">
        <v>49</v>
      </c>
      <c r="J214" t="s">
        <v>40</v>
      </c>
      <c r="K214" t="s">
        <v>29</v>
      </c>
      <c r="L214" t="s">
        <v>109</v>
      </c>
      <c r="M214" t="s">
        <v>59</v>
      </c>
      <c r="N214" t="s">
        <v>272</v>
      </c>
      <c r="O214">
        <v>0.37</v>
      </c>
      <c r="P214">
        <f>Table1[[#This Row],[Profit]]/Table1[[#This Row],[Sales]]</f>
        <v>-0.61282000787711699</v>
      </c>
      <c r="Q214" t="s">
        <v>33</v>
      </c>
      <c r="R214" t="s">
        <v>34</v>
      </c>
      <c r="S214" t="s">
        <v>378</v>
      </c>
      <c r="T214" t="s">
        <v>635</v>
      </c>
      <c r="U214">
        <v>85204</v>
      </c>
      <c r="V214">
        <v>42021</v>
      </c>
      <c r="W214" t="str">
        <f>TEXT(Table1[[#This Row],[Order Date]],"mmmm")</f>
        <v>January</v>
      </c>
      <c r="X214" t="str">
        <f>TEXT(Table1[[#This Row],[Order Date]],"yyyy")</f>
        <v>2015</v>
      </c>
      <c r="Y214">
        <v>42022</v>
      </c>
      <c r="Z214">
        <v>-15.5595</v>
      </c>
      <c r="AA214">
        <v>13</v>
      </c>
      <c r="AB214">
        <v>25.39</v>
      </c>
      <c r="AC214">
        <v>90027</v>
      </c>
      <c r="AD214" t="e">
        <f>IF(COUNTIF(#REF!,Orders!AC283)&gt;0,"Returned","Not Returned")</f>
        <v>#REF!</v>
      </c>
      <c r="AE214" t="str">
        <f>TEXT(Table1[[#This Row],[Order Date]],"mmmm-yyy")</f>
        <v>January-2015</v>
      </c>
    </row>
    <row r="215" spans="1:31" ht="12.75" customHeight="1" x14ac:dyDescent="0.3">
      <c r="A215">
        <v>20495</v>
      </c>
      <c r="B215" t="s">
        <v>37</v>
      </c>
      <c r="C215">
        <v>0.06</v>
      </c>
      <c r="D215">
        <v>5.78</v>
      </c>
      <c r="E215">
        <v>5.67</v>
      </c>
      <c r="F215">
        <v>526</v>
      </c>
      <c r="G215" t="str">
        <f>IF(COUNTIF(Table1[Customer ID],Table1[[#This Row],[Customer ID]])&gt;1,"Repeat Customer","One-Time Customer")</f>
        <v>Repeat Customer</v>
      </c>
      <c r="H215" t="s">
        <v>634</v>
      </c>
      <c r="I215" t="s">
        <v>49</v>
      </c>
      <c r="J215" t="s">
        <v>40</v>
      </c>
      <c r="K215" t="s">
        <v>29</v>
      </c>
      <c r="L215" t="s">
        <v>93</v>
      </c>
      <c r="M215" t="s">
        <v>59</v>
      </c>
      <c r="N215" t="s">
        <v>636</v>
      </c>
      <c r="O215">
        <v>0.36</v>
      </c>
      <c r="P215">
        <f>Table1[[#This Row],[Profit]]/Table1[[#This Row],[Sales]]</f>
        <v>-1.2397158244528474</v>
      </c>
      <c r="Q215" t="s">
        <v>33</v>
      </c>
      <c r="R215" t="s">
        <v>34</v>
      </c>
      <c r="S215" t="s">
        <v>378</v>
      </c>
      <c r="T215" t="s">
        <v>635</v>
      </c>
      <c r="U215">
        <v>85204</v>
      </c>
      <c r="V215">
        <v>42021</v>
      </c>
      <c r="W215" t="str">
        <f>TEXT(Table1[[#This Row],[Order Date]],"mmmm")</f>
        <v>January</v>
      </c>
      <c r="X215" t="str">
        <f>TEXT(Table1[[#This Row],[Order Date]],"yyyy")</f>
        <v>2015</v>
      </c>
      <c r="Y215">
        <v>42022</v>
      </c>
      <c r="Z215">
        <v>-108.19</v>
      </c>
      <c r="AA215">
        <v>15</v>
      </c>
      <c r="AB215">
        <v>87.27</v>
      </c>
      <c r="AC215">
        <v>90027</v>
      </c>
      <c r="AD215" t="e">
        <f>IF(COUNTIF(#REF!,Orders!AC284)&gt;0,"Returned","Not Returned")</f>
        <v>#REF!</v>
      </c>
      <c r="AE215" t="str">
        <f>TEXT(Table1[[#This Row],[Order Date]],"mmmm-yyy")</f>
        <v>January-2015</v>
      </c>
    </row>
    <row r="216" spans="1:31" ht="12.75" customHeight="1" x14ac:dyDescent="0.3">
      <c r="A216">
        <v>19781</v>
      </c>
      <c r="B216" t="s">
        <v>47</v>
      </c>
      <c r="C216">
        <v>0.08</v>
      </c>
      <c r="D216">
        <v>30.53</v>
      </c>
      <c r="E216">
        <v>19.989999999999998</v>
      </c>
      <c r="F216">
        <v>592</v>
      </c>
      <c r="G216" t="str">
        <f>IF(COUNTIF(Table1[Customer ID],Table1[[#This Row],[Customer ID]])&gt;1,"Repeat Customer","One-Time Customer")</f>
        <v>One-Time Customer</v>
      </c>
      <c r="H216" t="s">
        <v>696</v>
      </c>
      <c r="I216" t="s">
        <v>49</v>
      </c>
      <c r="J216" t="s">
        <v>58</v>
      </c>
      <c r="K216" t="s">
        <v>29</v>
      </c>
      <c r="L216" t="s">
        <v>134</v>
      </c>
      <c r="M216" t="s">
        <v>59</v>
      </c>
      <c r="N216" t="s">
        <v>697</v>
      </c>
      <c r="O216">
        <v>0.39</v>
      </c>
      <c r="P216">
        <f>Table1[[#This Row],[Profit]]/Table1[[#This Row],[Sales]]</f>
        <v>-0.83907230559345158</v>
      </c>
      <c r="Q216" t="s">
        <v>33</v>
      </c>
      <c r="R216" t="s">
        <v>61</v>
      </c>
      <c r="S216" t="s">
        <v>178</v>
      </c>
      <c r="T216" t="s">
        <v>698</v>
      </c>
      <c r="U216">
        <v>60091</v>
      </c>
      <c r="V216">
        <v>42021</v>
      </c>
      <c r="W216" t="str">
        <f>TEXT(Table1[[#This Row],[Order Date]],"mmmm")</f>
        <v>January</v>
      </c>
      <c r="X216" t="str">
        <f>TEXT(Table1[[#This Row],[Order Date]],"yyyy")</f>
        <v>2015</v>
      </c>
      <c r="Y216">
        <v>42021</v>
      </c>
      <c r="Z216">
        <v>-239.8656</v>
      </c>
      <c r="AA216">
        <v>10</v>
      </c>
      <c r="AB216">
        <v>285.87</v>
      </c>
      <c r="AC216">
        <v>86307</v>
      </c>
      <c r="AD216" t="e">
        <f>IF(COUNTIF(#REF!,Orders!AC317)&gt;0,"Returned","Not Returned")</f>
        <v>#REF!</v>
      </c>
      <c r="AE216" t="str">
        <f>TEXT(Table1[[#This Row],[Order Date]],"mmmm-yyy")</f>
        <v>January-2015</v>
      </c>
    </row>
    <row r="217" spans="1:31" ht="12.75" customHeight="1" x14ac:dyDescent="0.3">
      <c r="A217">
        <v>19782</v>
      </c>
      <c r="B217" t="s">
        <v>47</v>
      </c>
      <c r="C217">
        <v>0.01</v>
      </c>
      <c r="D217">
        <v>1.68</v>
      </c>
      <c r="E217">
        <v>1.57</v>
      </c>
      <c r="F217">
        <v>593</v>
      </c>
      <c r="G217" t="str">
        <f>IF(COUNTIF(Table1[Customer ID],Table1[[#This Row],[Customer ID]])&gt;1,"Repeat Customer","One-Time Customer")</f>
        <v>One-Time Customer</v>
      </c>
      <c r="H217" t="s">
        <v>699</v>
      </c>
      <c r="I217" t="s">
        <v>49</v>
      </c>
      <c r="J217" t="s">
        <v>58</v>
      </c>
      <c r="K217" t="s">
        <v>29</v>
      </c>
      <c r="L217" t="s">
        <v>30</v>
      </c>
      <c r="M217" t="s">
        <v>31</v>
      </c>
      <c r="N217" t="s">
        <v>96</v>
      </c>
      <c r="O217">
        <v>0.59</v>
      </c>
      <c r="P217">
        <f>Table1[[#This Row],[Profit]]/Table1[[#This Row],[Sales]]</f>
        <v>-2.6236622484045165</v>
      </c>
      <c r="Q217" t="s">
        <v>33</v>
      </c>
      <c r="R217" t="s">
        <v>61</v>
      </c>
      <c r="S217" t="s">
        <v>178</v>
      </c>
      <c r="T217" t="s">
        <v>700</v>
      </c>
      <c r="U217">
        <v>60517</v>
      </c>
      <c r="V217">
        <v>42021</v>
      </c>
      <c r="W217" t="str">
        <f>TEXT(Table1[[#This Row],[Order Date]],"mmmm")</f>
        <v>January</v>
      </c>
      <c r="X217" t="str">
        <f>TEXT(Table1[[#This Row],[Order Date]],"yyyy")</f>
        <v>2015</v>
      </c>
      <c r="Y217">
        <v>42023</v>
      </c>
      <c r="Z217">
        <v>-53.444000000000003</v>
      </c>
      <c r="AA217">
        <v>12</v>
      </c>
      <c r="AB217">
        <v>20.37</v>
      </c>
      <c r="AC217">
        <v>86307</v>
      </c>
      <c r="AD217" t="e">
        <f>IF(COUNTIF(#REF!,Orders!AC318)&gt;0,"Returned","Not Returned")</f>
        <v>#REF!</v>
      </c>
      <c r="AE217" t="str">
        <f>TEXT(Table1[[#This Row],[Order Date]],"mmmm-yyy")</f>
        <v>January-2015</v>
      </c>
    </row>
    <row r="218" spans="1:31" ht="12.75" customHeight="1" x14ac:dyDescent="0.3">
      <c r="A218">
        <v>19638</v>
      </c>
      <c r="B218" t="s">
        <v>56</v>
      </c>
      <c r="C218">
        <v>0.03</v>
      </c>
      <c r="D218">
        <v>119.99</v>
      </c>
      <c r="E218">
        <v>56.14</v>
      </c>
      <c r="F218">
        <v>744</v>
      </c>
      <c r="G218" t="str">
        <f>IF(COUNTIF(Table1[Customer ID],Table1[[#This Row],[Customer ID]])&gt;1,"Repeat Customer","One-Time Customer")</f>
        <v>Repeat Customer</v>
      </c>
      <c r="H218" t="s">
        <v>872</v>
      </c>
      <c r="I218" t="s">
        <v>39</v>
      </c>
      <c r="J218" t="s">
        <v>114</v>
      </c>
      <c r="K218" t="s">
        <v>77</v>
      </c>
      <c r="L218" t="s">
        <v>85</v>
      </c>
      <c r="M218" t="s">
        <v>121</v>
      </c>
      <c r="N218" t="s">
        <v>318</v>
      </c>
      <c r="O218">
        <v>0.39</v>
      </c>
      <c r="P218">
        <f>Table1[[#This Row],[Profit]]/Table1[[#This Row],[Sales]]</f>
        <v>0.90587352320811598</v>
      </c>
      <c r="Q218" t="s">
        <v>33</v>
      </c>
      <c r="R218" t="s">
        <v>34</v>
      </c>
      <c r="S218" t="s">
        <v>378</v>
      </c>
      <c r="T218" t="s">
        <v>874</v>
      </c>
      <c r="U218">
        <v>85737</v>
      </c>
      <c r="V218">
        <v>42021</v>
      </c>
      <c r="W218" t="str">
        <f>TEXT(Table1[[#This Row],[Order Date]],"mmmm")</f>
        <v>January</v>
      </c>
      <c r="X218" t="str">
        <f>TEXT(Table1[[#This Row],[Order Date]],"yyyy")</f>
        <v>2015</v>
      </c>
      <c r="Y218">
        <v>42023</v>
      </c>
      <c r="Z218">
        <v>1400.1</v>
      </c>
      <c r="AA218">
        <v>13</v>
      </c>
      <c r="AB218">
        <v>1545.58</v>
      </c>
      <c r="AC218">
        <v>87726</v>
      </c>
      <c r="AD218" t="e">
        <f>IF(COUNTIF(#REF!,Orders!AC427)&gt;0,"Returned","Not Returned")</f>
        <v>#REF!</v>
      </c>
      <c r="AE218" t="str">
        <f>TEXT(Table1[[#This Row],[Order Date]],"mmmm-yyy")</f>
        <v>January-2015</v>
      </c>
    </row>
    <row r="219" spans="1:31" ht="12.75" customHeight="1" x14ac:dyDescent="0.3">
      <c r="A219">
        <v>19639</v>
      </c>
      <c r="B219" t="s">
        <v>56</v>
      </c>
      <c r="C219">
        <v>0.05</v>
      </c>
      <c r="D219">
        <v>115.79</v>
      </c>
      <c r="E219">
        <v>1.99</v>
      </c>
      <c r="F219">
        <v>745</v>
      </c>
      <c r="G219" t="str">
        <f>IF(COUNTIF(Table1[Customer ID],Table1[[#This Row],[Customer ID]])&gt;1,"Repeat Customer","One-Time Customer")</f>
        <v>One-Time Customer</v>
      </c>
      <c r="H219" t="s">
        <v>876</v>
      </c>
      <c r="I219" t="s">
        <v>49</v>
      </c>
      <c r="J219" t="s">
        <v>114</v>
      </c>
      <c r="K219" t="s">
        <v>77</v>
      </c>
      <c r="L219" t="s">
        <v>180</v>
      </c>
      <c r="M219" t="s">
        <v>51</v>
      </c>
      <c r="N219" t="s">
        <v>877</v>
      </c>
      <c r="O219">
        <v>0.49</v>
      </c>
      <c r="P219">
        <f>Table1[[#This Row],[Profit]]/Table1[[#This Row],[Sales]]</f>
        <v>0.19144718210138748</v>
      </c>
      <c r="Q219" t="s">
        <v>33</v>
      </c>
      <c r="R219" t="s">
        <v>34</v>
      </c>
      <c r="S219" t="s">
        <v>378</v>
      </c>
      <c r="T219" t="s">
        <v>878</v>
      </c>
      <c r="U219">
        <v>85345</v>
      </c>
      <c r="V219">
        <v>42021</v>
      </c>
      <c r="W219" t="str">
        <f>TEXT(Table1[[#This Row],[Order Date]],"mmmm")</f>
        <v>January</v>
      </c>
      <c r="X219" t="str">
        <f>TEXT(Table1[[#This Row],[Order Date]],"yyyy")</f>
        <v>2015</v>
      </c>
      <c r="Y219">
        <v>42023</v>
      </c>
      <c r="Z219">
        <v>67.599999999999923</v>
      </c>
      <c r="AA219">
        <v>3</v>
      </c>
      <c r="AB219">
        <v>353.1</v>
      </c>
      <c r="AC219">
        <v>87726</v>
      </c>
      <c r="AD219" t="e">
        <f>IF(COUNTIF(#REF!,Orders!AC429)&gt;0,"Returned","Not Returned")</f>
        <v>#REF!</v>
      </c>
      <c r="AE219" t="str">
        <f>TEXT(Table1[[#This Row],[Order Date]],"mmmm-yyy")</f>
        <v>January-2015</v>
      </c>
    </row>
    <row r="220" spans="1:31" ht="12.75" customHeight="1" x14ac:dyDescent="0.3">
      <c r="A220">
        <v>21199</v>
      </c>
      <c r="B220" t="s">
        <v>47</v>
      </c>
      <c r="C220">
        <v>7.0000000000000007E-2</v>
      </c>
      <c r="D220">
        <v>4.91</v>
      </c>
      <c r="E220">
        <v>0.5</v>
      </c>
      <c r="F220">
        <v>1531</v>
      </c>
      <c r="G220" t="str">
        <f>IF(COUNTIF(Table1[Customer ID],Table1[[#This Row],[Customer ID]])&gt;1,"Repeat Customer","One-Time Customer")</f>
        <v>One-Time Customer</v>
      </c>
      <c r="H220" t="s">
        <v>1560</v>
      </c>
      <c r="I220" t="s">
        <v>49</v>
      </c>
      <c r="J220" t="s">
        <v>114</v>
      </c>
      <c r="K220" t="s">
        <v>29</v>
      </c>
      <c r="L220" t="s">
        <v>134</v>
      </c>
      <c r="M220" t="s">
        <v>59</v>
      </c>
      <c r="N220" t="s">
        <v>1561</v>
      </c>
      <c r="O220">
        <v>0.36</v>
      </c>
      <c r="P220">
        <f>Table1[[#This Row],[Profit]]/Table1[[#This Row],[Sales]]</f>
        <v>-5.5880935506732818</v>
      </c>
      <c r="Q220" t="s">
        <v>33</v>
      </c>
      <c r="R220" t="s">
        <v>136</v>
      </c>
      <c r="S220" t="s">
        <v>362</v>
      </c>
      <c r="T220" t="s">
        <v>1562</v>
      </c>
      <c r="U220">
        <v>32137</v>
      </c>
      <c r="V220">
        <v>42021</v>
      </c>
      <c r="W220" t="str">
        <f>TEXT(Table1[[#This Row],[Order Date]],"mmmm")</f>
        <v>January</v>
      </c>
      <c r="X220" t="str">
        <f>TEXT(Table1[[#This Row],[Order Date]],"yyyy")</f>
        <v>2015</v>
      </c>
      <c r="Y220">
        <v>42022</v>
      </c>
      <c r="Z220">
        <v>-157.696</v>
      </c>
      <c r="AA220">
        <v>6</v>
      </c>
      <c r="AB220">
        <v>28.22</v>
      </c>
      <c r="AC220">
        <v>88852</v>
      </c>
      <c r="AD220" t="e">
        <f>IF(COUNTIF(#REF!,Orders!AC862)&gt;0,"Returned","Not Returned")</f>
        <v>#REF!</v>
      </c>
      <c r="AE220" t="str">
        <f>TEXT(Table1[[#This Row],[Order Date]],"mmmm-yyy")</f>
        <v>January-2015</v>
      </c>
    </row>
    <row r="221" spans="1:31" ht="12.75" customHeight="1" x14ac:dyDescent="0.3">
      <c r="A221">
        <v>24158</v>
      </c>
      <c r="B221" t="s">
        <v>56</v>
      </c>
      <c r="C221">
        <v>0.05</v>
      </c>
      <c r="D221">
        <v>14.81</v>
      </c>
      <c r="E221">
        <v>13.32</v>
      </c>
      <c r="F221">
        <v>1702</v>
      </c>
      <c r="G221" t="str">
        <f>IF(COUNTIF(Table1[Customer ID],Table1[[#This Row],[Customer ID]])&gt;1,"Repeat Customer","One-Time Customer")</f>
        <v>Repeat Customer</v>
      </c>
      <c r="H221" t="s">
        <v>1708</v>
      </c>
      <c r="I221" t="s">
        <v>49</v>
      </c>
      <c r="J221" t="s">
        <v>40</v>
      </c>
      <c r="K221" t="s">
        <v>29</v>
      </c>
      <c r="L221" t="s">
        <v>257</v>
      </c>
      <c r="M221" t="s">
        <v>59</v>
      </c>
      <c r="N221" t="s">
        <v>833</v>
      </c>
      <c r="O221">
        <v>0.43</v>
      </c>
      <c r="P221">
        <f>Table1[[#This Row],[Profit]]/Table1[[#This Row],[Sales]]</f>
        <v>-4.8598056537102474</v>
      </c>
      <c r="Q221" t="s">
        <v>33</v>
      </c>
      <c r="R221" t="s">
        <v>136</v>
      </c>
      <c r="S221" t="s">
        <v>671</v>
      </c>
      <c r="T221" t="s">
        <v>1709</v>
      </c>
      <c r="U221">
        <v>39301</v>
      </c>
      <c r="V221">
        <v>42021</v>
      </c>
      <c r="W221" t="str">
        <f>TEXT(Table1[[#This Row],[Order Date]],"mmmm")</f>
        <v>January</v>
      </c>
      <c r="X221" t="str">
        <f>TEXT(Table1[[#This Row],[Order Date]],"yyyy")</f>
        <v>2015</v>
      </c>
      <c r="Y221">
        <v>42024</v>
      </c>
      <c r="Z221">
        <v>-220.05200000000002</v>
      </c>
      <c r="AA221">
        <v>3</v>
      </c>
      <c r="AB221">
        <v>45.28</v>
      </c>
      <c r="AC221">
        <v>90473</v>
      </c>
      <c r="AD221" t="e">
        <f>IF(COUNTIF(#REF!,Orders!AC948)&gt;0,"Returned","Not Returned")</f>
        <v>#REF!</v>
      </c>
      <c r="AE221" t="str">
        <f>TEXT(Table1[[#This Row],[Order Date]],"mmmm-yyy")</f>
        <v>January-2015</v>
      </c>
    </row>
    <row r="222" spans="1:31" ht="12.75" customHeight="1" x14ac:dyDescent="0.3">
      <c r="A222">
        <v>24159</v>
      </c>
      <c r="B222" t="s">
        <v>56</v>
      </c>
      <c r="C222">
        <v>0.05</v>
      </c>
      <c r="D222">
        <v>4.2</v>
      </c>
      <c r="E222">
        <v>2.2599999999999998</v>
      </c>
      <c r="F222">
        <v>1702</v>
      </c>
      <c r="G222" t="str">
        <f>IF(COUNTIF(Table1[Customer ID],Table1[[#This Row],[Customer ID]])&gt;1,"Repeat Customer","One-Time Customer")</f>
        <v>Repeat Customer</v>
      </c>
      <c r="H222" t="s">
        <v>1708</v>
      </c>
      <c r="I222" t="s">
        <v>27</v>
      </c>
      <c r="J222" t="s">
        <v>40</v>
      </c>
      <c r="K222" t="s">
        <v>29</v>
      </c>
      <c r="L222" t="s">
        <v>93</v>
      </c>
      <c r="M222" t="s">
        <v>31</v>
      </c>
      <c r="N222" t="s">
        <v>1234</v>
      </c>
      <c r="O222">
        <v>0.36</v>
      </c>
      <c r="P222">
        <f>Table1[[#This Row],[Profit]]/Table1[[#This Row],[Sales]]</f>
        <v>1.502827560795873</v>
      </c>
      <c r="Q222" t="s">
        <v>33</v>
      </c>
      <c r="R222" t="s">
        <v>136</v>
      </c>
      <c r="S222" t="s">
        <v>671</v>
      </c>
      <c r="T222" t="s">
        <v>1709</v>
      </c>
      <c r="U222">
        <v>39301</v>
      </c>
      <c r="V222">
        <v>42021</v>
      </c>
      <c r="W222" t="str">
        <f>TEXT(Table1[[#This Row],[Order Date]],"mmmm")</f>
        <v>January</v>
      </c>
      <c r="X222" t="str">
        <f>TEXT(Table1[[#This Row],[Order Date]],"yyyy")</f>
        <v>2015</v>
      </c>
      <c r="Y222">
        <v>42023</v>
      </c>
      <c r="Z222">
        <v>20.393369999999997</v>
      </c>
      <c r="AA222">
        <v>3</v>
      </c>
      <c r="AB222">
        <v>13.57</v>
      </c>
      <c r="AC222">
        <v>90473</v>
      </c>
      <c r="AD222" t="e">
        <f>IF(COUNTIF(#REF!,Orders!AC949)&gt;0,"Returned","Not Returned")</f>
        <v>#REF!</v>
      </c>
      <c r="AE222" t="str">
        <f>TEXT(Table1[[#This Row],[Order Date]],"mmmm-yyy")</f>
        <v>January-2015</v>
      </c>
    </row>
    <row r="223" spans="1:31" ht="12.75" customHeight="1" x14ac:dyDescent="0.3">
      <c r="A223">
        <v>25761</v>
      </c>
      <c r="B223" t="s">
        <v>56</v>
      </c>
      <c r="C223">
        <v>0.05</v>
      </c>
      <c r="D223">
        <v>5.68</v>
      </c>
      <c r="E223">
        <v>1.39</v>
      </c>
      <c r="F223">
        <v>1708</v>
      </c>
      <c r="G223" t="str">
        <f>IF(COUNTIF(Table1[Customer ID],Table1[[#This Row],[Customer ID]])&gt;1,"Repeat Customer","One-Time Customer")</f>
        <v>Repeat Customer</v>
      </c>
      <c r="H223" t="s">
        <v>1710</v>
      </c>
      <c r="I223" t="s">
        <v>49</v>
      </c>
      <c r="J223" t="s">
        <v>58</v>
      </c>
      <c r="K223" t="s">
        <v>29</v>
      </c>
      <c r="L223" t="s">
        <v>69</v>
      </c>
      <c r="M223" t="s">
        <v>59</v>
      </c>
      <c r="N223" t="s">
        <v>998</v>
      </c>
      <c r="O223">
        <v>0.38</v>
      </c>
      <c r="P223">
        <f>Table1[[#This Row],[Profit]]/Table1[[#This Row],[Sales]]</f>
        <v>0.69000000000000006</v>
      </c>
      <c r="Q223" t="s">
        <v>33</v>
      </c>
      <c r="R223" t="s">
        <v>53</v>
      </c>
      <c r="S223" t="s">
        <v>154</v>
      </c>
      <c r="T223" t="s">
        <v>1711</v>
      </c>
      <c r="U223">
        <v>44118</v>
      </c>
      <c r="V223">
        <v>42021</v>
      </c>
      <c r="W223" t="str">
        <f>TEXT(Table1[[#This Row],[Order Date]],"mmmm")</f>
        <v>January</v>
      </c>
      <c r="X223" t="str">
        <f>TEXT(Table1[[#This Row],[Order Date]],"yyyy")</f>
        <v>2015</v>
      </c>
      <c r="Y223">
        <v>42022</v>
      </c>
      <c r="Z223">
        <v>38.281199999999998</v>
      </c>
      <c r="AA223">
        <v>10</v>
      </c>
      <c r="AB223">
        <v>55.48</v>
      </c>
      <c r="AC223">
        <v>88781</v>
      </c>
      <c r="AD223" t="e">
        <f>IF(COUNTIF(#REF!,Orders!AC950)&gt;0,"Returned","Not Returned")</f>
        <v>#REF!</v>
      </c>
      <c r="AE223" t="str">
        <f>TEXT(Table1[[#This Row],[Order Date]],"mmmm-yyy")</f>
        <v>January-2015</v>
      </c>
    </row>
    <row r="224" spans="1:31" ht="12.75" customHeight="1" x14ac:dyDescent="0.3">
      <c r="A224">
        <v>20619</v>
      </c>
      <c r="B224" t="s">
        <v>56</v>
      </c>
      <c r="C224">
        <v>0.06</v>
      </c>
      <c r="D224">
        <v>16.48</v>
      </c>
      <c r="E224">
        <v>1.99</v>
      </c>
      <c r="F224">
        <v>1719</v>
      </c>
      <c r="G224" t="str">
        <f>IF(COUNTIF(Table1[Customer ID],Table1[[#This Row],[Customer ID]])&gt;1,"Repeat Customer","One-Time Customer")</f>
        <v>One-Time Customer</v>
      </c>
      <c r="H224" t="s">
        <v>1725</v>
      </c>
      <c r="I224" t="s">
        <v>49</v>
      </c>
      <c r="J224" t="s">
        <v>28</v>
      </c>
      <c r="K224" t="s">
        <v>77</v>
      </c>
      <c r="L224" t="s">
        <v>180</v>
      </c>
      <c r="M224" t="s">
        <v>51</v>
      </c>
      <c r="N224" t="s">
        <v>1472</v>
      </c>
      <c r="O224">
        <v>0.42</v>
      </c>
      <c r="P224">
        <f>Table1[[#This Row],[Profit]]/Table1[[#This Row],[Sales]]</f>
        <v>-1.1284788886287367</v>
      </c>
      <c r="Q224" t="s">
        <v>33</v>
      </c>
      <c r="R224" t="s">
        <v>136</v>
      </c>
      <c r="S224" t="s">
        <v>1278</v>
      </c>
      <c r="T224" t="s">
        <v>1726</v>
      </c>
      <c r="U224">
        <v>35473</v>
      </c>
      <c r="V224">
        <v>42021</v>
      </c>
      <c r="W224" t="str">
        <f>TEXT(Table1[[#This Row],[Order Date]],"mmmm")</f>
        <v>January</v>
      </c>
      <c r="X224" t="str">
        <f>TEXT(Table1[[#This Row],[Order Date]],"yyyy")</f>
        <v>2015</v>
      </c>
      <c r="Y224">
        <v>42023</v>
      </c>
      <c r="Z224">
        <v>-144.59200000000001</v>
      </c>
      <c r="AA224">
        <v>8</v>
      </c>
      <c r="AB224">
        <v>128.13</v>
      </c>
      <c r="AC224">
        <v>90786</v>
      </c>
      <c r="AD224" t="e">
        <f>IF(COUNTIF(#REF!,Orders!AC958)&gt;0,"Returned","Not Returned")</f>
        <v>#REF!</v>
      </c>
      <c r="AE224" t="str">
        <f>TEXT(Table1[[#This Row],[Order Date]],"mmmm-yyy")</f>
        <v>January-2015</v>
      </c>
    </row>
    <row r="225" spans="1:31" ht="12.75" customHeight="1" x14ac:dyDescent="0.3">
      <c r="A225">
        <v>19415</v>
      </c>
      <c r="B225" t="s">
        <v>56</v>
      </c>
      <c r="C225">
        <v>0.03</v>
      </c>
      <c r="D225">
        <v>90.48</v>
      </c>
      <c r="E225">
        <v>19.989999999999998</v>
      </c>
      <c r="F225">
        <v>1873</v>
      </c>
      <c r="G225" t="str">
        <f>IF(COUNTIF(Table1[Customer ID],Table1[[#This Row],[Customer ID]])&gt;1,"Repeat Customer","One-Time Customer")</f>
        <v>Repeat Customer</v>
      </c>
      <c r="H225" t="s">
        <v>1839</v>
      </c>
      <c r="I225" t="s">
        <v>49</v>
      </c>
      <c r="J225" t="s">
        <v>28</v>
      </c>
      <c r="K225" t="s">
        <v>29</v>
      </c>
      <c r="L225" t="s">
        <v>69</v>
      </c>
      <c r="M225" t="s">
        <v>59</v>
      </c>
      <c r="N225" t="s">
        <v>1840</v>
      </c>
      <c r="O225">
        <v>0.4</v>
      </c>
      <c r="P225">
        <f>Table1[[#This Row],[Profit]]/Table1[[#This Row],[Sales]]</f>
        <v>0.15401745410773396</v>
      </c>
      <c r="Q225" t="s">
        <v>33</v>
      </c>
      <c r="R225" t="s">
        <v>136</v>
      </c>
      <c r="S225" t="s">
        <v>362</v>
      </c>
      <c r="T225" t="s">
        <v>1841</v>
      </c>
      <c r="U225">
        <v>33403</v>
      </c>
      <c r="V225">
        <v>42021</v>
      </c>
      <c r="W225" t="str">
        <f>TEXT(Table1[[#This Row],[Order Date]],"mmmm")</f>
        <v>January</v>
      </c>
      <c r="X225" t="str">
        <f>TEXT(Table1[[#This Row],[Order Date]],"yyyy")</f>
        <v>2015</v>
      </c>
      <c r="Y225">
        <v>42023</v>
      </c>
      <c r="Z225">
        <v>15.353999999999999</v>
      </c>
      <c r="AA225">
        <v>1</v>
      </c>
      <c r="AB225">
        <v>99.69</v>
      </c>
      <c r="AC225">
        <v>90099</v>
      </c>
      <c r="AD225" t="e">
        <f>IF(COUNTIF(#REF!,Orders!AC1043)&gt;0,"Returned","Not Returned")</f>
        <v>#REF!</v>
      </c>
      <c r="AE225" t="str">
        <f>TEXT(Table1[[#This Row],[Order Date]],"mmmm-yyy")</f>
        <v>January-2015</v>
      </c>
    </row>
    <row r="226" spans="1:31" ht="12.75" customHeight="1" x14ac:dyDescent="0.3">
      <c r="A226">
        <v>19416</v>
      </c>
      <c r="B226" t="s">
        <v>56</v>
      </c>
      <c r="C226">
        <v>0.06</v>
      </c>
      <c r="D226">
        <v>22.84</v>
      </c>
      <c r="E226">
        <v>8.18</v>
      </c>
      <c r="F226">
        <v>1873</v>
      </c>
      <c r="G226" t="str">
        <f>IF(COUNTIF(Table1[Customer ID],Table1[[#This Row],[Customer ID]])&gt;1,"Repeat Customer","One-Time Customer")</f>
        <v>Repeat Customer</v>
      </c>
      <c r="H226" t="s">
        <v>1839</v>
      </c>
      <c r="I226" t="s">
        <v>49</v>
      </c>
      <c r="J226" t="s">
        <v>28</v>
      </c>
      <c r="K226" t="s">
        <v>29</v>
      </c>
      <c r="L226" t="s">
        <v>93</v>
      </c>
      <c r="M226" t="s">
        <v>59</v>
      </c>
      <c r="N226" t="s">
        <v>1842</v>
      </c>
      <c r="O226">
        <v>0.39</v>
      </c>
      <c r="P226">
        <f>Table1[[#This Row],[Profit]]/Table1[[#This Row],[Sales]]</f>
        <v>-2.3471965374778669</v>
      </c>
      <c r="Q226" t="s">
        <v>33</v>
      </c>
      <c r="R226" t="s">
        <v>136</v>
      </c>
      <c r="S226" t="s">
        <v>362</v>
      </c>
      <c r="T226" t="s">
        <v>1841</v>
      </c>
      <c r="U226">
        <v>33403</v>
      </c>
      <c r="V226">
        <v>42021</v>
      </c>
      <c r="W226" t="str">
        <f>TEXT(Table1[[#This Row],[Order Date]],"mmmm")</f>
        <v>January</v>
      </c>
      <c r="X226" t="str">
        <f>TEXT(Table1[[#This Row],[Order Date]],"yyyy")</f>
        <v>2015</v>
      </c>
      <c r="Y226">
        <v>42021</v>
      </c>
      <c r="Z226">
        <v>-357.92399999999998</v>
      </c>
      <c r="AA226">
        <v>7</v>
      </c>
      <c r="AB226">
        <v>152.49</v>
      </c>
      <c r="AC226">
        <v>90099</v>
      </c>
      <c r="AD226" t="e">
        <f>IF(COUNTIF(#REF!,Orders!AC1044)&gt;0,"Returned","Not Returned")</f>
        <v>#REF!</v>
      </c>
      <c r="AE226" t="str">
        <f>TEXT(Table1[[#This Row],[Order Date]],"mmmm-yyy")</f>
        <v>January-2015</v>
      </c>
    </row>
    <row r="227" spans="1:31" ht="12.75" customHeight="1" x14ac:dyDescent="0.3">
      <c r="A227">
        <v>23499</v>
      </c>
      <c r="B227" t="s">
        <v>37</v>
      </c>
      <c r="C227">
        <v>0.09</v>
      </c>
      <c r="D227">
        <v>28.48</v>
      </c>
      <c r="E227">
        <v>1.99</v>
      </c>
      <c r="F227">
        <v>2059</v>
      </c>
      <c r="G227" t="str">
        <f>IF(COUNTIF(Table1[Customer ID],Table1[[#This Row],[Customer ID]])&gt;1,"Repeat Customer","One-Time Customer")</f>
        <v>Repeat Customer</v>
      </c>
      <c r="H227" t="s">
        <v>1975</v>
      </c>
      <c r="I227" t="s">
        <v>49</v>
      </c>
      <c r="J227" t="s">
        <v>28</v>
      </c>
      <c r="K227" t="s">
        <v>77</v>
      </c>
      <c r="L227" t="s">
        <v>180</v>
      </c>
      <c r="M227" t="s">
        <v>51</v>
      </c>
      <c r="N227" t="s">
        <v>407</v>
      </c>
      <c r="O227">
        <v>0.4</v>
      </c>
      <c r="P227">
        <f>Table1[[#This Row],[Profit]]/Table1[[#This Row],[Sales]]</f>
        <v>-3.7122937195773478</v>
      </c>
      <c r="Q227" t="s">
        <v>33</v>
      </c>
      <c r="R227" t="s">
        <v>136</v>
      </c>
      <c r="S227" t="s">
        <v>322</v>
      </c>
      <c r="T227" t="s">
        <v>1976</v>
      </c>
      <c r="U227">
        <v>27260</v>
      </c>
      <c r="V227">
        <v>42021</v>
      </c>
      <c r="W227" t="str">
        <f>TEXT(Table1[[#This Row],[Order Date]],"mmmm")</f>
        <v>January</v>
      </c>
      <c r="X227" t="str">
        <f>TEXT(Table1[[#This Row],[Order Date]],"yyyy")</f>
        <v>2015</v>
      </c>
      <c r="Y227">
        <v>42022</v>
      </c>
      <c r="Z227">
        <v>-1250.7460000000001</v>
      </c>
      <c r="AA227">
        <v>13</v>
      </c>
      <c r="AB227">
        <v>336.92</v>
      </c>
      <c r="AC227">
        <v>88039</v>
      </c>
      <c r="AD227" t="e">
        <f>IF(COUNTIF(#REF!,Orders!AC1137)&gt;0,"Returned","Not Returned")</f>
        <v>#REF!</v>
      </c>
      <c r="AE227" t="str">
        <f>TEXT(Table1[[#This Row],[Order Date]],"mmmm-yyy")</f>
        <v>January-2015</v>
      </c>
    </row>
    <row r="228" spans="1:31" ht="12.75" customHeight="1" x14ac:dyDescent="0.3">
      <c r="A228">
        <v>22508</v>
      </c>
      <c r="B228" t="s">
        <v>56</v>
      </c>
      <c r="C228">
        <v>7.0000000000000007E-2</v>
      </c>
      <c r="D228">
        <v>1.76</v>
      </c>
      <c r="E228">
        <v>4.8600000000000003</v>
      </c>
      <c r="F228">
        <v>2579</v>
      </c>
      <c r="G228" t="str">
        <f>IF(COUNTIF(Table1[Customer ID],Table1[[#This Row],[Customer ID]])&gt;1,"Repeat Customer","One-Time Customer")</f>
        <v>Repeat Customer</v>
      </c>
      <c r="H228" t="s">
        <v>2409</v>
      </c>
      <c r="I228" t="s">
        <v>49</v>
      </c>
      <c r="J228" t="s">
        <v>40</v>
      </c>
      <c r="K228" t="s">
        <v>41</v>
      </c>
      <c r="L228" t="s">
        <v>50</v>
      </c>
      <c r="M228" t="s">
        <v>59</v>
      </c>
      <c r="N228" t="s">
        <v>1775</v>
      </c>
      <c r="O228">
        <v>0.41</v>
      </c>
      <c r="P228">
        <f>Table1[[#This Row],[Profit]]/Table1[[#This Row],[Sales]]</f>
        <v>2.2606689734717838E-2</v>
      </c>
      <c r="Q228" t="s">
        <v>33</v>
      </c>
      <c r="R228" t="s">
        <v>136</v>
      </c>
      <c r="S228" t="s">
        <v>1278</v>
      </c>
      <c r="T228" t="s">
        <v>2410</v>
      </c>
      <c r="U228">
        <v>36869</v>
      </c>
      <c r="V228">
        <v>42021</v>
      </c>
      <c r="W228" t="str">
        <f>TEXT(Table1[[#This Row],[Order Date]],"mmmm")</f>
        <v>January</v>
      </c>
      <c r="X228" t="str">
        <f>TEXT(Table1[[#This Row],[Order Date]],"yyyy")</f>
        <v>2015</v>
      </c>
      <c r="Y228">
        <v>42021</v>
      </c>
      <c r="Z228">
        <v>0.58800000000001096</v>
      </c>
      <c r="AA228">
        <v>15</v>
      </c>
      <c r="AB228">
        <v>26.01</v>
      </c>
      <c r="AC228">
        <v>88297</v>
      </c>
      <c r="AD228" t="e">
        <f>IF(COUNTIF(#REF!,Orders!AC1467)&gt;0,"Returned","Not Returned")</f>
        <v>#REF!</v>
      </c>
      <c r="AE228" t="str">
        <f>TEXT(Table1[[#This Row],[Order Date]],"mmmm-yyy")</f>
        <v>January-2015</v>
      </c>
    </row>
    <row r="229" spans="1:31" ht="12.75" customHeight="1" x14ac:dyDescent="0.3">
      <c r="A229">
        <v>6585</v>
      </c>
      <c r="B229" t="s">
        <v>56</v>
      </c>
      <c r="C229">
        <v>0.1</v>
      </c>
      <c r="D229">
        <v>7.64</v>
      </c>
      <c r="E229">
        <v>1.39</v>
      </c>
      <c r="F229">
        <v>2618</v>
      </c>
      <c r="G229" t="str">
        <f>IF(COUNTIF(Table1[Customer ID],Table1[[#This Row],[Customer ID]])&gt;1,"Repeat Customer","One-Time Customer")</f>
        <v>Repeat Customer</v>
      </c>
      <c r="H229" t="s">
        <v>2437</v>
      </c>
      <c r="I229" t="s">
        <v>49</v>
      </c>
      <c r="J229" t="s">
        <v>28</v>
      </c>
      <c r="K229" t="s">
        <v>29</v>
      </c>
      <c r="L229" t="s">
        <v>69</v>
      </c>
      <c r="M229" t="s">
        <v>59</v>
      </c>
      <c r="N229" t="s">
        <v>2438</v>
      </c>
      <c r="O229">
        <v>0.36</v>
      </c>
      <c r="P229">
        <f>Table1[[#This Row],[Profit]]/Table1[[#This Row],[Sales]]</f>
        <v>0.12389516562908308</v>
      </c>
      <c r="Q229" t="s">
        <v>33</v>
      </c>
      <c r="R229" t="s">
        <v>53</v>
      </c>
      <c r="S229" t="s">
        <v>71</v>
      </c>
      <c r="T229" t="s">
        <v>90</v>
      </c>
      <c r="U229">
        <v>10004</v>
      </c>
      <c r="V229">
        <v>42021</v>
      </c>
      <c r="W229" t="str">
        <f>TEXT(Table1[[#This Row],[Order Date]],"mmmm")</f>
        <v>January</v>
      </c>
      <c r="X229" t="str">
        <f>TEXT(Table1[[#This Row],[Order Date]],"yyyy")</f>
        <v>2015</v>
      </c>
      <c r="Y229">
        <v>42023</v>
      </c>
      <c r="Z229">
        <v>16.12</v>
      </c>
      <c r="AA229">
        <v>18</v>
      </c>
      <c r="AB229">
        <v>130.11000000000001</v>
      </c>
      <c r="AC229">
        <v>46884</v>
      </c>
      <c r="AD229" t="e">
        <f>IF(COUNTIF(#REF!,Orders!AC1482)&gt;0,"Returned","Not Returned")</f>
        <v>#REF!</v>
      </c>
      <c r="AE229" t="str">
        <f>TEXT(Table1[[#This Row],[Order Date]],"mmmm-yyy")</f>
        <v>January-2015</v>
      </c>
    </row>
    <row r="230" spans="1:31" ht="12.75" customHeight="1" x14ac:dyDescent="0.3">
      <c r="A230">
        <v>6586</v>
      </c>
      <c r="B230" t="s">
        <v>56</v>
      </c>
      <c r="C230">
        <v>0</v>
      </c>
      <c r="D230">
        <v>125.99</v>
      </c>
      <c r="E230">
        <v>2.5</v>
      </c>
      <c r="F230">
        <v>2618</v>
      </c>
      <c r="G230" t="str">
        <f>IF(COUNTIF(Table1[Customer ID],Table1[[#This Row],[Customer ID]])&gt;1,"Repeat Customer","One-Time Customer")</f>
        <v>Repeat Customer</v>
      </c>
      <c r="H230" t="s">
        <v>2437</v>
      </c>
      <c r="I230" t="s">
        <v>49</v>
      </c>
      <c r="J230" t="s">
        <v>28</v>
      </c>
      <c r="K230" t="s">
        <v>77</v>
      </c>
      <c r="L230" t="s">
        <v>78</v>
      </c>
      <c r="M230" t="s">
        <v>59</v>
      </c>
      <c r="N230" t="s">
        <v>2439</v>
      </c>
      <c r="O230">
        <v>0.59</v>
      </c>
      <c r="P230">
        <f>Table1[[#This Row],[Profit]]/Table1[[#This Row],[Sales]]</f>
        <v>-2.4186304618485801</v>
      </c>
      <c r="Q230" t="s">
        <v>33</v>
      </c>
      <c r="R230" t="s">
        <v>53</v>
      </c>
      <c r="S230" t="s">
        <v>71</v>
      </c>
      <c r="T230" t="s">
        <v>90</v>
      </c>
      <c r="U230">
        <v>10004</v>
      </c>
      <c r="V230">
        <v>42021</v>
      </c>
      <c r="W230" t="str">
        <f>TEXT(Table1[[#This Row],[Order Date]],"mmmm")</f>
        <v>January</v>
      </c>
      <c r="X230" t="str">
        <f>TEXT(Table1[[#This Row],[Order Date]],"yyyy")</f>
        <v>2015</v>
      </c>
      <c r="Y230">
        <v>42023</v>
      </c>
      <c r="Z230">
        <v>-815.90079999999989</v>
      </c>
      <c r="AA230">
        <v>3</v>
      </c>
      <c r="AB230">
        <v>337.34</v>
      </c>
      <c r="AC230">
        <v>46884</v>
      </c>
      <c r="AD230" t="e">
        <f>IF(COUNTIF(#REF!,Orders!AC1483)&gt;0,"Returned","Not Returned")</f>
        <v>#REF!</v>
      </c>
      <c r="AE230" t="str">
        <f>TEXT(Table1[[#This Row],[Order Date]],"mmmm-yyy")</f>
        <v>January-2015</v>
      </c>
    </row>
    <row r="231" spans="1:31" ht="12.75" customHeight="1" x14ac:dyDescent="0.3">
      <c r="A231">
        <v>6587</v>
      </c>
      <c r="B231" t="s">
        <v>56</v>
      </c>
      <c r="C231">
        <v>0.1</v>
      </c>
      <c r="D231">
        <v>11.55</v>
      </c>
      <c r="E231">
        <v>2.36</v>
      </c>
      <c r="F231">
        <v>2618</v>
      </c>
      <c r="G231" t="str">
        <f>IF(COUNTIF(Table1[Customer ID],Table1[[#This Row],[Customer ID]])&gt;1,"Repeat Customer","One-Time Customer")</f>
        <v>Repeat Customer</v>
      </c>
      <c r="H231" t="s">
        <v>2437</v>
      </c>
      <c r="I231" t="s">
        <v>49</v>
      </c>
      <c r="J231" t="s">
        <v>28</v>
      </c>
      <c r="K231" t="s">
        <v>29</v>
      </c>
      <c r="L231" t="s">
        <v>30</v>
      </c>
      <c r="M231" t="s">
        <v>31</v>
      </c>
      <c r="N231" t="s">
        <v>312</v>
      </c>
      <c r="O231">
        <v>0.55000000000000004</v>
      </c>
      <c r="P231">
        <f>Table1[[#This Row],[Profit]]/Table1[[#This Row],[Sales]]</f>
        <v>5.6370573761723081E-2</v>
      </c>
      <c r="Q231" t="s">
        <v>33</v>
      </c>
      <c r="R231" t="s">
        <v>53</v>
      </c>
      <c r="S231" t="s">
        <v>71</v>
      </c>
      <c r="T231" t="s">
        <v>90</v>
      </c>
      <c r="U231">
        <v>10004</v>
      </c>
      <c r="V231">
        <v>42021</v>
      </c>
      <c r="W231" t="str">
        <f>TEXT(Table1[[#This Row],[Order Date]],"mmmm")</f>
        <v>January</v>
      </c>
      <c r="X231" t="str">
        <f>TEXT(Table1[[#This Row],[Order Date]],"yyyy")</f>
        <v>2015</v>
      </c>
      <c r="Y231">
        <v>42022</v>
      </c>
      <c r="Z231">
        <v>15.808000000000003</v>
      </c>
      <c r="AA231">
        <v>25</v>
      </c>
      <c r="AB231">
        <v>280.43</v>
      </c>
      <c r="AC231">
        <v>46884</v>
      </c>
      <c r="AD231" t="e">
        <f>IF(COUNTIF(#REF!,Orders!AC1484)&gt;0,"Returned","Not Returned")</f>
        <v>#REF!</v>
      </c>
      <c r="AE231" t="str">
        <f>TEXT(Table1[[#This Row],[Order Date]],"mmmm-yyy")</f>
        <v>January-2015</v>
      </c>
    </row>
    <row r="232" spans="1:31" ht="12.75" customHeight="1" x14ac:dyDescent="0.3">
      <c r="A232">
        <v>18623</v>
      </c>
      <c r="B232" t="s">
        <v>56</v>
      </c>
      <c r="C232">
        <v>0.02</v>
      </c>
      <c r="D232">
        <v>30.53</v>
      </c>
      <c r="E232">
        <v>19.989999999999998</v>
      </c>
      <c r="F232">
        <v>2628</v>
      </c>
      <c r="G232" t="str">
        <f>IF(COUNTIF(Table1[Customer ID],Table1[[#This Row],[Customer ID]])&gt;1,"Repeat Customer","One-Time Customer")</f>
        <v>One-Time Customer</v>
      </c>
      <c r="H232" t="s">
        <v>2449</v>
      </c>
      <c r="I232" t="s">
        <v>27</v>
      </c>
      <c r="J232" t="s">
        <v>28</v>
      </c>
      <c r="K232" t="s">
        <v>29</v>
      </c>
      <c r="L232" t="s">
        <v>134</v>
      </c>
      <c r="M232" t="s">
        <v>59</v>
      </c>
      <c r="N232" t="s">
        <v>697</v>
      </c>
      <c r="O232">
        <v>0.39</v>
      </c>
      <c r="P232">
        <f>Table1[[#This Row],[Profit]]/Table1[[#This Row],[Sales]]</f>
        <v>-0.12181416817178406</v>
      </c>
      <c r="Q232" t="s">
        <v>33</v>
      </c>
      <c r="R232" t="s">
        <v>61</v>
      </c>
      <c r="S232" t="s">
        <v>304</v>
      </c>
      <c r="T232" t="s">
        <v>2289</v>
      </c>
      <c r="U232">
        <v>73160</v>
      </c>
      <c r="V232">
        <v>42021</v>
      </c>
      <c r="W232" t="str">
        <f>TEXT(Table1[[#This Row],[Order Date]],"mmmm")</f>
        <v>January</v>
      </c>
      <c r="X232" t="str">
        <f>TEXT(Table1[[#This Row],[Order Date]],"yyyy")</f>
        <v>2015</v>
      </c>
      <c r="Y232">
        <v>42023</v>
      </c>
      <c r="Z232">
        <v>-54.63</v>
      </c>
      <c r="AA232">
        <v>14</v>
      </c>
      <c r="AB232">
        <v>448.47</v>
      </c>
      <c r="AC232">
        <v>85916</v>
      </c>
      <c r="AD232" t="e">
        <f>IF(COUNTIF(#REF!,Orders!AC1493)&gt;0,"Returned","Not Returned")</f>
        <v>#REF!</v>
      </c>
      <c r="AE232" t="str">
        <f>TEXT(Table1[[#This Row],[Order Date]],"mmmm-yyy")</f>
        <v>January-2015</v>
      </c>
    </row>
    <row r="233" spans="1:31" ht="12.75" customHeight="1" x14ac:dyDescent="0.3">
      <c r="A233">
        <v>22612</v>
      </c>
      <c r="B233" t="s">
        <v>37</v>
      </c>
      <c r="C233">
        <v>0.05</v>
      </c>
      <c r="D233">
        <v>28.15</v>
      </c>
      <c r="E233">
        <v>6.17</v>
      </c>
      <c r="F233">
        <v>2725</v>
      </c>
      <c r="G233" t="str">
        <f>IF(COUNTIF(Table1[Customer ID],Table1[[#This Row],[Customer ID]])&gt;1,"Repeat Customer","One-Time Customer")</f>
        <v>One-Time Customer</v>
      </c>
      <c r="H233" t="s">
        <v>2517</v>
      </c>
      <c r="I233" t="s">
        <v>49</v>
      </c>
      <c r="J233" t="s">
        <v>40</v>
      </c>
      <c r="K233" t="s">
        <v>29</v>
      </c>
      <c r="L233" t="s">
        <v>30</v>
      </c>
      <c r="M233" t="s">
        <v>51</v>
      </c>
      <c r="N233" t="s">
        <v>2337</v>
      </c>
      <c r="O233">
        <v>0.55000000000000004</v>
      </c>
      <c r="P233">
        <f>Table1[[#This Row],[Profit]]/Table1[[#This Row],[Sales]]</f>
        <v>-0.23460585027268221</v>
      </c>
      <c r="Q233" t="s">
        <v>33</v>
      </c>
      <c r="R233" t="s">
        <v>136</v>
      </c>
      <c r="S233" t="s">
        <v>244</v>
      </c>
      <c r="T233" t="s">
        <v>2518</v>
      </c>
      <c r="U233">
        <v>37042</v>
      </c>
      <c r="V233">
        <v>42021</v>
      </c>
      <c r="W233" t="str">
        <f>TEXT(Table1[[#This Row],[Order Date]],"mmmm")</f>
        <v>January</v>
      </c>
      <c r="X233" t="str">
        <f>TEXT(Table1[[#This Row],[Order Date]],"yyyy")</f>
        <v>2015</v>
      </c>
      <c r="Y233">
        <v>42022</v>
      </c>
      <c r="Z233">
        <v>-66.248000000000005</v>
      </c>
      <c r="AA233">
        <v>10</v>
      </c>
      <c r="AB233">
        <v>282.38</v>
      </c>
      <c r="AC233">
        <v>88958</v>
      </c>
      <c r="AD233" t="e">
        <f>IF(COUNTIF(#REF!,Orders!AC1544)&gt;0,"Returned","Not Returned")</f>
        <v>#REF!</v>
      </c>
      <c r="AE233" t="str">
        <f>TEXT(Table1[[#This Row],[Order Date]],"mmmm-yyy")</f>
        <v>January-2015</v>
      </c>
    </row>
    <row r="234" spans="1:31" ht="12.75" customHeight="1" x14ac:dyDescent="0.3">
      <c r="A234">
        <v>26220</v>
      </c>
      <c r="B234" t="s">
        <v>56</v>
      </c>
      <c r="C234">
        <v>0.02</v>
      </c>
      <c r="D234">
        <v>11.58</v>
      </c>
      <c r="E234">
        <v>5.72</v>
      </c>
      <c r="F234">
        <v>1971</v>
      </c>
      <c r="G234" t="str">
        <f>IF(COUNTIF(Table1[Customer ID],Table1[[#This Row],[Customer ID]])&gt;1,"Repeat Customer","One-Time Customer")</f>
        <v>One-Time Customer</v>
      </c>
      <c r="H234" t="s">
        <v>1915</v>
      </c>
      <c r="I234" t="s">
        <v>49</v>
      </c>
      <c r="J234" t="s">
        <v>28</v>
      </c>
      <c r="K234" t="s">
        <v>29</v>
      </c>
      <c r="L234" t="s">
        <v>69</v>
      </c>
      <c r="M234" t="s">
        <v>59</v>
      </c>
      <c r="N234" t="s">
        <v>686</v>
      </c>
      <c r="O234">
        <v>0.35</v>
      </c>
      <c r="P234">
        <f>Table1[[#This Row],[Profit]]/Table1[[#This Row],[Sales]]</f>
        <v>-7.3211950394588499</v>
      </c>
      <c r="Q234" t="s">
        <v>33</v>
      </c>
      <c r="R234" t="s">
        <v>136</v>
      </c>
      <c r="S234" t="s">
        <v>671</v>
      </c>
      <c r="T234" t="s">
        <v>1916</v>
      </c>
      <c r="U234">
        <v>38801</v>
      </c>
      <c r="V234">
        <v>42022</v>
      </c>
      <c r="W234" t="str">
        <f>TEXT(Table1[[#This Row],[Order Date]],"mmmm")</f>
        <v>January</v>
      </c>
      <c r="X234" t="str">
        <f>TEXT(Table1[[#This Row],[Order Date]],"yyyy")</f>
        <v>2015</v>
      </c>
      <c r="Y234">
        <v>42023</v>
      </c>
      <c r="Z234">
        <v>-259.75599999999997</v>
      </c>
      <c r="AA234">
        <v>3</v>
      </c>
      <c r="AB234">
        <v>35.479999999999997</v>
      </c>
      <c r="AC234">
        <v>91550</v>
      </c>
      <c r="AD234" t="e">
        <f>IF(COUNTIF(#REF!,Orders!AC1089)&gt;0,"Returned","Not Returned")</f>
        <v>#REF!</v>
      </c>
      <c r="AE234" t="str">
        <f>TEXT(Table1[[#This Row],[Order Date]],"mmmm-yyy")</f>
        <v>January-2015</v>
      </c>
    </row>
    <row r="235" spans="1:31" ht="12.75" customHeight="1" x14ac:dyDescent="0.3">
      <c r="A235">
        <v>26223</v>
      </c>
      <c r="B235" t="s">
        <v>56</v>
      </c>
      <c r="C235">
        <v>0.05</v>
      </c>
      <c r="D235">
        <v>350.99</v>
      </c>
      <c r="E235">
        <v>39</v>
      </c>
      <c r="F235">
        <v>1972</v>
      </c>
      <c r="G235" t="str">
        <f>IF(COUNTIF(Table1[Customer ID],Table1[[#This Row],[Customer ID]])&gt;1,"Repeat Customer","One-Time Customer")</f>
        <v>Repeat Customer</v>
      </c>
      <c r="H235" t="s">
        <v>1917</v>
      </c>
      <c r="I235" t="s">
        <v>39</v>
      </c>
      <c r="J235" t="s">
        <v>28</v>
      </c>
      <c r="K235" t="s">
        <v>41</v>
      </c>
      <c r="L235" t="s">
        <v>42</v>
      </c>
      <c r="M235" t="s">
        <v>43</v>
      </c>
      <c r="N235" t="s">
        <v>1269</v>
      </c>
      <c r="O235">
        <v>0.55000000000000004</v>
      </c>
      <c r="P235">
        <f>Table1[[#This Row],[Profit]]/Table1[[#This Row],[Sales]]</f>
        <v>0.69</v>
      </c>
      <c r="Q235" t="s">
        <v>33</v>
      </c>
      <c r="R235" t="s">
        <v>53</v>
      </c>
      <c r="S235" t="s">
        <v>234</v>
      </c>
      <c r="T235" t="s">
        <v>1918</v>
      </c>
      <c r="U235">
        <v>19090</v>
      </c>
      <c r="V235">
        <v>42022</v>
      </c>
      <c r="W235" t="str">
        <f>TEXT(Table1[[#This Row],[Order Date]],"mmmm")</f>
        <v>January</v>
      </c>
      <c r="X235" t="str">
        <f>TEXT(Table1[[#This Row],[Order Date]],"yyyy")</f>
        <v>2015</v>
      </c>
      <c r="Y235">
        <v>42024</v>
      </c>
      <c r="Z235">
        <v>1469.7275999999999</v>
      </c>
      <c r="AA235">
        <v>6</v>
      </c>
      <c r="AB235">
        <v>2130.04</v>
      </c>
      <c r="AC235">
        <v>91550</v>
      </c>
      <c r="AD235" t="e">
        <f>IF(COUNTIF(#REF!,Orders!AC1090)&gt;0,"Returned","Not Returned")</f>
        <v>#REF!</v>
      </c>
      <c r="AE235" t="str">
        <f>TEXT(Table1[[#This Row],[Order Date]],"mmmm-yyy")</f>
        <v>January-2015</v>
      </c>
    </row>
    <row r="236" spans="1:31" ht="12.75" customHeight="1" x14ac:dyDescent="0.3">
      <c r="A236">
        <v>26224</v>
      </c>
      <c r="B236" t="s">
        <v>56</v>
      </c>
      <c r="C236">
        <v>0.04</v>
      </c>
      <c r="D236">
        <v>15.99</v>
      </c>
      <c r="E236">
        <v>9.4</v>
      </c>
      <c r="F236">
        <v>1972</v>
      </c>
      <c r="G236" t="str">
        <f>IF(COUNTIF(Table1[Customer ID],Table1[[#This Row],[Customer ID]])&gt;1,"Repeat Customer","One-Time Customer")</f>
        <v>Repeat Customer</v>
      </c>
      <c r="H236" t="s">
        <v>1917</v>
      </c>
      <c r="I236" t="s">
        <v>27</v>
      </c>
      <c r="J236" t="s">
        <v>28</v>
      </c>
      <c r="K236" t="s">
        <v>77</v>
      </c>
      <c r="L236" t="s">
        <v>85</v>
      </c>
      <c r="M236" t="s">
        <v>59</v>
      </c>
      <c r="N236" t="s">
        <v>1769</v>
      </c>
      <c r="O236">
        <v>0.49</v>
      </c>
      <c r="P236">
        <f>Table1[[#This Row],[Profit]]/Table1[[#This Row],[Sales]]</f>
        <v>-1.009094927536232</v>
      </c>
      <c r="Q236" t="s">
        <v>33</v>
      </c>
      <c r="R236" t="s">
        <v>53</v>
      </c>
      <c r="S236" t="s">
        <v>234</v>
      </c>
      <c r="T236" t="s">
        <v>1918</v>
      </c>
      <c r="U236">
        <v>19090</v>
      </c>
      <c r="V236">
        <v>42022</v>
      </c>
      <c r="W236" t="str">
        <f>TEXT(Table1[[#This Row],[Order Date]],"mmmm")</f>
        <v>January</v>
      </c>
      <c r="X236" t="str">
        <f>TEXT(Table1[[#This Row],[Order Date]],"yyyy")</f>
        <v>2015</v>
      </c>
      <c r="Y236">
        <v>42024</v>
      </c>
      <c r="Z236">
        <v>-83.553060000000002</v>
      </c>
      <c r="AA236">
        <v>5</v>
      </c>
      <c r="AB236">
        <v>82.8</v>
      </c>
      <c r="AC236">
        <v>91550</v>
      </c>
      <c r="AD236" t="e">
        <f>IF(COUNTIF(#REF!,Orders!AC1091)&gt;0,"Returned","Not Returned")</f>
        <v>#REF!</v>
      </c>
      <c r="AE236" t="str">
        <f>TEXT(Table1[[#This Row],[Order Date]],"mmmm-yyy")</f>
        <v>January-2015</v>
      </c>
    </row>
    <row r="237" spans="1:31" ht="12.75" customHeight="1" x14ac:dyDescent="0.3">
      <c r="A237">
        <v>21084</v>
      </c>
      <c r="B237" t="s">
        <v>25</v>
      </c>
      <c r="C237">
        <v>0.05</v>
      </c>
      <c r="D237">
        <v>58.1</v>
      </c>
      <c r="E237">
        <v>1.49</v>
      </c>
      <c r="F237">
        <v>2443</v>
      </c>
      <c r="G237" t="str">
        <f>IF(COUNTIF(Table1[Customer ID],Table1[[#This Row],[Customer ID]])&gt;1,"Repeat Customer","One-Time Customer")</f>
        <v>Repeat Customer</v>
      </c>
      <c r="H237" t="s">
        <v>2296</v>
      </c>
      <c r="I237" t="s">
        <v>49</v>
      </c>
      <c r="J237" t="s">
        <v>28</v>
      </c>
      <c r="K237" t="s">
        <v>29</v>
      </c>
      <c r="L237" t="s">
        <v>109</v>
      </c>
      <c r="M237" t="s">
        <v>59</v>
      </c>
      <c r="N237" t="s">
        <v>283</v>
      </c>
      <c r="O237">
        <v>0.38</v>
      </c>
      <c r="P237">
        <f>Table1[[#This Row],[Profit]]/Table1[[#This Row],[Sales]]</f>
        <v>2.2108976267150164</v>
      </c>
      <c r="Q237" t="s">
        <v>33</v>
      </c>
      <c r="R237" t="s">
        <v>136</v>
      </c>
      <c r="S237" t="s">
        <v>362</v>
      </c>
      <c r="T237" t="s">
        <v>447</v>
      </c>
      <c r="U237">
        <v>33142</v>
      </c>
      <c r="V237">
        <v>42022</v>
      </c>
      <c r="W237" t="str">
        <f>TEXT(Table1[[#This Row],[Order Date]],"mmmm")</f>
        <v>January</v>
      </c>
      <c r="X237" t="str">
        <f>TEXT(Table1[[#This Row],[Order Date]],"yyyy")</f>
        <v>2015</v>
      </c>
      <c r="Y237">
        <v>42022</v>
      </c>
      <c r="Z237">
        <v>1633.9859999999999</v>
      </c>
      <c r="AA237">
        <v>13</v>
      </c>
      <c r="AB237">
        <v>739.06</v>
      </c>
      <c r="AC237">
        <v>89299</v>
      </c>
      <c r="AD237" t="e">
        <f>IF(COUNTIF(#REF!,Orders!AC1365)&gt;0,"Returned","Not Returned")</f>
        <v>#REF!</v>
      </c>
      <c r="AE237" t="str">
        <f>TEXT(Table1[[#This Row],[Order Date]],"mmmm-yyy")</f>
        <v>January-2015</v>
      </c>
    </row>
    <row r="238" spans="1:31" ht="12.75" customHeight="1" x14ac:dyDescent="0.3">
      <c r="A238">
        <v>18011</v>
      </c>
      <c r="B238" t="s">
        <v>106</v>
      </c>
      <c r="C238">
        <v>0.09</v>
      </c>
      <c r="D238">
        <v>2.88</v>
      </c>
      <c r="E238">
        <v>0.7</v>
      </c>
      <c r="F238">
        <v>259</v>
      </c>
      <c r="G238" t="str">
        <f>IF(COUNTIF(Table1[Customer ID],Table1[[#This Row],[Customer ID]])&gt;1,"Repeat Customer","One-Time Customer")</f>
        <v>One-Time Customer</v>
      </c>
      <c r="H238" t="s">
        <v>364</v>
      </c>
      <c r="I238" t="s">
        <v>49</v>
      </c>
      <c r="J238" t="s">
        <v>114</v>
      </c>
      <c r="K238" t="s">
        <v>29</v>
      </c>
      <c r="L238" t="s">
        <v>30</v>
      </c>
      <c r="M238" t="s">
        <v>31</v>
      </c>
      <c r="N238" t="s">
        <v>365</v>
      </c>
      <c r="O238">
        <v>0.56000000000000005</v>
      </c>
      <c r="P238">
        <f>Table1[[#This Row],[Profit]]/Table1[[#This Row],[Sales]]</f>
        <v>0.21808946171341928</v>
      </c>
      <c r="Q238" t="s">
        <v>33</v>
      </c>
      <c r="R238" t="s">
        <v>34</v>
      </c>
      <c r="S238" t="s">
        <v>366</v>
      </c>
      <c r="T238" t="s">
        <v>367</v>
      </c>
      <c r="U238">
        <v>87505</v>
      </c>
      <c r="V238">
        <v>42023</v>
      </c>
      <c r="W238" t="str">
        <f>TEXT(Table1[[#This Row],[Order Date]],"mmmm")</f>
        <v>January</v>
      </c>
      <c r="X238" t="str">
        <f>TEXT(Table1[[#This Row],[Order Date]],"yyyy")</f>
        <v>2015</v>
      </c>
      <c r="Y238">
        <v>42023</v>
      </c>
      <c r="Z238">
        <v>5.7532000000000005</v>
      </c>
      <c r="AA238">
        <v>10</v>
      </c>
      <c r="AB238">
        <v>26.38</v>
      </c>
      <c r="AC238">
        <v>85857</v>
      </c>
      <c r="AD238" t="e">
        <f>IF(COUNTIF(#REF!,Orders!AC147)&gt;0,"Returned","Not Returned")</f>
        <v>#REF!</v>
      </c>
      <c r="AE238" t="str">
        <f>TEXT(Table1[[#This Row],[Order Date]],"mmmm-yyy")</f>
        <v>January-2015</v>
      </c>
    </row>
    <row r="239" spans="1:31" ht="12.75" customHeight="1" x14ac:dyDescent="0.3">
      <c r="A239">
        <v>20874</v>
      </c>
      <c r="B239" t="s">
        <v>47</v>
      </c>
      <c r="C239">
        <v>0.1</v>
      </c>
      <c r="D239">
        <v>18.97</v>
      </c>
      <c r="E239">
        <v>9.0299999999999994</v>
      </c>
      <c r="F239">
        <v>657</v>
      </c>
      <c r="G239" t="str">
        <f>IF(COUNTIF(Table1[Customer ID],Table1[[#This Row],[Customer ID]])&gt;1,"Repeat Customer","One-Time Customer")</f>
        <v>One-Time Customer</v>
      </c>
      <c r="H239" t="s">
        <v>774</v>
      </c>
      <c r="I239" t="s">
        <v>49</v>
      </c>
      <c r="J239" t="s">
        <v>114</v>
      </c>
      <c r="K239" t="s">
        <v>29</v>
      </c>
      <c r="L239" t="s">
        <v>93</v>
      </c>
      <c r="M239" t="s">
        <v>59</v>
      </c>
      <c r="N239" t="s">
        <v>775</v>
      </c>
      <c r="O239">
        <v>0.37</v>
      </c>
      <c r="P239">
        <f>Table1[[#This Row],[Profit]]/Table1[[#This Row],[Sales]]</f>
        <v>-1.2268018246325392</v>
      </c>
      <c r="Q239" t="s">
        <v>33</v>
      </c>
      <c r="R239" t="s">
        <v>53</v>
      </c>
      <c r="S239" t="s">
        <v>193</v>
      </c>
      <c r="T239" t="s">
        <v>776</v>
      </c>
      <c r="U239">
        <v>1540</v>
      </c>
      <c r="V239">
        <v>42023</v>
      </c>
      <c r="W239" t="str">
        <f>TEXT(Table1[[#This Row],[Order Date]],"mmmm")</f>
        <v>January</v>
      </c>
      <c r="X239" t="str">
        <f>TEXT(Table1[[#This Row],[Order Date]],"yyyy")</f>
        <v>2015</v>
      </c>
      <c r="Y239">
        <v>42025</v>
      </c>
      <c r="Z239">
        <v>-24.204799999999999</v>
      </c>
      <c r="AA239">
        <v>1</v>
      </c>
      <c r="AB239">
        <v>19.73</v>
      </c>
      <c r="AC239">
        <v>91212</v>
      </c>
      <c r="AD239" t="e">
        <f>IF(COUNTIF(#REF!,Orders!AC360)&gt;0,"Returned","Not Returned")</f>
        <v>#REF!</v>
      </c>
      <c r="AE239" t="str">
        <f>TEXT(Table1[[#This Row],[Order Date]],"mmmm-yyy")</f>
        <v>January-2015</v>
      </c>
    </row>
    <row r="240" spans="1:31" ht="12.75" customHeight="1" x14ac:dyDescent="0.3">
      <c r="A240">
        <v>20875</v>
      </c>
      <c r="B240" t="s">
        <v>47</v>
      </c>
      <c r="C240">
        <v>0</v>
      </c>
      <c r="D240">
        <v>119.99</v>
      </c>
      <c r="E240">
        <v>56.14</v>
      </c>
      <c r="F240">
        <v>659</v>
      </c>
      <c r="G240" t="str">
        <f>IF(COUNTIF(Table1[Customer ID],Table1[[#This Row],[Customer ID]])&gt;1,"Repeat Customer","One-Time Customer")</f>
        <v>One-Time Customer</v>
      </c>
      <c r="H240" t="s">
        <v>777</v>
      </c>
      <c r="I240" t="s">
        <v>39</v>
      </c>
      <c r="J240" t="s">
        <v>114</v>
      </c>
      <c r="K240" t="s">
        <v>77</v>
      </c>
      <c r="L240" t="s">
        <v>85</v>
      </c>
      <c r="M240" t="s">
        <v>121</v>
      </c>
      <c r="N240" t="s">
        <v>318</v>
      </c>
      <c r="O240">
        <v>0.39</v>
      </c>
      <c r="P240">
        <f>Table1[[#This Row],[Profit]]/Table1[[#This Row],[Sales]]</f>
        <v>-0.20479218247392533</v>
      </c>
      <c r="Q240" t="s">
        <v>33</v>
      </c>
      <c r="R240" t="s">
        <v>53</v>
      </c>
      <c r="S240" t="s">
        <v>149</v>
      </c>
      <c r="T240" t="s">
        <v>778</v>
      </c>
      <c r="U240">
        <v>5403</v>
      </c>
      <c r="V240">
        <v>42023</v>
      </c>
      <c r="W240" t="str">
        <f>TEXT(Table1[[#This Row],[Order Date]],"mmmm")</f>
        <v>January</v>
      </c>
      <c r="X240" t="str">
        <f>TEXT(Table1[[#This Row],[Order Date]],"yyyy")</f>
        <v>2015</v>
      </c>
      <c r="Y240">
        <v>42024</v>
      </c>
      <c r="Z240">
        <v>-126.05777999999999</v>
      </c>
      <c r="AA240">
        <v>5</v>
      </c>
      <c r="AB240">
        <v>615.54</v>
      </c>
      <c r="AC240">
        <v>91212</v>
      </c>
      <c r="AD240" t="e">
        <f>IF(COUNTIF(#REF!,Orders!AC361)&gt;0,"Returned","Not Returned")</f>
        <v>#REF!</v>
      </c>
      <c r="AE240" t="str">
        <f>TEXT(Table1[[#This Row],[Order Date]],"mmmm-yyy")</f>
        <v>January-2015</v>
      </c>
    </row>
    <row r="241" spans="1:31" ht="12.75" customHeight="1" x14ac:dyDescent="0.3">
      <c r="A241">
        <v>20357</v>
      </c>
      <c r="B241" t="s">
        <v>47</v>
      </c>
      <c r="C241">
        <v>0.09</v>
      </c>
      <c r="D241">
        <v>207.48</v>
      </c>
      <c r="E241">
        <v>0.99</v>
      </c>
      <c r="F241">
        <v>3095</v>
      </c>
      <c r="G241" t="str">
        <f>IF(COUNTIF(Table1[Customer ID],Table1[[#This Row],[Customer ID]])&gt;1,"Repeat Customer","One-Time Customer")</f>
        <v>One-Time Customer</v>
      </c>
      <c r="H241" t="s">
        <v>2787</v>
      </c>
      <c r="I241" t="s">
        <v>49</v>
      </c>
      <c r="J241" t="s">
        <v>114</v>
      </c>
      <c r="K241" t="s">
        <v>29</v>
      </c>
      <c r="L241" t="s">
        <v>257</v>
      </c>
      <c r="M241" t="s">
        <v>59</v>
      </c>
      <c r="N241" t="s">
        <v>2143</v>
      </c>
      <c r="O241">
        <v>0.55000000000000004</v>
      </c>
      <c r="P241">
        <f>Table1[[#This Row],[Profit]]/Table1[[#This Row],[Sales]]</f>
        <v>0.69</v>
      </c>
      <c r="Q241" t="s">
        <v>33</v>
      </c>
      <c r="R241" t="s">
        <v>53</v>
      </c>
      <c r="S241" t="s">
        <v>154</v>
      </c>
      <c r="T241" t="s">
        <v>2788</v>
      </c>
      <c r="U241">
        <v>45011</v>
      </c>
      <c r="V241">
        <v>42023</v>
      </c>
      <c r="W241" t="str">
        <f>TEXT(Table1[[#This Row],[Order Date]],"mmmm")</f>
        <v>January</v>
      </c>
      <c r="X241" t="str">
        <f>TEXT(Table1[[#This Row],[Order Date]],"yyyy")</f>
        <v>2015</v>
      </c>
      <c r="Y241">
        <v>42025</v>
      </c>
      <c r="Z241">
        <v>683.9556</v>
      </c>
      <c r="AA241">
        <v>5</v>
      </c>
      <c r="AB241">
        <v>991.24</v>
      </c>
      <c r="AC241">
        <v>86220</v>
      </c>
      <c r="AD241" t="e">
        <f>IF(COUNTIF(#REF!,Orders!AC1758)&gt;0,"Returned","Not Returned")</f>
        <v>#REF!</v>
      </c>
      <c r="AE241" t="str">
        <f>TEXT(Table1[[#This Row],[Order Date]],"mmmm-yyy")</f>
        <v>January-2015</v>
      </c>
    </row>
    <row r="242" spans="1:31" ht="12.75" customHeight="1" x14ac:dyDescent="0.3">
      <c r="A242">
        <v>23278</v>
      </c>
      <c r="B242" t="s">
        <v>56</v>
      </c>
      <c r="C242">
        <v>0.09</v>
      </c>
      <c r="D242">
        <v>125.99</v>
      </c>
      <c r="E242">
        <v>7.69</v>
      </c>
      <c r="F242">
        <v>32</v>
      </c>
      <c r="G242" t="str">
        <f>IF(COUNTIF(Table1[Customer ID],Table1[[#This Row],[Customer ID]])&gt;1,"Repeat Customer","One-Time Customer")</f>
        <v>Repeat Customer</v>
      </c>
      <c r="H242" t="s">
        <v>100</v>
      </c>
      <c r="I242" t="s">
        <v>27</v>
      </c>
      <c r="J242" t="s">
        <v>28</v>
      </c>
      <c r="K242" t="s">
        <v>77</v>
      </c>
      <c r="L242" t="s">
        <v>78</v>
      </c>
      <c r="M242" t="s">
        <v>59</v>
      </c>
      <c r="N242" t="s">
        <v>105</v>
      </c>
      <c r="O242">
        <v>0.59</v>
      </c>
      <c r="P242">
        <f>Table1[[#This Row],[Profit]]/Table1[[#This Row],[Sales]]</f>
        <v>0.26800714695935168</v>
      </c>
      <c r="Q242" t="s">
        <v>33</v>
      </c>
      <c r="R242" t="s">
        <v>34</v>
      </c>
      <c r="S242" t="s">
        <v>102</v>
      </c>
      <c r="T242" t="s">
        <v>103</v>
      </c>
      <c r="U242">
        <v>97526</v>
      </c>
      <c r="V242">
        <v>42024</v>
      </c>
      <c r="W242" t="str">
        <f>TEXT(Table1[[#This Row],[Order Date]],"mmmm")</f>
        <v>January</v>
      </c>
      <c r="X242" t="str">
        <f>TEXT(Table1[[#This Row],[Order Date]],"yyyy")</f>
        <v>2015</v>
      </c>
      <c r="Y242">
        <v>42026</v>
      </c>
      <c r="Z242">
        <v>209.99700000000001</v>
      </c>
      <c r="AA242">
        <v>8</v>
      </c>
      <c r="AB242">
        <v>783.55</v>
      </c>
      <c r="AC242">
        <v>89202</v>
      </c>
      <c r="AD242" t="e">
        <f>IF(COUNTIF(#REF!,Orders!AC23)&gt;0,"Returned","Not Returned")</f>
        <v>#REF!</v>
      </c>
      <c r="AE242" t="str">
        <f>TEXT(Table1[[#This Row],[Order Date]],"mmmm-yyy")</f>
        <v>January-2015</v>
      </c>
    </row>
    <row r="243" spans="1:31" ht="12.75" customHeight="1" x14ac:dyDescent="0.3">
      <c r="A243">
        <v>18757</v>
      </c>
      <c r="B243" t="s">
        <v>37</v>
      </c>
      <c r="C243">
        <v>0.02</v>
      </c>
      <c r="D243">
        <v>6.48</v>
      </c>
      <c r="E243">
        <v>6.6</v>
      </c>
      <c r="F243">
        <v>493</v>
      </c>
      <c r="G243" t="str">
        <f>IF(COUNTIF(Table1[Customer ID],Table1[[#This Row],[Customer ID]])&gt;1,"Repeat Customer","One-Time Customer")</f>
        <v>Repeat Customer</v>
      </c>
      <c r="H243" t="s">
        <v>602</v>
      </c>
      <c r="I243" t="s">
        <v>49</v>
      </c>
      <c r="J243" t="s">
        <v>114</v>
      </c>
      <c r="K243" t="s">
        <v>29</v>
      </c>
      <c r="L243" t="s">
        <v>93</v>
      </c>
      <c r="M243" t="s">
        <v>59</v>
      </c>
      <c r="N243" t="s">
        <v>603</v>
      </c>
      <c r="O243">
        <v>0.37</v>
      </c>
      <c r="P243">
        <f>Table1[[#This Row],[Profit]]/Table1[[#This Row],[Sales]]</f>
        <v>-1.3798530954879329</v>
      </c>
      <c r="Q243" t="s">
        <v>33</v>
      </c>
      <c r="R243" t="s">
        <v>34</v>
      </c>
      <c r="S243" t="s">
        <v>35</v>
      </c>
      <c r="T243" t="s">
        <v>604</v>
      </c>
      <c r="U243">
        <v>98158</v>
      </c>
      <c r="V243">
        <v>42024</v>
      </c>
      <c r="W243" t="str">
        <f>TEXT(Table1[[#This Row],[Order Date]],"mmmm")</f>
        <v>January</v>
      </c>
      <c r="X243" t="str">
        <f>TEXT(Table1[[#This Row],[Order Date]],"yyyy")</f>
        <v>2015</v>
      </c>
      <c r="Y243">
        <v>42026</v>
      </c>
      <c r="Z243">
        <v>-92.05</v>
      </c>
      <c r="AA243">
        <v>10</v>
      </c>
      <c r="AB243">
        <v>66.709999999999994</v>
      </c>
      <c r="AC243">
        <v>88906</v>
      </c>
      <c r="AD243" t="e">
        <f>IF(COUNTIF(#REF!,Orders!AC262)&gt;0,"Returned","Not Returned")</f>
        <v>#REF!</v>
      </c>
      <c r="AE243" t="str">
        <f>TEXT(Table1[[#This Row],[Order Date]],"mmmm-yyy")</f>
        <v>January-2015</v>
      </c>
    </row>
    <row r="244" spans="1:31" ht="12.75" customHeight="1" x14ac:dyDescent="0.3">
      <c r="A244">
        <v>18758</v>
      </c>
      <c r="B244" t="s">
        <v>37</v>
      </c>
      <c r="C244">
        <v>0.04</v>
      </c>
      <c r="D244">
        <v>17.149999999999999</v>
      </c>
      <c r="E244">
        <v>4.96</v>
      </c>
      <c r="F244">
        <v>493</v>
      </c>
      <c r="G244" t="str">
        <f>IF(COUNTIF(Table1[Customer ID],Table1[[#This Row],[Customer ID]])&gt;1,"Repeat Customer","One-Time Customer")</f>
        <v>Repeat Customer</v>
      </c>
      <c r="H244" t="s">
        <v>602</v>
      </c>
      <c r="I244" t="s">
        <v>49</v>
      </c>
      <c r="J244" t="s">
        <v>114</v>
      </c>
      <c r="K244" t="s">
        <v>29</v>
      </c>
      <c r="L244" t="s">
        <v>141</v>
      </c>
      <c r="M244" t="s">
        <v>59</v>
      </c>
      <c r="N244" t="s">
        <v>605</v>
      </c>
      <c r="O244">
        <v>0.57999999999999996</v>
      </c>
      <c r="P244">
        <f>Table1[[#This Row],[Profit]]/Table1[[#This Row],[Sales]]</f>
        <v>7.0100963744837083E-2</v>
      </c>
      <c r="Q244" t="s">
        <v>33</v>
      </c>
      <c r="R244" t="s">
        <v>34</v>
      </c>
      <c r="S244" t="s">
        <v>35</v>
      </c>
      <c r="T244" t="s">
        <v>604</v>
      </c>
      <c r="U244">
        <v>98158</v>
      </c>
      <c r="V244">
        <v>42024</v>
      </c>
      <c r="W244" t="str">
        <f>TEXT(Table1[[#This Row],[Order Date]],"mmmm")</f>
        <v>January</v>
      </c>
      <c r="X244" t="str">
        <f>TEXT(Table1[[#This Row],[Order Date]],"yyyy")</f>
        <v>2015</v>
      </c>
      <c r="Y244">
        <v>42025</v>
      </c>
      <c r="Z244">
        <v>6.11</v>
      </c>
      <c r="AA244">
        <v>5</v>
      </c>
      <c r="AB244">
        <v>87.16</v>
      </c>
      <c r="AC244">
        <v>88906</v>
      </c>
      <c r="AD244" t="e">
        <f>IF(COUNTIF(#REF!,Orders!AC263)&gt;0,"Returned","Not Returned")</f>
        <v>#REF!</v>
      </c>
      <c r="AE244" t="str">
        <f>TEXT(Table1[[#This Row],[Order Date]],"mmmm-yyy")</f>
        <v>January-2015</v>
      </c>
    </row>
    <row r="245" spans="1:31" ht="12.75" customHeight="1" x14ac:dyDescent="0.3">
      <c r="A245">
        <v>21517</v>
      </c>
      <c r="B245" t="s">
        <v>37</v>
      </c>
      <c r="C245">
        <v>0.03</v>
      </c>
      <c r="D245">
        <v>1270.99</v>
      </c>
      <c r="E245">
        <v>19.989999999999998</v>
      </c>
      <c r="F245">
        <v>524</v>
      </c>
      <c r="G245" t="str">
        <f>IF(COUNTIF(Table1[Customer ID],Table1[[#This Row],[Customer ID]])&gt;1,"Repeat Customer","One-Time Customer")</f>
        <v>Repeat Customer</v>
      </c>
      <c r="H245" t="s">
        <v>630</v>
      </c>
      <c r="I245" t="s">
        <v>49</v>
      </c>
      <c r="J245" t="s">
        <v>114</v>
      </c>
      <c r="K245" t="s">
        <v>29</v>
      </c>
      <c r="L245" t="s">
        <v>109</v>
      </c>
      <c r="M245" t="s">
        <v>59</v>
      </c>
      <c r="N245" t="s">
        <v>631</v>
      </c>
      <c r="O245">
        <v>0.35</v>
      </c>
      <c r="P245">
        <f>Table1[[#This Row],[Profit]]/Table1[[#This Row],[Sales]]</f>
        <v>0.14042124209639975</v>
      </c>
      <c r="Q245" t="s">
        <v>33</v>
      </c>
      <c r="R245" t="s">
        <v>136</v>
      </c>
      <c r="S245" t="s">
        <v>244</v>
      </c>
      <c r="T245" t="s">
        <v>632</v>
      </c>
      <c r="U245">
        <v>37922</v>
      </c>
      <c r="V245">
        <v>42024</v>
      </c>
      <c r="W245" t="str">
        <f>TEXT(Table1[[#This Row],[Order Date]],"mmmm")</f>
        <v>January</v>
      </c>
      <c r="X245" t="str">
        <f>TEXT(Table1[[#This Row],[Order Date]],"yyyy")</f>
        <v>2015</v>
      </c>
      <c r="Y245">
        <v>42026</v>
      </c>
      <c r="Z245">
        <v>363.55199999999996</v>
      </c>
      <c r="AA245">
        <v>2</v>
      </c>
      <c r="AB245">
        <v>2589.0100000000002</v>
      </c>
      <c r="AC245">
        <v>91127</v>
      </c>
      <c r="AD245" t="e">
        <f>IF(COUNTIF(#REF!,Orders!AC280)&gt;0,"Returned","Not Returned")</f>
        <v>#REF!</v>
      </c>
      <c r="AE245" t="str">
        <f>TEXT(Table1[[#This Row],[Order Date]],"mmmm-yyy")</f>
        <v>January-2015</v>
      </c>
    </row>
    <row r="246" spans="1:31" ht="12.75" customHeight="1" x14ac:dyDescent="0.3">
      <c r="A246">
        <v>21518</v>
      </c>
      <c r="B246" t="s">
        <v>37</v>
      </c>
      <c r="C246">
        <v>7.0000000000000007E-2</v>
      </c>
      <c r="D246">
        <v>2036.48</v>
      </c>
      <c r="E246">
        <v>14.7</v>
      </c>
      <c r="F246">
        <v>524</v>
      </c>
      <c r="G246" t="str">
        <f>IF(COUNTIF(Table1[Customer ID],Table1[[#This Row],[Customer ID]])&gt;1,"Repeat Customer","One-Time Customer")</f>
        <v>Repeat Customer</v>
      </c>
      <c r="H246" t="s">
        <v>630</v>
      </c>
      <c r="I246" t="s">
        <v>39</v>
      </c>
      <c r="J246" t="s">
        <v>114</v>
      </c>
      <c r="K246" t="s">
        <v>77</v>
      </c>
      <c r="L246" t="s">
        <v>85</v>
      </c>
      <c r="M246" t="s">
        <v>43</v>
      </c>
      <c r="N246" t="s">
        <v>633</v>
      </c>
      <c r="O246">
        <v>0.55000000000000004</v>
      </c>
      <c r="P246">
        <f>Table1[[#This Row],[Profit]]/Table1[[#This Row],[Sales]]</f>
        <v>-6.0910382115495296E-3</v>
      </c>
      <c r="Q246" t="s">
        <v>33</v>
      </c>
      <c r="R246" t="s">
        <v>136</v>
      </c>
      <c r="S246" t="s">
        <v>244</v>
      </c>
      <c r="T246" t="s">
        <v>632</v>
      </c>
      <c r="U246">
        <v>37922</v>
      </c>
      <c r="V246">
        <v>42024</v>
      </c>
      <c r="W246" t="str">
        <f>TEXT(Table1[[#This Row],[Order Date]],"mmmm")</f>
        <v>January</v>
      </c>
      <c r="X246" t="str">
        <f>TEXT(Table1[[#This Row],[Order Date]],"yyyy")</f>
        <v>2015</v>
      </c>
      <c r="Y246">
        <v>42026</v>
      </c>
      <c r="Z246">
        <v>-11.536000000000001</v>
      </c>
      <c r="AA246">
        <v>1</v>
      </c>
      <c r="AB246">
        <v>1893.93</v>
      </c>
      <c r="AC246">
        <v>91127</v>
      </c>
      <c r="AD246" t="e">
        <f>IF(COUNTIF(#REF!,Orders!AC281)&gt;0,"Returned","Not Returned")</f>
        <v>#REF!</v>
      </c>
      <c r="AE246" t="str">
        <f>TEXT(Table1[[#This Row],[Order Date]],"mmmm-yyy")</f>
        <v>January-2015</v>
      </c>
    </row>
    <row r="247" spans="1:31" ht="12.75" customHeight="1" x14ac:dyDescent="0.3">
      <c r="A247">
        <v>25806</v>
      </c>
      <c r="B247" t="s">
        <v>37</v>
      </c>
      <c r="C247">
        <v>0.02</v>
      </c>
      <c r="D247">
        <v>7.1</v>
      </c>
      <c r="E247">
        <v>6.05</v>
      </c>
      <c r="F247">
        <v>549</v>
      </c>
      <c r="G247" t="str">
        <f>IF(COUNTIF(Table1[Customer ID],Table1[[#This Row],[Customer ID]])&gt;1,"Repeat Customer","One-Time Customer")</f>
        <v>One-Time Customer</v>
      </c>
      <c r="H247" t="s">
        <v>650</v>
      </c>
      <c r="I247" t="s">
        <v>49</v>
      </c>
      <c r="J247" t="s">
        <v>28</v>
      </c>
      <c r="K247" t="s">
        <v>29</v>
      </c>
      <c r="L247" t="s">
        <v>109</v>
      </c>
      <c r="M247" t="s">
        <v>59</v>
      </c>
      <c r="N247" t="s">
        <v>651</v>
      </c>
      <c r="O247">
        <v>0.39</v>
      </c>
      <c r="P247">
        <f>Table1[[#This Row],[Profit]]/Table1[[#This Row],[Sales]]</f>
        <v>-1.0008745476477685</v>
      </c>
      <c r="Q247" t="s">
        <v>33</v>
      </c>
      <c r="R247" t="s">
        <v>34</v>
      </c>
      <c r="S247" t="s">
        <v>366</v>
      </c>
      <c r="T247" t="s">
        <v>652</v>
      </c>
      <c r="U247">
        <v>88201</v>
      </c>
      <c r="V247">
        <v>42024</v>
      </c>
      <c r="W247" t="str">
        <f>TEXT(Table1[[#This Row],[Order Date]],"mmmm")</f>
        <v>January</v>
      </c>
      <c r="X247" t="str">
        <f>TEXT(Table1[[#This Row],[Order Date]],"yyyy")</f>
        <v>2015</v>
      </c>
      <c r="Y247">
        <v>42024</v>
      </c>
      <c r="Z247">
        <v>-66.378</v>
      </c>
      <c r="AA247">
        <v>9</v>
      </c>
      <c r="AB247">
        <v>66.319999999999993</v>
      </c>
      <c r="AC247">
        <v>90908</v>
      </c>
      <c r="AD247" t="e">
        <f>IF(COUNTIF(#REF!,Orders!AC290)&gt;0,"Returned","Not Returned")</f>
        <v>#REF!</v>
      </c>
      <c r="AE247" t="str">
        <f>TEXT(Table1[[#This Row],[Order Date]],"mmmm-yyy")</f>
        <v>January-2015</v>
      </c>
    </row>
    <row r="248" spans="1:31" ht="12.75" customHeight="1" x14ac:dyDescent="0.3">
      <c r="A248">
        <v>25807</v>
      </c>
      <c r="B248" t="s">
        <v>37</v>
      </c>
      <c r="C248">
        <v>0.05</v>
      </c>
      <c r="D248">
        <v>6.28</v>
      </c>
      <c r="E248">
        <v>5.36</v>
      </c>
      <c r="F248">
        <v>2464</v>
      </c>
      <c r="G248" t="str">
        <f>IF(COUNTIF(Table1[Customer ID],Table1[[#This Row],[Customer ID]])&gt;1,"Repeat Customer","One-Time Customer")</f>
        <v>Repeat Customer</v>
      </c>
      <c r="H248" t="s">
        <v>2315</v>
      </c>
      <c r="I248" t="s">
        <v>49</v>
      </c>
      <c r="J248" t="s">
        <v>114</v>
      </c>
      <c r="K248" t="s">
        <v>29</v>
      </c>
      <c r="L248" t="s">
        <v>109</v>
      </c>
      <c r="M248" t="s">
        <v>59</v>
      </c>
      <c r="N248" t="s">
        <v>2318</v>
      </c>
      <c r="O248">
        <v>0.4</v>
      </c>
      <c r="P248">
        <f>Table1[[#This Row],[Profit]]/Table1[[#This Row],[Sales]]</f>
        <v>3.3596214511041014E-2</v>
      </c>
      <c r="Q248" t="s">
        <v>33</v>
      </c>
      <c r="R248" t="s">
        <v>136</v>
      </c>
      <c r="S248" t="s">
        <v>171</v>
      </c>
      <c r="T248" t="s">
        <v>2316</v>
      </c>
      <c r="U248">
        <v>71111</v>
      </c>
      <c r="V248">
        <v>42024</v>
      </c>
      <c r="W248" t="str">
        <f>TEXT(Table1[[#This Row],[Order Date]],"mmmm")</f>
        <v>January</v>
      </c>
      <c r="X248" t="str">
        <f>TEXT(Table1[[#This Row],[Order Date]],"yyyy")</f>
        <v>2015</v>
      </c>
      <c r="Y248">
        <v>42027</v>
      </c>
      <c r="Z248">
        <v>1.278</v>
      </c>
      <c r="AA248">
        <v>6</v>
      </c>
      <c r="AB248">
        <v>38.04</v>
      </c>
      <c r="AC248">
        <v>88714</v>
      </c>
      <c r="AD248" t="e">
        <f>IF(COUNTIF(#REF!,Orders!AC1379)&gt;0,"Returned","Not Returned")</f>
        <v>#REF!</v>
      </c>
      <c r="AE248" t="str">
        <f>TEXT(Table1[[#This Row],[Order Date]],"mmmm-yyy")</f>
        <v>January-2015</v>
      </c>
    </row>
    <row r="249" spans="1:31" ht="12.75" customHeight="1" x14ac:dyDescent="0.3">
      <c r="A249">
        <v>25808</v>
      </c>
      <c r="B249" t="s">
        <v>37</v>
      </c>
      <c r="C249">
        <v>0.04</v>
      </c>
      <c r="D249">
        <v>3.08</v>
      </c>
      <c r="E249">
        <v>0.99</v>
      </c>
      <c r="F249">
        <v>2464</v>
      </c>
      <c r="G249" t="str">
        <f>IF(COUNTIF(Table1[Customer ID],Table1[[#This Row],[Customer ID]])&gt;1,"Repeat Customer","One-Time Customer")</f>
        <v>Repeat Customer</v>
      </c>
      <c r="H249" t="s">
        <v>2315</v>
      </c>
      <c r="I249" t="s">
        <v>49</v>
      </c>
      <c r="J249" t="s">
        <v>114</v>
      </c>
      <c r="K249" t="s">
        <v>29</v>
      </c>
      <c r="L249" t="s">
        <v>134</v>
      </c>
      <c r="M249" t="s">
        <v>59</v>
      </c>
      <c r="N249" t="s">
        <v>1994</v>
      </c>
      <c r="O249">
        <v>0.37</v>
      </c>
      <c r="P249">
        <f>Table1[[#This Row],[Profit]]/Table1[[#This Row],[Sales]]</f>
        <v>9.9762520573712656</v>
      </c>
      <c r="Q249" t="s">
        <v>33</v>
      </c>
      <c r="R249" t="s">
        <v>136</v>
      </c>
      <c r="S249" t="s">
        <v>171</v>
      </c>
      <c r="T249" t="s">
        <v>2316</v>
      </c>
      <c r="U249">
        <v>71111</v>
      </c>
      <c r="V249">
        <v>42024</v>
      </c>
      <c r="W249" t="str">
        <f>TEXT(Table1[[#This Row],[Order Date]],"mmmm")</f>
        <v>January</v>
      </c>
      <c r="X249" t="str">
        <f>TEXT(Table1[[#This Row],[Order Date]],"yyyy")</f>
        <v>2015</v>
      </c>
      <c r="Y249">
        <v>42025</v>
      </c>
      <c r="Z249">
        <v>424.28999999999996</v>
      </c>
      <c r="AA249">
        <v>14</v>
      </c>
      <c r="AB249">
        <v>42.53</v>
      </c>
      <c r="AC249">
        <v>88714</v>
      </c>
      <c r="AD249" t="e">
        <f>IF(COUNTIF(#REF!,Orders!AC1380)&gt;0,"Returned","Not Returned")</f>
        <v>#REF!</v>
      </c>
      <c r="AE249" t="str">
        <f>TEXT(Table1[[#This Row],[Order Date]],"mmmm-yyy")</f>
        <v>January-2015</v>
      </c>
    </row>
    <row r="250" spans="1:31" ht="12.75" customHeight="1" x14ac:dyDescent="0.3">
      <c r="A250">
        <v>23392</v>
      </c>
      <c r="B250" t="s">
        <v>47</v>
      </c>
      <c r="C250">
        <v>0.02</v>
      </c>
      <c r="D250">
        <v>60.22</v>
      </c>
      <c r="E250">
        <v>3.5</v>
      </c>
      <c r="F250">
        <v>3155</v>
      </c>
      <c r="G250" t="str">
        <f>IF(COUNTIF(Table1[Customer ID],Table1[[#This Row],[Customer ID]])&gt;1,"Repeat Customer","One-Time Customer")</f>
        <v>Repeat Customer</v>
      </c>
      <c r="H250" t="s">
        <v>2850</v>
      </c>
      <c r="I250" t="s">
        <v>49</v>
      </c>
      <c r="J250" t="s">
        <v>28</v>
      </c>
      <c r="K250" t="s">
        <v>29</v>
      </c>
      <c r="L250" t="s">
        <v>257</v>
      </c>
      <c r="M250" t="s">
        <v>59</v>
      </c>
      <c r="N250" t="s">
        <v>2851</v>
      </c>
      <c r="O250">
        <v>0.56999999999999995</v>
      </c>
      <c r="P250">
        <f>Table1[[#This Row],[Profit]]/Table1[[#This Row],[Sales]]</f>
        <v>-0.35793340224453629</v>
      </c>
      <c r="Q250" t="s">
        <v>33</v>
      </c>
      <c r="R250" t="s">
        <v>136</v>
      </c>
      <c r="S250" t="s">
        <v>362</v>
      </c>
      <c r="T250" t="s">
        <v>433</v>
      </c>
      <c r="U250">
        <v>32771</v>
      </c>
      <c r="V250">
        <v>42024</v>
      </c>
      <c r="W250" t="str">
        <f>TEXT(Table1[[#This Row],[Order Date]],"mmmm")</f>
        <v>January</v>
      </c>
      <c r="X250" t="str">
        <f>TEXT(Table1[[#This Row],[Order Date]],"yyyy")</f>
        <v>2015</v>
      </c>
      <c r="Y250">
        <v>42025</v>
      </c>
      <c r="Z250">
        <v>-193.91399999999999</v>
      </c>
      <c r="AA250">
        <v>9</v>
      </c>
      <c r="AB250">
        <v>541.76</v>
      </c>
      <c r="AC250">
        <v>86898</v>
      </c>
      <c r="AD250" t="e">
        <f>IF(COUNTIF(#REF!,Orders!AC1811)&gt;0,"Returned","Not Returned")</f>
        <v>#REF!</v>
      </c>
      <c r="AE250" t="str">
        <f>TEXT(Table1[[#This Row],[Order Date]],"mmmm-yyy")</f>
        <v>January-2015</v>
      </c>
    </row>
    <row r="251" spans="1:31" ht="12.75" customHeight="1" x14ac:dyDescent="0.3">
      <c r="A251">
        <v>22370</v>
      </c>
      <c r="B251" t="s">
        <v>25</v>
      </c>
      <c r="C251">
        <v>0.05</v>
      </c>
      <c r="D251">
        <v>31.76</v>
      </c>
      <c r="E251">
        <v>45.51</v>
      </c>
      <c r="F251">
        <v>263</v>
      </c>
      <c r="G251" t="str">
        <f>IF(COUNTIF(Table1[Customer ID],Table1[[#This Row],[Customer ID]])&gt;1,"Repeat Customer","One-Time Customer")</f>
        <v>One-Time Customer</v>
      </c>
      <c r="H251" t="s">
        <v>368</v>
      </c>
      <c r="I251" t="s">
        <v>39</v>
      </c>
      <c r="J251" t="s">
        <v>58</v>
      </c>
      <c r="K251" t="s">
        <v>41</v>
      </c>
      <c r="L251" t="s">
        <v>152</v>
      </c>
      <c r="M251" t="s">
        <v>121</v>
      </c>
      <c r="N251" t="s">
        <v>369</v>
      </c>
      <c r="O251">
        <v>0.65</v>
      </c>
      <c r="P251">
        <f>Table1[[#This Row],[Profit]]/Table1[[#This Row],[Sales]]</f>
        <v>-7.1564240520470532</v>
      </c>
      <c r="Q251" t="s">
        <v>33</v>
      </c>
      <c r="R251" t="s">
        <v>53</v>
      </c>
      <c r="S251" t="s">
        <v>154</v>
      </c>
      <c r="T251" t="s">
        <v>370</v>
      </c>
      <c r="U251">
        <v>44106</v>
      </c>
      <c r="V251">
        <v>42025</v>
      </c>
      <c r="W251" t="str">
        <f>TEXT(Table1[[#This Row],[Order Date]],"mmmm")</f>
        <v>January</v>
      </c>
      <c r="X251" t="str">
        <f>TEXT(Table1[[#This Row],[Order Date]],"yyyy")</f>
        <v>2015</v>
      </c>
      <c r="Y251">
        <v>42027</v>
      </c>
      <c r="Z251">
        <v>-2177.9860960000001</v>
      </c>
      <c r="AA251">
        <v>9</v>
      </c>
      <c r="AB251">
        <v>304.33999999999997</v>
      </c>
      <c r="AC251">
        <v>86297</v>
      </c>
      <c r="AD251" t="e">
        <f>IF(COUNTIF(#REF!,Orders!AC148)&gt;0,"Returned","Not Returned")</f>
        <v>#REF!</v>
      </c>
      <c r="AE251" t="str">
        <f>TEXT(Table1[[#This Row],[Order Date]],"mmmm-yyy")</f>
        <v>January-2015</v>
      </c>
    </row>
    <row r="252" spans="1:31" ht="12.75" customHeight="1" x14ac:dyDescent="0.3">
      <c r="A252">
        <v>24180</v>
      </c>
      <c r="B252" t="s">
        <v>37</v>
      </c>
      <c r="C252">
        <v>0.04</v>
      </c>
      <c r="D252">
        <v>15.51</v>
      </c>
      <c r="E252">
        <v>17.78</v>
      </c>
      <c r="F252">
        <v>584</v>
      </c>
      <c r="G252" t="str">
        <f>IF(COUNTIF(Table1[Customer ID],Table1[[#This Row],[Customer ID]])&gt;1,"Repeat Customer","One-Time Customer")</f>
        <v>One-Time Customer</v>
      </c>
      <c r="H252" t="s">
        <v>690</v>
      </c>
      <c r="I252" t="s">
        <v>49</v>
      </c>
      <c r="J252" t="s">
        <v>28</v>
      </c>
      <c r="K252" t="s">
        <v>29</v>
      </c>
      <c r="L252" t="s">
        <v>141</v>
      </c>
      <c r="M252" t="s">
        <v>59</v>
      </c>
      <c r="N252" t="s">
        <v>691</v>
      </c>
      <c r="O252">
        <v>0.59</v>
      </c>
      <c r="P252">
        <f>Table1[[#This Row],[Profit]]/Table1[[#This Row],[Sales]]</f>
        <v>-2.2767467715727361</v>
      </c>
      <c r="Q252" t="s">
        <v>33</v>
      </c>
      <c r="R252" t="s">
        <v>53</v>
      </c>
      <c r="S252" t="s">
        <v>193</v>
      </c>
      <c r="T252" t="s">
        <v>692</v>
      </c>
      <c r="U252">
        <v>1801</v>
      </c>
      <c r="V252">
        <v>42025</v>
      </c>
      <c r="W252" t="str">
        <f>TEXT(Table1[[#This Row],[Order Date]],"mmmm")</f>
        <v>January</v>
      </c>
      <c r="X252" t="str">
        <f>TEXT(Table1[[#This Row],[Order Date]],"yyyy")</f>
        <v>2015</v>
      </c>
      <c r="Y252">
        <v>42027</v>
      </c>
      <c r="Z252">
        <v>-266.22000000000003</v>
      </c>
      <c r="AA252">
        <v>7</v>
      </c>
      <c r="AB252">
        <v>116.93</v>
      </c>
      <c r="AC252">
        <v>88646</v>
      </c>
      <c r="AD252" t="e">
        <f>IF(COUNTIF(#REF!,Orders!AC315)&gt;0,"Returned","Not Returned")</f>
        <v>#REF!</v>
      </c>
      <c r="AE252" t="str">
        <f>TEXT(Table1[[#This Row],[Order Date]],"mmmm-yyy")</f>
        <v>January-2015</v>
      </c>
    </row>
    <row r="253" spans="1:31" ht="12.75" customHeight="1" x14ac:dyDescent="0.3">
      <c r="A253">
        <v>6080</v>
      </c>
      <c r="B253" t="s">
        <v>56</v>
      </c>
      <c r="C253">
        <v>0.04</v>
      </c>
      <c r="D253">
        <v>30.73</v>
      </c>
      <c r="E253">
        <v>4</v>
      </c>
      <c r="F253">
        <v>1402</v>
      </c>
      <c r="G253" t="str">
        <f>IF(COUNTIF(Table1[Customer ID],Table1[[#This Row],[Customer ID]])&gt;1,"Repeat Customer","One-Time Customer")</f>
        <v>Repeat Customer</v>
      </c>
      <c r="H253" t="s">
        <v>1462</v>
      </c>
      <c r="I253" t="s">
        <v>49</v>
      </c>
      <c r="J253" t="s">
        <v>40</v>
      </c>
      <c r="K253" t="s">
        <v>77</v>
      </c>
      <c r="L253" t="s">
        <v>180</v>
      </c>
      <c r="M253" t="s">
        <v>59</v>
      </c>
      <c r="N253" t="s">
        <v>288</v>
      </c>
      <c r="O253">
        <v>0.75</v>
      </c>
      <c r="P253">
        <f>Table1[[#This Row],[Profit]]/Table1[[#This Row],[Sales]]</f>
        <v>-1.4632189409081951E-2</v>
      </c>
      <c r="Q253" t="s">
        <v>33</v>
      </c>
      <c r="R253" t="s">
        <v>61</v>
      </c>
      <c r="S253" t="s">
        <v>178</v>
      </c>
      <c r="T253" t="s">
        <v>179</v>
      </c>
      <c r="U253">
        <v>60653</v>
      </c>
      <c r="V253">
        <v>42025</v>
      </c>
      <c r="W253" t="str">
        <f>TEXT(Table1[[#This Row],[Order Date]],"mmmm")</f>
        <v>January</v>
      </c>
      <c r="X253" t="str">
        <f>TEXT(Table1[[#This Row],[Order Date]],"yyyy")</f>
        <v>2015</v>
      </c>
      <c r="Y253">
        <v>42026</v>
      </c>
      <c r="Z253">
        <v>-20.79</v>
      </c>
      <c r="AA253">
        <v>48</v>
      </c>
      <c r="AB253">
        <v>1420.84</v>
      </c>
      <c r="AC253">
        <v>43079</v>
      </c>
      <c r="AD253" t="e">
        <f>IF(COUNTIF(#REF!,Orders!AC795)&gt;0,"Returned","Not Returned")</f>
        <v>#REF!</v>
      </c>
      <c r="AE253" t="str">
        <f>TEXT(Table1[[#This Row],[Order Date]],"mmmm-yyy")</f>
        <v>January-2015</v>
      </c>
    </row>
    <row r="254" spans="1:31" ht="12.75" customHeight="1" x14ac:dyDescent="0.3">
      <c r="A254">
        <v>24080</v>
      </c>
      <c r="B254" t="s">
        <v>56</v>
      </c>
      <c r="C254">
        <v>0.04</v>
      </c>
      <c r="D254">
        <v>30.73</v>
      </c>
      <c r="E254">
        <v>4</v>
      </c>
      <c r="F254">
        <v>1405</v>
      </c>
      <c r="G254" t="str">
        <f>IF(COUNTIF(Table1[Customer ID],Table1[[#This Row],[Customer ID]])&gt;1,"Repeat Customer","One-Time Customer")</f>
        <v>Repeat Customer</v>
      </c>
      <c r="H254" t="s">
        <v>1463</v>
      </c>
      <c r="I254" t="s">
        <v>49</v>
      </c>
      <c r="J254" t="s">
        <v>40</v>
      </c>
      <c r="K254" t="s">
        <v>77</v>
      </c>
      <c r="L254" t="s">
        <v>180</v>
      </c>
      <c r="M254" t="s">
        <v>59</v>
      </c>
      <c r="N254" t="s">
        <v>288</v>
      </c>
      <c r="O254">
        <v>0.75</v>
      </c>
      <c r="P254">
        <f>Table1[[#This Row],[Profit]]/Table1[[#This Row],[Sales]]</f>
        <v>-5.8528757636327804E-2</v>
      </c>
      <c r="Q254" t="s">
        <v>33</v>
      </c>
      <c r="R254" t="s">
        <v>61</v>
      </c>
      <c r="S254" t="s">
        <v>300</v>
      </c>
      <c r="T254" t="s">
        <v>1464</v>
      </c>
      <c r="U254">
        <v>49017</v>
      </c>
      <c r="V254">
        <v>42025</v>
      </c>
      <c r="W254" t="str">
        <f>TEXT(Table1[[#This Row],[Order Date]],"mmmm")</f>
        <v>January</v>
      </c>
      <c r="X254" t="str">
        <f>TEXT(Table1[[#This Row],[Order Date]],"yyyy")</f>
        <v>2015</v>
      </c>
      <c r="Y254">
        <v>42026</v>
      </c>
      <c r="Z254">
        <v>-20.79</v>
      </c>
      <c r="AA254">
        <v>12</v>
      </c>
      <c r="AB254">
        <v>355.21</v>
      </c>
      <c r="AC254">
        <v>86145</v>
      </c>
      <c r="AD254" t="e">
        <f>IF(COUNTIF(#REF!,Orders!AC797)&gt;0,"Returned","Not Returned")</f>
        <v>#REF!</v>
      </c>
      <c r="AE254" t="str">
        <f>TEXT(Table1[[#This Row],[Order Date]],"mmmm-yyy")</f>
        <v>January-2015</v>
      </c>
    </row>
    <row r="255" spans="1:31" ht="12.75" customHeight="1" x14ac:dyDescent="0.3">
      <c r="A255">
        <v>24937</v>
      </c>
      <c r="B255" t="s">
        <v>47</v>
      </c>
      <c r="C255">
        <v>0.04</v>
      </c>
      <c r="D255">
        <v>9.7799999999999994</v>
      </c>
      <c r="E255">
        <v>1.99</v>
      </c>
      <c r="F255">
        <v>1473</v>
      </c>
      <c r="G255" t="str">
        <f>IF(COUNTIF(Table1[Customer ID],Table1[[#This Row],[Customer ID]])&gt;1,"Repeat Customer","One-Time Customer")</f>
        <v>One-Time Customer</v>
      </c>
      <c r="H255" t="s">
        <v>1515</v>
      </c>
      <c r="I255" t="s">
        <v>27</v>
      </c>
      <c r="J255" t="s">
        <v>40</v>
      </c>
      <c r="K255" t="s">
        <v>77</v>
      </c>
      <c r="L255" t="s">
        <v>180</v>
      </c>
      <c r="M255" t="s">
        <v>51</v>
      </c>
      <c r="N255" t="s">
        <v>1516</v>
      </c>
      <c r="O255">
        <v>0.43</v>
      </c>
      <c r="P255">
        <f>Table1[[#This Row],[Profit]]/Table1[[#This Row],[Sales]]</f>
        <v>0.69</v>
      </c>
      <c r="Q255" t="s">
        <v>33</v>
      </c>
      <c r="R255" t="s">
        <v>53</v>
      </c>
      <c r="S255" t="s">
        <v>154</v>
      </c>
      <c r="T255" t="s">
        <v>1517</v>
      </c>
      <c r="U255">
        <v>44691</v>
      </c>
      <c r="V255">
        <v>42025</v>
      </c>
      <c r="W255" t="str">
        <f>TEXT(Table1[[#This Row],[Order Date]],"mmmm")</f>
        <v>January</v>
      </c>
      <c r="X255" t="str">
        <f>TEXT(Table1[[#This Row],[Order Date]],"yyyy")</f>
        <v>2015</v>
      </c>
      <c r="Y255">
        <v>42026</v>
      </c>
      <c r="Z255">
        <v>61.292699999999996</v>
      </c>
      <c r="AA255">
        <v>9</v>
      </c>
      <c r="AB255">
        <v>88.83</v>
      </c>
      <c r="AC255">
        <v>87076</v>
      </c>
      <c r="AD255" t="e">
        <f>IF(COUNTIF(#REF!,Orders!AC832)&gt;0,"Returned","Not Returned")</f>
        <v>#REF!</v>
      </c>
      <c r="AE255" t="str">
        <f>TEXT(Table1[[#This Row],[Order Date]],"mmmm-yyy")</f>
        <v>January-2015</v>
      </c>
    </row>
    <row r="256" spans="1:31" ht="12.75" customHeight="1" x14ac:dyDescent="0.3">
      <c r="A256">
        <v>23822</v>
      </c>
      <c r="B256" t="s">
        <v>37</v>
      </c>
      <c r="C256">
        <v>0.01</v>
      </c>
      <c r="D256">
        <v>14.28</v>
      </c>
      <c r="E256">
        <v>2.99</v>
      </c>
      <c r="F256">
        <v>1709</v>
      </c>
      <c r="G256" t="str">
        <f>IF(COUNTIF(Table1[Customer ID],Table1[[#This Row],[Customer ID]])&gt;1,"Repeat Customer","One-Time Customer")</f>
        <v>Repeat Customer</v>
      </c>
      <c r="H256" t="s">
        <v>1712</v>
      </c>
      <c r="I256" t="s">
        <v>49</v>
      </c>
      <c r="J256" t="s">
        <v>114</v>
      </c>
      <c r="K256" t="s">
        <v>29</v>
      </c>
      <c r="L256" t="s">
        <v>109</v>
      </c>
      <c r="M256" t="s">
        <v>59</v>
      </c>
      <c r="N256" t="s">
        <v>1713</v>
      </c>
      <c r="O256">
        <v>0.39</v>
      </c>
      <c r="P256">
        <f>Table1[[#This Row],[Profit]]/Table1[[#This Row],[Sales]]</f>
        <v>0.68999671484888314</v>
      </c>
      <c r="Q256" t="s">
        <v>33</v>
      </c>
      <c r="R256" t="s">
        <v>53</v>
      </c>
      <c r="S256" t="s">
        <v>234</v>
      </c>
      <c r="T256" t="s">
        <v>1714</v>
      </c>
      <c r="U256">
        <v>19464</v>
      </c>
      <c r="V256">
        <v>42025</v>
      </c>
      <c r="W256" t="str">
        <f>TEXT(Table1[[#This Row],[Order Date]],"mmmm")</f>
        <v>January</v>
      </c>
      <c r="X256" t="str">
        <f>TEXT(Table1[[#This Row],[Order Date]],"yyyy")</f>
        <v>2015</v>
      </c>
      <c r="Y256">
        <v>42026</v>
      </c>
      <c r="Z256">
        <v>21.003500000000003</v>
      </c>
      <c r="AA256">
        <v>2</v>
      </c>
      <c r="AB256">
        <v>30.44</v>
      </c>
      <c r="AC256">
        <v>88782</v>
      </c>
      <c r="AD256" t="e">
        <f>IF(COUNTIF(#REF!,Orders!AC952)&gt;0,"Returned","Not Returned")</f>
        <v>#REF!</v>
      </c>
      <c r="AE256" t="str">
        <f>TEXT(Table1[[#This Row],[Order Date]],"mmmm-yyy")</f>
        <v>January-2015</v>
      </c>
    </row>
    <row r="257" spans="1:31" ht="12.75" customHeight="1" x14ac:dyDescent="0.3">
      <c r="A257">
        <v>24872</v>
      </c>
      <c r="B257" t="s">
        <v>37</v>
      </c>
      <c r="C257">
        <v>0.1</v>
      </c>
      <c r="D257">
        <v>14.98</v>
      </c>
      <c r="E257">
        <v>7.69</v>
      </c>
      <c r="F257">
        <v>1727</v>
      </c>
      <c r="G257" t="str">
        <f>IF(COUNTIF(Table1[Customer ID],Table1[[#This Row],[Customer ID]])&gt;1,"Repeat Customer","One-Time Customer")</f>
        <v>One-Time Customer</v>
      </c>
      <c r="H257" t="s">
        <v>1735</v>
      </c>
      <c r="I257" t="s">
        <v>27</v>
      </c>
      <c r="J257" t="s">
        <v>58</v>
      </c>
      <c r="K257" t="s">
        <v>29</v>
      </c>
      <c r="L257" t="s">
        <v>141</v>
      </c>
      <c r="M257" t="s">
        <v>59</v>
      </c>
      <c r="N257" t="s">
        <v>1736</v>
      </c>
      <c r="O257">
        <v>0.56999999999999995</v>
      </c>
      <c r="P257">
        <f>Table1[[#This Row],[Profit]]/Table1[[#This Row],[Sales]]</f>
        <v>-0.66980228203118197</v>
      </c>
      <c r="Q257" t="s">
        <v>33</v>
      </c>
      <c r="R257" t="s">
        <v>53</v>
      </c>
      <c r="S257" t="s">
        <v>154</v>
      </c>
      <c r="T257" t="s">
        <v>1737</v>
      </c>
      <c r="U257">
        <v>44240</v>
      </c>
      <c r="V257">
        <v>42025</v>
      </c>
      <c r="W257" t="str">
        <f>TEXT(Table1[[#This Row],[Order Date]],"mmmm")</f>
        <v>January</v>
      </c>
      <c r="X257" t="str">
        <f>TEXT(Table1[[#This Row],[Order Date]],"yyyy")</f>
        <v>2015</v>
      </c>
      <c r="Y257">
        <v>42027</v>
      </c>
      <c r="Z257">
        <v>-76.900000000000006</v>
      </c>
      <c r="AA257">
        <v>8</v>
      </c>
      <c r="AB257">
        <v>114.81</v>
      </c>
      <c r="AC257">
        <v>87194</v>
      </c>
      <c r="AD257" t="e">
        <f>IF(COUNTIF(#REF!,Orders!AC965)&gt;0,"Returned","Not Returned")</f>
        <v>#REF!</v>
      </c>
      <c r="AE257" t="str">
        <f>TEXT(Table1[[#This Row],[Order Date]],"mmmm-yyy")</f>
        <v>January-2015</v>
      </c>
    </row>
    <row r="258" spans="1:31" ht="12.75" customHeight="1" x14ac:dyDescent="0.3">
      <c r="A258">
        <v>23966</v>
      </c>
      <c r="B258" t="s">
        <v>47</v>
      </c>
      <c r="C258">
        <v>0.04</v>
      </c>
      <c r="D258">
        <v>205.99</v>
      </c>
      <c r="E258">
        <v>8.99</v>
      </c>
      <c r="F258">
        <v>1788</v>
      </c>
      <c r="G258" t="str">
        <f>IF(COUNTIF(Table1[Customer ID],Table1[[#This Row],[Customer ID]])&gt;1,"Repeat Customer","One-Time Customer")</f>
        <v>One-Time Customer</v>
      </c>
      <c r="H258" t="s">
        <v>1795</v>
      </c>
      <c r="I258" t="s">
        <v>49</v>
      </c>
      <c r="J258" t="s">
        <v>114</v>
      </c>
      <c r="K258" t="s">
        <v>77</v>
      </c>
      <c r="L258" t="s">
        <v>78</v>
      </c>
      <c r="M258" t="s">
        <v>59</v>
      </c>
      <c r="N258" t="s">
        <v>107</v>
      </c>
      <c r="O258">
        <v>0.56000000000000005</v>
      </c>
      <c r="P258">
        <f>Table1[[#This Row],[Profit]]/Table1[[#This Row],[Sales]]</f>
        <v>0.95285613715010964</v>
      </c>
      <c r="Q258" t="s">
        <v>33</v>
      </c>
      <c r="R258" t="s">
        <v>136</v>
      </c>
      <c r="S258" t="s">
        <v>387</v>
      </c>
      <c r="T258" t="s">
        <v>1658</v>
      </c>
      <c r="U258">
        <v>30188</v>
      </c>
      <c r="V258">
        <v>42025</v>
      </c>
      <c r="W258" t="str">
        <f>TEXT(Table1[[#This Row],[Order Date]],"mmmm")</f>
        <v>January</v>
      </c>
      <c r="X258" t="str">
        <f>TEXT(Table1[[#This Row],[Order Date]],"yyyy")</f>
        <v>2015</v>
      </c>
      <c r="Y258">
        <v>42026</v>
      </c>
      <c r="Z258">
        <v>960.98400000000004</v>
      </c>
      <c r="AA258">
        <v>6</v>
      </c>
      <c r="AB258">
        <v>1008.53</v>
      </c>
      <c r="AC258">
        <v>88256</v>
      </c>
      <c r="AD258" t="e">
        <f>IF(COUNTIF(#REF!,Orders!AC1007)&gt;0,"Returned","Not Returned")</f>
        <v>#REF!</v>
      </c>
      <c r="AE258" t="str">
        <f>TEXT(Table1[[#This Row],[Order Date]],"mmmm-yyy")</f>
        <v>January-2015</v>
      </c>
    </row>
    <row r="259" spans="1:31" ht="12.75" customHeight="1" x14ac:dyDescent="0.3">
      <c r="A259">
        <v>22686</v>
      </c>
      <c r="B259" t="s">
        <v>37</v>
      </c>
      <c r="C259">
        <v>0.1</v>
      </c>
      <c r="D259">
        <v>1889.99</v>
      </c>
      <c r="E259">
        <v>19.989999999999998</v>
      </c>
      <c r="F259">
        <v>1928</v>
      </c>
      <c r="G259" t="str">
        <f>IF(COUNTIF(Table1[Customer ID],Table1[[#This Row],[Customer ID]])&gt;1,"Repeat Customer","One-Time Customer")</f>
        <v>One-Time Customer</v>
      </c>
      <c r="H259" t="s">
        <v>1880</v>
      </c>
      <c r="I259" t="s">
        <v>49</v>
      </c>
      <c r="J259" t="s">
        <v>40</v>
      </c>
      <c r="K259" t="s">
        <v>29</v>
      </c>
      <c r="L259" t="s">
        <v>109</v>
      </c>
      <c r="M259" t="s">
        <v>59</v>
      </c>
      <c r="N259" t="s">
        <v>1881</v>
      </c>
      <c r="O259">
        <v>0.36</v>
      </c>
      <c r="P259">
        <f>Table1[[#This Row],[Profit]]/Table1[[#This Row],[Sales]]</f>
        <v>-2.3821414973908758E-2</v>
      </c>
      <c r="Q259" t="s">
        <v>33</v>
      </c>
      <c r="R259" t="s">
        <v>136</v>
      </c>
      <c r="S259" t="s">
        <v>932</v>
      </c>
      <c r="T259" t="s">
        <v>1882</v>
      </c>
      <c r="U259">
        <v>29651</v>
      </c>
      <c r="V259">
        <v>42025</v>
      </c>
      <c r="W259" t="str">
        <f>TEXT(Table1[[#This Row],[Order Date]],"mmmm")</f>
        <v>January</v>
      </c>
      <c r="X259" t="str">
        <f>TEXT(Table1[[#This Row],[Order Date]],"yyyy")</f>
        <v>2015</v>
      </c>
      <c r="Y259">
        <v>42025</v>
      </c>
      <c r="Z259">
        <v>-42.545999999999999</v>
      </c>
      <c r="AA259">
        <v>1</v>
      </c>
      <c r="AB259">
        <v>1786.04</v>
      </c>
      <c r="AC259">
        <v>88580</v>
      </c>
      <c r="AD259" t="e">
        <f>IF(COUNTIF(#REF!,Orders!AC1064)&gt;0,"Returned","Not Returned")</f>
        <v>#REF!</v>
      </c>
      <c r="AE259" t="str">
        <f>TEXT(Table1[[#This Row],[Order Date]],"mmmm-yyy")</f>
        <v>January-2015</v>
      </c>
    </row>
    <row r="260" spans="1:31" ht="12.75" customHeight="1" x14ac:dyDescent="0.3">
      <c r="A260">
        <v>22600</v>
      </c>
      <c r="B260" t="s">
        <v>37</v>
      </c>
      <c r="C260">
        <v>0.04</v>
      </c>
      <c r="D260">
        <v>355.98</v>
      </c>
      <c r="E260">
        <v>58.92</v>
      </c>
      <c r="F260">
        <v>1989</v>
      </c>
      <c r="G260" t="str">
        <f>IF(COUNTIF(Table1[Customer ID],Table1[[#This Row],[Customer ID]])&gt;1,"Repeat Customer","One-Time Customer")</f>
        <v>Repeat Customer</v>
      </c>
      <c r="H260" t="s">
        <v>1932</v>
      </c>
      <c r="I260" t="s">
        <v>39</v>
      </c>
      <c r="J260" t="s">
        <v>40</v>
      </c>
      <c r="K260" t="s">
        <v>41</v>
      </c>
      <c r="L260" t="s">
        <v>42</v>
      </c>
      <c r="M260" t="s">
        <v>43</v>
      </c>
      <c r="N260" t="s">
        <v>1294</v>
      </c>
      <c r="O260">
        <v>0.64</v>
      </c>
      <c r="P260">
        <f>Table1[[#This Row],[Profit]]/Table1[[#This Row],[Sales]]</f>
        <v>0.3212745750870567</v>
      </c>
      <c r="Q260" t="s">
        <v>33</v>
      </c>
      <c r="R260" t="s">
        <v>34</v>
      </c>
      <c r="S260" t="s">
        <v>212</v>
      </c>
      <c r="T260" t="s">
        <v>1933</v>
      </c>
      <c r="U260">
        <v>84117</v>
      </c>
      <c r="V260">
        <v>42025</v>
      </c>
      <c r="W260" t="str">
        <f>TEXT(Table1[[#This Row],[Order Date]],"mmmm")</f>
        <v>January</v>
      </c>
      <c r="X260" t="str">
        <f>TEXT(Table1[[#This Row],[Order Date]],"yyyy")</f>
        <v>2015</v>
      </c>
      <c r="Y260">
        <v>42026</v>
      </c>
      <c r="Z260">
        <v>882.93000000000006</v>
      </c>
      <c r="AA260">
        <v>8</v>
      </c>
      <c r="AB260">
        <v>2748.21</v>
      </c>
      <c r="AC260">
        <v>90000</v>
      </c>
      <c r="AD260" t="e">
        <f>IF(COUNTIF(#REF!,Orders!AC1102)&gt;0,"Returned","Not Returned")</f>
        <v>#REF!</v>
      </c>
      <c r="AE260" t="str">
        <f>TEXT(Table1[[#This Row],[Order Date]],"mmmm-yyy")</f>
        <v>January-2015</v>
      </c>
    </row>
    <row r="261" spans="1:31" ht="12.75" customHeight="1" x14ac:dyDescent="0.3">
      <c r="A261">
        <v>22601</v>
      </c>
      <c r="B261" t="s">
        <v>37</v>
      </c>
      <c r="C261">
        <v>0.09</v>
      </c>
      <c r="D261">
        <v>19.98</v>
      </c>
      <c r="E261">
        <v>8.68</v>
      </c>
      <c r="F261">
        <v>1989</v>
      </c>
      <c r="G261" t="str">
        <f>IF(COUNTIF(Table1[Customer ID],Table1[[#This Row],[Customer ID]])&gt;1,"Repeat Customer","One-Time Customer")</f>
        <v>Repeat Customer</v>
      </c>
      <c r="H261" t="s">
        <v>1932</v>
      </c>
      <c r="I261" t="s">
        <v>49</v>
      </c>
      <c r="J261" t="s">
        <v>40</v>
      </c>
      <c r="K261" t="s">
        <v>29</v>
      </c>
      <c r="L261" t="s">
        <v>93</v>
      </c>
      <c r="M261" t="s">
        <v>59</v>
      </c>
      <c r="N261" t="s">
        <v>1223</v>
      </c>
      <c r="O261">
        <v>0.37</v>
      </c>
      <c r="P261">
        <f>Table1[[#This Row],[Profit]]/Table1[[#This Row],[Sales]]</f>
        <v>7.1685803197767989E-2</v>
      </c>
      <c r="Q261" t="s">
        <v>33</v>
      </c>
      <c r="R261" t="s">
        <v>34</v>
      </c>
      <c r="S261" t="s">
        <v>212</v>
      </c>
      <c r="T261" t="s">
        <v>1933</v>
      </c>
      <c r="U261">
        <v>84117</v>
      </c>
      <c r="V261">
        <v>42025</v>
      </c>
      <c r="W261" t="str">
        <f>TEXT(Table1[[#This Row],[Order Date]],"mmmm")</f>
        <v>January</v>
      </c>
      <c r="X261" t="str">
        <f>TEXT(Table1[[#This Row],[Order Date]],"yyyy")</f>
        <v>2015</v>
      </c>
      <c r="Y261">
        <v>42026</v>
      </c>
      <c r="Z261">
        <v>6.6803999999999988</v>
      </c>
      <c r="AA261">
        <v>5</v>
      </c>
      <c r="AB261">
        <v>93.19</v>
      </c>
      <c r="AC261">
        <v>90000</v>
      </c>
      <c r="AD261" t="e">
        <f>IF(COUNTIF(#REF!,Orders!AC1103)&gt;0,"Returned","Not Returned")</f>
        <v>#REF!</v>
      </c>
      <c r="AE261" t="str">
        <f>TEXT(Table1[[#This Row],[Order Date]],"mmmm-yyy")</f>
        <v>January-2015</v>
      </c>
    </row>
    <row r="262" spans="1:31" ht="12.75" customHeight="1" x14ac:dyDescent="0.3">
      <c r="A262">
        <v>25126</v>
      </c>
      <c r="B262" t="s">
        <v>106</v>
      </c>
      <c r="C262">
        <v>0.04</v>
      </c>
      <c r="D262">
        <v>100.98</v>
      </c>
      <c r="E262">
        <v>7.18</v>
      </c>
      <c r="F262">
        <v>2423</v>
      </c>
      <c r="G262" t="str">
        <f>IF(COUNTIF(Table1[Customer ID],Table1[[#This Row],[Customer ID]])&gt;1,"Repeat Customer","One-Time Customer")</f>
        <v>One-Time Customer</v>
      </c>
      <c r="H262" t="s">
        <v>2274</v>
      </c>
      <c r="I262" t="s">
        <v>49</v>
      </c>
      <c r="J262" t="s">
        <v>40</v>
      </c>
      <c r="K262" t="s">
        <v>77</v>
      </c>
      <c r="L262" t="s">
        <v>180</v>
      </c>
      <c r="M262" t="s">
        <v>59</v>
      </c>
      <c r="N262" t="s">
        <v>2275</v>
      </c>
      <c r="O262">
        <v>0.4</v>
      </c>
      <c r="P262">
        <f>Table1[[#This Row],[Profit]]/Table1[[#This Row],[Sales]]</f>
        <v>0.65059892506808703</v>
      </c>
      <c r="Q262" t="s">
        <v>33</v>
      </c>
      <c r="R262" t="s">
        <v>61</v>
      </c>
      <c r="S262" t="s">
        <v>130</v>
      </c>
      <c r="T262" t="s">
        <v>2276</v>
      </c>
      <c r="U262">
        <v>76053</v>
      </c>
      <c r="V262">
        <v>42025</v>
      </c>
      <c r="W262" t="str">
        <f>TEXT(Table1[[#This Row],[Order Date]],"mmmm")</f>
        <v>January</v>
      </c>
      <c r="X262" t="str">
        <f>TEXT(Table1[[#This Row],[Order Date]],"yyyy")</f>
        <v>2015</v>
      </c>
      <c r="Y262">
        <v>42030</v>
      </c>
      <c r="Z262">
        <v>269.94</v>
      </c>
      <c r="AA262">
        <v>4</v>
      </c>
      <c r="AB262">
        <v>414.91</v>
      </c>
      <c r="AC262">
        <v>89054</v>
      </c>
      <c r="AD262" t="e">
        <f>IF(COUNTIF(#REF!,Orders!AC1349)&gt;0,"Returned","Not Returned")</f>
        <v>#REF!</v>
      </c>
      <c r="AE262" t="str">
        <f>TEXT(Table1[[#This Row],[Order Date]],"mmmm-yyy")</f>
        <v>January-2015</v>
      </c>
    </row>
    <row r="263" spans="1:31" ht="12.75" customHeight="1" x14ac:dyDescent="0.3">
      <c r="A263">
        <v>23351</v>
      </c>
      <c r="B263" t="s">
        <v>56</v>
      </c>
      <c r="C263">
        <v>0.02</v>
      </c>
      <c r="D263">
        <v>30.44</v>
      </c>
      <c r="E263">
        <v>1.49</v>
      </c>
      <c r="F263">
        <v>2796</v>
      </c>
      <c r="G263" t="str">
        <f>IF(COUNTIF(Table1[Customer ID],Table1[[#This Row],[Customer ID]])&gt;1,"Repeat Customer","One-Time Customer")</f>
        <v>One-Time Customer</v>
      </c>
      <c r="H263" t="s">
        <v>2569</v>
      </c>
      <c r="I263" t="s">
        <v>49</v>
      </c>
      <c r="J263" t="s">
        <v>28</v>
      </c>
      <c r="K263" t="s">
        <v>29</v>
      </c>
      <c r="L263" t="s">
        <v>109</v>
      </c>
      <c r="M263" t="s">
        <v>59</v>
      </c>
      <c r="N263" t="s">
        <v>2570</v>
      </c>
      <c r="O263">
        <v>0.37</v>
      </c>
      <c r="P263">
        <f>Table1[[#This Row],[Profit]]/Table1[[#This Row],[Sales]]</f>
        <v>0.69</v>
      </c>
      <c r="Q263" t="s">
        <v>33</v>
      </c>
      <c r="R263" t="s">
        <v>61</v>
      </c>
      <c r="S263" t="s">
        <v>330</v>
      </c>
      <c r="T263" t="s">
        <v>2571</v>
      </c>
      <c r="U263">
        <v>51106</v>
      </c>
      <c r="V263">
        <v>42025</v>
      </c>
      <c r="W263" t="str">
        <f>TEXT(Table1[[#This Row],[Order Date]],"mmmm")</f>
        <v>January</v>
      </c>
      <c r="X263" t="str">
        <f>TEXT(Table1[[#This Row],[Order Date]],"yyyy")</f>
        <v>2015</v>
      </c>
      <c r="Y263">
        <v>42027</v>
      </c>
      <c r="Z263">
        <v>266.76089999999999</v>
      </c>
      <c r="AA263">
        <v>12</v>
      </c>
      <c r="AB263">
        <v>386.61</v>
      </c>
      <c r="AC263">
        <v>87553</v>
      </c>
      <c r="AD263" t="e">
        <f>IF(COUNTIF(#REF!,Orders!AC1576)&gt;0,"Returned","Not Returned")</f>
        <v>#REF!</v>
      </c>
      <c r="AE263" t="str">
        <f>TEXT(Table1[[#This Row],[Order Date]],"mmmm-yyy")</f>
        <v>January-2015</v>
      </c>
    </row>
    <row r="264" spans="1:31" ht="12.75" customHeight="1" x14ac:dyDescent="0.3">
      <c r="A264">
        <v>23350</v>
      </c>
      <c r="B264" t="s">
        <v>56</v>
      </c>
      <c r="C264">
        <v>0.02</v>
      </c>
      <c r="D264">
        <v>4.91</v>
      </c>
      <c r="E264">
        <v>0.5</v>
      </c>
      <c r="F264">
        <v>2797</v>
      </c>
      <c r="G264" t="str">
        <f>IF(COUNTIF(Table1[Customer ID],Table1[[#This Row],[Customer ID]])&gt;1,"Repeat Customer","One-Time Customer")</f>
        <v>Repeat Customer</v>
      </c>
      <c r="H264" t="s">
        <v>2572</v>
      </c>
      <c r="I264" t="s">
        <v>49</v>
      </c>
      <c r="J264" t="s">
        <v>28</v>
      </c>
      <c r="K264" t="s">
        <v>29</v>
      </c>
      <c r="L264" t="s">
        <v>134</v>
      </c>
      <c r="M264" t="s">
        <v>59</v>
      </c>
      <c r="N264" t="s">
        <v>1561</v>
      </c>
      <c r="O264">
        <v>0.36</v>
      </c>
      <c r="P264">
        <f>Table1[[#This Row],[Profit]]/Table1[[#This Row],[Sales]]</f>
        <v>0.69</v>
      </c>
      <c r="Q264" t="s">
        <v>33</v>
      </c>
      <c r="R264" t="s">
        <v>53</v>
      </c>
      <c r="S264" t="s">
        <v>234</v>
      </c>
      <c r="T264" t="s">
        <v>2573</v>
      </c>
      <c r="U264">
        <v>15122</v>
      </c>
      <c r="V264">
        <v>42025</v>
      </c>
      <c r="W264" t="str">
        <f>TEXT(Table1[[#This Row],[Order Date]],"mmmm")</f>
        <v>January</v>
      </c>
      <c r="X264" t="str">
        <f>TEXT(Table1[[#This Row],[Order Date]],"yyyy")</f>
        <v>2015</v>
      </c>
      <c r="Y264">
        <v>42026</v>
      </c>
      <c r="Z264">
        <v>29.883900000000001</v>
      </c>
      <c r="AA264">
        <v>9</v>
      </c>
      <c r="AB264">
        <v>43.31</v>
      </c>
      <c r="AC264">
        <v>87553</v>
      </c>
      <c r="AD264" t="e">
        <f>IF(COUNTIF(#REF!,Orders!AC1578)&gt;0,"Returned","Not Returned")</f>
        <v>#REF!</v>
      </c>
      <c r="AE264" t="str">
        <f>TEXT(Table1[[#This Row],[Order Date]],"mmmm-yyy")</f>
        <v>January-2015</v>
      </c>
    </row>
    <row r="265" spans="1:31" ht="12.75" customHeight="1" x14ac:dyDescent="0.3">
      <c r="A265">
        <v>23042</v>
      </c>
      <c r="B265" t="s">
        <v>56</v>
      </c>
      <c r="C265">
        <v>0.08</v>
      </c>
      <c r="D265">
        <v>7.84</v>
      </c>
      <c r="E265">
        <v>4.71</v>
      </c>
      <c r="F265">
        <v>2855</v>
      </c>
      <c r="G265" t="str">
        <f>IF(COUNTIF(Table1[Customer ID],Table1[[#This Row],[Customer ID]])&gt;1,"Repeat Customer","One-Time Customer")</f>
        <v>Repeat Customer</v>
      </c>
      <c r="H265" t="s">
        <v>2606</v>
      </c>
      <c r="I265" t="s">
        <v>49</v>
      </c>
      <c r="J265" t="s">
        <v>28</v>
      </c>
      <c r="K265" t="s">
        <v>29</v>
      </c>
      <c r="L265" t="s">
        <v>109</v>
      </c>
      <c r="M265" t="s">
        <v>59</v>
      </c>
      <c r="N265" t="s">
        <v>2269</v>
      </c>
      <c r="O265">
        <v>0.35</v>
      </c>
      <c r="P265">
        <f>Table1[[#This Row],[Profit]]/Table1[[#This Row],[Sales]]</f>
        <v>-0.1690753676470588</v>
      </c>
      <c r="Q265" t="s">
        <v>33</v>
      </c>
      <c r="R265" t="s">
        <v>34</v>
      </c>
      <c r="S265" t="s">
        <v>35</v>
      </c>
      <c r="T265" t="s">
        <v>2607</v>
      </c>
      <c r="U265">
        <v>98198</v>
      </c>
      <c r="V265">
        <v>42025</v>
      </c>
      <c r="W265" t="str">
        <f>TEXT(Table1[[#This Row],[Order Date]],"mmmm")</f>
        <v>January</v>
      </c>
      <c r="X265" t="str">
        <f>TEXT(Table1[[#This Row],[Order Date]],"yyyy")</f>
        <v>2015</v>
      </c>
      <c r="Y265">
        <v>42026</v>
      </c>
      <c r="Z265">
        <v>-12.876779999999998</v>
      </c>
      <c r="AA265">
        <v>10</v>
      </c>
      <c r="AB265">
        <v>76.16</v>
      </c>
      <c r="AC265">
        <v>87316</v>
      </c>
      <c r="AD265" t="e">
        <f>IF(COUNTIF(#REF!,Orders!AC1605)&gt;0,"Returned","Not Returned")</f>
        <v>#REF!</v>
      </c>
      <c r="AE265" t="str">
        <f>TEXT(Table1[[#This Row],[Order Date]],"mmmm-yyy")</f>
        <v>January-2015</v>
      </c>
    </row>
    <row r="266" spans="1:31" ht="12.75" customHeight="1" x14ac:dyDescent="0.3">
      <c r="A266">
        <v>23043</v>
      </c>
      <c r="B266" t="s">
        <v>56</v>
      </c>
      <c r="C266">
        <v>0.03</v>
      </c>
      <c r="D266">
        <v>105.34</v>
      </c>
      <c r="E266">
        <v>24.49</v>
      </c>
      <c r="F266">
        <v>2855</v>
      </c>
      <c r="G266" t="str">
        <f>IF(COUNTIF(Table1[Customer ID],Table1[[#This Row],[Customer ID]])&gt;1,"Repeat Customer","One-Time Customer")</f>
        <v>Repeat Customer</v>
      </c>
      <c r="H266" t="s">
        <v>2606</v>
      </c>
      <c r="I266" t="s">
        <v>49</v>
      </c>
      <c r="J266" t="s">
        <v>28</v>
      </c>
      <c r="K266" t="s">
        <v>41</v>
      </c>
      <c r="L266" t="s">
        <v>50</v>
      </c>
      <c r="M266" t="s">
        <v>236</v>
      </c>
      <c r="N266" t="s">
        <v>2608</v>
      </c>
      <c r="O266">
        <v>0.61</v>
      </c>
      <c r="P266">
        <f>Table1[[#This Row],[Profit]]/Table1[[#This Row],[Sales]]</f>
        <v>0.59542142678251486</v>
      </c>
      <c r="Q266" t="s">
        <v>33</v>
      </c>
      <c r="R266" t="s">
        <v>34</v>
      </c>
      <c r="S266" t="s">
        <v>35</v>
      </c>
      <c r="T266" t="s">
        <v>2607</v>
      </c>
      <c r="U266">
        <v>98198</v>
      </c>
      <c r="V266">
        <v>42025</v>
      </c>
      <c r="W266" t="str">
        <f>TEXT(Table1[[#This Row],[Order Date]],"mmmm")</f>
        <v>January</v>
      </c>
      <c r="X266" t="str">
        <f>TEXT(Table1[[#This Row],[Order Date]],"yyyy")</f>
        <v>2015</v>
      </c>
      <c r="Y266">
        <v>42026</v>
      </c>
      <c r="Z266">
        <v>618.13080000000002</v>
      </c>
      <c r="AA266">
        <v>10</v>
      </c>
      <c r="AB266">
        <v>1038.1400000000001</v>
      </c>
      <c r="AC266">
        <v>87316</v>
      </c>
      <c r="AD266" t="e">
        <f>IF(COUNTIF(#REF!,Orders!AC1606)&gt;0,"Returned","Not Returned")</f>
        <v>#REF!</v>
      </c>
      <c r="AE266" t="str">
        <f>TEXT(Table1[[#This Row],[Order Date]],"mmmm-yyy")</f>
        <v>January-2015</v>
      </c>
    </row>
    <row r="267" spans="1:31" ht="12.75" customHeight="1" x14ac:dyDescent="0.3">
      <c r="A267">
        <v>7137</v>
      </c>
      <c r="B267" t="s">
        <v>106</v>
      </c>
      <c r="C267">
        <v>0.02</v>
      </c>
      <c r="D267">
        <v>43.98</v>
      </c>
      <c r="E267">
        <v>1.99</v>
      </c>
      <c r="F267">
        <v>2882</v>
      </c>
      <c r="G267" t="str">
        <f>IF(COUNTIF(Table1[Customer ID],Table1[[#This Row],[Customer ID]])&gt;1,"Repeat Customer","One-Time Customer")</f>
        <v>Repeat Customer</v>
      </c>
      <c r="H267" t="s">
        <v>2632</v>
      </c>
      <c r="I267" t="s">
        <v>49</v>
      </c>
      <c r="J267" t="s">
        <v>114</v>
      </c>
      <c r="K267" t="s">
        <v>77</v>
      </c>
      <c r="L267" t="s">
        <v>180</v>
      </c>
      <c r="M267" t="s">
        <v>51</v>
      </c>
      <c r="N267" t="s">
        <v>2635</v>
      </c>
      <c r="O267">
        <v>0.44</v>
      </c>
      <c r="P267">
        <f>Table1[[#This Row],[Profit]]/Table1[[#This Row],[Sales]]</f>
        <v>0.19359545478274487</v>
      </c>
      <c r="Q267" t="s">
        <v>33</v>
      </c>
      <c r="R267" t="s">
        <v>136</v>
      </c>
      <c r="S267" t="s">
        <v>322</v>
      </c>
      <c r="T267" t="s">
        <v>390</v>
      </c>
      <c r="U267">
        <v>28206</v>
      </c>
      <c r="V267">
        <v>42025</v>
      </c>
      <c r="W267" t="str">
        <f>TEXT(Table1[[#This Row],[Order Date]],"mmmm")</f>
        <v>January</v>
      </c>
      <c r="X267" t="str">
        <f>TEXT(Table1[[#This Row],[Order Date]],"yyyy")</f>
        <v>2015</v>
      </c>
      <c r="Y267">
        <v>42029</v>
      </c>
      <c r="Z267">
        <v>333.76049999999998</v>
      </c>
      <c r="AA267">
        <v>40</v>
      </c>
      <c r="AB267">
        <v>1724.01</v>
      </c>
      <c r="AC267">
        <v>50917</v>
      </c>
      <c r="AD267" t="e">
        <f>IF(COUNTIF(#REF!,Orders!AC1637)&gt;0,"Returned","Not Returned")</f>
        <v>#REF!</v>
      </c>
      <c r="AE267" t="str">
        <f>TEXT(Table1[[#This Row],[Order Date]],"mmmm-yyy")</f>
        <v>January-2015</v>
      </c>
    </row>
    <row r="268" spans="1:31" ht="12.75" customHeight="1" x14ac:dyDescent="0.3">
      <c r="A268">
        <v>18940</v>
      </c>
      <c r="B268" t="s">
        <v>37</v>
      </c>
      <c r="C268">
        <v>0.01</v>
      </c>
      <c r="D268">
        <v>24.95</v>
      </c>
      <c r="E268">
        <v>2.99</v>
      </c>
      <c r="F268">
        <v>3229</v>
      </c>
      <c r="G268" t="str">
        <f>IF(COUNTIF(Table1[Customer ID],Table1[[#This Row],[Customer ID]])&gt;1,"Repeat Customer","One-Time Customer")</f>
        <v>One-Time Customer</v>
      </c>
      <c r="H268" t="s">
        <v>2896</v>
      </c>
      <c r="I268" t="s">
        <v>49</v>
      </c>
      <c r="J268" t="s">
        <v>58</v>
      </c>
      <c r="K268" t="s">
        <v>29</v>
      </c>
      <c r="L268" t="s">
        <v>109</v>
      </c>
      <c r="M268" t="s">
        <v>59</v>
      </c>
      <c r="N268" t="s">
        <v>2897</v>
      </c>
      <c r="O268">
        <v>0.39</v>
      </c>
      <c r="P268">
        <f>Table1[[#This Row],[Profit]]/Table1[[#This Row],[Sales]]</f>
        <v>0.69</v>
      </c>
      <c r="Q268" t="s">
        <v>33</v>
      </c>
      <c r="R268" t="s">
        <v>61</v>
      </c>
      <c r="S268" t="s">
        <v>1858</v>
      </c>
      <c r="T268" t="s">
        <v>2898</v>
      </c>
      <c r="U268">
        <v>54880</v>
      </c>
      <c r="V268">
        <v>42025</v>
      </c>
      <c r="W268" t="str">
        <f>TEXT(Table1[[#This Row],[Order Date]],"mmmm")</f>
        <v>January</v>
      </c>
      <c r="X268" t="str">
        <f>TEXT(Table1[[#This Row],[Order Date]],"yyyy")</f>
        <v>2015</v>
      </c>
      <c r="Y268">
        <v>42026</v>
      </c>
      <c r="Z268">
        <v>261.38579999999996</v>
      </c>
      <c r="AA268">
        <v>15</v>
      </c>
      <c r="AB268">
        <v>378.82</v>
      </c>
      <c r="AC268">
        <v>87435</v>
      </c>
      <c r="AD268" t="e">
        <f>IF(COUNTIF(#REF!,Orders!AC1849)&gt;0,"Returned","Not Returned")</f>
        <v>#REF!</v>
      </c>
      <c r="AE268" t="str">
        <f>TEXT(Table1[[#This Row],[Order Date]],"mmmm-yyy")</f>
        <v>January-2015</v>
      </c>
    </row>
    <row r="269" spans="1:31" ht="12.75" customHeight="1" x14ac:dyDescent="0.3">
      <c r="A269">
        <v>18941</v>
      </c>
      <c r="B269" t="s">
        <v>37</v>
      </c>
      <c r="C269">
        <v>0</v>
      </c>
      <c r="D269">
        <v>15.98</v>
      </c>
      <c r="E269">
        <v>8.99</v>
      </c>
      <c r="F269">
        <v>3230</v>
      </c>
      <c r="G269" t="str">
        <f>IF(COUNTIF(Table1[Customer ID],Table1[[#This Row],[Customer ID]])&gt;1,"Repeat Customer","One-Time Customer")</f>
        <v>Repeat Customer</v>
      </c>
      <c r="H269" t="s">
        <v>2899</v>
      </c>
      <c r="I269" t="s">
        <v>49</v>
      </c>
      <c r="J269" t="s">
        <v>58</v>
      </c>
      <c r="K269" t="s">
        <v>77</v>
      </c>
      <c r="L269" t="s">
        <v>180</v>
      </c>
      <c r="M269" t="s">
        <v>51</v>
      </c>
      <c r="N269" t="s">
        <v>2900</v>
      </c>
      <c r="O269">
        <v>0.64</v>
      </c>
      <c r="P269">
        <f>Table1[[#This Row],[Profit]]/Table1[[#This Row],[Sales]]</f>
        <v>-0.89013010908135104</v>
      </c>
      <c r="Q269" t="s">
        <v>33</v>
      </c>
      <c r="R269" t="s">
        <v>61</v>
      </c>
      <c r="S269" t="s">
        <v>1858</v>
      </c>
      <c r="T269" t="s">
        <v>2901</v>
      </c>
      <c r="U269">
        <v>53186</v>
      </c>
      <c r="V269">
        <v>42025</v>
      </c>
      <c r="W269" t="str">
        <f>TEXT(Table1[[#This Row],[Order Date]],"mmmm")</f>
        <v>January</v>
      </c>
      <c r="X269" t="str">
        <f>TEXT(Table1[[#This Row],[Order Date]],"yyyy")</f>
        <v>2015</v>
      </c>
      <c r="Y269">
        <v>42027</v>
      </c>
      <c r="Z269">
        <v>-135.46</v>
      </c>
      <c r="AA269">
        <v>9</v>
      </c>
      <c r="AB269">
        <v>152.18</v>
      </c>
      <c r="AC269">
        <v>87435</v>
      </c>
      <c r="AD269" t="e">
        <f>IF(COUNTIF(#REF!,Orders!AC1850)&gt;0,"Returned","Not Returned")</f>
        <v>#REF!</v>
      </c>
      <c r="AE269" t="str">
        <f>TEXT(Table1[[#This Row],[Order Date]],"mmmm-yyy")</f>
        <v>January-2015</v>
      </c>
    </row>
    <row r="270" spans="1:31" ht="12.75" customHeight="1" x14ac:dyDescent="0.3">
      <c r="A270">
        <v>19058</v>
      </c>
      <c r="B270" t="s">
        <v>47</v>
      </c>
      <c r="C270">
        <v>0.09</v>
      </c>
      <c r="D270">
        <v>32.979999999999997</v>
      </c>
      <c r="E270">
        <v>5.5</v>
      </c>
      <c r="F270">
        <v>151</v>
      </c>
      <c r="G270" t="str">
        <f>IF(COUNTIF(Table1[Customer ID],Table1[[#This Row],[Customer ID]])&gt;1,"Repeat Customer","One-Time Customer")</f>
        <v>Repeat Customer</v>
      </c>
      <c r="H270" t="s">
        <v>242</v>
      </c>
      <c r="I270" t="s">
        <v>49</v>
      </c>
      <c r="J270" t="s">
        <v>40</v>
      </c>
      <c r="K270" t="s">
        <v>77</v>
      </c>
      <c r="L270" t="s">
        <v>180</v>
      </c>
      <c r="M270" t="s">
        <v>59</v>
      </c>
      <c r="N270" t="s">
        <v>243</v>
      </c>
      <c r="O270">
        <v>0.75</v>
      </c>
      <c r="P270">
        <f>Table1[[#This Row],[Profit]]/Table1[[#This Row],[Sales]]</f>
        <v>-0.32433557476785146</v>
      </c>
      <c r="Q270" t="s">
        <v>33</v>
      </c>
      <c r="R270" t="s">
        <v>136</v>
      </c>
      <c r="S270" t="s">
        <v>244</v>
      </c>
      <c r="T270" t="s">
        <v>245</v>
      </c>
      <c r="U270">
        <v>37664</v>
      </c>
      <c r="V270">
        <v>42026</v>
      </c>
      <c r="W270" t="str">
        <f>TEXT(Table1[[#This Row],[Order Date]],"mmmm")</f>
        <v>January</v>
      </c>
      <c r="X270" t="str">
        <f>TEXT(Table1[[#This Row],[Order Date]],"yyyy")</f>
        <v>2015</v>
      </c>
      <c r="Y270">
        <v>42027</v>
      </c>
      <c r="Z270">
        <v>-20.258000000000003</v>
      </c>
      <c r="AA270">
        <v>2</v>
      </c>
      <c r="AB270">
        <v>62.46</v>
      </c>
      <c r="AC270">
        <v>89521</v>
      </c>
      <c r="AD270" t="e">
        <f>IF(COUNTIF(#REF!,Orders!AC86)&gt;0,"Returned","Not Returned")</f>
        <v>#REF!</v>
      </c>
      <c r="AE270" t="str">
        <f>TEXT(Table1[[#This Row],[Order Date]],"mmmm-yyy")</f>
        <v>January-2015</v>
      </c>
    </row>
    <row r="271" spans="1:31" ht="12.75" customHeight="1" x14ac:dyDescent="0.3">
      <c r="A271">
        <v>21955</v>
      </c>
      <c r="B271" t="s">
        <v>47</v>
      </c>
      <c r="C271">
        <v>0.01</v>
      </c>
      <c r="D271">
        <v>80.98</v>
      </c>
      <c r="E271">
        <v>35</v>
      </c>
      <c r="F271">
        <v>1438</v>
      </c>
      <c r="G271" t="str">
        <f>IF(COUNTIF(Table1[Customer ID],Table1[[#This Row],[Customer ID]])&gt;1,"Repeat Customer","One-Time Customer")</f>
        <v>One-Time Customer</v>
      </c>
      <c r="H271" t="s">
        <v>1491</v>
      </c>
      <c r="I271" t="s">
        <v>49</v>
      </c>
      <c r="J271" t="s">
        <v>28</v>
      </c>
      <c r="K271" t="s">
        <v>29</v>
      </c>
      <c r="L271" t="s">
        <v>141</v>
      </c>
      <c r="M271" t="s">
        <v>236</v>
      </c>
      <c r="N271" t="s">
        <v>987</v>
      </c>
      <c r="O271">
        <v>0.83</v>
      </c>
      <c r="P271">
        <f>Table1[[#This Row],[Profit]]/Table1[[#This Row],[Sales]]</f>
        <v>-1.528482992943285</v>
      </c>
      <c r="Q271" t="s">
        <v>33</v>
      </c>
      <c r="R271" t="s">
        <v>53</v>
      </c>
      <c r="S271" t="s">
        <v>154</v>
      </c>
      <c r="T271" t="s">
        <v>1492</v>
      </c>
      <c r="U271">
        <v>44035</v>
      </c>
      <c r="V271">
        <v>42026</v>
      </c>
      <c r="W271" t="str">
        <f>TEXT(Table1[[#This Row],[Order Date]],"mmmm")</f>
        <v>January</v>
      </c>
      <c r="X271" t="str">
        <f>TEXT(Table1[[#This Row],[Order Date]],"yyyy")</f>
        <v>2015</v>
      </c>
      <c r="Y271">
        <v>42028</v>
      </c>
      <c r="Z271">
        <v>-409.37360000000001</v>
      </c>
      <c r="AA271">
        <v>3</v>
      </c>
      <c r="AB271">
        <v>267.83</v>
      </c>
      <c r="AC271">
        <v>90120</v>
      </c>
      <c r="AD271" t="e">
        <f>IF(COUNTIF(#REF!,Orders!AC817)&gt;0,"Returned","Not Returned")</f>
        <v>#REF!</v>
      </c>
      <c r="AE271" t="str">
        <f>TEXT(Table1[[#This Row],[Order Date]],"mmmm-yyy")</f>
        <v>January-2015</v>
      </c>
    </row>
    <row r="272" spans="1:31" ht="12.75" customHeight="1" x14ac:dyDescent="0.3">
      <c r="A272">
        <v>25920</v>
      </c>
      <c r="B272" t="s">
        <v>25</v>
      </c>
      <c r="C272">
        <v>0</v>
      </c>
      <c r="D272">
        <v>115.99</v>
      </c>
      <c r="E272">
        <v>5.92</v>
      </c>
      <c r="F272">
        <v>1764</v>
      </c>
      <c r="G272" t="str">
        <f>IF(COUNTIF(Table1[Customer ID],Table1[[#This Row],[Customer ID]])&gt;1,"Repeat Customer","One-Time Customer")</f>
        <v>Repeat Customer</v>
      </c>
      <c r="H272" t="s">
        <v>1771</v>
      </c>
      <c r="I272" t="s">
        <v>49</v>
      </c>
      <c r="J272" t="s">
        <v>114</v>
      </c>
      <c r="K272" t="s">
        <v>77</v>
      </c>
      <c r="L272" t="s">
        <v>78</v>
      </c>
      <c r="M272" t="s">
        <v>59</v>
      </c>
      <c r="N272" t="s">
        <v>1772</v>
      </c>
      <c r="O272">
        <v>0.57999999999999996</v>
      </c>
      <c r="P272">
        <f>Table1[[#This Row],[Profit]]/Table1[[#This Row],[Sales]]</f>
        <v>-1.4453387566570726E-2</v>
      </c>
      <c r="Q272" t="s">
        <v>33</v>
      </c>
      <c r="R272" t="s">
        <v>136</v>
      </c>
      <c r="S272" t="s">
        <v>362</v>
      </c>
      <c r="T272" t="s">
        <v>1773</v>
      </c>
      <c r="U272">
        <v>34698</v>
      </c>
      <c r="V272">
        <v>42026</v>
      </c>
      <c r="W272" t="str">
        <f>TEXT(Table1[[#This Row],[Order Date]],"mmmm")</f>
        <v>January</v>
      </c>
      <c r="X272" t="str">
        <f>TEXT(Table1[[#This Row],[Order Date]],"yyyy")</f>
        <v>2015</v>
      </c>
      <c r="Y272">
        <v>42026</v>
      </c>
      <c r="Z272">
        <v>-16.772000000000002</v>
      </c>
      <c r="AA272">
        <v>11</v>
      </c>
      <c r="AB272">
        <v>1160.42</v>
      </c>
      <c r="AC272">
        <v>89775</v>
      </c>
      <c r="AD272" t="e">
        <f>IF(COUNTIF(#REF!,Orders!AC991)&gt;0,"Returned","Not Returned")</f>
        <v>#REF!</v>
      </c>
      <c r="AE272" t="str">
        <f>TEXT(Table1[[#This Row],[Order Date]],"mmmm-yyy")</f>
        <v>January-2015</v>
      </c>
    </row>
    <row r="273" spans="1:31" ht="12.75" customHeight="1" x14ac:dyDescent="0.3">
      <c r="A273">
        <v>3956</v>
      </c>
      <c r="B273" t="s">
        <v>47</v>
      </c>
      <c r="C273">
        <v>0</v>
      </c>
      <c r="D273">
        <v>20.28</v>
      </c>
      <c r="E273">
        <v>14.39</v>
      </c>
      <c r="F273">
        <v>1959</v>
      </c>
      <c r="G273" t="str">
        <f>IF(COUNTIF(Table1[Customer ID],Table1[[#This Row],[Customer ID]])&gt;1,"Repeat Customer","One-Time Customer")</f>
        <v>Repeat Customer</v>
      </c>
      <c r="H273" t="s">
        <v>1909</v>
      </c>
      <c r="I273" t="s">
        <v>49</v>
      </c>
      <c r="J273" t="s">
        <v>28</v>
      </c>
      <c r="K273" t="s">
        <v>41</v>
      </c>
      <c r="L273" t="s">
        <v>50</v>
      </c>
      <c r="M273" t="s">
        <v>59</v>
      </c>
      <c r="N273" t="s">
        <v>1910</v>
      </c>
      <c r="O273">
        <v>0.47</v>
      </c>
      <c r="P273">
        <f>Table1[[#This Row],[Profit]]/Table1[[#This Row],[Sales]]</f>
        <v>-0.321526402640264</v>
      </c>
      <c r="Q273" t="s">
        <v>33</v>
      </c>
      <c r="R273" t="s">
        <v>136</v>
      </c>
      <c r="S273" t="s">
        <v>362</v>
      </c>
      <c r="T273" t="s">
        <v>447</v>
      </c>
      <c r="U273">
        <v>33916</v>
      </c>
      <c r="V273">
        <v>42026</v>
      </c>
      <c r="W273" t="str">
        <f>TEXT(Table1[[#This Row],[Order Date]],"mmmm")</f>
        <v>January</v>
      </c>
      <c r="X273" t="str">
        <f>TEXT(Table1[[#This Row],[Order Date]],"yyyy")</f>
        <v>2015</v>
      </c>
      <c r="Y273">
        <v>42026</v>
      </c>
      <c r="Z273">
        <v>-66.247299999999996</v>
      </c>
      <c r="AA273">
        <v>9</v>
      </c>
      <c r="AB273">
        <v>206.04</v>
      </c>
      <c r="AC273">
        <v>28225</v>
      </c>
      <c r="AD273" t="e">
        <f>IF(COUNTIF(#REF!,Orders!AC1082)&gt;0,"Returned","Not Returned")</f>
        <v>#REF!</v>
      </c>
      <c r="AE273" t="str">
        <f>TEXT(Table1[[#This Row],[Order Date]],"mmmm-yyy")</f>
        <v>January-2015</v>
      </c>
    </row>
    <row r="274" spans="1:31" ht="12.75" customHeight="1" x14ac:dyDescent="0.3">
      <c r="A274">
        <v>23317</v>
      </c>
      <c r="B274" t="s">
        <v>106</v>
      </c>
      <c r="C274">
        <v>0.06</v>
      </c>
      <c r="D274">
        <v>6.98</v>
      </c>
      <c r="E274">
        <v>1.6</v>
      </c>
      <c r="F274">
        <v>2209</v>
      </c>
      <c r="G274" t="str">
        <f>IF(COUNTIF(Table1[Customer ID],Table1[[#This Row],[Customer ID]])&gt;1,"Repeat Customer","One-Time Customer")</f>
        <v>One-Time Customer</v>
      </c>
      <c r="H274" t="s">
        <v>2108</v>
      </c>
      <c r="I274" t="s">
        <v>49</v>
      </c>
      <c r="J274" t="s">
        <v>40</v>
      </c>
      <c r="K274" t="s">
        <v>29</v>
      </c>
      <c r="L274" t="s">
        <v>93</v>
      </c>
      <c r="M274" t="s">
        <v>31</v>
      </c>
      <c r="N274" t="s">
        <v>955</v>
      </c>
      <c r="O274">
        <v>0.38</v>
      </c>
      <c r="P274">
        <f>Table1[[#This Row],[Profit]]/Table1[[#This Row],[Sales]]</f>
        <v>-1.1683069224353628</v>
      </c>
      <c r="Q274" t="s">
        <v>33</v>
      </c>
      <c r="R274" t="s">
        <v>136</v>
      </c>
      <c r="S274" t="s">
        <v>387</v>
      </c>
      <c r="T274" t="s">
        <v>2109</v>
      </c>
      <c r="U274">
        <v>30337</v>
      </c>
      <c r="V274">
        <v>42026</v>
      </c>
      <c r="W274" t="str">
        <f>TEXT(Table1[[#This Row],[Order Date]],"mmmm")</f>
        <v>January</v>
      </c>
      <c r="X274" t="str">
        <f>TEXT(Table1[[#This Row],[Order Date]],"yyyy")</f>
        <v>2015</v>
      </c>
      <c r="Y274">
        <v>42033</v>
      </c>
      <c r="Z274">
        <v>-98.056000000000012</v>
      </c>
      <c r="AA274">
        <v>12</v>
      </c>
      <c r="AB274">
        <v>83.93</v>
      </c>
      <c r="AC274">
        <v>88030</v>
      </c>
      <c r="AD274" t="e">
        <f>IF(COUNTIF(#REF!,Orders!AC1229)&gt;0,"Returned","Not Returned")</f>
        <v>#REF!</v>
      </c>
      <c r="AE274" t="str">
        <f>TEXT(Table1[[#This Row],[Order Date]],"mmmm-yyy")</f>
        <v>January-2015</v>
      </c>
    </row>
    <row r="275" spans="1:31" ht="12.75" customHeight="1" x14ac:dyDescent="0.3">
      <c r="A275">
        <v>19817</v>
      </c>
      <c r="B275" t="s">
        <v>56</v>
      </c>
      <c r="C275">
        <v>0.09</v>
      </c>
      <c r="D275">
        <v>3.89</v>
      </c>
      <c r="E275">
        <v>7.01</v>
      </c>
      <c r="F275">
        <v>2422</v>
      </c>
      <c r="G275" t="str">
        <f>IF(COUNTIF(Table1[Customer ID],Table1[[#This Row],[Customer ID]])&gt;1,"Repeat Customer","One-Time Customer")</f>
        <v>Repeat Customer</v>
      </c>
      <c r="H275" t="s">
        <v>2271</v>
      </c>
      <c r="I275" t="s">
        <v>27</v>
      </c>
      <c r="J275" t="s">
        <v>40</v>
      </c>
      <c r="K275" t="s">
        <v>29</v>
      </c>
      <c r="L275" t="s">
        <v>109</v>
      </c>
      <c r="M275" t="s">
        <v>59</v>
      </c>
      <c r="N275" t="s">
        <v>1340</v>
      </c>
      <c r="O275">
        <v>0.37</v>
      </c>
      <c r="P275">
        <f>Table1[[#This Row],[Profit]]/Table1[[#This Row],[Sales]]</f>
        <v>-3.6256343984962407</v>
      </c>
      <c r="Q275" t="s">
        <v>33</v>
      </c>
      <c r="R275" t="s">
        <v>61</v>
      </c>
      <c r="S275" t="s">
        <v>130</v>
      </c>
      <c r="T275" t="s">
        <v>2273</v>
      </c>
      <c r="U275">
        <v>77340</v>
      </c>
      <c r="V275">
        <v>42026</v>
      </c>
      <c r="W275" t="str">
        <f>TEXT(Table1[[#This Row],[Order Date]],"mmmm")</f>
        <v>January</v>
      </c>
      <c r="X275" t="str">
        <f>TEXT(Table1[[#This Row],[Order Date]],"yyyy")</f>
        <v>2015</v>
      </c>
      <c r="Y275">
        <v>42028</v>
      </c>
      <c r="Z275">
        <v>-154.30700000000002</v>
      </c>
      <c r="AA275">
        <v>10</v>
      </c>
      <c r="AB275">
        <v>42.56</v>
      </c>
      <c r="AC275">
        <v>89055</v>
      </c>
      <c r="AD275" t="e">
        <f>IF(COUNTIF(#REF!,Orders!AC1348)&gt;0,"Returned","Not Returned")</f>
        <v>#REF!</v>
      </c>
      <c r="AE275" t="str">
        <f>TEXT(Table1[[#This Row],[Order Date]],"mmmm-yyy")</f>
        <v>January-2015</v>
      </c>
    </row>
    <row r="276" spans="1:31" ht="12.75" customHeight="1" x14ac:dyDescent="0.3">
      <c r="A276">
        <v>25536</v>
      </c>
      <c r="B276" t="s">
        <v>25</v>
      </c>
      <c r="C276">
        <v>7.0000000000000007E-2</v>
      </c>
      <c r="D276">
        <v>179.99</v>
      </c>
      <c r="E276">
        <v>19.989999999999998</v>
      </c>
      <c r="F276">
        <v>2456</v>
      </c>
      <c r="G276" t="str">
        <f>IF(COUNTIF(Table1[Customer ID],Table1[[#This Row],[Customer ID]])&gt;1,"Repeat Customer","One-Time Customer")</f>
        <v>Repeat Customer</v>
      </c>
      <c r="H276" t="s">
        <v>2305</v>
      </c>
      <c r="I276" t="s">
        <v>49</v>
      </c>
      <c r="J276" t="s">
        <v>40</v>
      </c>
      <c r="K276" t="s">
        <v>77</v>
      </c>
      <c r="L276" t="s">
        <v>180</v>
      </c>
      <c r="M276" t="s">
        <v>59</v>
      </c>
      <c r="N276" t="s">
        <v>579</v>
      </c>
      <c r="O276">
        <v>0.48</v>
      </c>
      <c r="P276">
        <f>Table1[[#This Row],[Profit]]/Table1[[#This Row],[Sales]]</f>
        <v>0.61691375785568259</v>
      </c>
      <c r="Q276" t="s">
        <v>33</v>
      </c>
      <c r="R276" t="s">
        <v>136</v>
      </c>
      <c r="S276" t="s">
        <v>1278</v>
      </c>
      <c r="T276" t="s">
        <v>2306</v>
      </c>
      <c r="U276">
        <v>36608</v>
      </c>
      <c r="V276">
        <v>42026</v>
      </c>
      <c r="W276" t="str">
        <f>TEXT(Table1[[#This Row],[Order Date]],"mmmm")</f>
        <v>January</v>
      </c>
      <c r="X276" t="str">
        <f>TEXT(Table1[[#This Row],[Order Date]],"yyyy")</f>
        <v>2015</v>
      </c>
      <c r="Y276">
        <v>42027</v>
      </c>
      <c r="Z276">
        <v>733.2822000000001</v>
      </c>
      <c r="AA276">
        <v>7</v>
      </c>
      <c r="AB276">
        <v>1188.6300000000001</v>
      </c>
      <c r="AC276">
        <v>89218</v>
      </c>
      <c r="AD276" t="e">
        <f>IF(COUNTIF(#REF!,Orders!AC1370)&gt;0,"Returned","Not Returned")</f>
        <v>#REF!</v>
      </c>
      <c r="AE276" t="str">
        <f>TEXT(Table1[[#This Row],[Order Date]],"mmmm-yyy")</f>
        <v>January-2015</v>
      </c>
    </row>
    <row r="277" spans="1:31" ht="12.75" customHeight="1" x14ac:dyDescent="0.3">
      <c r="A277">
        <v>25537</v>
      </c>
      <c r="B277" t="s">
        <v>25</v>
      </c>
      <c r="C277">
        <v>0.02</v>
      </c>
      <c r="D277">
        <v>92.23</v>
      </c>
      <c r="E277">
        <v>39.61</v>
      </c>
      <c r="F277">
        <v>2456</v>
      </c>
      <c r="G277" t="str">
        <f>IF(COUNTIF(Table1[Customer ID],Table1[[#This Row],[Customer ID]])&gt;1,"Repeat Customer","One-Time Customer")</f>
        <v>Repeat Customer</v>
      </c>
      <c r="H277" t="s">
        <v>2305</v>
      </c>
      <c r="I277" t="s">
        <v>27</v>
      </c>
      <c r="J277" t="s">
        <v>40</v>
      </c>
      <c r="K277" t="s">
        <v>41</v>
      </c>
      <c r="L277" t="s">
        <v>50</v>
      </c>
      <c r="M277" t="s">
        <v>86</v>
      </c>
      <c r="N277" t="s">
        <v>2307</v>
      </c>
      <c r="O277">
        <v>0.67</v>
      </c>
      <c r="P277">
        <f>Table1[[#This Row],[Profit]]/Table1[[#This Row],[Sales]]</f>
        <v>-0.89708237204558727</v>
      </c>
      <c r="Q277" t="s">
        <v>33</v>
      </c>
      <c r="R277" t="s">
        <v>136</v>
      </c>
      <c r="S277" t="s">
        <v>1278</v>
      </c>
      <c r="T277" t="s">
        <v>2306</v>
      </c>
      <c r="U277">
        <v>36608</v>
      </c>
      <c r="V277">
        <v>42026</v>
      </c>
      <c r="W277" t="str">
        <f>TEXT(Table1[[#This Row],[Order Date]],"mmmm")</f>
        <v>January</v>
      </c>
      <c r="X277" t="str">
        <f>TEXT(Table1[[#This Row],[Order Date]],"yyyy")</f>
        <v>2015</v>
      </c>
      <c r="Y277">
        <v>42027</v>
      </c>
      <c r="Z277">
        <v>-905.99039999999991</v>
      </c>
      <c r="AA277">
        <v>11</v>
      </c>
      <c r="AB277">
        <v>1009.93</v>
      </c>
      <c r="AC277">
        <v>89218</v>
      </c>
      <c r="AD277" t="e">
        <f>IF(COUNTIF(#REF!,Orders!AC1371)&gt;0,"Returned","Not Returned")</f>
        <v>#REF!</v>
      </c>
      <c r="AE277" t="str">
        <f>TEXT(Table1[[#This Row],[Order Date]],"mmmm-yyy")</f>
        <v>January-2015</v>
      </c>
    </row>
    <row r="278" spans="1:31" ht="12.75" customHeight="1" x14ac:dyDescent="0.3">
      <c r="A278">
        <v>25535</v>
      </c>
      <c r="B278" t="s">
        <v>25</v>
      </c>
      <c r="C278">
        <v>0.02</v>
      </c>
      <c r="D278">
        <v>15.22</v>
      </c>
      <c r="E278">
        <v>9.73</v>
      </c>
      <c r="F278">
        <v>2457</v>
      </c>
      <c r="G278" t="str">
        <f>IF(COUNTIF(Table1[Customer ID],Table1[[#This Row],[Customer ID]])&gt;1,"Repeat Customer","One-Time Customer")</f>
        <v>One-Time Customer</v>
      </c>
      <c r="H278" t="s">
        <v>2308</v>
      </c>
      <c r="I278" t="s">
        <v>49</v>
      </c>
      <c r="J278" t="s">
        <v>40</v>
      </c>
      <c r="K278" t="s">
        <v>29</v>
      </c>
      <c r="L278" t="s">
        <v>109</v>
      </c>
      <c r="M278" t="s">
        <v>59</v>
      </c>
      <c r="N278" t="s">
        <v>2309</v>
      </c>
      <c r="O278">
        <v>0.36</v>
      </c>
      <c r="P278">
        <f>Table1[[#This Row],[Profit]]/Table1[[#This Row],[Sales]]</f>
        <v>-0.15374854299928928</v>
      </c>
      <c r="Q278" t="s">
        <v>33</v>
      </c>
      <c r="R278" t="s">
        <v>61</v>
      </c>
      <c r="S278" t="s">
        <v>62</v>
      </c>
      <c r="T278" t="s">
        <v>2310</v>
      </c>
      <c r="U278">
        <v>55014</v>
      </c>
      <c r="V278">
        <v>42026</v>
      </c>
      <c r="W278" t="str">
        <f>TEXT(Table1[[#This Row],[Order Date]],"mmmm")</f>
        <v>January</v>
      </c>
      <c r="X278" t="str">
        <f>TEXT(Table1[[#This Row],[Order Date]],"yyyy")</f>
        <v>2015</v>
      </c>
      <c r="Y278">
        <v>42026</v>
      </c>
      <c r="Z278">
        <v>-21.63242</v>
      </c>
      <c r="AA278">
        <v>9</v>
      </c>
      <c r="AB278">
        <v>140.69999999999999</v>
      </c>
      <c r="AC278">
        <v>89218</v>
      </c>
      <c r="AD278" t="e">
        <f>IF(COUNTIF(#REF!,Orders!AC1372)&gt;0,"Returned","Not Returned")</f>
        <v>#REF!</v>
      </c>
      <c r="AE278" t="str">
        <f>TEXT(Table1[[#This Row],[Order Date]],"mmmm-yyy")</f>
        <v>January-2015</v>
      </c>
    </row>
    <row r="279" spans="1:31" ht="12.75" customHeight="1" x14ac:dyDescent="0.3">
      <c r="A279">
        <v>25724</v>
      </c>
      <c r="B279" t="s">
        <v>56</v>
      </c>
      <c r="C279">
        <v>7.0000000000000007E-2</v>
      </c>
      <c r="D279">
        <v>2.89</v>
      </c>
      <c r="E279">
        <v>0.5</v>
      </c>
      <c r="F279">
        <v>2873</v>
      </c>
      <c r="G279" t="str">
        <f>IF(COUNTIF(Table1[Customer ID],Table1[[#This Row],[Customer ID]])&gt;1,"Repeat Customer","One-Time Customer")</f>
        <v>Repeat Customer</v>
      </c>
      <c r="H279" t="s">
        <v>2621</v>
      </c>
      <c r="I279" t="s">
        <v>49</v>
      </c>
      <c r="J279" t="s">
        <v>58</v>
      </c>
      <c r="K279" t="s">
        <v>29</v>
      </c>
      <c r="L279" t="s">
        <v>134</v>
      </c>
      <c r="M279" t="s">
        <v>59</v>
      </c>
      <c r="N279" t="s">
        <v>789</v>
      </c>
      <c r="O279">
        <v>0.38</v>
      </c>
      <c r="P279">
        <f>Table1[[#This Row],[Profit]]/Table1[[#This Row],[Sales]]</f>
        <v>13.37353119321623</v>
      </c>
      <c r="Q279" t="s">
        <v>33</v>
      </c>
      <c r="R279" t="s">
        <v>136</v>
      </c>
      <c r="S279" t="s">
        <v>362</v>
      </c>
      <c r="T279" t="s">
        <v>2622</v>
      </c>
      <c r="U279">
        <v>33012</v>
      </c>
      <c r="V279">
        <v>42026</v>
      </c>
      <c r="W279" t="str">
        <f>TEXT(Table1[[#This Row],[Order Date]],"mmmm")</f>
        <v>January</v>
      </c>
      <c r="X279" t="str">
        <f>TEXT(Table1[[#This Row],[Order Date]],"yyyy")</f>
        <v>2015</v>
      </c>
      <c r="Y279">
        <v>42028</v>
      </c>
      <c r="Z279">
        <v>441.59399999999999</v>
      </c>
      <c r="AA279">
        <v>12</v>
      </c>
      <c r="AB279">
        <v>33.020000000000003</v>
      </c>
      <c r="AC279">
        <v>89872</v>
      </c>
      <c r="AD279" t="e">
        <f>IF(COUNTIF(#REF!,Orders!AC1621)&gt;0,"Returned","Not Returned")</f>
        <v>#REF!</v>
      </c>
      <c r="AE279" t="str">
        <f>TEXT(Table1[[#This Row],[Order Date]],"mmmm-yyy")</f>
        <v>January-2015</v>
      </c>
    </row>
    <row r="280" spans="1:31" ht="12.75" customHeight="1" x14ac:dyDescent="0.3">
      <c r="A280">
        <v>25725</v>
      </c>
      <c r="B280" t="s">
        <v>56</v>
      </c>
      <c r="C280">
        <v>0</v>
      </c>
      <c r="D280">
        <v>217.85</v>
      </c>
      <c r="E280">
        <v>29.1</v>
      </c>
      <c r="F280">
        <v>2873</v>
      </c>
      <c r="G280" t="str">
        <f>IF(COUNTIF(Table1[Customer ID],Table1[[#This Row],[Customer ID]])&gt;1,"Repeat Customer","One-Time Customer")</f>
        <v>Repeat Customer</v>
      </c>
      <c r="H280" t="s">
        <v>2621</v>
      </c>
      <c r="I280" t="s">
        <v>39</v>
      </c>
      <c r="J280" t="s">
        <v>58</v>
      </c>
      <c r="K280" t="s">
        <v>41</v>
      </c>
      <c r="L280" t="s">
        <v>152</v>
      </c>
      <c r="M280" t="s">
        <v>121</v>
      </c>
      <c r="N280" t="s">
        <v>2623</v>
      </c>
      <c r="O280">
        <v>0.68</v>
      </c>
      <c r="P280">
        <f>Table1[[#This Row],[Profit]]/Table1[[#This Row],[Sales]]</f>
        <v>0.17340636135673751</v>
      </c>
      <c r="Q280" t="s">
        <v>33</v>
      </c>
      <c r="R280" t="s">
        <v>136</v>
      </c>
      <c r="S280" t="s">
        <v>362</v>
      </c>
      <c r="T280" t="s">
        <v>2622</v>
      </c>
      <c r="U280">
        <v>33012</v>
      </c>
      <c r="V280">
        <v>42026</v>
      </c>
      <c r="W280" t="str">
        <f>TEXT(Table1[[#This Row],[Order Date]],"mmmm")</f>
        <v>January</v>
      </c>
      <c r="X280" t="str">
        <f>TEXT(Table1[[#This Row],[Order Date]],"yyyy")</f>
        <v>2015</v>
      </c>
      <c r="Y280">
        <v>42027</v>
      </c>
      <c r="Z280">
        <v>394.17</v>
      </c>
      <c r="AA280">
        <v>10</v>
      </c>
      <c r="AB280">
        <v>2273.1</v>
      </c>
      <c r="AC280">
        <v>89872</v>
      </c>
      <c r="AD280" t="e">
        <f>IF(COUNTIF(#REF!,Orders!AC1622)&gt;0,"Returned","Not Returned")</f>
        <v>#REF!</v>
      </c>
      <c r="AE280" t="str">
        <f>TEXT(Table1[[#This Row],[Order Date]],"mmmm-yyy")</f>
        <v>January-2015</v>
      </c>
    </row>
    <row r="281" spans="1:31" ht="12.75" customHeight="1" x14ac:dyDescent="0.3">
      <c r="A281">
        <v>19909</v>
      </c>
      <c r="B281" t="s">
        <v>106</v>
      </c>
      <c r="C281">
        <v>0.02</v>
      </c>
      <c r="D281">
        <v>880.98</v>
      </c>
      <c r="E281">
        <v>44.55</v>
      </c>
      <c r="F281">
        <v>2896</v>
      </c>
      <c r="G281" t="str">
        <f>IF(COUNTIF(Table1[Customer ID],Table1[[#This Row],[Customer ID]])&gt;1,"Repeat Customer","One-Time Customer")</f>
        <v>Repeat Customer</v>
      </c>
      <c r="H281" t="s">
        <v>2646</v>
      </c>
      <c r="I281" t="s">
        <v>39</v>
      </c>
      <c r="J281" t="s">
        <v>40</v>
      </c>
      <c r="K281" t="s">
        <v>41</v>
      </c>
      <c r="L281" t="s">
        <v>191</v>
      </c>
      <c r="M281" t="s">
        <v>121</v>
      </c>
      <c r="N281" t="s">
        <v>769</v>
      </c>
      <c r="O281">
        <v>0.62</v>
      </c>
      <c r="P281">
        <f>Table1[[#This Row],[Profit]]/Table1[[#This Row],[Sales]]</f>
        <v>0.69</v>
      </c>
      <c r="Q281" t="s">
        <v>33</v>
      </c>
      <c r="R281" t="s">
        <v>61</v>
      </c>
      <c r="S281" t="s">
        <v>62</v>
      </c>
      <c r="T281" t="s">
        <v>2647</v>
      </c>
      <c r="U281">
        <v>56001</v>
      </c>
      <c r="V281">
        <v>42026</v>
      </c>
      <c r="W281" t="str">
        <f>TEXT(Table1[[#This Row],[Order Date]],"mmmm")</f>
        <v>January</v>
      </c>
      <c r="X281" t="str">
        <f>TEXT(Table1[[#This Row],[Order Date]],"yyyy")</f>
        <v>2015</v>
      </c>
      <c r="Y281">
        <v>42030</v>
      </c>
      <c r="Z281">
        <v>4861.0637999999999</v>
      </c>
      <c r="AA281">
        <v>8</v>
      </c>
      <c r="AB281">
        <v>7045.02</v>
      </c>
      <c r="AC281">
        <v>86925</v>
      </c>
      <c r="AD281" t="e">
        <f>IF(COUNTIF(#REF!,Orders!AC1647)&gt;0,"Returned","Not Returned")</f>
        <v>#REF!</v>
      </c>
      <c r="AE281" t="str">
        <f>TEXT(Table1[[#This Row],[Order Date]],"mmmm-yyy")</f>
        <v>January-2015</v>
      </c>
    </row>
    <row r="282" spans="1:31" x14ac:dyDescent="0.3">
      <c r="A282">
        <v>19481</v>
      </c>
      <c r="B282" t="s">
        <v>37</v>
      </c>
      <c r="C282">
        <v>0</v>
      </c>
      <c r="D282">
        <v>6.84</v>
      </c>
      <c r="E282">
        <v>8.3699999999999992</v>
      </c>
      <c r="F282">
        <v>1692</v>
      </c>
      <c r="G282" t="str">
        <f>IF(COUNTIF(Table1[Customer ID],Table1[[#This Row],[Customer ID]])&gt;1,"Repeat Customer","One-Time Customer")</f>
        <v>One-Time Customer</v>
      </c>
      <c r="H282" t="s">
        <v>1696</v>
      </c>
      <c r="I282" t="s">
        <v>49</v>
      </c>
      <c r="J282" t="s">
        <v>114</v>
      </c>
      <c r="K282" t="s">
        <v>29</v>
      </c>
      <c r="L282" t="s">
        <v>174</v>
      </c>
      <c r="M282" t="s">
        <v>51</v>
      </c>
      <c r="N282" t="s">
        <v>1697</v>
      </c>
      <c r="O282">
        <v>0.57999999999999996</v>
      </c>
      <c r="P282">
        <f>Table1[[#This Row],[Profit]]/Table1[[#This Row],[Sales]]</f>
        <v>-3.2510319345473739</v>
      </c>
      <c r="Q282" t="s">
        <v>33</v>
      </c>
      <c r="R282" t="s">
        <v>61</v>
      </c>
      <c r="S282" t="s">
        <v>183</v>
      </c>
      <c r="T282" t="s">
        <v>331</v>
      </c>
      <c r="U282">
        <v>67114</v>
      </c>
      <c r="V282">
        <v>42027</v>
      </c>
      <c r="W282" t="str">
        <f>TEXT(Table1[[#This Row],[Order Date]],"mmmm")</f>
        <v>January</v>
      </c>
      <c r="X282" t="str">
        <f>TEXT(Table1[[#This Row],[Order Date]],"yyyy")</f>
        <v>2015</v>
      </c>
      <c r="Y282">
        <v>42028</v>
      </c>
      <c r="Z282">
        <v>-123.1816</v>
      </c>
      <c r="AA282">
        <v>5</v>
      </c>
      <c r="AB282">
        <v>37.89</v>
      </c>
      <c r="AC282">
        <v>90189</v>
      </c>
      <c r="AD282" t="e">
        <f>IF(COUNTIF(#REF!,Orders!AC942)&gt;0,"Returned","Not Returned")</f>
        <v>#REF!</v>
      </c>
      <c r="AE282" t="str">
        <f>TEXT(Table1[[#This Row],[Order Date]],"mmmm-yyy")</f>
        <v>January-2015</v>
      </c>
    </row>
    <row r="283" spans="1:31" x14ac:dyDescent="0.3">
      <c r="A283">
        <v>19482</v>
      </c>
      <c r="B283" t="s">
        <v>37</v>
      </c>
      <c r="C283">
        <v>7.0000000000000007E-2</v>
      </c>
      <c r="D283">
        <v>30.98</v>
      </c>
      <c r="E283">
        <v>5.76</v>
      </c>
      <c r="F283">
        <v>1693</v>
      </c>
      <c r="G283" t="str">
        <f>IF(COUNTIF(Table1[Customer ID],Table1[[#This Row],[Customer ID]])&gt;1,"Repeat Customer","One-Time Customer")</f>
        <v>Repeat Customer</v>
      </c>
      <c r="H283" t="s">
        <v>1698</v>
      </c>
      <c r="I283" t="s">
        <v>49</v>
      </c>
      <c r="J283" t="s">
        <v>114</v>
      </c>
      <c r="K283" t="s">
        <v>29</v>
      </c>
      <c r="L283" t="s">
        <v>93</v>
      </c>
      <c r="M283" t="s">
        <v>59</v>
      </c>
      <c r="N283" t="s">
        <v>1343</v>
      </c>
      <c r="O283">
        <v>0.4</v>
      </c>
      <c r="P283">
        <f>Table1[[#This Row],[Profit]]/Table1[[#This Row],[Sales]]</f>
        <v>-8.3766252654236595E-2</v>
      </c>
      <c r="Q283" t="s">
        <v>33</v>
      </c>
      <c r="R283" t="s">
        <v>136</v>
      </c>
      <c r="S283" t="s">
        <v>137</v>
      </c>
      <c r="T283" t="s">
        <v>1699</v>
      </c>
      <c r="U283">
        <v>20190</v>
      </c>
      <c r="V283">
        <v>42027</v>
      </c>
      <c r="W283" t="str">
        <f>TEXT(Table1[[#This Row],[Order Date]],"mmmm")</f>
        <v>January</v>
      </c>
      <c r="X283" t="str">
        <f>TEXT(Table1[[#This Row],[Order Date]],"yyyy")</f>
        <v>2015</v>
      </c>
      <c r="Y283">
        <v>42029</v>
      </c>
      <c r="Z283">
        <v>-28.798000000000002</v>
      </c>
      <c r="AA283">
        <v>11</v>
      </c>
      <c r="AB283">
        <v>343.79</v>
      </c>
      <c r="AC283">
        <v>90189</v>
      </c>
      <c r="AD283" t="e">
        <f>IF(COUNTIF(#REF!,Orders!AC943)&gt;0,"Returned","Not Returned")</f>
        <v>#REF!</v>
      </c>
      <c r="AE283" t="str">
        <f>TEXT(Table1[[#This Row],[Order Date]],"mmmm-yyy")</f>
        <v>January-2015</v>
      </c>
    </row>
    <row r="284" spans="1:31" x14ac:dyDescent="0.3">
      <c r="A284">
        <v>21485</v>
      </c>
      <c r="B284" t="s">
        <v>56</v>
      </c>
      <c r="C284">
        <v>0.01</v>
      </c>
      <c r="D284">
        <v>73.98</v>
      </c>
      <c r="E284">
        <v>12.14</v>
      </c>
      <c r="F284">
        <v>3350</v>
      </c>
      <c r="G284" t="str">
        <f>IF(COUNTIF(Table1[Customer ID],Table1[[#This Row],[Customer ID]])&gt;1,"Repeat Customer","One-Time Customer")</f>
        <v>One-Time Customer</v>
      </c>
      <c r="H284" t="s">
        <v>2980</v>
      </c>
      <c r="I284" t="s">
        <v>49</v>
      </c>
      <c r="J284" t="s">
        <v>58</v>
      </c>
      <c r="K284" t="s">
        <v>77</v>
      </c>
      <c r="L284" t="s">
        <v>180</v>
      </c>
      <c r="M284" t="s">
        <v>59</v>
      </c>
      <c r="N284" t="s">
        <v>372</v>
      </c>
      <c r="O284">
        <v>0.67</v>
      </c>
      <c r="P284">
        <f>Table1[[#This Row],[Profit]]/Table1[[#This Row],[Sales]]</f>
        <v>-7.5648326479621053E-2</v>
      </c>
      <c r="Q284" t="s">
        <v>33</v>
      </c>
      <c r="R284" t="s">
        <v>34</v>
      </c>
      <c r="S284" t="s">
        <v>35</v>
      </c>
      <c r="T284" t="s">
        <v>2981</v>
      </c>
      <c r="U284">
        <v>98444</v>
      </c>
      <c r="V284">
        <v>42027</v>
      </c>
      <c r="W284" t="str">
        <f>TEXT(Table1[[#This Row],[Order Date]],"mmmm")</f>
        <v>January</v>
      </c>
      <c r="X284" t="str">
        <f>TEXT(Table1[[#This Row],[Order Date]],"yyyy")</f>
        <v>2015</v>
      </c>
      <c r="Y284">
        <v>42029</v>
      </c>
      <c r="Z284">
        <v>-29.065600000000003</v>
      </c>
      <c r="AA284">
        <v>5</v>
      </c>
      <c r="AB284">
        <v>384.22</v>
      </c>
      <c r="AC284">
        <v>91296</v>
      </c>
      <c r="AD284" t="e">
        <f>IF(COUNTIF(#REF!,Orders!AC1908)&gt;0,"Returned","Not Returned")</f>
        <v>#REF!</v>
      </c>
      <c r="AE284" t="str">
        <f>TEXT(Table1[[#This Row],[Order Date]],"mmmm-yyy")</f>
        <v>January-2015</v>
      </c>
    </row>
    <row r="285" spans="1:31" ht="12.75" customHeight="1" x14ac:dyDescent="0.3">
      <c r="A285">
        <v>22180</v>
      </c>
      <c r="B285" t="s">
        <v>37</v>
      </c>
      <c r="C285">
        <v>0.09</v>
      </c>
      <c r="D285">
        <v>15.28</v>
      </c>
      <c r="E285">
        <v>10.91</v>
      </c>
      <c r="F285">
        <v>275</v>
      </c>
      <c r="G285" t="str">
        <f>IF(COUNTIF(Table1[Customer ID],Table1[[#This Row],[Customer ID]])&gt;1,"Repeat Customer","One-Time Customer")</f>
        <v>One-Time Customer</v>
      </c>
      <c r="H285" t="s">
        <v>391</v>
      </c>
      <c r="I285" t="s">
        <v>49</v>
      </c>
      <c r="J285" t="s">
        <v>28</v>
      </c>
      <c r="K285" t="s">
        <v>29</v>
      </c>
      <c r="L285" t="s">
        <v>109</v>
      </c>
      <c r="M285" t="s">
        <v>59</v>
      </c>
      <c r="N285" t="s">
        <v>392</v>
      </c>
      <c r="O285">
        <v>0.36</v>
      </c>
      <c r="P285">
        <f>Table1[[#This Row],[Profit]]/Table1[[#This Row],[Sales]]</f>
        <v>-0.84118985695708703</v>
      </c>
      <c r="Q285" t="s">
        <v>33</v>
      </c>
      <c r="R285" t="s">
        <v>53</v>
      </c>
      <c r="S285" t="s">
        <v>228</v>
      </c>
      <c r="T285" t="s">
        <v>393</v>
      </c>
      <c r="U285">
        <v>6824</v>
      </c>
      <c r="V285">
        <v>42028</v>
      </c>
      <c r="W285" t="str">
        <f>TEXT(Table1[[#This Row],[Order Date]],"mmmm")</f>
        <v>January</v>
      </c>
      <c r="X285" t="str">
        <f>TEXT(Table1[[#This Row],[Order Date]],"yyyy")</f>
        <v>2015</v>
      </c>
      <c r="Y285">
        <v>42029</v>
      </c>
      <c r="Z285">
        <v>-51.75</v>
      </c>
      <c r="AA285">
        <v>4</v>
      </c>
      <c r="AB285">
        <v>61.52</v>
      </c>
      <c r="AC285">
        <v>89292</v>
      </c>
      <c r="AD285" t="e">
        <f>IF(COUNTIF(#REF!,Orders!AC162)&gt;0,"Returned","Not Returned")</f>
        <v>#REF!</v>
      </c>
      <c r="AE285" t="str">
        <f>TEXT(Table1[[#This Row],[Order Date]],"mmmm-yyy")</f>
        <v>January-2015</v>
      </c>
    </row>
    <row r="286" spans="1:31" ht="12.75" customHeight="1" x14ac:dyDescent="0.3">
      <c r="A286">
        <v>4903</v>
      </c>
      <c r="B286" t="s">
        <v>47</v>
      </c>
      <c r="C286">
        <v>0.03</v>
      </c>
      <c r="D286">
        <v>1.88</v>
      </c>
      <c r="E286">
        <v>1.49</v>
      </c>
      <c r="F286">
        <v>604</v>
      </c>
      <c r="G286" t="str">
        <f>IF(COUNTIF(Table1[Customer ID],Table1[[#This Row],[Customer ID]])&gt;1,"Repeat Customer","One-Time Customer")</f>
        <v>Repeat Customer</v>
      </c>
      <c r="H286" t="s">
        <v>719</v>
      </c>
      <c r="I286" t="s">
        <v>49</v>
      </c>
      <c r="J286" t="s">
        <v>40</v>
      </c>
      <c r="K286" t="s">
        <v>29</v>
      </c>
      <c r="L286" t="s">
        <v>109</v>
      </c>
      <c r="M286" t="s">
        <v>59</v>
      </c>
      <c r="N286" t="s">
        <v>272</v>
      </c>
      <c r="O286">
        <v>0.37</v>
      </c>
      <c r="P286">
        <f>Table1[[#This Row],[Profit]]/Table1[[#This Row],[Sales]]</f>
        <v>-0.1475713448006255</v>
      </c>
      <c r="Q286" t="s">
        <v>33</v>
      </c>
      <c r="R286" t="s">
        <v>34</v>
      </c>
      <c r="S286" t="s">
        <v>45</v>
      </c>
      <c r="T286" t="s">
        <v>663</v>
      </c>
      <c r="U286">
        <v>90045</v>
      </c>
      <c r="V286">
        <v>42028</v>
      </c>
      <c r="W286" t="str">
        <f>TEXT(Table1[[#This Row],[Order Date]],"mmmm")</f>
        <v>January</v>
      </c>
      <c r="X286" t="str">
        <f>TEXT(Table1[[#This Row],[Order Date]],"yyyy")</f>
        <v>2015</v>
      </c>
      <c r="Y286">
        <v>42029</v>
      </c>
      <c r="Z286">
        <v>-15.099500000000001</v>
      </c>
      <c r="AA286">
        <v>52</v>
      </c>
      <c r="AB286">
        <v>102.32</v>
      </c>
      <c r="AC286">
        <v>34882</v>
      </c>
      <c r="AD286" t="e">
        <f>IF(COUNTIF(#REF!,Orders!AC329)&gt;0,"Returned","Not Returned")</f>
        <v>#REF!</v>
      </c>
      <c r="AE286" t="str">
        <f>TEXT(Table1[[#This Row],[Order Date]],"mmmm-yyy")</f>
        <v>January-2015</v>
      </c>
    </row>
    <row r="287" spans="1:31" ht="12.75" customHeight="1" x14ac:dyDescent="0.3">
      <c r="A287">
        <v>20664</v>
      </c>
      <c r="B287" t="s">
        <v>25</v>
      </c>
      <c r="C287">
        <v>0.01</v>
      </c>
      <c r="D287">
        <v>14.42</v>
      </c>
      <c r="E287">
        <v>6.75</v>
      </c>
      <c r="F287">
        <v>830</v>
      </c>
      <c r="G287" t="str">
        <f>IF(COUNTIF(Table1[Customer ID],Table1[[#This Row],[Customer ID]])&gt;1,"Repeat Customer","One-Time Customer")</f>
        <v>One-Time Customer</v>
      </c>
      <c r="H287" t="s">
        <v>960</v>
      </c>
      <c r="I287" t="s">
        <v>49</v>
      </c>
      <c r="J287" t="s">
        <v>28</v>
      </c>
      <c r="K287" t="s">
        <v>29</v>
      </c>
      <c r="L287" t="s">
        <v>257</v>
      </c>
      <c r="M287" t="s">
        <v>86</v>
      </c>
      <c r="N287" t="s">
        <v>571</v>
      </c>
      <c r="O287">
        <v>0.52</v>
      </c>
      <c r="P287">
        <f>Table1[[#This Row],[Profit]]/Table1[[#This Row],[Sales]]</f>
        <v>-0.15377599822044269</v>
      </c>
      <c r="Q287" t="s">
        <v>33</v>
      </c>
      <c r="R287" t="s">
        <v>34</v>
      </c>
      <c r="S287" t="s">
        <v>255</v>
      </c>
      <c r="T287" t="s">
        <v>961</v>
      </c>
      <c r="U287">
        <v>80033</v>
      </c>
      <c r="V287">
        <v>42028</v>
      </c>
      <c r="W287" t="str">
        <f>TEXT(Table1[[#This Row],[Order Date]],"mmmm")</f>
        <v>January</v>
      </c>
      <c r="X287" t="str">
        <f>TEXT(Table1[[#This Row],[Order Date]],"yyyy")</f>
        <v>2015</v>
      </c>
      <c r="Y287">
        <v>42028</v>
      </c>
      <c r="Z287">
        <v>-13.826000000000001</v>
      </c>
      <c r="AA287">
        <v>6</v>
      </c>
      <c r="AB287">
        <v>89.91</v>
      </c>
      <c r="AC287">
        <v>90270</v>
      </c>
      <c r="AD287" t="e">
        <f>IF(COUNTIF(#REF!,Orders!AC469)&gt;0,"Returned","Not Returned")</f>
        <v>#REF!</v>
      </c>
      <c r="AE287" t="str">
        <f>TEXT(Table1[[#This Row],[Order Date]],"mmmm-yyy")</f>
        <v>January-2015</v>
      </c>
    </row>
    <row r="288" spans="1:31" ht="12.75" customHeight="1" x14ac:dyDescent="0.3">
      <c r="A288">
        <v>22639</v>
      </c>
      <c r="B288" t="s">
        <v>106</v>
      </c>
      <c r="C288">
        <v>0.08</v>
      </c>
      <c r="D288">
        <v>67.84</v>
      </c>
      <c r="E288">
        <v>0.99</v>
      </c>
      <c r="F288">
        <v>997</v>
      </c>
      <c r="G288" t="str">
        <f>IF(COUNTIF(Table1[Customer ID],Table1[[#This Row],[Customer ID]])&gt;1,"Repeat Customer","One-Time Customer")</f>
        <v>One-Time Customer</v>
      </c>
      <c r="H288" t="s">
        <v>1097</v>
      </c>
      <c r="I288" t="s">
        <v>49</v>
      </c>
      <c r="J288" t="s">
        <v>58</v>
      </c>
      <c r="K288" t="s">
        <v>29</v>
      </c>
      <c r="L288" t="s">
        <v>257</v>
      </c>
      <c r="M288" t="s">
        <v>59</v>
      </c>
      <c r="N288" t="s">
        <v>1098</v>
      </c>
      <c r="O288">
        <v>0.57999999999999996</v>
      </c>
      <c r="P288">
        <f>Table1[[#This Row],[Profit]]/Table1[[#This Row],[Sales]]</f>
        <v>-0.37125981778196671</v>
      </c>
      <c r="Q288" t="s">
        <v>33</v>
      </c>
      <c r="R288" t="s">
        <v>53</v>
      </c>
      <c r="S288" t="s">
        <v>54</v>
      </c>
      <c r="T288" t="s">
        <v>1063</v>
      </c>
      <c r="U288">
        <v>7002</v>
      </c>
      <c r="V288">
        <v>42028</v>
      </c>
      <c r="W288" t="str">
        <f>TEXT(Table1[[#This Row],[Order Date]],"mmmm")</f>
        <v>January</v>
      </c>
      <c r="X288" t="str">
        <f>TEXT(Table1[[#This Row],[Order Date]],"yyyy")</f>
        <v>2015</v>
      </c>
      <c r="Y288">
        <v>42033</v>
      </c>
      <c r="Z288">
        <v>-23.634399999999999</v>
      </c>
      <c r="AA288">
        <v>1</v>
      </c>
      <c r="AB288">
        <v>63.66</v>
      </c>
      <c r="AC288">
        <v>89431</v>
      </c>
      <c r="AD288" t="e">
        <f>IF(COUNTIF(#REF!,Orders!AC555)&gt;0,"Returned","Not Returned")</f>
        <v>#REF!</v>
      </c>
      <c r="AE288" t="str">
        <f>TEXT(Table1[[#This Row],[Order Date]],"mmmm-yyy")</f>
        <v>January-2015</v>
      </c>
    </row>
    <row r="289" spans="1:31" ht="12.75" customHeight="1" x14ac:dyDescent="0.3">
      <c r="A289">
        <v>22125</v>
      </c>
      <c r="B289" t="s">
        <v>106</v>
      </c>
      <c r="C289">
        <v>0.1</v>
      </c>
      <c r="D289">
        <v>238.4</v>
      </c>
      <c r="E289">
        <v>24.49</v>
      </c>
      <c r="F289">
        <v>1281</v>
      </c>
      <c r="G289" t="str">
        <f>IF(COUNTIF(Table1[Customer ID],Table1[[#This Row],[Customer ID]])&gt;1,"Repeat Customer","One-Time Customer")</f>
        <v>Repeat Customer</v>
      </c>
      <c r="H289" t="s">
        <v>1376</v>
      </c>
      <c r="I289" t="s">
        <v>49</v>
      </c>
      <c r="J289" t="s">
        <v>58</v>
      </c>
      <c r="K289" t="s">
        <v>41</v>
      </c>
      <c r="L289" t="s">
        <v>42</v>
      </c>
      <c r="M289" t="s">
        <v>236</v>
      </c>
      <c r="N289" t="s">
        <v>1377</v>
      </c>
      <c r="P289">
        <f>Table1[[#This Row],[Profit]]/Table1[[#This Row],[Sales]]</f>
        <v>0.49325691744153283</v>
      </c>
      <c r="Q289" t="s">
        <v>33</v>
      </c>
      <c r="R289" t="s">
        <v>61</v>
      </c>
      <c r="S289" t="s">
        <v>703</v>
      </c>
      <c r="T289" t="s">
        <v>1378</v>
      </c>
      <c r="U289">
        <v>47591</v>
      </c>
      <c r="V289">
        <v>42028</v>
      </c>
      <c r="W289" t="str">
        <f>TEXT(Table1[[#This Row],[Order Date]],"mmmm")</f>
        <v>January</v>
      </c>
      <c r="X289" t="str">
        <f>TEXT(Table1[[#This Row],[Order Date]],"yyyy")</f>
        <v>2015</v>
      </c>
      <c r="Y289">
        <v>42030</v>
      </c>
      <c r="Z289">
        <v>875.28440000000001</v>
      </c>
      <c r="AA289">
        <v>8</v>
      </c>
      <c r="AB289">
        <v>1774.5</v>
      </c>
      <c r="AC289">
        <v>89112</v>
      </c>
      <c r="AD289" t="e">
        <f>IF(COUNTIF(#REF!,Orders!AC736)&gt;0,"Returned","Not Returned")</f>
        <v>#REF!</v>
      </c>
      <c r="AE289" t="str">
        <f>TEXT(Table1[[#This Row],[Order Date]],"mmmm-yyy")</f>
        <v>January-2015</v>
      </c>
    </row>
    <row r="290" spans="1:31" ht="12.75" customHeight="1" x14ac:dyDescent="0.3">
      <c r="A290">
        <v>22126</v>
      </c>
      <c r="B290" t="s">
        <v>106</v>
      </c>
      <c r="C290">
        <v>0.03</v>
      </c>
      <c r="D290">
        <v>199.99</v>
      </c>
      <c r="E290">
        <v>24.49</v>
      </c>
      <c r="F290">
        <v>1281</v>
      </c>
      <c r="G290" t="str">
        <f>IF(COUNTIF(Table1[Customer ID],Table1[[#This Row],[Customer ID]])&gt;1,"Repeat Customer","One-Time Customer")</f>
        <v>Repeat Customer</v>
      </c>
      <c r="H290" t="s">
        <v>1376</v>
      </c>
      <c r="I290" t="s">
        <v>27</v>
      </c>
      <c r="J290" t="s">
        <v>58</v>
      </c>
      <c r="K290" t="s">
        <v>77</v>
      </c>
      <c r="L290" t="s">
        <v>587</v>
      </c>
      <c r="M290" t="s">
        <v>236</v>
      </c>
      <c r="N290" t="s">
        <v>1379</v>
      </c>
      <c r="O290">
        <v>0.46</v>
      </c>
      <c r="P290">
        <f>Table1[[#This Row],[Profit]]/Table1[[#This Row],[Sales]]</f>
        <v>0.69</v>
      </c>
      <c r="Q290" t="s">
        <v>33</v>
      </c>
      <c r="R290" t="s">
        <v>61</v>
      </c>
      <c r="S290" t="s">
        <v>703</v>
      </c>
      <c r="T290" t="s">
        <v>1378</v>
      </c>
      <c r="U290">
        <v>47591</v>
      </c>
      <c r="V290">
        <v>42028</v>
      </c>
      <c r="W290" t="str">
        <f>TEXT(Table1[[#This Row],[Order Date]],"mmmm")</f>
        <v>January</v>
      </c>
      <c r="X290" t="str">
        <f>TEXT(Table1[[#This Row],[Order Date]],"yyyy")</f>
        <v>2015</v>
      </c>
      <c r="Y290">
        <v>42030</v>
      </c>
      <c r="Z290">
        <v>727.73609999999996</v>
      </c>
      <c r="AA290">
        <v>5</v>
      </c>
      <c r="AB290">
        <v>1054.69</v>
      </c>
      <c r="AC290">
        <v>89112</v>
      </c>
      <c r="AD290" t="e">
        <f>IF(COUNTIF(#REF!,Orders!AC737)&gt;0,"Returned","Not Returned")</f>
        <v>#REF!</v>
      </c>
      <c r="AE290" t="str">
        <f>TEXT(Table1[[#This Row],[Order Date]],"mmmm-yyy")</f>
        <v>January-2015</v>
      </c>
    </row>
    <row r="291" spans="1:31" ht="12.75" customHeight="1" x14ac:dyDescent="0.3">
      <c r="A291">
        <v>4125</v>
      </c>
      <c r="B291" t="s">
        <v>106</v>
      </c>
      <c r="C291">
        <v>0.1</v>
      </c>
      <c r="D291">
        <v>238.4</v>
      </c>
      <c r="E291">
        <v>24.49</v>
      </c>
      <c r="F291">
        <v>1282</v>
      </c>
      <c r="G291" t="str">
        <f>IF(COUNTIF(Table1[Customer ID],Table1[[#This Row],[Customer ID]])&gt;1,"Repeat Customer","One-Time Customer")</f>
        <v>Repeat Customer</v>
      </c>
      <c r="H291" t="s">
        <v>1380</v>
      </c>
      <c r="I291" t="s">
        <v>49</v>
      </c>
      <c r="J291" t="s">
        <v>58</v>
      </c>
      <c r="K291" t="s">
        <v>41</v>
      </c>
      <c r="L291" t="s">
        <v>42</v>
      </c>
      <c r="M291" t="s">
        <v>236</v>
      </c>
      <c r="N291" t="s">
        <v>1377</v>
      </c>
      <c r="P291">
        <f>Table1[[#This Row],[Profit]]/Table1[[#This Row],[Sales]]</f>
        <v>6.9228884991712245E-2</v>
      </c>
      <c r="Q291" t="s">
        <v>33</v>
      </c>
      <c r="R291" t="s">
        <v>53</v>
      </c>
      <c r="S291" t="s">
        <v>234</v>
      </c>
      <c r="T291" t="s">
        <v>1319</v>
      </c>
      <c r="U291">
        <v>19134</v>
      </c>
      <c r="V291">
        <v>42028</v>
      </c>
      <c r="W291" t="str">
        <f>TEXT(Table1[[#This Row],[Order Date]],"mmmm")</f>
        <v>January</v>
      </c>
      <c r="X291" t="str">
        <f>TEXT(Table1[[#This Row],[Order Date]],"yyyy")</f>
        <v>2015</v>
      </c>
      <c r="Y291">
        <v>42030</v>
      </c>
      <c r="Z291">
        <v>460.67600000000004</v>
      </c>
      <c r="AA291">
        <v>30</v>
      </c>
      <c r="AB291">
        <v>6654.39</v>
      </c>
      <c r="AC291">
        <v>29319</v>
      </c>
      <c r="AD291" t="e">
        <f>IF(COUNTIF(#REF!,Orders!AC738)&gt;0,"Returned","Not Returned")</f>
        <v>#REF!</v>
      </c>
      <c r="AE291" t="str">
        <f>TEXT(Table1[[#This Row],[Order Date]],"mmmm-yyy")</f>
        <v>January-2015</v>
      </c>
    </row>
    <row r="292" spans="1:31" ht="12.75" customHeight="1" x14ac:dyDescent="0.3">
      <c r="A292">
        <v>4126</v>
      </c>
      <c r="B292" t="s">
        <v>106</v>
      </c>
      <c r="C292">
        <v>0.03</v>
      </c>
      <c r="D292">
        <v>199.99</v>
      </c>
      <c r="E292">
        <v>24.49</v>
      </c>
      <c r="F292">
        <v>1282</v>
      </c>
      <c r="G292" t="str">
        <f>IF(COUNTIF(Table1[Customer ID],Table1[[#This Row],[Customer ID]])&gt;1,"Repeat Customer","One-Time Customer")</f>
        <v>Repeat Customer</v>
      </c>
      <c r="H292" t="s">
        <v>1380</v>
      </c>
      <c r="I292" t="s">
        <v>27</v>
      </c>
      <c r="J292" t="s">
        <v>58</v>
      </c>
      <c r="K292" t="s">
        <v>77</v>
      </c>
      <c r="L292" t="s">
        <v>587</v>
      </c>
      <c r="M292" t="s">
        <v>236</v>
      </c>
      <c r="N292" t="s">
        <v>1379</v>
      </c>
      <c r="O292">
        <v>0.46</v>
      </c>
      <c r="P292">
        <f>Table1[[#This Row],[Profit]]/Table1[[#This Row],[Sales]]</f>
        <v>8.8814341409895498E-2</v>
      </c>
      <c r="Q292" t="s">
        <v>33</v>
      </c>
      <c r="R292" t="s">
        <v>53</v>
      </c>
      <c r="S292" t="s">
        <v>234</v>
      </c>
      <c r="T292" t="s">
        <v>1319</v>
      </c>
      <c r="U292">
        <v>19134</v>
      </c>
      <c r="V292">
        <v>42028</v>
      </c>
      <c r="W292" t="str">
        <f>TEXT(Table1[[#This Row],[Order Date]],"mmmm")</f>
        <v>January</v>
      </c>
      <c r="X292" t="str">
        <f>TEXT(Table1[[#This Row],[Order Date]],"yyyy")</f>
        <v>2015</v>
      </c>
      <c r="Y292">
        <v>42030</v>
      </c>
      <c r="Z292">
        <v>393.41999999999996</v>
      </c>
      <c r="AA292">
        <v>21</v>
      </c>
      <c r="AB292">
        <v>4429.6899999999996</v>
      </c>
      <c r="AC292">
        <v>29319</v>
      </c>
      <c r="AD292" t="e">
        <f>IF(COUNTIF(#REF!,Orders!AC739)&gt;0,"Returned","Not Returned")</f>
        <v>#REF!</v>
      </c>
      <c r="AE292" t="str">
        <f>TEXT(Table1[[#This Row],[Order Date]],"mmmm-yyy")</f>
        <v>January-2015</v>
      </c>
    </row>
    <row r="293" spans="1:31" ht="12.75" customHeight="1" x14ac:dyDescent="0.3">
      <c r="A293">
        <v>19251</v>
      </c>
      <c r="B293" t="s">
        <v>37</v>
      </c>
      <c r="C293">
        <v>0</v>
      </c>
      <c r="D293">
        <v>101.41</v>
      </c>
      <c r="E293">
        <v>35</v>
      </c>
      <c r="F293">
        <v>1653</v>
      </c>
      <c r="G293" t="str">
        <f>IF(COUNTIF(Table1[Customer ID],Table1[[#This Row],[Customer ID]])&gt;1,"Repeat Customer","One-Time Customer")</f>
        <v>Repeat Customer</v>
      </c>
      <c r="H293" t="s">
        <v>1666</v>
      </c>
      <c r="I293" t="s">
        <v>27</v>
      </c>
      <c r="J293" t="s">
        <v>28</v>
      </c>
      <c r="K293" t="s">
        <v>29</v>
      </c>
      <c r="L293" t="s">
        <v>141</v>
      </c>
      <c r="M293" t="s">
        <v>236</v>
      </c>
      <c r="N293" t="s">
        <v>860</v>
      </c>
      <c r="O293">
        <v>0.82</v>
      </c>
      <c r="P293">
        <f>Table1[[#This Row],[Profit]]/Table1[[#This Row],[Sales]]</f>
        <v>-0.4144903651115619</v>
      </c>
      <c r="Q293" t="s">
        <v>33</v>
      </c>
      <c r="R293" t="s">
        <v>34</v>
      </c>
      <c r="S293" t="s">
        <v>45</v>
      </c>
      <c r="T293" t="s">
        <v>1667</v>
      </c>
      <c r="U293">
        <v>91360</v>
      </c>
      <c r="V293">
        <v>42028</v>
      </c>
      <c r="W293" t="str">
        <f>TEXT(Table1[[#This Row],[Order Date]],"mmmm")</f>
        <v>January</v>
      </c>
      <c r="X293" t="str">
        <f>TEXT(Table1[[#This Row],[Order Date]],"yyyy")</f>
        <v>2015</v>
      </c>
      <c r="Y293">
        <v>42029</v>
      </c>
      <c r="Z293">
        <v>-457.73</v>
      </c>
      <c r="AA293">
        <v>10</v>
      </c>
      <c r="AB293">
        <v>1104.32</v>
      </c>
      <c r="AC293">
        <v>89885</v>
      </c>
      <c r="AD293" t="e">
        <f>IF(COUNTIF(#REF!,Orders!AC922)&gt;0,"Returned","Not Returned")</f>
        <v>#REF!</v>
      </c>
      <c r="AE293" t="str">
        <f>TEXT(Table1[[#This Row],[Order Date]],"mmmm-yyy")</f>
        <v>January-2015</v>
      </c>
    </row>
    <row r="294" spans="1:31" ht="12.75" customHeight="1" x14ac:dyDescent="0.3">
      <c r="A294">
        <v>19252</v>
      </c>
      <c r="B294" t="s">
        <v>37</v>
      </c>
      <c r="C294">
        <v>0.1</v>
      </c>
      <c r="D294">
        <v>95.99</v>
      </c>
      <c r="E294">
        <v>4.9000000000000004</v>
      </c>
      <c r="F294">
        <v>1653</v>
      </c>
      <c r="G294" t="str">
        <f>IF(COUNTIF(Table1[Customer ID],Table1[[#This Row],[Customer ID]])&gt;1,"Repeat Customer","One-Time Customer")</f>
        <v>Repeat Customer</v>
      </c>
      <c r="H294" t="s">
        <v>1666</v>
      </c>
      <c r="I294" t="s">
        <v>49</v>
      </c>
      <c r="J294" t="s">
        <v>28</v>
      </c>
      <c r="K294" t="s">
        <v>77</v>
      </c>
      <c r="L294" t="s">
        <v>78</v>
      </c>
      <c r="M294" t="s">
        <v>59</v>
      </c>
      <c r="N294" t="s">
        <v>254</v>
      </c>
      <c r="O294">
        <v>0.56000000000000005</v>
      </c>
      <c r="P294">
        <f>Table1[[#This Row],[Profit]]/Table1[[#This Row],[Sales]]</f>
        <v>-1.7934846461949263</v>
      </c>
      <c r="Q294" t="s">
        <v>33</v>
      </c>
      <c r="R294" t="s">
        <v>34</v>
      </c>
      <c r="S294" t="s">
        <v>45</v>
      </c>
      <c r="T294" t="s">
        <v>1667</v>
      </c>
      <c r="U294">
        <v>91360</v>
      </c>
      <c r="V294">
        <v>42028</v>
      </c>
      <c r="W294" t="str">
        <f>TEXT(Table1[[#This Row],[Order Date]],"mmmm")</f>
        <v>January</v>
      </c>
      <c r="X294" t="str">
        <f>TEXT(Table1[[#This Row],[Order Date]],"yyyy")</f>
        <v>2015</v>
      </c>
      <c r="Y294">
        <v>42029</v>
      </c>
      <c r="Z294">
        <v>-268.66399999999999</v>
      </c>
      <c r="AA294">
        <v>2</v>
      </c>
      <c r="AB294">
        <v>149.80000000000001</v>
      </c>
      <c r="AC294">
        <v>89885</v>
      </c>
      <c r="AD294" t="e">
        <f>IF(COUNTIF(#REF!,Orders!AC923)&gt;0,"Returned","Not Returned")</f>
        <v>#REF!</v>
      </c>
      <c r="AE294" t="str">
        <f>TEXT(Table1[[#This Row],[Order Date]],"mmmm-yyy")</f>
        <v>January-2015</v>
      </c>
    </row>
    <row r="295" spans="1:31" ht="12.75" customHeight="1" x14ac:dyDescent="0.3">
      <c r="A295">
        <v>22798</v>
      </c>
      <c r="B295" t="s">
        <v>106</v>
      </c>
      <c r="C295">
        <v>0.05</v>
      </c>
      <c r="D295">
        <v>115.99</v>
      </c>
      <c r="E295">
        <v>5.26</v>
      </c>
      <c r="F295">
        <v>1690</v>
      </c>
      <c r="G295" t="str">
        <f>IF(COUNTIF(Table1[Customer ID],Table1[[#This Row],[Customer ID]])&gt;1,"Repeat Customer","One-Time Customer")</f>
        <v>Repeat Customer</v>
      </c>
      <c r="H295" t="s">
        <v>1693</v>
      </c>
      <c r="I295" t="s">
        <v>49</v>
      </c>
      <c r="J295" t="s">
        <v>28</v>
      </c>
      <c r="K295" t="s">
        <v>77</v>
      </c>
      <c r="L295" t="s">
        <v>78</v>
      </c>
      <c r="M295" t="s">
        <v>59</v>
      </c>
      <c r="N295" t="s">
        <v>1694</v>
      </c>
      <c r="O295">
        <v>0.56999999999999995</v>
      </c>
      <c r="P295">
        <f>Table1[[#This Row],[Profit]]/Table1[[#This Row],[Sales]]</f>
        <v>0.69</v>
      </c>
      <c r="Q295" t="s">
        <v>33</v>
      </c>
      <c r="R295" t="s">
        <v>53</v>
      </c>
      <c r="S295" t="s">
        <v>234</v>
      </c>
      <c r="T295" t="s">
        <v>1695</v>
      </c>
      <c r="U295">
        <v>17112</v>
      </c>
      <c r="V295">
        <v>42028</v>
      </c>
      <c r="W295" t="str">
        <f>TEXT(Table1[[#This Row],[Order Date]],"mmmm")</f>
        <v>January</v>
      </c>
      <c r="X295" t="str">
        <f>TEXT(Table1[[#This Row],[Order Date]],"yyyy")</f>
        <v>2015</v>
      </c>
      <c r="Y295">
        <v>42032</v>
      </c>
      <c r="Z295">
        <v>616.53569999999991</v>
      </c>
      <c r="AA295">
        <v>9</v>
      </c>
      <c r="AB295">
        <v>893.53</v>
      </c>
      <c r="AC295">
        <v>91076</v>
      </c>
      <c r="AD295" t="e">
        <f>IF(COUNTIF(#REF!,Orders!AC940)&gt;0,"Returned","Not Returned")</f>
        <v>#REF!</v>
      </c>
      <c r="AE295" t="str">
        <f>TEXT(Table1[[#This Row],[Order Date]],"mmmm-yyy")</f>
        <v>January-2015</v>
      </c>
    </row>
    <row r="296" spans="1:31" ht="12.75" customHeight="1" x14ac:dyDescent="0.3">
      <c r="A296">
        <v>26148</v>
      </c>
      <c r="B296" t="s">
        <v>56</v>
      </c>
      <c r="C296">
        <v>0.01</v>
      </c>
      <c r="D296">
        <v>11.7</v>
      </c>
      <c r="E296">
        <v>6.96</v>
      </c>
      <c r="F296">
        <v>2283</v>
      </c>
      <c r="G296" t="str">
        <f>IF(COUNTIF(Table1[Customer ID],Table1[[#This Row],[Customer ID]])&gt;1,"Repeat Customer","One-Time Customer")</f>
        <v>One-Time Customer</v>
      </c>
      <c r="H296" t="s">
        <v>2173</v>
      </c>
      <c r="I296" t="s">
        <v>49</v>
      </c>
      <c r="J296" t="s">
        <v>40</v>
      </c>
      <c r="K296" t="s">
        <v>29</v>
      </c>
      <c r="L296" t="s">
        <v>257</v>
      </c>
      <c r="M296" t="s">
        <v>86</v>
      </c>
      <c r="N296" t="s">
        <v>1280</v>
      </c>
      <c r="O296">
        <v>0.5</v>
      </c>
      <c r="P296">
        <f>Table1[[#This Row],[Profit]]/Table1[[#This Row],[Sales]]</f>
        <v>-0.37666189670872902</v>
      </c>
      <c r="Q296" t="s">
        <v>33</v>
      </c>
      <c r="R296" t="s">
        <v>61</v>
      </c>
      <c r="S296" t="s">
        <v>1858</v>
      </c>
      <c r="T296" t="s">
        <v>2174</v>
      </c>
      <c r="U296">
        <v>53132</v>
      </c>
      <c r="V296">
        <v>42028</v>
      </c>
      <c r="W296" t="str">
        <f>TEXT(Table1[[#This Row],[Order Date]],"mmmm")</f>
        <v>January</v>
      </c>
      <c r="X296" t="str">
        <f>TEXT(Table1[[#This Row],[Order Date]],"yyyy")</f>
        <v>2015</v>
      </c>
      <c r="Y296">
        <v>42030</v>
      </c>
      <c r="Z296">
        <v>-28.954000000000001</v>
      </c>
      <c r="AA296">
        <v>6</v>
      </c>
      <c r="AB296">
        <v>76.87</v>
      </c>
      <c r="AC296">
        <v>85947</v>
      </c>
      <c r="AD296" t="e">
        <f>IF(COUNTIF(#REF!,Orders!AC1268)&gt;0,"Returned","Not Returned")</f>
        <v>#REF!</v>
      </c>
      <c r="AE296" t="str">
        <f>TEXT(Table1[[#This Row],[Order Date]],"mmmm-yyy")</f>
        <v>January-2015</v>
      </c>
    </row>
    <row r="297" spans="1:31" ht="12.75" customHeight="1" x14ac:dyDescent="0.3">
      <c r="A297">
        <v>19971</v>
      </c>
      <c r="B297" t="s">
        <v>106</v>
      </c>
      <c r="C297">
        <v>0.02</v>
      </c>
      <c r="D297">
        <v>50.98</v>
      </c>
      <c r="E297">
        <v>13.66</v>
      </c>
      <c r="F297">
        <v>2613</v>
      </c>
      <c r="G297" t="str">
        <f>IF(COUNTIF(Table1[Customer ID],Table1[[#This Row],[Customer ID]])&gt;1,"Repeat Customer","One-Time Customer")</f>
        <v>One-Time Customer</v>
      </c>
      <c r="H297" t="s">
        <v>2430</v>
      </c>
      <c r="I297" t="s">
        <v>27</v>
      </c>
      <c r="J297" t="s">
        <v>28</v>
      </c>
      <c r="K297" t="s">
        <v>29</v>
      </c>
      <c r="L297" t="s">
        <v>257</v>
      </c>
      <c r="M297" t="s">
        <v>59</v>
      </c>
      <c r="N297" t="s">
        <v>2431</v>
      </c>
      <c r="O297">
        <v>0.57999999999999996</v>
      </c>
      <c r="P297">
        <f>Table1[[#This Row],[Profit]]/Table1[[#This Row],[Sales]]</f>
        <v>-0.37633308984660335</v>
      </c>
      <c r="Q297" t="s">
        <v>33</v>
      </c>
      <c r="R297" t="s">
        <v>53</v>
      </c>
      <c r="S297" t="s">
        <v>54</v>
      </c>
      <c r="T297" t="s">
        <v>2432</v>
      </c>
      <c r="U297">
        <v>8863</v>
      </c>
      <c r="V297">
        <v>42028</v>
      </c>
      <c r="W297" t="str">
        <f>TEXT(Table1[[#This Row],[Order Date]],"mmmm")</f>
        <v>January</v>
      </c>
      <c r="X297" t="str">
        <f>TEXT(Table1[[#This Row],[Order Date]],"yyyy")</f>
        <v>2015</v>
      </c>
      <c r="Y297">
        <v>42028</v>
      </c>
      <c r="Z297">
        <v>-25.76</v>
      </c>
      <c r="AA297">
        <v>1</v>
      </c>
      <c r="AB297">
        <v>68.45</v>
      </c>
      <c r="AC297">
        <v>86119</v>
      </c>
      <c r="AD297" t="e">
        <f>IF(COUNTIF(#REF!,Orders!AC1479)&gt;0,"Returned","Not Returned")</f>
        <v>#REF!</v>
      </c>
      <c r="AE297" t="str">
        <f>TEXT(Table1[[#This Row],[Order Date]],"mmmm-yyy")</f>
        <v>January-2015</v>
      </c>
    </row>
    <row r="298" spans="1:31" ht="12.75" customHeight="1" x14ac:dyDescent="0.3">
      <c r="A298">
        <v>21085</v>
      </c>
      <c r="B298" t="s">
        <v>106</v>
      </c>
      <c r="C298">
        <v>7.0000000000000007E-2</v>
      </c>
      <c r="D298">
        <v>49.43</v>
      </c>
      <c r="E298">
        <v>19.989999999999998</v>
      </c>
      <c r="F298">
        <v>3089</v>
      </c>
      <c r="G298" t="str">
        <f>IF(COUNTIF(Table1[Customer ID],Table1[[#This Row],[Customer ID]])&gt;1,"Repeat Customer","One-Time Customer")</f>
        <v>One-Time Customer</v>
      </c>
      <c r="H298" t="s">
        <v>2785</v>
      </c>
      <c r="I298" t="s">
        <v>49</v>
      </c>
      <c r="J298" t="s">
        <v>28</v>
      </c>
      <c r="K298" t="s">
        <v>29</v>
      </c>
      <c r="L298" t="s">
        <v>257</v>
      </c>
      <c r="M298" t="s">
        <v>59</v>
      </c>
      <c r="N298" t="s">
        <v>2786</v>
      </c>
      <c r="O298">
        <v>0.56999999999999995</v>
      </c>
      <c r="P298">
        <f>Table1[[#This Row],[Profit]]/Table1[[#This Row],[Sales]]</f>
        <v>-0.43563267333759137</v>
      </c>
      <c r="Q298" t="s">
        <v>33</v>
      </c>
      <c r="R298" t="s">
        <v>61</v>
      </c>
      <c r="S298" t="s">
        <v>183</v>
      </c>
      <c r="T298" t="s">
        <v>2755</v>
      </c>
      <c r="U298">
        <v>66209</v>
      </c>
      <c r="V298">
        <v>42028</v>
      </c>
      <c r="W298" t="str">
        <f>TEXT(Table1[[#This Row],[Order Date]],"mmmm")</f>
        <v>January</v>
      </c>
      <c r="X298" t="str">
        <f>TEXT(Table1[[#This Row],[Order Date]],"yyyy")</f>
        <v>2015</v>
      </c>
      <c r="Y298">
        <v>42033</v>
      </c>
      <c r="Z298">
        <v>-122.77</v>
      </c>
      <c r="AA298">
        <v>6</v>
      </c>
      <c r="AB298">
        <v>281.82</v>
      </c>
      <c r="AC298">
        <v>91219</v>
      </c>
      <c r="AD298" t="e">
        <f>IF(COUNTIF(#REF!,Orders!AC1757)&gt;0,"Returned","Not Returned")</f>
        <v>#REF!</v>
      </c>
      <c r="AE298" t="str">
        <f>TEXT(Table1[[#This Row],[Order Date]],"mmmm-yyy")</f>
        <v>January-2015</v>
      </c>
    </row>
    <row r="299" spans="1:31" ht="12.75" customHeight="1" x14ac:dyDescent="0.3">
      <c r="A299">
        <v>20324</v>
      </c>
      <c r="B299" t="s">
        <v>25</v>
      </c>
      <c r="C299">
        <v>0.03</v>
      </c>
      <c r="D299">
        <v>10.89</v>
      </c>
      <c r="E299">
        <v>4.5</v>
      </c>
      <c r="F299">
        <v>156</v>
      </c>
      <c r="G299" t="str">
        <f>IF(COUNTIF(Table1[Customer ID],Table1[[#This Row],[Customer ID]])&gt;1,"Repeat Customer","One-Time Customer")</f>
        <v>Repeat Customer</v>
      </c>
      <c r="H299" t="s">
        <v>253</v>
      </c>
      <c r="I299" t="s">
        <v>49</v>
      </c>
      <c r="J299" t="s">
        <v>28</v>
      </c>
      <c r="K299" t="s">
        <v>29</v>
      </c>
      <c r="L299" t="s">
        <v>257</v>
      </c>
      <c r="M299" t="s">
        <v>59</v>
      </c>
      <c r="N299" t="s">
        <v>258</v>
      </c>
      <c r="O299">
        <v>0.59</v>
      </c>
      <c r="P299">
        <f>Table1[[#This Row],[Profit]]/Table1[[#This Row],[Sales]]</f>
        <v>-0.55115316380839741</v>
      </c>
      <c r="Q299" t="s">
        <v>33</v>
      </c>
      <c r="R299" t="s">
        <v>34</v>
      </c>
      <c r="S299" t="s">
        <v>255</v>
      </c>
      <c r="T299" t="s">
        <v>256</v>
      </c>
      <c r="U299">
        <v>80525</v>
      </c>
      <c r="V299">
        <v>42029</v>
      </c>
      <c r="W299" t="str">
        <f>TEXT(Table1[[#This Row],[Order Date]],"mmmm")</f>
        <v>January</v>
      </c>
      <c r="X299" t="str">
        <f>TEXT(Table1[[#This Row],[Order Date]],"yyyy")</f>
        <v>2015</v>
      </c>
      <c r="Y299">
        <v>42030</v>
      </c>
      <c r="Z299">
        <v>-18.64</v>
      </c>
      <c r="AA299">
        <v>3</v>
      </c>
      <c r="AB299">
        <v>33.82</v>
      </c>
      <c r="AC299">
        <v>87672</v>
      </c>
      <c r="AD299" t="e">
        <f>IF(COUNTIF(#REF!,Orders!AC93)&gt;0,"Returned","Not Returned")</f>
        <v>#REF!</v>
      </c>
      <c r="AE299" t="str">
        <f>TEXT(Table1[[#This Row],[Order Date]],"mmmm-yyy")</f>
        <v>January-2015</v>
      </c>
    </row>
    <row r="300" spans="1:31" ht="12.75" customHeight="1" x14ac:dyDescent="0.3">
      <c r="A300">
        <v>18970</v>
      </c>
      <c r="B300" t="s">
        <v>47</v>
      </c>
      <c r="C300">
        <v>0.06</v>
      </c>
      <c r="D300">
        <v>1.74</v>
      </c>
      <c r="E300">
        <v>4.08</v>
      </c>
      <c r="F300">
        <v>1389</v>
      </c>
      <c r="G300" t="str">
        <f>IF(COUNTIF(Table1[Customer ID],Table1[[#This Row],[Customer ID]])&gt;1,"Repeat Customer","One-Time Customer")</f>
        <v>Repeat Customer</v>
      </c>
      <c r="H300" t="s">
        <v>1455</v>
      </c>
      <c r="I300" t="s">
        <v>49</v>
      </c>
      <c r="J300" t="s">
        <v>28</v>
      </c>
      <c r="K300" t="s">
        <v>41</v>
      </c>
      <c r="L300" t="s">
        <v>50</v>
      </c>
      <c r="M300" t="s">
        <v>51</v>
      </c>
      <c r="N300" t="s">
        <v>219</v>
      </c>
      <c r="O300">
        <v>0.53</v>
      </c>
      <c r="P300">
        <f>Table1[[#This Row],[Profit]]/Table1[[#This Row],[Sales]]</f>
        <v>-3.9975451263537907</v>
      </c>
      <c r="Q300" t="s">
        <v>33</v>
      </c>
      <c r="R300" t="s">
        <v>34</v>
      </c>
      <c r="S300" t="s">
        <v>45</v>
      </c>
      <c r="T300" t="s">
        <v>1456</v>
      </c>
      <c r="U300">
        <v>94025</v>
      </c>
      <c r="V300">
        <v>42029</v>
      </c>
      <c r="W300" t="str">
        <f>TEXT(Table1[[#This Row],[Order Date]],"mmmm")</f>
        <v>January</v>
      </c>
      <c r="X300" t="str">
        <f>TEXT(Table1[[#This Row],[Order Date]],"yyyy")</f>
        <v>2015</v>
      </c>
      <c r="Y300">
        <v>42030</v>
      </c>
      <c r="Z300">
        <v>-11.0732</v>
      </c>
      <c r="AA300">
        <v>1</v>
      </c>
      <c r="AB300">
        <v>2.77</v>
      </c>
      <c r="AC300">
        <v>88726</v>
      </c>
      <c r="AD300" t="e">
        <f>IF(COUNTIF(#REF!,Orders!AC787)&gt;0,"Returned","Not Returned")</f>
        <v>#REF!</v>
      </c>
      <c r="AE300" t="str">
        <f>TEXT(Table1[[#This Row],[Order Date]],"mmmm-yyy")</f>
        <v>January-2015</v>
      </c>
    </row>
    <row r="301" spans="1:31" ht="12.75" customHeight="1" x14ac:dyDescent="0.3">
      <c r="A301">
        <v>19797</v>
      </c>
      <c r="B301" t="s">
        <v>37</v>
      </c>
      <c r="C301">
        <v>0.1</v>
      </c>
      <c r="D301">
        <v>125.99</v>
      </c>
      <c r="E301">
        <v>8.99</v>
      </c>
      <c r="F301">
        <v>1997</v>
      </c>
      <c r="G301" t="str">
        <f>IF(COUNTIF(Table1[Customer ID],Table1[[#This Row],[Customer ID]])&gt;1,"Repeat Customer","One-Time Customer")</f>
        <v>Repeat Customer</v>
      </c>
      <c r="H301" t="s">
        <v>1939</v>
      </c>
      <c r="I301" t="s">
        <v>49</v>
      </c>
      <c r="J301" t="s">
        <v>114</v>
      </c>
      <c r="K301" t="s">
        <v>77</v>
      </c>
      <c r="L301" t="s">
        <v>78</v>
      </c>
      <c r="M301" t="s">
        <v>59</v>
      </c>
      <c r="N301" t="s">
        <v>898</v>
      </c>
      <c r="O301">
        <v>0.56999999999999995</v>
      </c>
      <c r="P301">
        <f>Table1[[#This Row],[Profit]]/Table1[[#This Row],[Sales]]</f>
        <v>4.319483188959037E-2</v>
      </c>
      <c r="Q301" t="s">
        <v>33</v>
      </c>
      <c r="R301" t="s">
        <v>136</v>
      </c>
      <c r="S301" t="s">
        <v>932</v>
      </c>
      <c r="T301" t="s">
        <v>933</v>
      </c>
      <c r="U301">
        <v>29915</v>
      </c>
      <c r="V301">
        <v>42029</v>
      </c>
      <c r="W301" t="str">
        <f>TEXT(Table1[[#This Row],[Order Date]],"mmmm")</f>
        <v>January</v>
      </c>
      <c r="X301" t="str">
        <f>TEXT(Table1[[#This Row],[Order Date]],"yyyy")</f>
        <v>2015</v>
      </c>
      <c r="Y301">
        <v>42032</v>
      </c>
      <c r="Z301">
        <v>17.652000000000001</v>
      </c>
      <c r="AA301">
        <v>4</v>
      </c>
      <c r="AB301">
        <v>408.66</v>
      </c>
      <c r="AC301">
        <v>90333</v>
      </c>
      <c r="AD301" t="e">
        <f>IF(COUNTIF(#REF!,Orders!AC1108)&gt;0,"Returned","Not Returned")</f>
        <v>#REF!</v>
      </c>
      <c r="AE301" t="str">
        <f>TEXT(Table1[[#This Row],[Order Date]],"mmmm-yyy")</f>
        <v>January-2015</v>
      </c>
    </row>
    <row r="302" spans="1:31" ht="12.75" customHeight="1" x14ac:dyDescent="0.3">
      <c r="A302">
        <v>8099</v>
      </c>
      <c r="B302" t="s">
        <v>106</v>
      </c>
      <c r="C302">
        <v>0.02</v>
      </c>
      <c r="D302">
        <v>4.9800000000000004</v>
      </c>
      <c r="E302">
        <v>6.07</v>
      </c>
      <c r="F302">
        <v>1129</v>
      </c>
      <c r="G302" t="str">
        <f>IF(COUNTIF(Table1[Customer ID],Table1[[#This Row],[Customer ID]])&gt;1,"Repeat Customer","One-Time Customer")</f>
        <v>Repeat Customer</v>
      </c>
      <c r="H302" t="s">
        <v>1236</v>
      </c>
      <c r="I302" t="s">
        <v>49</v>
      </c>
      <c r="J302" t="s">
        <v>40</v>
      </c>
      <c r="K302" t="s">
        <v>29</v>
      </c>
      <c r="L302" t="s">
        <v>93</v>
      </c>
      <c r="M302" t="s">
        <v>59</v>
      </c>
      <c r="N302" t="s">
        <v>173</v>
      </c>
      <c r="O302">
        <v>0.36</v>
      </c>
      <c r="P302">
        <f>Table1[[#This Row],[Profit]]/Table1[[#This Row],[Sales]]</f>
        <v>-0.44473933649289099</v>
      </c>
      <c r="Q302" t="s">
        <v>33</v>
      </c>
      <c r="R302" t="s">
        <v>53</v>
      </c>
      <c r="S302" t="s">
        <v>193</v>
      </c>
      <c r="T302" t="s">
        <v>194</v>
      </c>
      <c r="U302">
        <v>2118</v>
      </c>
      <c r="V302">
        <v>42030</v>
      </c>
      <c r="W302" t="str">
        <f>TEXT(Table1[[#This Row],[Order Date]],"mmmm")</f>
        <v>January</v>
      </c>
      <c r="X302" t="str">
        <f>TEXT(Table1[[#This Row],[Order Date]],"yyyy")</f>
        <v>2015</v>
      </c>
      <c r="Y302">
        <v>42032</v>
      </c>
      <c r="Z302">
        <v>-46.92</v>
      </c>
      <c r="AA302">
        <v>19</v>
      </c>
      <c r="AB302">
        <v>105.5</v>
      </c>
      <c r="AC302">
        <v>57794</v>
      </c>
      <c r="AD302" t="e">
        <f>IF(COUNTIF(#REF!,Orders!AC641)&gt;0,"Returned","Not Returned")</f>
        <v>#REF!</v>
      </c>
      <c r="AE302" t="str">
        <f>TEXT(Table1[[#This Row],[Order Date]],"mmmm-yyy")</f>
        <v>January-2015</v>
      </c>
    </row>
    <row r="303" spans="1:31" ht="12.75" customHeight="1" x14ac:dyDescent="0.3">
      <c r="A303">
        <v>26099</v>
      </c>
      <c r="B303" t="s">
        <v>106</v>
      </c>
      <c r="C303">
        <v>0.02</v>
      </c>
      <c r="D303">
        <v>4.9800000000000004</v>
      </c>
      <c r="E303">
        <v>6.07</v>
      </c>
      <c r="F303">
        <v>1133</v>
      </c>
      <c r="G303" t="str">
        <f>IF(COUNTIF(Table1[Customer ID],Table1[[#This Row],[Customer ID]])&gt;1,"Repeat Customer","One-Time Customer")</f>
        <v>One-Time Customer</v>
      </c>
      <c r="H303" t="s">
        <v>1245</v>
      </c>
      <c r="I303" t="s">
        <v>49</v>
      </c>
      <c r="J303" t="s">
        <v>40</v>
      </c>
      <c r="K303" t="s">
        <v>29</v>
      </c>
      <c r="L303" t="s">
        <v>93</v>
      </c>
      <c r="M303" t="s">
        <v>59</v>
      </c>
      <c r="N303" t="s">
        <v>173</v>
      </c>
      <c r="O303">
        <v>0.36</v>
      </c>
      <c r="P303">
        <f>Table1[[#This Row],[Profit]]/Table1[[#This Row],[Sales]]</f>
        <v>-1.6902017291066282</v>
      </c>
      <c r="Q303" t="s">
        <v>33</v>
      </c>
      <c r="R303" t="s">
        <v>61</v>
      </c>
      <c r="S303" t="s">
        <v>130</v>
      </c>
      <c r="T303" t="s">
        <v>1246</v>
      </c>
      <c r="U303">
        <v>75234</v>
      </c>
      <c r="V303">
        <v>42030</v>
      </c>
      <c r="W303" t="str">
        <f>TEXT(Table1[[#This Row],[Order Date]],"mmmm")</f>
        <v>January</v>
      </c>
      <c r="X303" t="str">
        <f>TEXT(Table1[[#This Row],[Order Date]],"yyyy")</f>
        <v>2015</v>
      </c>
      <c r="Y303">
        <v>42032</v>
      </c>
      <c r="Z303">
        <v>-46.92</v>
      </c>
      <c r="AA303">
        <v>5</v>
      </c>
      <c r="AB303">
        <v>27.76</v>
      </c>
      <c r="AC303">
        <v>88105</v>
      </c>
      <c r="AD303" t="e">
        <f>IF(COUNTIF(#REF!,Orders!AC647)&gt;0,"Returned","Not Returned")</f>
        <v>#REF!</v>
      </c>
      <c r="AE303" t="str">
        <f>TEXT(Table1[[#This Row],[Order Date]],"mmmm-yyy")</f>
        <v>January-2015</v>
      </c>
    </row>
    <row r="304" spans="1:31" ht="12.75" customHeight="1" x14ac:dyDescent="0.3">
      <c r="A304">
        <v>20830</v>
      </c>
      <c r="B304" t="s">
        <v>25</v>
      </c>
      <c r="C304">
        <v>0.03</v>
      </c>
      <c r="D304">
        <v>14.34</v>
      </c>
      <c r="E304">
        <v>5</v>
      </c>
      <c r="F304">
        <v>1360</v>
      </c>
      <c r="G304" t="str">
        <f>IF(COUNTIF(Table1[Customer ID],Table1[[#This Row],[Customer ID]])&gt;1,"Repeat Customer","One-Time Customer")</f>
        <v>One-Time Customer</v>
      </c>
      <c r="H304" t="s">
        <v>1426</v>
      </c>
      <c r="I304" t="s">
        <v>49</v>
      </c>
      <c r="J304" t="s">
        <v>114</v>
      </c>
      <c r="K304" t="s">
        <v>41</v>
      </c>
      <c r="L304" t="s">
        <v>50</v>
      </c>
      <c r="M304" t="s">
        <v>51</v>
      </c>
      <c r="N304" t="s">
        <v>1427</v>
      </c>
      <c r="O304">
        <v>0.49</v>
      </c>
      <c r="P304">
        <f>Table1[[#This Row],[Profit]]/Table1[[#This Row],[Sales]]</f>
        <v>0.69</v>
      </c>
      <c r="Q304" t="s">
        <v>33</v>
      </c>
      <c r="R304" t="s">
        <v>61</v>
      </c>
      <c r="S304" t="s">
        <v>330</v>
      </c>
      <c r="T304" t="s">
        <v>1428</v>
      </c>
      <c r="U304">
        <v>52761</v>
      </c>
      <c r="V304">
        <v>42030</v>
      </c>
      <c r="W304" t="str">
        <f>TEXT(Table1[[#This Row],[Order Date]],"mmmm")</f>
        <v>January</v>
      </c>
      <c r="X304" t="str">
        <f>TEXT(Table1[[#This Row],[Order Date]],"yyyy")</f>
        <v>2015</v>
      </c>
      <c r="Y304">
        <v>42031</v>
      </c>
      <c r="Z304">
        <v>82.310099999999991</v>
      </c>
      <c r="AA304">
        <v>8</v>
      </c>
      <c r="AB304">
        <v>119.29</v>
      </c>
      <c r="AC304">
        <v>89595</v>
      </c>
      <c r="AD304" t="e">
        <f>IF(COUNTIF(#REF!,Orders!AC772)&gt;0,"Returned","Not Returned")</f>
        <v>#REF!</v>
      </c>
      <c r="AE304" t="str">
        <f>TEXT(Table1[[#This Row],[Order Date]],"mmmm-yyy")</f>
        <v>January-2015</v>
      </c>
    </row>
    <row r="305" spans="1:31" ht="12.75" customHeight="1" x14ac:dyDescent="0.3">
      <c r="A305">
        <v>20829</v>
      </c>
      <c r="B305" t="s">
        <v>25</v>
      </c>
      <c r="C305">
        <v>0.01</v>
      </c>
      <c r="D305">
        <v>2.89</v>
      </c>
      <c r="E305">
        <v>0.5</v>
      </c>
      <c r="F305">
        <v>1361</v>
      </c>
      <c r="G305" t="str">
        <f>IF(COUNTIF(Table1[Customer ID],Table1[[#This Row],[Customer ID]])&gt;1,"Repeat Customer","One-Time Customer")</f>
        <v>Repeat Customer</v>
      </c>
      <c r="H305" t="s">
        <v>1429</v>
      </c>
      <c r="I305" t="s">
        <v>49</v>
      </c>
      <c r="J305" t="s">
        <v>114</v>
      </c>
      <c r="K305" t="s">
        <v>29</v>
      </c>
      <c r="L305" t="s">
        <v>134</v>
      </c>
      <c r="M305" t="s">
        <v>59</v>
      </c>
      <c r="N305" t="s">
        <v>789</v>
      </c>
      <c r="O305">
        <v>0.38</v>
      </c>
      <c r="P305">
        <f>Table1[[#This Row],[Profit]]/Table1[[#This Row],[Sales]]</f>
        <v>0.39727272727272728</v>
      </c>
      <c r="Q305" t="s">
        <v>33</v>
      </c>
      <c r="R305" t="s">
        <v>61</v>
      </c>
      <c r="S305" t="s">
        <v>300</v>
      </c>
      <c r="T305" t="s">
        <v>1430</v>
      </c>
      <c r="U305">
        <v>48101</v>
      </c>
      <c r="V305">
        <v>42030</v>
      </c>
      <c r="W305" t="str">
        <f>TEXT(Table1[[#This Row],[Order Date]],"mmmm")</f>
        <v>January</v>
      </c>
      <c r="X305" t="str">
        <f>TEXT(Table1[[#This Row],[Order Date]],"yyyy")</f>
        <v>2015</v>
      </c>
      <c r="Y305">
        <v>42032</v>
      </c>
      <c r="Z305">
        <v>1.2236</v>
      </c>
      <c r="AA305">
        <v>1</v>
      </c>
      <c r="AB305">
        <v>3.08</v>
      </c>
      <c r="AC305">
        <v>89595</v>
      </c>
      <c r="AD305" t="e">
        <f>IF(COUNTIF(#REF!,Orders!AC773)&gt;0,"Returned","Not Returned")</f>
        <v>#REF!</v>
      </c>
      <c r="AE305" t="str">
        <f>TEXT(Table1[[#This Row],[Order Date]],"mmmm-yyy")</f>
        <v>January-2015</v>
      </c>
    </row>
    <row r="306" spans="1:31" ht="12.75" customHeight="1" x14ac:dyDescent="0.3">
      <c r="A306">
        <v>20371</v>
      </c>
      <c r="B306" t="s">
        <v>56</v>
      </c>
      <c r="C306">
        <v>0.08</v>
      </c>
      <c r="D306">
        <v>90.98</v>
      </c>
      <c r="E306">
        <v>56.2</v>
      </c>
      <c r="F306">
        <v>1946</v>
      </c>
      <c r="G306" t="str">
        <f>IF(COUNTIF(Table1[Customer ID],Table1[[#This Row],[Customer ID]])&gt;1,"Repeat Customer","One-Time Customer")</f>
        <v>Repeat Customer</v>
      </c>
      <c r="H306" t="s">
        <v>1897</v>
      </c>
      <c r="I306" t="s">
        <v>49</v>
      </c>
      <c r="J306" t="s">
        <v>114</v>
      </c>
      <c r="K306" t="s">
        <v>41</v>
      </c>
      <c r="L306" t="s">
        <v>50</v>
      </c>
      <c r="M306" t="s">
        <v>86</v>
      </c>
      <c r="N306" t="s">
        <v>1061</v>
      </c>
      <c r="O306">
        <v>0.74</v>
      </c>
      <c r="P306">
        <f>Table1[[#This Row],[Profit]]/Table1[[#This Row],[Sales]]</f>
        <v>-1.8150096375524398</v>
      </c>
      <c r="Q306" t="s">
        <v>33</v>
      </c>
      <c r="R306" t="s">
        <v>53</v>
      </c>
      <c r="S306" t="s">
        <v>234</v>
      </c>
      <c r="T306" t="s">
        <v>1898</v>
      </c>
      <c r="U306">
        <v>15228</v>
      </c>
      <c r="V306">
        <v>42030</v>
      </c>
      <c r="W306" t="str">
        <f>TEXT(Table1[[#This Row],[Order Date]],"mmmm")</f>
        <v>January</v>
      </c>
      <c r="X306" t="str">
        <f>TEXT(Table1[[#This Row],[Order Date]],"yyyy")</f>
        <v>2015</v>
      </c>
      <c r="Y306">
        <v>42032</v>
      </c>
      <c r="Z306">
        <v>-1920.9336000000001</v>
      </c>
      <c r="AA306">
        <v>12</v>
      </c>
      <c r="AB306">
        <v>1058.3599999999999</v>
      </c>
      <c r="AC306">
        <v>86331</v>
      </c>
      <c r="AD306" t="e">
        <f>IF(COUNTIF(#REF!,Orders!AC1075)&gt;0,"Returned","Not Returned")</f>
        <v>#REF!</v>
      </c>
      <c r="AE306" t="str">
        <f>TEXT(Table1[[#This Row],[Order Date]],"mmmm-yyy")</f>
        <v>January-2015</v>
      </c>
    </row>
    <row r="307" spans="1:31" ht="12.75" customHeight="1" x14ac:dyDescent="0.3">
      <c r="A307">
        <v>20372</v>
      </c>
      <c r="B307" t="s">
        <v>56</v>
      </c>
      <c r="C307">
        <v>7.0000000000000007E-2</v>
      </c>
      <c r="D307">
        <v>5.98</v>
      </c>
      <c r="E307">
        <v>5.35</v>
      </c>
      <c r="F307">
        <v>1946</v>
      </c>
      <c r="G307" t="str">
        <f>IF(COUNTIF(Table1[Customer ID],Table1[[#This Row],[Customer ID]])&gt;1,"Repeat Customer","One-Time Customer")</f>
        <v>Repeat Customer</v>
      </c>
      <c r="H307" t="s">
        <v>1897</v>
      </c>
      <c r="I307" t="s">
        <v>49</v>
      </c>
      <c r="J307" t="s">
        <v>114</v>
      </c>
      <c r="K307" t="s">
        <v>29</v>
      </c>
      <c r="L307" t="s">
        <v>93</v>
      </c>
      <c r="M307" t="s">
        <v>59</v>
      </c>
      <c r="N307" t="s">
        <v>1437</v>
      </c>
      <c r="O307">
        <v>0.4</v>
      </c>
      <c r="P307">
        <f>Table1[[#This Row],[Profit]]/Table1[[#This Row],[Sales]]</f>
        <v>-2.0303222282905518</v>
      </c>
      <c r="Q307" t="s">
        <v>33</v>
      </c>
      <c r="R307" t="s">
        <v>53</v>
      </c>
      <c r="S307" t="s">
        <v>234</v>
      </c>
      <c r="T307" t="s">
        <v>1898</v>
      </c>
      <c r="U307">
        <v>15228</v>
      </c>
      <c r="V307">
        <v>42030</v>
      </c>
      <c r="W307" t="str">
        <f>TEXT(Table1[[#This Row],[Order Date]],"mmmm")</f>
        <v>January</v>
      </c>
      <c r="X307" t="str">
        <f>TEXT(Table1[[#This Row],[Order Date]],"yyyy")</f>
        <v>2015</v>
      </c>
      <c r="Y307">
        <v>42032</v>
      </c>
      <c r="Z307">
        <v>-37.175200000000004</v>
      </c>
      <c r="AA307">
        <v>3</v>
      </c>
      <c r="AB307">
        <v>18.309999999999999</v>
      </c>
      <c r="AC307">
        <v>86331</v>
      </c>
      <c r="AD307" t="e">
        <f>IF(COUNTIF(#REF!,Orders!AC1076)&gt;0,"Returned","Not Returned")</f>
        <v>#REF!</v>
      </c>
      <c r="AE307" t="str">
        <f>TEXT(Table1[[#This Row],[Order Date]],"mmmm-yyy")</f>
        <v>January-2015</v>
      </c>
    </row>
    <row r="308" spans="1:31" ht="12.75" customHeight="1" x14ac:dyDescent="0.3">
      <c r="A308">
        <v>18142</v>
      </c>
      <c r="B308" t="s">
        <v>37</v>
      </c>
      <c r="C308">
        <v>0.09</v>
      </c>
      <c r="D308">
        <v>207.48</v>
      </c>
      <c r="E308">
        <v>0.99</v>
      </c>
      <c r="F308">
        <v>2264</v>
      </c>
      <c r="G308" t="str">
        <f>IF(COUNTIF(Table1[Customer ID],Table1[[#This Row],[Customer ID]])&gt;1,"Repeat Customer","One-Time Customer")</f>
        <v>One-Time Customer</v>
      </c>
      <c r="H308" t="s">
        <v>2142</v>
      </c>
      <c r="I308" t="s">
        <v>49</v>
      </c>
      <c r="J308" t="s">
        <v>28</v>
      </c>
      <c r="K308" t="s">
        <v>29</v>
      </c>
      <c r="L308" t="s">
        <v>257</v>
      </c>
      <c r="M308" t="s">
        <v>59</v>
      </c>
      <c r="N308" t="s">
        <v>2143</v>
      </c>
      <c r="O308">
        <v>0.55000000000000004</v>
      </c>
      <c r="P308">
        <f>Table1[[#This Row],[Profit]]/Table1[[#This Row],[Sales]]</f>
        <v>0.62281263522284724</v>
      </c>
      <c r="Q308" t="s">
        <v>33</v>
      </c>
      <c r="R308" t="s">
        <v>61</v>
      </c>
      <c r="S308" t="s">
        <v>506</v>
      </c>
      <c r="T308" t="s">
        <v>2144</v>
      </c>
      <c r="U308">
        <v>64804</v>
      </c>
      <c r="V308">
        <v>42030</v>
      </c>
      <c r="W308" t="str">
        <f>TEXT(Table1[[#This Row],[Order Date]],"mmmm")</f>
        <v>January</v>
      </c>
      <c r="X308" t="str">
        <f>TEXT(Table1[[#This Row],[Order Date]],"yyyy")</f>
        <v>2015</v>
      </c>
      <c r="Y308">
        <v>42033</v>
      </c>
      <c r="Z308">
        <v>359.83</v>
      </c>
      <c r="AA308">
        <v>3</v>
      </c>
      <c r="AB308">
        <v>577.75</v>
      </c>
      <c r="AC308">
        <v>86611</v>
      </c>
      <c r="AD308" t="e">
        <f>IF(COUNTIF(#REF!,Orders!AC1251)&gt;0,"Returned","Not Returned")</f>
        <v>#REF!</v>
      </c>
      <c r="AE308" t="str">
        <f>TEXT(Table1[[#This Row],[Order Date]],"mmmm-yyy")</f>
        <v>January-2015</v>
      </c>
    </row>
    <row r="309" spans="1:31" ht="12.75" customHeight="1" x14ac:dyDescent="0.3">
      <c r="A309">
        <v>19486</v>
      </c>
      <c r="B309" t="s">
        <v>106</v>
      </c>
      <c r="C309">
        <v>0.04</v>
      </c>
      <c r="D309">
        <v>3.57</v>
      </c>
      <c r="E309">
        <v>4.17</v>
      </c>
      <c r="F309">
        <v>2795</v>
      </c>
      <c r="G309" t="str">
        <f>IF(COUNTIF(Table1[Customer ID],Table1[[#This Row],[Customer ID]])&gt;1,"Repeat Customer","One-Time Customer")</f>
        <v>Repeat Customer</v>
      </c>
      <c r="H309" t="s">
        <v>2565</v>
      </c>
      <c r="I309" t="s">
        <v>49</v>
      </c>
      <c r="J309" t="s">
        <v>28</v>
      </c>
      <c r="K309" t="s">
        <v>29</v>
      </c>
      <c r="L309" t="s">
        <v>30</v>
      </c>
      <c r="M309" t="s">
        <v>51</v>
      </c>
      <c r="N309" t="s">
        <v>2566</v>
      </c>
      <c r="O309">
        <v>0.59</v>
      </c>
      <c r="P309">
        <f>Table1[[#This Row],[Profit]]/Table1[[#This Row],[Sales]]</f>
        <v>-2.2624595469255664</v>
      </c>
      <c r="Q309" t="s">
        <v>33</v>
      </c>
      <c r="R309" t="s">
        <v>61</v>
      </c>
      <c r="S309" t="s">
        <v>330</v>
      </c>
      <c r="T309" t="s">
        <v>2567</v>
      </c>
      <c r="U309">
        <v>50401</v>
      </c>
      <c r="V309">
        <v>42030</v>
      </c>
      <c r="W309" t="str">
        <f>TEXT(Table1[[#This Row],[Order Date]],"mmmm")</f>
        <v>January</v>
      </c>
      <c r="X309" t="str">
        <f>TEXT(Table1[[#This Row],[Order Date]],"yyyy")</f>
        <v>2015</v>
      </c>
      <c r="Y309">
        <v>42032</v>
      </c>
      <c r="Z309">
        <v>-69.91</v>
      </c>
      <c r="AA309">
        <v>8</v>
      </c>
      <c r="AB309">
        <v>30.9</v>
      </c>
      <c r="AC309">
        <v>87556</v>
      </c>
      <c r="AD309" t="e">
        <f>IF(COUNTIF(#REF!,Orders!AC1573)&gt;0,"Returned","Not Returned")</f>
        <v>#REF!</v>
      </c>
      <c r="AE309" t="str">
        <f>TEXT(Table1[[#This Row],[Order Date]],"mmmm-yyy")</f>
        <v>January-2015</v>
      </c>
    </row>
    <row r="310" spans="1:31" ht="12.75" customHeight="1" x14ac:dyDescent="0.3">
      <c r="A310">
        <v>19487</v>
      </c>
      <c r="B310" t="s">
        <v>106</v>
      </c>
      <c r="C310">
        <v>0.05</v>
      </c>
      <c r="D310">
        <v>200.99</v>
      </c>
      <c r="E310">
        <v>4.2</v>
      </c>
      <c r="F310">
        <v>2795</v>
      </c>
      <c r="G310" t="str">
        <f>IF(COUNTIF(Table1[Customer ID],Table1[[#This Row],[Customer ID]])&gt;1,"Repeat Customer","One-Time Customer")</f>
        <v>Repeat Customer</v>
      </c>
      <c r="H310" t="s">
        <v>2565</v>
      </c>
      <c r="I310" t="s">
        <v>49</v>
      </c>
      <c r="J310" t="s">
        <v>28</v>
      </c>
      <c r="K310" t="s">
        <v>77</v>
      </c>
      <c r="L310" t="s">
        <v>78</v>
      </c>
      <c r="M310" t="s">
        <v>59</v>
      </c>
      <c r="N310" t="s">
        <v>548</v>
      </c>
      <c r="O310">
        <v>0.59</v>
      </c>
      <c r="P310">
        <f>Table1[[#This Row],[Profit]]/Table1[[#This Row],[Sales]]</f>
        <v>0.69</v>
      </c>
      <c r="Q310" t="s">
        <v>33</v>
      </c>
      <c r="R310" t="s">
        <v>61</v>
      </c>
      <c r="S310" t="s">
        <v>330</v>
      </c>
      <c r="T310" t="s">
        <v>2567</v>
      </c>
      <c r="U310">
        <v>50401</v>
      </c>
      <c r="V310">
        <v>42030</v>
      </c>
      <c r="W310" t="str">
        <f>TEXT(Table1[[#This Row],[Order Date]],"mmmm")</f>
        <v>January</v>
      </c>
      <c r="X310" t="str">
        <f>TEXT(Table1[[#This Row],[Order Date]],"yyyy")</f>
        <v>2015</v>
      </c>
      <c r="Y310">
        <v>42034</v>
      </c>
      <c r="Z310">
        <v>1630.5251999999998</v>
      </c>
      <c r="AA310">
        <v>14</v>
      </c>
      <c r="AB310">
        <v>2363.08</v>
      </c>
      <c r="AC310">
        <v>87556</v>
      </c>
      <c r="AD310" t="e">
        <f>IF(COUNTIF(#REF!,Orders!AC1574)&gt;0,"Returned","Not Returned")</f>
        <v>#REF!</v>
      </c>
      <c r="AE310" t="str">
        <f>TEXT(Table1[[#This Row],[Order Date]],"mmmm-yyy")</f>
        <v>January-2015</v>
      </c>
    </row>
    <row r="311" spans="1:31" ht="12.75" customHeight="1" x14ac:dyDescent="0.3">
      <c r="A311">
        <v>19488</v>
      </c>
      <c r="B311" t="s">
        <v>106</v>
      </c>
      <c r="C311">
        <v>7.0000000000000007E-2</v>
      </c>
      <c r="D311">
        <v>195.99</v>
      </c>
      <c r="E311">
        <v>8.99</v>
      </c>
      <c r="F311">
        <v>2795</v>
      </c>
      <c r="G311" t="str">
        <f>IF(COUNTIF(Table1[Customer ID],Table1[[#This Row],[Customer ID]])&gt;1,"Repeat Customer","One-Time Customer")</f>
        <v>Repeat Customer</v>
      </c>
      <c r="H311" t="s">
        <v>2565</v>
      </c>
      <c r="I311" t="s">
        <v>49</v>
      </c>
      <c r="J311" t="s">
        <v>28</v>
      </c>
      <c r="K311" t="s">
        <v>77</v>
      </c>
      <c r="L311" t="s">
        <v>78</v>
      </c>
      <c r="M311" t="s">
        <v>59</v>
      </c>
      <c r="N311" t="s">
        <v>2568</v>
      </c>
      <c r="O311">
        <v>0.57999999999999996</v>
      </c>
      <c r="P311">
        <f>Table1[[#This Row],[Profit]]/Table1[[#This Row],[Sales]]</f>
        <v>-1.391870908814127</v>
      </c>
      <c r="Q311" t="s">
        <v>33</v>
      </c>
      <c r="R311" t="s">
        <v>61</v>
      </c>
      <c r="S311" t="s">
        <v>330</v>
      </c>
      <c r="T311" t="s">
        <v>2567</v>
      </c>
      <c r="U311">
        <v>50401</v>
      </c>
      <c r="V311">
        <v>42030</v>
      </c>
      <c r="W311" t="str">
        <f>TEXT(Table1[[#This Row],[Order Date]],"mmmm")</f>
        <v>January</v>
      </c>
      <c r="X311" t="str">
        <f>TEXT(Table1[[#This Row],[Order Date]],"yyyy")</f>
        <v>2015</v>
      </c>
      <c r="Y311">
        <v>42030</v>
      </c>
      <c r="Z311">
        <v>-457.16</v>
      </c>
      <c r="AA311">
        <v>2</v>
      </c>
      <c r="AB311">
        <v>328.45</v>
      </c>
      <c r="AC311">
        <v>87556</v>
      </c>
      <c r="AD311" t="e">
        <f>IF(COUNTIF(#REF!,Orders!AC1575)&gt;0,"Returned","Not Returned")</f>
        <v>#REF!</v>
      </c>
      <c r="AE311" t="str">
        <f>TEXT(Table1[[#This Row],[Order Date]],"mmmm-yyy")</f>
        <v>January-2015</v>
      </c>
    </row>
    <row r="312" spans="1:31" ht="12.75" customHeight="1" x14ac:dyDescent="0.3">
      <c r="A312">
        <v>21499</v>
      </c>
      <c r="B312" t="s">
        <v>106</v>
      </c>
      <c r="C312">
        <v>0.01</v>
      </c>
      <c r="D312">
        <v>10.14</v>
      </c>
      <c r="E312">
        <v>2.27</v>
      </c>
      <c r="F312">
        <v>3000</v>
      </c>
      <c r="G312" t="str">
        <f>IF(COUNTIF(Table1[Customer ID],Table1[[#This Row],[Customer ID]])&gt;1,"Repeat Customer","One-Time Customer")</f>
        <v>One-Time Customer</v>
      </c>
      <c r="H312" t="s">
        <v>2719</v>
      </c>
      <c r="I312" t="s">
        <v>49</v>
      </c>
      <c r="J312" t="s">
        <v>114</v>
      </c>
      <c r="K312" t="s">
        <v>29</v>
      </c>
      <c r="L312" t="s">
        <v>93</v>
      </c>
      <c r="M312" t="s">
        <v>31</v>
      </c>
      <c r="N312" t="s">
        <v>270</v>
      </c>
      <c r="O312">
        <v>0.36</v>
      </c>
      <c r="P312">
        <f>Table1[[#This Row],[Profit]]/Table1[[#This Row],[Sales]]</f>
        <v>0.69</v>
      </c>
      <c r="Q312" t="s">
        <v>33</v>
      </c>
      <c r="R312" t="s">
        <v>61</v>
      </c>
      <c r="S312" t="s">
        <v>300</v>
      </c>
      <c r="T312" t="s">
        <v>2720</v>
      </c>
      <c r="U312">
        <v>48342</v>
      </c>
      <c r="V312">
        <v>42030</v>
      </c>
      <c r="W312" t="str">
        <f>TEXT(Table1[[#This Row],[Order Date]],"mmmm")</f>
        <v>January</v>
      </c>
      <c r="X312" t="str">
        <f>TEXT(Table1[[#This Row],[Order Date]],"yyyy")</f>
        <v>2015</v>
      </c>
      <c r="Y312">
        <v>42032</v>
      </c>
      <c r="Z312">
        <v>28.151999999999997</v>
      </c>
      <c r="AA312">
        <v>4</v>
      </c>
      <c r="AB312">
        <v>40.799999999999997</v>
      </c>
      <c r="AC312">
        <v>87042</v>
      </c>
      <c r="AD312" t="e">
        <f>IF(COUNTIF(#REF!,Orders!AC1701)&gt;0,"Returned","Not Returned")</f>
        <v>#REF!</v>
      </c>
      <c r="AE312" t="str">
        <f>TEXT(Table1[[#This Row],[Order Date]],"mmmm-yyy")</f>
        <v>January-2015</v>
      </c>
    </row>
    <row r="313" spans="1:31" ht="12.75" customHeight="1" x14ac:dyDescent="0.3">
      <c r="A313">
        <v>21436</v>
      </c>
      <c r="B313" t="s">
        <v>25</v>
      </c>
      <c r="C313">
        <v>0.08</v>
      </c>
      <c r="D313">
        <v>150.97999999999999</v>
      </c>
      <c r="E313">
        <v>13.99</v>
      </c>
      <c r="F313">
        <v>3154</v>
      </c>
      <c r="G313" t="str">
        <f>IF(COUNTIF(Table1[Customer ID],Table1[[#This Row],[Customer ID]])&gt;1,"Repeat Customer","One-Time Customer")</f>
        <v>Repeat Customer</v>
      </c>
      <c r="H313" t="s">
        <v>2848</v>
      </c>
      <c r="I313" t="s">
        <v>27</v>
      </c>
      <c r="J313" t="s">
        <v>28</v>
      </c>
      <c r="K313" t="s">
        <v>77</v>
      </c>
      <c r="L313" t="s">
        <v>85</v>
      </c>
      <c r="M313" t="s">
        <v>86</v>
      </c>
      <c r="N313" t="s">
        <v>627</v>
      </c>
      <c r="O313">
        <v>0.38</v>
      </c>
      <c r="P313">
        <f>Table1[[#This Row],[Profit]]/Table1[[#This Row],[Sales]]</f>
        <v>-3.3349664644962912E-3</v>
      </c>
      <c r="Q313" t="s">
        <v>33</v>
      </c>
      <c r="R313" t="s">
        <v>136</v>
      </c>
      <c r="S313" t="s">
        <v>362</v>
      </c>
      <c r="T313" t="s">
        <v>2849</v>
      </c>
      <c r="U313">
        <v>33710</v>
      </c>
      <c r="V313">
        <v>42030</v>
      </c>
      <c r="W313" t="str">
        <f>TEXT(Table1[[#This Row],[Order Date]],"mmmm")</f>
        <v>January</v>
      </c>
      <c r="X313" t="str">
        <f>TEXT(Table1[[#This Row],[Order Date]],"yyyy")</f>
        <v>2015</v>
      </c>
      <c r="Y313">
        <v>42031</v>
      </c>
      <c r="Z313">
        <v>-3.9479999999999995</v>
      </c>
      <c r="AA313">
        <v>8</v>
      </c>
      <c r="AB313">
        <v>1183.82</v>
      </c>
      <c r="AC313">
        <v>86899</v>
      </c>
      <c r="AD313" t="e">
        <f>IF(COUNTIF(#REF!,Orders!AC1808)&gt;0,"Returned","Not Returned")</f>
        <v>#REF!</v>
      </c>
      <c r="AE313" t="str">
        <f>TEXT(Table1[[#This Row],[Order Date]],"mmmm-yyy")</f>
        <v>January-2015</v>
      </c>
    </row>
    <row r="314" spans="1:31" ht="12.75" customHeight="1" x14ac:dyDescent="0.3">
      <c r="A314">
        <v>21437</v>
      </c>
      <c r="B314" t="s">
        <v>25</v>
      </c>
      <c r="C314">
        <v>0.03</v>
      </c>
      <c r="D314">
        <v>25.98</v>
      </c>
      <c r="E314">
        <v>14.36</v>
      </c>
      <c r="F314">
        <v>3155</v>
      </c>
      <c r="G314" t="str">
        <f>IF(COUNTIF(Table1[Customer ID],Table1[[#This Row],[Customer ID]])&gt;1,"Repeat Customer","One-Time Customer")</f>
        <v>Repeat Customer</v>
      </c>
      <c r="H314" t="s">
        <v>2850</v>
      </c>
      <c r="I314" t="s">
        <v>39</v>
      </c>
      <c r="J314" t="s">
        <v>28</v>
      </c>
      <c r="K314" t="s">
        <v>41</v>
      </c>
      <c r="L314" t="s">
        <v>42</v>
      </c>
      <c r="M314" t="s">
        <v>43</v>
      </c>
      <c r="N314" t="s">
        <v>1001</v>
      </c>
      <c r="O314">
        <v>0.6</v>
      </c>
      <c r="P314">
        <f>Table1[[#This Row],[Profit]]/Table1[[#This Row],[Sales]]</f>
        <v>0.53451606910644622</v>
      </c>
      <c r="Q314" t="s">
        <v>33</v>
      </c>
      <c r="R314" t="s">
        <v>136</v>
      </c>
      <c r="S314" t="s">
        <v>362</v>
      </c>
      <c r="T314" t="s">
        <v>433</v>
      </c>
      <c r="U314">
        <v>32771</v>
      </c>
      <c r="V314">
        <v>42030</v>
      </c>
      <c r="W314" t="str">
        <f>TEXT(Table1[[#This Row],[Order Date]],"mmmm")</f>
        <v>January</v>
      </c>
      <c r="X314" t="str">
        <f>TEXT(Table1[[#This Row],[Order Date]],"yyyy")</f>
        <v>2015</v>
      </c>
      <c r="Y314">
        <v>42031</v>
      </c>
      <c r="Z314">
        <v>57.545999999999999</v>
      </c>
      <c r="AA314">
        <v>4</v>
      </c>
      <c r="AB314">
        <v>107.66</v>
      </c>
      <c r="AC314">
        <v>86899</v>
      </c>
      <c r="AD314" t="e">
        <f>IF(COUNTIF(#REF!,Orders!AC1812)&gt;0,"Returned","Not Returned")</f>
        <v>#REF!</v>
      </c>
      <c r="AE314" t="str">
        <f>TEXT(Table1[[#This Row],[Order Date]],"mmmm-yyy")</f>
        <v>January-2015</v>
      </c>
    </row>
    <row r="315" spans="1:31" ht="12.75" customHeight="1" x14ac:dyDescent="0.3">
      <c r="A315">
        <v>21438</v>
      </c>
      <c r="B315" t="s">
        <v>25</v>
      </c>
      <c r="C315">
        <v>0.1</v>
      </c>
      <c r="D315">
        <v>32.479999999999997</v>
      </c>
      <c r="E315">
        <v>35</v>
      </c>
      <c r="F315">
        <v>3155</v>
      </c>
      <c r="G315" t="str">
        <f>IF(COUNTIF(Table1[Customer ID],Table1[[#This Row],[Customer ID]])&gt;1,"Repeat Customer","One-Time Customer")</f>
        <v>Repeat Customer</v>
      </c>
      <c r="H315" t="s">
        <v>2850</v>
      </c>
      <c r="I315" t="s">
        <v>49</v>
      </c>
      <c r="J315" t="s">
        <v>28</v>
      </c>
      <c r="K315" t="s">
        <v>29</v>
      </c>
      <c r="L315" t="s">
        <v>141</v>
      </c>
      <c r="M315" t="s">
        <v>236</v>
      </c>
      <c r="N315" t="s">
        <v>668</v>
      </c>
      <c r="O315">
        <v>0.81</v>
      </c>
      <c r="P315">
        <f>Table1[[#This Row],[Profit]]/Table1[[#This Row],[Sales]]</f>
        <v>-1.0457780008154818</v>
      </c>
      <c r="Q315" t="s">
        <v>33</v>
      </c>
      <c r="R315" t="s">
        <v>136</v>
      </c>
      <c r="S315" t="s">
        <v>362</v>
      </c>
      <c r="T315" t="s">
        <v>433</v>
      </c>
      <c r="U315">
        <v>32771</v>
      </c>
      <c r="V315">
        <v>42030</v>
      </c>
      <c r="W315" t="str">
        <f>TEXT(Table1[[#This Row],[Order Date]],"mmmm")</f>
        <v>January</v>
      </c>
      <c r="X315" t="str">
        <f>TEXT(Table1[[#This Row],[Order Date]],"yyyy")</f>
        <v>2015</v>
      </c>
      <c r="Y315">
        <v>42031</v>
      </c>
      <c r="Z315">
        <v>-333.42540000000002</v>
      </c>
      <c r="AA315">
        <v>10</v>
      </c>
      <c r="AB315">
        <v>318.83</v>
      </c>
      <c r="AC315">
        <v>86899</v>
      </c>
      <c r="AD315" t="e">
        <f>IF(COUNTIF(#REF!,Orders!AC1813)&gt;0,"Returned","Not Returned")</f>
        <v>#REF!</v>
      </c>
      <c r="AE315" t="str">
        <f>TEXT(Table1[[#This Row],[Order Date]],"mmmm-yyy")</f>
        <v>January-2015</v>
      </c>
    </row>
    <row r="316" spans="1:31" ht="12.75" customHeight="1" x14ac:dyDescent="0.3">
      <c r="A316">
        <v>22732</v>
      </c>
      <c r="B316" t="s">
        <v>106</v>
      </c>
      <c r="C316">
        <v>7.0000000000000007E-2</v>
      </c>
      <c r="D316">
        <v>16.739999999999998</v>
      </c>
      <c r="E316">
        <v>7.04</v>
      </c>
      <c r="F316">
        <v>3307</v>
      </c>
      <c r="G316" t="str">
        <f>IF(COUNTIF(Table1[Customer ID],Table1[[#This Row],[Customer ID]])&gt;1,"Repeat Customer","One-Time Customer")</f>
        <v>One-Time Customer</v>
      </c>
      <c r="H316" t="s">
        <v>2947</v>
      </c>
      <c r="I316" t="s">
        <v>49</v>
      </c>
      <c r="J316" t="s">
        <v>58</v>
      </c>
      <c r="K316" t="s">
        <v>29</v>
      </c>
      <c r="L316" t="s">
        <v>141</v>
      </c>
      <c r="M316" t="s">
        <v>59</v>
      </c>
      <c r="N316" t="s">
        <v>2948</v>
      </c>
      <c r="O316">
        <v>0.81</v>
      </c>
      <c r="P316">
        <f>Table1[[#This Row],[Profit]]/Table1[[#This Row],[Sales]]</f>
        <v>-1.4172251178952595</v>
      </c>
      <c r="Q316" t="s">
        <v>33</v>
      </c>
      <c r="R316" t="s">
        <v>53</v>
      </c>
      <c r="S316" t="s">
        <v>193</v>
      </c>
      <c r="T316" t="s">
        <v>2949</v>
      </c>
      <c r="U316">
        <v>1001</v>
      </c>
      <c r="V316">
        <v>42030</v>
      </c>
      <c r="W316" t="str">
        <f>TEXT(Table1[[#This Row],[Order Date]],"mmmm")</f>
        <v>January</v>
      </c>
      <c r="X316" t="str">
        <f>TEXT(Table1[[#This Row],[Order Date]],"yyyy")</f>
        <v>2015</v>
      </c>
      <c r="Y316">
        <v>42037</v>
      </c>
      <c r="Z316">
        <v>-114.2</v>
      </c>
      <c r="AA316">
        <v>5</v>
      </c>
      <c r="AB316">
        <v>80.58</v>
      </c>
      <c r="AC316">
        <v>90462</v>
      </c>
      <c r="AD316" t="e">
        <f>IF(COUNTIF(#REF!,Orders!AC1884)&gt;0,"Returned","Not Returned")</f>
        <v>#REF!</v>
      </c>
      <c r="AE316" t="str">
        <f>TEXT(Table1[[#This Row],[Order Date]],"mmmm-yyy")</f>
        <v>January-2015</v>
      </c>
    </row>
    <row r="317" spans="1:31" ht="12.75" customHeight="1" x14ac:dyDescent="0.3">
      <c r="A317">
        <v>22734</v>
      </c>
      <c r="B317" t="s">
        <v>106</v>
      </c>
      <c r="C317">
        <v>0.06</v>
      </c>
      <c r="D317">
        <v>6.45</v>
      </c>
      <c r="E317">
        <v>1.34</v>
      </c>
      <c r="F317">
        <v>3311</v>
      </c>
      <c r="G317" t="str">
        <f>IF(COUNTIF(Table1[Customer ID],Table1[[#This Row],[Customer ID]])&gt;1,"Repeat Customer","One-Time Customer")</f>
        <v>One-Time Customer</v>
      </c>
      <c r="H317" t="s">
        <v>2955</v>
      </c>
      <c r="I317" t="s">
        <v>49</v>
      </c>
      <c r="J317" t="s">
        <v>58</v>
      </c>
      <c r="K317" t="s">
        <v>29</v>
      </c>
      <c r="L317" t="s">
        <v>93</v>
      </c>
      <c r="M317" t="s">
        <v>31</v>
      </c>
      <c r="N317" t="s">
        <v>2763</v>
      </c>
      <c r="O317">
        <v>0.36</v>
      </c>
      <c r="P317">
        <f>Table1[[#This Row],[Profit]]/Table1[[#This Row],[Sales]]</f>
        <v>0.69000000000000006</v>
      </c>
      <c r="Q317" t="s">
        <v>33</v>
      </c>
      <c r="R317" t="s">
        <v>53</v>
      </c>
      <c r="S317" t="s">
        <v>193</v>
      </c>
      <c r="T317" t="s">
        <v>2482</v>
      </c>
      <c r="U317">
        <v>1890</v>
      </c>
      <c r="V317">
        <v>42030</v>
      </c>
      <c r="W317" t="str">
        <f>TEXT(Table1[[#This Row],[Order Date]],"mmmm")</f>
        <v>January</v>
      </c>
      <c r="X317" t="str">
        <f>TEXT(Table1[[#This Row],[Order Date]],"yyyy")</f>
        <v>2015</v>
      </c>
      <c r="Y317">
        <v>42035</v>
      </c>
      <c r="Z317">
        <v>39.426600000000001</v>
      </c>
      <c r="AA317">
        <v>9</v>
      </c>
      <c r="AB317">
        <v>57.14</v>
      </c>
      <c r="AC317">
        <v>90462</v>
      </c>
      <c r="AD317" t="e">
        <f>IF(COUNTIF(#REF!,Orders!AC1887)&gt;0,"Returned","Not Returned")</f>
        <v>#REF!</v>
      </c>
      <c r="AE317" t="str">
        <f>TEXT(Table1[[#This Row],[Order Date]],"mmmm-yyy")</f>
        <v>January-2015</v>
      </c>
    </row>
    <row r="318" spans="1:31" ht="12.75" customHeight="1" x14ac:dyDescent="0.3">
      <c r="A318">
        <v>22733</v>
      </c>
      <c r="B318" t="s">
        <v>106</v>
      </c>
      <c r="C318">
        <v>0.05</v>
      </c>
      <c r="D318">
        <v>122.99</v>
      </c>
      <c r="E318">
        <v>70.2</v>
      </c>
      <c r="F318">
        <v>3314</v>
      </c>
      <c r="G318" t="str">
        <f>IF(COUNTIF(Table1[Customer ID],Table1[[#This Row],[Customer ID]])&gt;1,"Repeat Customer","One-Time Customer")</f>
        <v>One-Time Customer</v>
      </c>
      <c r="H318" t="s">
        <v>2956</v>
      </c>
      <c r="I318" t="s">
        <v>39</v>
      </c>
      <c r="J318" t="s">
        <v>58</v>
      </c>
      <c r="K318" t="s">
        <v>41</v>
      </c>
      <c r="L318" t="s">
        <v>42</v>
      </c>
      <c r="M318" t="s">
        <v>43</v>
      </c>
      <c r="N318" t="s">
        <v>147</v>
      </c>
      <c r="O318">
        <v>0.74</v>
      </c>
      <c r="P318">
        <f>Table1[[#This Row],[Profit]]/Table1[[#This Row],[Sales]]</f>
        <v>-1.4493588328550502</v>
      </c>
      <c r="Q318" t="s">
        <v>33</v>
      </c>
      <c r="R318" t="s">
        <v>53</v>
      </c>
      <c r="S318" t="s">
        <v>54</v>
      </c>
      <c r="T318" t="s">
        <v>273</v>
      </c>
      <c r="U318">
        <v>7024</v>
      </c>
      <c r="V318">
        <v>42030</v>
      </c>
      <c r="W318" t="str">
        <f>TEXT(Table1[[#This Row],[Order Date]],"mmmm")</f>
        <v>January</v>
      </c>
      <c r="X318" t="str">
        <f>TEXT(Table1[[#This Row],[Order Date]],"yyyy")</f>
        <v>2015</v>
      </c>
      <c r="Y318">
        <v>42034</v>
      </c>
      <c r="Z318">
        <v>-722.23</v>
      </c>
      <c r="AA318">
        <v>4</v>
      </c>
      <c r="AB318">
        <v>498.31</v>
      </c>
      <c r="AC318">
        <v>90462</v>
      </c>
      <c r="AD318" t="e">
        <f>IF(COUNTIF(#REF!,Orders!AC1888)&gt;0,"Returned","Not Returned")</f>
        <v>#REF!</v>
      </c>
      <c r="AE318" t="str">
        <f>TEXT(Table1[[#This Row],[Order Date]],"mmmm-yyy")</f>
        <v>January-2015</v>
      </c>
    </row>
    <row r="319" spans="1:31" ht="12.75" customHeight="1" x14ac:dyDescent="0.3">
      <c r="A319">
        <v>24802</v>
      </c>
      <c r="B319" t="s">
        <v>56</v>
      </c>
      <c r="C319">
        <v>0.04</v>
      </c>
      <c r="D319">
        <v>7.96</v>
      </c>
      <c r="E319">
        <v>4.95</v>
      </c>
      <c r="F319">
        <v>3361</v>
      </c>
      <c r="G319" t="str">
        <f>IF(COUNTIF(Table1[Customer ID],Table1[[#This Row],[Customer ID]])&gt;1,"Repeat Customer","One-Time Customer")</f>
        <v>Repeat Customer</v>
      </c>
      <c r="H319" t="s">
        <v>2996</v>
      </c>
      <c r="I319" t="s">
        <v>49</v>
      </c>
      <c r="J319" t="s">
        <v>40</v>
      </c>
      <c r="K319" t="s">
        <v>41</v>
      </c>
      <c r="L319" t="s">
        <v>50</v>
      </c>
      <c r="M319" t="s">
        <v>59</v>
      </c>
      <c r="N319" t="s">
        <v>1285</v>
      </c>
      <c r="O319">
        <v>0.41</v>
      </c>
      <c r="P319">
        <f>Table1[[#This Row],[Profit]]/Table1[[#This Row],[Sales]]</f>
        <v>-6.6574799758849376E-2</v>
      </c>
      <c r="Q319" t="s">
        <v>33</v>
      </c>
      <c r="R319" t="s">
        <v>61</v>
      </c>
      <c r="S319" t="s">
        <v>1858</v>
      </c>
      <c r="T319" t="s">
        <v>2997</v>
      </c>
      <c r="U319">
        <v>53095</v>
      </c>
      <c r="V319">
        <v>42030</v>
      </c>
      <c r="W319" t="str">
        <f>TEXT(Table1[[#This Row],[Order Date]],"mmmm")</f>
        <v>January</v>
      </c>
      <c r="X319" t="str">
        <f>TEXT(Table1[[#This Row],[Order Date]],"yyyy")</f>
        <v>2015</v>
      </c>
      <c r="Y319">
        <v>42030</v>
      </c>
      <c r="Z319">
        <v>-7.73</v>
      </c>
      <c r="AA319">
        <v>15</v>
      </c>
      <c r="AB319">
        <v>116.11</v>
      </c>
      <c r="AC319">
        <v>91436</v>
      </c>
      <c r="AD319" t="e">
        <f>IF(COUNTIF(#REF!,Orders!AC1923)&gt;0,"Returned","Not Returned")</f>
        <v>#REF!</v>
      </c>
      <c r="AE319" t="str">
        <f>TEXT(Table1[[#This Row],[Order Date]],"mmmm-yyy")</f>
        <v>January-2015</v>
      </c>
    </row>
    <row r="320" spans="1:31" ht="12.75" customHeight="1" x14ac:dyDescent="0.3">
      <c r="A320">
        <v>24319</v>
      </c>
      <c r="B320" t="s">
        <v>37</v>
      </c>
      <c r="C320">
        <v>0.02</v>
      </c>
      <c r="D320">
        <v>1.74</v>
      </c>
      <c r="E320">
        <v>4.08</v>
      </c>
      <c r="F320">
        <v>129</v>
      </c>
      <c r="G320" t="str">
        <f>IF(COUNTIF(Table1[Customer ID],Table1[[#This Row],[Customer ID]])&gt;1,"Repeat Customer","One-Time Customer")</f>
        <v>Repeat Customer</v>
      </c>
      <c r="H320" t="s">
        <v>218</v>
      </c>
      <c r="I320" t="s">
        <v>49</v>
      </c>
      <c r="J320" t="s">
        <v>58</v>
      </c>
      <c r="K320" t="s">
        <v>41</v>
      </c>
      <c r="L320" t="s">
        <v>50</v>
      </c>
      <c r="M320" t="s">
        <v>51</v>
      </c>
      <c r="N320" t="s">
        <v>219</v>
      </c>
      <c r="O320">
        <v>0.53</v>
      </c>
      <c r="P320">
        <f>Table1[[#This Row],[Profit]]/Table1[[#This Row],[Sales]]</f>
        <v>-3.6549364613880742</v>
      </c>
      <c r="Q320" t="s">
        <v>33</v>
      </c>
      <c r="R320" t="s">
        <v>61</v>
      </c>
      <c r="S320" t="s">
        <v>178</v>
      </c>
      <c r="T320" t="s">
        <v>220</v>
      </c>
      <c r="U320">
        <v>62002</v>
      </c>
      <c r="V320">
        <v>42031</v>
      </c>
      <c r="W320" t="str">
        <f>TEXT(Table1[[#This Row],[Order Date]],"mmmm")</f>
        <v>January</v>
      </c>
      <c r="X320" t="str">
        <f>TEXT(Table1[[#This Row],[Order Date]],"yyyy")</f>
        <v>2015</v>
      </c>
      <c r="Y320">
        <v>42032</v>
      </c>
      <c r="Z320">
        <v>-37.39</v>
      </c>
      <c r="AA320">
        <v>5</v>
      </c>
      <c r="AB320">
        <v>10.23</v>
      </c>
      <c r="AC320">
        <v>86693</v>
      </c>
      <c r="AD320" t="e">
        <f>IF(COUNTIF(#REF!,Orders!AC76)&gt;0,"Returned","Not Returned")</f>
        <v>#REF!</v>
      </c>
      <c r="AE320" t="str">
        <f>TEXT(Table1[[#This Row],[Order Date]],"mmmm-yyy")</f>
        <v>January-2015</v>
      </c>
    </row>
    <row r="321" spans="1:31" ht="12.75" customHeight="1" x14ac:dyDescent="0.3">
      <c r="A321">
        <v>20637</v>
      </c>
      <c r="B321" t="s">
        <v>47</v>
      </c>
      <c r="C321">
        <v>0.03</v>
      </c>
      <c r="D321">
        <v>11.97</v>
      </c>
      <c r="E321">
        <v>4.9800000000000004</v>
      </c>
      <c r="F321">
        <v>483</v>
      </c>
      <c r="G321" t="str">
        <f>IF(COUNTIF(Table1[Customer ID],Table1[[#This Row],[Customer ID]])&gt;1,"Repeat Customer","One-Time Customer")</f>
        <v>Repeat Customer</v>
      </c>
      <c r="H321" t="s">
        <v>583</v>
      </c>
      <c r="I321" t="s">
        <v>49</v>
      </c>
      <c r="J321" t="s">
        <v>28</v>
      </c>
      <c r="K321" t="s">
        <v>29</v>
      </c>
      <c r="L321" t="s">
        <v>257</v>
      </c>
      <c r="M321" t="s">
        <v>59</v>
      </c>
      <c r="N321" t="s">
        <v>584</v>
      </c>
      <c r="O321">
        <v>0.57999999999999996</v>
      </c>
      <c r="P321">
        <f>Table1[[#This Row],[Profit]]/Table1[[#This Row],[Sales]]</f>
        <v>-0.24856518174364581</v>
      </c>
      <c r="Q321" t="s">
        <v>33</v>
      </c>
      <c r="R321" t="s">
        <v>61</v>
      </c>
      <c r="S321" t="s">
        <v>178</v>
      </c>
      <c r="T321" t="s">
        <v>585</v>
      </c>
      <c r="U321">
        <v>60543</v>
      </c>
      <c r="V321">
        <v>42031</v>
      </c>
      <c r="W321" t="str">
        <f>TEXT(Table1[[#This Row],[Order Date]],"mmmm")</f>
        <v>January</v>
      </c>
      <c r="X321" t="str">
        <f>TEXT(Table1[[#This Row],[Order Date]],"yyyy")</f>
        <v>2015</v>
      </c>
      <c r="Y321">
        <v>42032</v>
      </c>
      <c r="Z321">
        <v>-18.190000000000001</v>
      </c>
      <c r="AA321">
        <v>6</v>
      </c>
      <c r="AB321">
        <v>73.180000000000007</v>
      </c>
      <c r="AC321">
        <v>90353</v>
      </c>
      <c r="AD321" t="e">
        <f>IF(COUNTIF(#REF!,Orders!AC251)&gt;0,"Returned","Not Returned")</f>
        <v>#REF!</v>
      </c>
      <c r="AE321" t="str">
        <f>TEXT(Table1[[#This Row],[Order Date]],"mmmm-yyy")</f>
        <v>January-2015</v>
      </c>
    </row>
    <row r="322" spans="1:31" ht="12.75" customHeight="1" x14ac:dyDescent="0.3">
      <c r="A322">
        <v>1311</v>
      </c>
      <c r="B322" t="s">
        <v>37</v>
      </c>
      <c r="C322">
        <v>0.02</v>
      </c>
      <c r="D322">
        <v>12.53</v>
      </c>
      <c r="E322">
        <v>0.49</v>
      </c>
      <c r="F322">
        <v>898</v>
      </c>
      <c r="G322" t="str">
        <f>IF(COUNTIF(Table1[Customer ID],Table1[[#This Row],[Customer ID]])&gt;1,"Repeat Customer","One-Time Customer")</f>
        <v>Repeat Customer</v>
      </c>
      <c r="H322" t="s">
        <v>1014</v>
      </c>
      <c r="I322" t="s">
        <v>49</v>
      </c>
      <c r="J322" t="s">
        <v>58</v>
      </c>
      <c r="K322" t="s">
        <v>29</v>
      </c>
      <c r="L322" t="s">
        <v>134</v>
      </c>
      <c r="M322" t="s">
        <v>59</v>
      </c>
      <c r="N322" t="s">
        <v>1016</v>
      </c>
      <c r="O322">
        <v>0.38</v>
      </c>
      <c r="P322">
        <f>Table1[[#This Row],[Profit]]/Table1[[#This Row],[Sales]]</f>
        <v>0.44310611668124611</v>
      </c>
      <c r="Q322" t="s">
        <v>33</v>
      </c>
      <c r="R322" t="s">
        <v>53</v>
      </c>
      <c r="S322" t="s">
        <v>71</v>
      </c>
      <c r="T322" t="s">
        <v>90</v>
      </c>
      <c r="U322">
        <v>10039</v>
      </c>
      <c r="V322">
        <v>42031</v>
      </c>
      <c r="W322" t="str">
        <f>TEXT(Table1[[#This Row],[Order Date]],"mmmm")</f>
        <v>January</v>
      </c>
      <c r="X322" t="str">
        <f>TEXT(Table1[[#This Row],[Order Date]],"yyyy")</f>
        <v>2015</v>
      </c>
      <c r="Y322">
        <v>42031</v>
      </c>
      <c r="Z322">
        <v>263.39999999999998</v>
      </c>
      <c r="AA322">
        <v>47</v>
      </c>
      <c r="AB322">
        <v>594.44000000000005</v>
      </c>
      <c r="AC322">
        <v>9606</v>
      </c>
      <c r="AD322" t="e">
        <f>IF(COUNTIF(#REF!,Orders!AC504)&gt;0,"Returned","Not Returned")</f>
        <v>#REF!</v>
      </c>
      <c r="AE322" t="str">
        <f>TEXT(Table1[[#This Row],[Order Date]],"mmmm-yyy")</f>
        <v>January-2015</v>
      </c>
    </row>
    <row r="323" spans="1:31" ht="12.75" customHeight="1" x14ac:dyDescent="0.3">
      <c r="A323">
        <v>1312</v>
      </c>
      <c r="B323" t="s">
        <v>37</v>
      </c>
      <c r="C323">
        <v>7.0000000000000007E-2</v>
      </c>
      <c r="D323">
        <v>5.18</v>
      </c>
      <c r="E323">
        <v>2.04</v>
      </c>
      <c r="F323">
        <v>898</v>
      </c>
      <c r="G323" t="str">
        <f>IF(COUNTIF(Table1[Customer ID],Table1[[#This Row],[Customer ID]])&gt;1,"Repeat Customer","One-Time Customer")</f>
        <v>Repeat Customer</v>
      </c>
      <c r="H323" t="s">
        <v>1014</v>
      </c>
      <c r="I323" t="s">
        <v>27</v>
      </c>
      <c r="J323" t="s">
        <v>58</v>
      </c>
      <c r="K323" t="s">
        <v>29</v>
      </c>
      <c r="L323" t="s">
        <v>93</v>
      </c>
      <c r="M323" t="s">
        <v>31</v>
      </c>
      <c r="N323" t="s">
        <v>167</v>
      </c>
      <c r="O323">
        <v>0.36</v>
      </c>
      <c r="P323">
        <f>Table1[[#This Row],[Profit]]/Table1[[#This Row],[Sales]]</f>
        <v>0.16328227571115975</v>
      </c>
      <c r="Q323" t="s">
        <v>33</v>
      </c>
      <c r="R323" t="s">
        <v>53</v>
      </c>
      <c r="S323" t="s">
        <v>71</v>
      </c>
      <c r="T323" t="s">
        <v>90</v>
      </c>
      <c r="U323">
        <v>10039</v>
      </c>
      <c r="V323">
        <v>42031</v>
      </c>
      <c r="W323" t="str">
        <f>TEXT(Table1[[#This Row],[Order Date]],"mmmm")</f>
        <v>January</v>
      </c>
      <c r="X323" t="str">
        <f>TEXT(Table1[[#This Row],[Order Date]],"yyyy")</f>
        <v>2015</v>
      </c>
      <c r="Y323">
        <v>42033</v>
      </c>
      <c r="Z323">
        <v>37.31</v>
      </c>
      <c r="AA323">
        <v>44</v>
      </c>
      <c r="AB323">
        <v>228.5</v>
      </c>
      <c r="AC323">
        <v>9606</v>
      </c>
      <c r="AD323" t="e">
        <f>IF(COUNTIF(#REF!,Orders!AC505)&gt;0,"Returned","Not Returned")</f>
        <v>#REF!</v>
      </c>
      <c r="AE323" t="str">
        <f>TEXT(Table1[[#This Row],[Order Date]],"mmmm-yyy")</f>
        <v>January-2015</v>
      </c>
    </row>
    <row r="324" spans="1:31" ht="12.75" customHeight="1" x14ac:dyDescent="0.3">
      <c r="A324">
        <v>19311</v>
      </c>
      <c r="B324" t="s">
        <v>37</v>
      </c>
      <c r="C324">
        <v>0.02</v>
      </c>
      <c r="D324">
        <v>12.53</v>
      </c>
      <c r="E324">
        <v>0.49</v>
      </c>
      <c r="F324">
        <v>899</v>
      </c>
      <c r="G324" t="str">
        <f>IF(COUNTIF(Table1[Customer ID],Table1[[#This Row],[Customer ID]])&gt;1,"Repeat Customer","One-Time Customer")</f>
        <v>Repeat Customer</v>
      </c>
      <c r="H324" t="s">
        <v>1017</v>
      </c>
      <c r="I324" t="s">
        <v>49</v>
      </c>
      <c r="J324" t="s">
        <v>58</v>
      </c>
      <c r="K324" t="s">
        <v>29</v>
      </c>
      <c r="L324" t="s">
        <v>134</v>
      </c>
      <c r="M324" t="s">
        <v>59</v>
      </c>
      <c r="N324" t="s">
        <v>1016</v>
      </c>
      <c r="O324">
        <v>0.38</v>
      </c>
      <c r="P324">
        <f>Table1[[#This Row],[Profit]]/Table1[[#This Row],[Sales]]</f>
        <v>0.69</v>
      </c>
      <c r="Q324" t="s">
        <v>33</v>
      </c>
      <c r="R324" t="s">
        <v>53</v>
      </c>
      <c r="S324" t="s">
        <v>234</v>
      </c>
      <c r="T324" t="s">
        <v>1018</v>
      </c>
      <c r="U324">
        <v>16602</v>
      </c>
      <c r="V324">
        <v>42031</v>
      </c>
      <c r="W324" t="str">
        <f>TEXT(Table1[[#This Row],[Order Date]],"mmmm")</f>
        <v>January</v>
      </c>
      <c r="X324" t="str">
        <f>TEXT(Table1[[#This Row],[Order Date]],"yyyy")</f>
        <v>2015</v>
      </c>
      <c r="Y324">
        <v>42031</v>
      </c>
      <c r="Z324">
        <v>104.7213</v>
      </c>
      <c r="AA324">
        <v>12</v>
      </c>
      <c r="AB324">
        <v>151.77000000000001</v>
      </c>
      <c r="AC324">
        <v>86264</v>
      </c>
      <c r="AD324" t="e">
        <f>IF(COUNTIF(#REF!,Orders!AC508)&gt;0,"Returned","Not Returned")</f>
        <v>#REF!</v>
      </c>
      <c r="AE324" t="str">
        <f>TEXT(Table1[[#This Row],[Order Date]],"mmmm-yyy")</f>
        <v>January-2015</v>
      </c>
    </row>
    <row r="325" spans="1:31" ht="12.75" customHeight="1" x14ac:dyDescent="0.3">
      <c r="A325">
        <v>19312</v>
      </c>
      <c r="B325" t="s">
        <v>37</v>
      </c>
      <c r="C325">
        <v>7.0000000000000007E-2</v>
      </c>
      <c r="D325">
        <v>5.18</v>
      </c>
      <c r="E325">
        <v>2.04</v>
      </c>
      <c r="F325">
        <v>899</v>
      </c>
      <c r="G325" t="str">
        <f>IF(COUNTIF(Table1[Customer ID],Table1[[#This Row],[Customer ID]])&gt;1,"Repeat Customer","One-Time Customer")</f>
        <v>Repeat Customer</v>
      </c>
      <c r="H325" t="s">
        <v>1017</v>
      </c>
      <c r="I325" t="s">
        <v>27</v>
      </c>
      <c r="J325" t="s">
        <v>58</v>
      </c>
      <c r="K325" t="s">
        <v>29</v>
      </c>
      <c r="L325" t="s">
        <v>93</v>
      </c>
      <c r="M325" t="s">
        <v>31</v>
      </c>
      <c r="N325" t="s">
        <v>167</v>
      </c>
      <c r="O325">
        <v>0.36</v>
      </c>
      <c r="P325">
        <f>Table1[[#This Row],[Profit]]/Table1[[#This Row],[Sales]]</f>
        <v>0.65307194118676704</v>
      </c>
      <c r="Q325" t="s">
        <v>33</v>
      </c>
      <c r="R325" t="s">
        <v>53</v>
      </c>
      <c r="S325" t="s">
        <v>234</v>
      </c>
      <c r="T325" t="s">
        <v>1018</v>
      </c>
      <c r="U325">
        <v>16602</v>
      </c>
      <c r="V325">
        <v>42031</v>
      </c>
      <c r="W325" t="str">
        <f>TEXT(Table1[[#This Row],[Order Date]],"mmmm")</f>
        <v>January</v>
      </c>
      <c r="X325" t="str">
        <f>TEXT(Table1[[#This Row],[Order Date]],"yyyy")</f>
        <v>2015</v>
      </c>
      <c r="Y325">
        <v>42033</v>
      </c>
      <c r="Z325">
        <v>37.31</v>
      </c>
      <c r="AA325">
        <v>11</v>
      </c>
      <c r="AB325">
        <v>57.13</v>
      </c>
      <c r="AC325">
        <v>86264</v>
      </c>
      <c r="AD325" t="e">
        <f>IF(COUNTIF(#REF!,Orders!AC509)&gt;0,"Returned","Not Returned")</f>
        <v>#REF!</v>
      </c>
      <c r="AE325" t="str">
        <f>TEXT(Table1[[#This Row],[Order Date]],"mmmm-yyy")</f>
        <v>January-2015</v>
      </c>
    </row>
    <row r="326" spans="1:31" ht="12.75" customHeight="1" x14ac:dyDescent="0.3">
      <c r="A326">
        <v>18499</v>
      </c>
      <c r="B326" t="s">
        <v>37</v>
      </c>
      <c r="C326">
        <v>0.1</v>
      </c>
      <c r="D326">
        <v>110.99</v>
      </c>
      <c r="E326">
        <v>8.99</v>
      </c>
      <c r="F326">
        <v>1351</v>
      </c>
      <c r="G326" t="str">
        <f>IF(COUNTIF(Table1[Customer ID],Table1[[#This Row],[Customer ID]])&gt;1,"Repeat Customer","One-Time Customer")</f>
        <v>One-Time Customer</v>
      </c>
      <c r="H326" t="s">
        <v>1414</v>
      </c>
      <c r="I326" t="s">
        <v>27</v>
      </c>
      <c r="J326" t="s">
        <v>40</v>
      </c>
      <c r="K326" t="s">
        <v>77</v>
      </c>
      <c r="L326" t="s">
        <v>78</v>
      </c>
      <c r="M326" t="s">
        <v>59</v>
      </c>
      <c r="N326" t="s">
        <v>1415</v>
      </c>
      <c r="O326">
        <v>0.56999999999999995</v>
      </c>
      <c r="P326">
        <f>Table1[[#This Row],[Profit]]/Table1[[#This Row],[Sales]]</f>
        <v>5.2334894389754378</v>
      </c>
      <c r="Q326" t="s">
        <v>33</v>
      </c>
      <c r="R326" t="s">
        <v>136</v>
      </c>
      <c r="S326" t="s">
        <v>362</v>
      </c>
      <c r="T326" t="s">
        <v>1416</v>
      </c>
      <c r="U326">
        <v>33063</v>
      </c>
      <c r="V326">
        <v>42031</v>
      </c>
      <c r="W326" t="str">
        <f>TEXT(Table1[[#This Row],[Order Date]],"mmmm")</f>
        <v>January</v>
      </c>
      <c r="X326" t="str">
        <f>TEXT(Table1[[#This Row],[Order Date]],"yyyy")</f>
        <v>2015</v>
      </c>
      <c r="Y326">
        <v>42033</v>
      </c>
      <c r="Z326">
        <v>3285.48</v>
      </c>
      <c r="AA326">
        <v>7</v>
      </c>
      <c r="AB326">
        <v>627.78</v>
      </c>
      <c r="AC326">
        <v>88232</v>
      </c>
      <c r="AD326" t="e">
        <f>IF(COUNTIF(#REF!,Orders!AC766)&gt;0,"Returned","Not Returned")</f>
        <v>#REF!</v>
      </c>
      <c r="AE326" t="str">
        <f>TEXT(Table1[[#This Row],[Order Date]],"mmmm-yyy")</f>
        <v>January-2015</v>
      </c>
    </row>
    <row r="327" spans="1:31" ht="12.75" customHeight="1" x14ac:dyDescent="0.3">
      <c r="A327">
        <v>20980</v>
      </c>
      <c r="B327" t="s">
        <v>56</v>
      </c>
      <c r="C327">
        <v>0.08</v>
      </c>
      <c r="D327">
        <v>2.94</v>
      </c>
      <c r="E327">
        <v>0.96</v>
      </c>
      <c r="F327">
        <v>2178</v>
      </c>
      <c r="G327" t="str">
        <f>IF(COUNTIF(Table1[Customer ID],Table1[[#This Row],[Customer ID]])&gt;1,"Repeat Customer","One-Time Customer")</f>
        <v>One-Time Customer</v>
      </c>
      <c r="H327" t="s">
        <v>2076</v>
      </c>
      <c r="I327" t="s">
        <v>49</v>
      </c>
      <c r="J327" t="s">
        <v>58</v>
      </c>
      <c r="K327" t="s">
        <v>29</v>
      </c>
      <c r="L327" t="s">
        <v>30</v>
      </c>
      <c r="M327" t="s">
        <v>31</v>
      </c>
      <c r="N327" t="s">
        <v>599</v>
      </c>
      <c r="O327">
        <v>0.57999999999999996</v>
      </c>
      <c r="P327">
        <f>Table1[[#This Row],[Profit]]/Table1[[#This Row],[Sales]]</f>
        <v>-4.6548323471400387E-2</v>
      </c>
      <c r="Q327" t="s">
        <v>33</v>
      </c>
      <c r="R327" t="s">
        <v>53</v>
      </c>
      <c r="S327" t="s">
        <v>193</v>
      </c>
      <c r="T327" t="s">
        <v>2077</v>
      </c>
      <c r="U327">
        <v>1610</v>
      </c>
      <c r="V327">
        <v>42031</v>
      </c>
      <c r="W327" t="str">
        <f>TEXT(Table1[[#This Row],[Order Date]],"mmmm")</f>
        <v>January</v>
      </c>
      <c r="X327" t="str">
        <f>TEXT(Table1[[#This Row],[Order Date]],"yyyy")</f>
        <v>2015</v>
      </c>
      <c r="Y327">
        <v>42033</v>
      </c>
      <c r="Z327">
        <v>-1.18</v>
      </c>
      <c r="AA327">
        <v>9</v>
      </c>
      <c r="AB327">
        <v>25.35</v>
      </c>
      <c r="AC327">
        <v>89465</v>
      </c>
      <c r="AD327" t="e">
        <f>IF(COUNTIF(#REF!,Orders!AC1204)&gt;0,"Returned","Not Returned")</f>
        <v>#REF!</v>
      </c>
      <c r="AE327" t="str">
        <f>TEXT(Table1[[#This Row],[Order Date]],"mmmm-yyy")</f>
        <v>January-2015</v>
      </c>
    </row>
    <row r="328" spans="1:31" ht="12.75" customHeight="1" x14ac:dyDescent="0.3">
      <c r="A328">
        <v>25440</v>
      </c>
      <c r="B328" t="s">
        <v>106</v>
      </c>
      <c r="C328">
        <v>0.1</v>
      </c>
      <c r="D328">
        <v>6.3</v>
      </c>
      <c r="E328">
        <v>0.5</v>
      </c>
      <c r="F328">
        <v>2254</v>
      </c>
      <c r="G328" t="str">
        <f>IF(COUNTIF(Table1[Customer ID],Table1[[#This Row],[Customer ID]])&gt;1,"Repeat Customer","One-Time Customer")</f>
        <v>Repeat Customer</v>
      </c>
      <c r="H328" t="s">
        <v>2128</v>
      </c>
      <c r="I328" t="s">
        <v>49</v>
      </c>
      <c r="J328" t="s">
        <v>28</v>
      </c>
      <c r="K328" t="s">
        <v>29</v>
      </c>
      <c r="L328" t="s">
        <v>134</v>
      </c>
      <c r="M328" t="s">
        <v>59</v>
      </c>
      <c r="N328" t="s">
        <v>1158</v>
      </c>
      <c r="O328">
        <v>0.39</v>
      </c>
      <c r="P328">
        <f>Table1[[#This Row],[Profit]]/Table1[[#This Row],[Sales]]</f>
        <v>-6.7561408614668226</v>
      </c>
      <c r="Q328" t="s">
        <v>33</v>
      </c>
      <c r="R328" t="s">
        <v>136</v>
      </c>
      <c r="S328" t="s">
        <v>613</v>
      </c>
      <c r="T328" t="s">
        <v>2129</v>
      </c>
      <c r="U328">
        <v>42003</v>
      </c>
      <c r="V328">
        <v>42031</v>
      </c>
      <c r="W328" t="str">
        <f>TEXT(Table1[[#This Row],[Order Date]],"mmmm")</f>
        <v>January</v>
      </c>
      <c r="X328" t="str">
        <f>TEXT(Table1[[#This Row],[Order Date]],"yyyy")</f>
        <v>2015</v>
      </c>
      <c r="Y328">
        <v>42036</v>
      </c>
      <c r="Z328">
        <v>-464.28200000000004</v>
      </c>
      <c r="AA328">
        <v>12</v>
      </c>
      <c r="AB328">
        <v>68.72</v>
      </c>
      <c r="AC328">
        <v>89278</v>
      </c>
      <c r="AD328" t="e">
        <f>IF(COUNTIF(#REF!,Orders!AC1239)&gt;0,"Returned","Not Returned")</f>
        <v>#REF!</v>
      </c>
      <c r="AE328" t="str">
        <f>TEXT(Table1[[#This Row],[Order Date]],"mmmm-yyy")</f>
        <v>January-2015</v>
      </c>
    </row>
    <row r="329" spans="1:31" ht="12.75" customHeight="1" x14ac:dyDescent="0.3">
      <c r="A329">
        <v>19615</v>
      </c>
      <c r="B329" t="s">
        <v>37</v>
      </c>
      <c r="C329">
        <v>0.08</v>
      </c>
      <c r="D329">
        <v>205.99</v>
      </c>
      <c r="E329">
        <v>2.5</v>
      </c>
      <c r="F329">
        <v>2281</v>
      </c>
      <c r="G329" t="str">
        <f>IF(COUNTIF(Table1[Customer ID],Table1[[#This Row],[Customer ID]])&gt;1,"Repeat Customer","One-Time Customer")</f>
        <v>One-Time Customer</v>
      </c>
      <c r="H329" t="s">
        <v>2169</v>
      </c>
      <c r="I329" t="s">
        <v>49</v>
      </c>
      <c r="J329" t="s">
        <v>40</v>
      </c>
      <c r="K329" t="s">
        <v>77</v>
      </c>
      <c r="L329" t="s">
        <v>78</v>
      </c>
      <c r="M329" t="s">
        <v>59</v>
      </c>
      <c r="N329" t="s">
        <v>2155</v>
      </c>
      <c r="O329">
        <v>0.59</v>
      </c>
      <c r="P329">
        <f>Table1[[#This Row],[Profit]]/Table1[[#This Row],[Sales]]</f>
        <v>0.61916853318765375</v>
      </c>
      <c r="Q329" t="s">
        <v>33</v>
      </c>
      <c r="R329" t="s">
        <v>61</v>
      </c>
      <c r="S329" t="s">
        <v>1858</v>
      </c>
      <c r="T329" t="s">
        <v>2170</v>
      </c>
      <c r="U329">
        <v>54703</v>
      </c>
      <c r="V329">
        <v>42031</v>
      </c>
      <c r="W329" t="str">
        <f>TEXT(Table1[[#This Row],[Order Date]],"mmmm")</f>
        <v>January</v>
      </c>
      <c r="X329" t="str">
        <f>TEXT(Table1[[#This Row],[Order Date]],"yyyy")</f>
        <v>2015</v>
      </c>
      <c r="Y329">
        <v>42032</v>
      </c>
      <c r="Z329">
        <v>997.38144000000011</v>
      </c>
      <c r="AA329">
        <v>10</v>
      </c>
      <c r="AB329">
        <v>1610.84</v>
      </c>
      <c r="AC329">
        <v>85948</v>
      </c>
      <c r="AD329" t="e">
        <f>IF(COUNTIF(#REF!,Orders!AC1266)&gt;0,"Returned","Not Returned")</f>
        <v>#REF!</v>
      </c>
      <c r="AE329" t="str">
        <f>TEXT(Table1[[#This Row],[Order Date]],"mmmm-yyy")</f>
        <v>January-2015</v>
      </c>
    </row>
    <row r="330" spans="1:31" ht="12.75" customHeight="1" x14ac:dyDescent="0.3">
      <c r="A330">
        <v>20182</v>
      </c>
      <c r="B330" t="s">
        <v>47</v>
      </c>
      <c r="C330">
        <v>0.09</v>
      </c>
      <c r="D330">
        <v>2.94</v>
      </c>
      <c r="E330">
        <v>0.7</v>
      </c>
      <c r="F330">
        <v>2979</v>
      </c>
      <c r="G330" t="str">
        <f>IF(COUNTIF(Table1[Customer ID],Table1[[#This Row],[Customer ID]])&gt;1,"Repeat Customer","One-Time Customer")</f>
        <v>Repeat Customer</v>
      </c>
      <c r="H330" t="s">
        <v>2706</v>
      </c>
      <c r="I330" t="s">
        <v>49</v>
      </c>
      <c r="J330" t="s">
        <v>28</v>
      </c>
      <c r="K330" t="s">
        <v>29</v>
      </c>
      <c r="L330" t="s">
        <v>30</v>
      </c>
      <c r="M330" t="s">
        <v>31</v>
      </c>
      <c r="N330" t="s">
        <v>112</v>
      </c>
      <c r="O330">
        <v>0.57999999999999996</v>
      </c>
      <c r="P330">
        <f>Table1[[#This Row],[Profit]]/Table1[[#This Row],[Sales]]</f>
        <v>0.25313243457573359</v>
      </c>
      <c r="Q330" t="s">
        <v>33</v>
      </c>
      <c r="R330" t="s">
        <v>61</v>
      </c>
      <c r="S330" t="s">
        <v>2659</v>
      </c>
      <c r="T330" t="s">
        <v>2707</v>
      </c>
      <c r="U330">
        <v>58601</v>
      </c>
      <c r="V330">
        <v>42031</v>
      </c>
      <c r="W330" t="str">
        <f>TEXT(Table1[[#This Row],[Order Date]],"mmmm")</f>
        <v>January</v>
      </c>
      <c r="X330" t="str">
        <f>TEXT(Table1[[#This Row],[Order Date]],"yyyy")</f>
        <v>2015</v>
      </c>
      <c r="Y330">
        <v>42032</v>
      </c>
      <c r="Z330">
        <v>6.3840000000000003</v>
      </c>
      <c r="AA330">
        <v>9</v>
      </c>
      <c r="AB330">
        <v>25.22</v>
      </c>
      <c r="AC330">
        <v>86544</v>
      </c>
      <c r="AD330" t="e">
        <f>IF(COUNTIF(#REF!,Orders!AC1688)&gt;0,"Returned","Not Returned")</f>
        <v>#REF!</v>
      </c>
      <c r="AE330" t="str">
        <f>TEXT(Table1[[#This Row],[Order Date]],"mmmm-yyy")</f>
        <v>January-2015</v>
      </c>
    </row>
    <row r="331" spans="1:31" ht="12.75" customHeight="1" x14ac:dyDescent="0.3">
      <c r="A331">
        <v>20183</v>
      </c>
      <c r="B331" t="s">
        <v>47</v>
      </c>
      <c r="C331">
        <v>0.03</v>
      </c>
      <c r="D331">
        <v>43.98</v>
      </c>
      <c r="E331">
        <v>8.99</v>
      </c>
      <c r="F331">
        <v>2980</v>
      </c>
      <c r="G331" t="str">
        <f>IF(COUNTIF(Table1[Customer ID],Table1[[#This Row],[Customer ID]])&gt;1,"Repeat Customer","One-Time Customer")</f>
        <v>Repeat Customer</v>
      </c>
      <c r="H331" t="s">
        <v>2708</v>
      </c>
      <c r="I331" t="s">
        <v>49</v>
      </c>
      <c r="J331" t="s">
        <v>28</v>
      </c>
      <c r="K331" t="s">
        <v>29</v>
      </c>
      <c r="L331" t="s">
        <v>30</v>
      </c>
      <c r="M331" t="s">
        <v>51</v>
      </c>
      <c r="N331" t="s">
        <v>1118</v>
      </c>
      <c r="O331">
        <v>0.57999999999999996</v>
      </c>
      <c r="P331">
        <f>Table1[[#This Row],[Profit]]/Table1[[#This Row],[Sales]]</f>
        <v>0.60316637323943667</v>
      </c>
      <c r="Q331" t="s">
        <v>33</v>
      </c>
      <c r="R331" t="s">
        <v>53</v>
      </c>
      <c r="S331" t="s">
        <v>154</v>
      </c>
      <c r="T331" t="s">
        <v>2709</v>
      </c>
      <c r="U331">
        <v>44870</v>
      </c>
      <c r="V331">
        <v>42031</v>
      </c>
      <c r="W331" t="str">
        <f>TEXT(Table1[[#This Row],[Order Date]],"mmmm")</f>
        <v>January</v>
      </c>
      <c r="X331" t="str">
        <f>TEXT(Table1[[#This Row],[Order Date]],"yyyy")</f>
        <v>2015</v>
      </c>
      <c r="Y331">
        <v>42033</v>
      </c>
      <c r="Z331">
        <v>274.0788</v>
      </c>
      <c r="AA331">
        <v>10</v>
      </c>
      <c r="AB331">
        <v>454.4</v>
      </c>
      <c r="AC331">
        <v>86544</v>
      </c>
      <c r="AD331" t="e">
        <f>IF(COUNTIF(#REF!,Orders!AC1692)&gt;0,"Returned","Not Returned")</f>
        <v>#REF!</v>
      </c>
      <c r="AE331" t="str">
        <f>TEXT(Table1[[#This Row],[Order Date]],"mmmm-yyy")</f>
        <v>January-2015</v>
      </c>
    </row>
    <row r="332" spans="1:31" ht="12.75" customHeight="1" x14ac:dyDescent="0.3">
      <c r="A332">
        <v>20184</v>
      </c>
      <c r="B332" t="s">
        <v>47</v>
      </c>
      <c r="C332">
        <v>0.06</v>
      </c>
      <c r="D332">
        <v>1.1399999999999999</v>
      </c>
      <c r="E332">
        <v>0.7</v>
      </c>
      <c r="F332">
        <v>2980</v>
      </c>
      <c r="G332" t="str">
        <f>IF(COUNTIF(Table1[Customer ID],Table1[[#This Row],[Customer ID]])&gt;1,"Repeat Customer","One-Time Customer")</f>
        <v>Repeat Customer</v>
      </c>
      <c r="H332" t="s">
        <v>2708</v>
      </c>
      <c r="I332" t="s">
        <v>49</v>
      </c>
      <c r="J332" t="s">
        <v>28</v>
      </c>
      <c r="K332" t="s">
        <v>29</v>
      </c>
      <c r="L332" t="s">
        <v>66</v>
      </c>
      <c r="M332" t="s">
        <v>31</v>
      </c>
      <c r="N332" t="s">
        <v>1010</v>
      </c>
      <c r="O332">
        <v>0.38</v>
      </c>
      <c r="P332">
        <f>Table1[[#This Row],[Profit]]/Table1[[#This Row],[Sales]]</f>
        <v>-0.26028905712319339</v>
      </c>
      <c r="Q332" t="s">
        <v>33</v>
      </c>
      <c r="R332" t="s">
        <v>53</v>
      </c>
      <c r="S332" t="s">
        <v>154</v>
      </c>
      <c r="T332" t="s">
        <v>2709</v>
      </c>
      <c r="U332">
        <v>44870</v>
      </c>
      <c r="V332">
        <v>42031</v>
      </c>
      <c r="W332" t="str">
        <f>TEXT(Table1[[#This Row],[Order Date]],"mmmm")</f>
        <v>January</v>
      </c>
      <c r="X332" t="str">
        <f>TEXT(Table1[[#This Row],[Order Date]],"yyyy")</f>
        <v>2015</v>
      </c>
      <c r="Y332">
        <v>42034</v>
      </c>
      <c r="Z332">
        <v>-3.782</v>
      </c>
      <c r="AA332">
        <v>13</v>
      </c>
      <c r="AB332">
        <v>14.53</v>
      </c>
      <c r="AC332">
        <v>86544</v>
      </c>
      <c r="AD332" t="e">
        <f>IF(COUNTIF(#REF!,Orders!AC1693)&gt;0,"Returned","Not Returned")</f>
        <v>#REF!</v>
      </c>
      <c r="AE332" t="str">
        <f>TEXT(Table1[[#This Row],[Order Date]],"mmmm-yyy")</f>
        <v>January-2015</v>
      </c>
    </row>
    <row r="333" spans="1:31" ht="12.75" customHeight="1" x14ac:dyDescent="0.3">
      <c r="A333">
        <v>19461</v>
      </c>
      <c r="B333" t="s">
        <v>56</v>
      </c>
      <c r="C333">
        <v>0.02</v>
      </c>
      <c r="D333">
        <v>110.99</v>
      </c>
      <c r="E333">
        <v>2.5</v>
      </c>
      <c r="F333">
        <v>3347</v>
      </c>
      <c r="G333" t="str">
        <f>IF(COUNTIF(Table1[Customer ID],Table1[[#This Row],[Customer ID]])&gt;1,"Repeat Customer","One-Time Customer")</f>
        <v>Repeat Customer</v>
      </c>
      <c r="H333" t="s">
        <v>2977</v>
      </c>
      <c r="I333" t="s">
        <v>49</v>
      </c>
      <c r="J333" t="s">
        <v>114</v>
      </c>
      <c r="K333" t="s">
        <v>77</v>
      </c>
      <c r="L333" t="s">
        <v>78</v>
      </c>
      <c r="M333" t="s">
        <v>59</v>
      </c>
      <c r="N333" t="s">
        <v>501</v>
      </c>
      <c r="O333">
        <v>0.56999999999999995</v>
      </c>
      <c r="P333">
        <f>Table1[[#This Row],[Profit]]/Table1[[#This Row],[Sales]]</f>
        <v>-0.42215270413573702</v>
      </c>
      <c r="Q333" t="s">
        <v>33</v>
      </c>
      <c r="R333" t="s">
        <v>136</v>
      </c>
      <c r="S333" t="s">
        <v>362</v>
      </c>
      <c r="T333" t="s">
        <v>2979</v>
      </c>
      <c r="U333">
        <v>33411</v>
      </c>
      <c r="V333">
        <v>42031</v>
      </c>
      <c r="W333" t="str">
        <f>TEXT(Table1[[#This Row],[Order Date]],"mmmm")</f>
        <v>January</v>
      </c>
      <c r="X333" t="str">
        <f>TEXT(Table1[[#This Row],[Order Date]],"yyyy")</f>
        <v>2015</v>
      </c>
      <c r="Y333">
        <v>42033</v>
      </c>
      <c r="Z333">
        <v>-39.808999999999997</v>
      </c>
      <c r="AA333">
        <v>1</v>
      </c>
      <c r="AB333">
        <v>94.3</v>
      </c>
      <c r="AC333">
        <v>89356</v>
      </c>
      <c r="AD333" t="e">
        <f>IF(COUNTIF(#REF!,Orders!AC1907)&gt;0,"Returned","Not Returned")</f>
        <v>#REF!</v>
      </c>
      <c r="AE333" t="str">
        <f>TEXT(Table1[[#This Row],[Order Date]],"mmmm-yyy")</f>
        <v>January-2015</v>
      </c>
    </row>
    <row r="334" spans="1:31" ht="12.75" customHeight="1" x14ac:dyDescent="0.3">
      <c r="A334">
        <v>20631</v>
      </c>
      <c r="B334" t="s">
        <v>25</v>
      </c>
      <c r="C334">
        <v>0.06</v>
      </c>
      <c r="D334">
        <v>55.48</v>
      </c>
      <c r="E334">
        <v>14.3</v>
      </c>
      <c r="F334">
        <v>24</v>
      </c>
      <c r="G334" t="str">
        <f>IF(COUNTIF(Table1[Customer ID],Table1[[#This Row],[Customer ID]])&gt;1,"Repeat Customer","One-Time Customer")</f>
        <v>Repeat Customer</v>
      </c>
      <c r="H334" t="s">
        <v>92</v>
      </c>
      <c r="I334" t="s">
        <v>49</v>
      </c>
      <c r="J334" t="s">
        <v>28</v>
      </c>
      <c r="K334" t="s">
        <v>29</v>
      </c>
      <c r="L334" t="s">
        <v>93</v>
      </c>
      <c r="M334" t="s">
        <v>59</v>
      </c>
      <c r="N334" t="s">
        <v>94</v>
      </c>
      <c r="O334">
        <v>0.37</v>
      </c>
      <c r="P334">
        <f>Table1[[#This Row],[Profit]]/Table1[[#This Row],[Sales]]</f>
        <v>-0.41927396651355764</v>
      </c>
      <c r="Q334" t="s">
        <v>33</v>
      </c>
      <c r="R334" t="s">
        <v>34</v>
      </c>
      <c r="S334" t="s">
        <v>45</v>
      </c>
      <c r="T334" t="s">
        <v>95</v>
      </c>
      <c r="U334">
        <v>92677</v>
      </c>
      <c r="V334">
        <v>42032</v>
      </c>
      <c r="W334" t="str">
        <f>TEXT(Table1[[#This Row],[Order Date]],"mmmm")</f>
        <v>January</v>
      </c>
      <c r="X334" t="str">
        <f>TEXT(Table1[[#This Row],[Order Date]],"yyyy")</f>
        <v>2015</v>
      </c>
      <c r="Y334">
        <v>42033</v>
      </c>
      <c r="Z334">
        <v>-28.296800000000001</v>
      </c>
      <c r="AA334">
        <v>1</v>
      </c>
      <c r="AB334">
        <v>67.489999999999995</v>
      </c>
      <c r="AC334">
        <v>87651</v>
      </c>
      <c r="AD334" t="e">
        <f>IF(COUNTIF(#REF!,Orders!AC18)&gt;0,"Returned","Not Returned")</f>
        <v>#REF!</v>
      </c>
      <c r="AE334" t="str">
        <f>TEXT(Table1[[#This Row],[Order Date]],"mmmm-yyy")</f>
        <v>January-2015</v>
      </c>
    </row>
    <row r="335" spans="1:31" ht="12.75" customHeight="1" x14ac:dyDescent="0.3">
      <c r="A335">
        <v>20632</v>
      </c>
      <c r="B335" t="s">
        <v>25</v>
      </c>
      <c r="C335">
        <v>0.02</v>
      </c>
      <c r="D335">
        <v>1.68</v>
      </c>
      <c r="E335">
        <v>1.57</v>
      </c>
      <c r="F335">
        <v>24</v>
      </c>
      <c r="G335" t="str">
        <f>IF(COUNTIF(Table1[Customer ID],Table1[[#This Row],[Customer ID]])&gt;1,"Repeat Customer","One-Time Customer")</f>
        <v>Repeat Customer</v>
      </c>
      <c r="H335" t="s">
        <v>92</v>
      </c>
      <c r="I335" t="s">
        <v>49</v>
      </c>
      <c r="J335" t="s">
        <v>28</v>
      </c>
      <c r="K335" t="s">
        <v>29</v>
      </c>
      <c r="L335" t="s">
        <v>30</v>
      </c>
      <c r="M335" t="s">
        <v>31</v>
      </c>
      <c r="N335" t="s">
        <v>96</v>
      </c>
      <c r="O335">
        <v>0.59</v>
      </c>
      <c r="P335">
        <f>Table1[[#This Row],[Profit]]/Table1[[#This Row],[Sales]]</f>
        <v>-2.3587555555555557</v>
      </c>
      <c r="Q335" t="s">
        <v>33</v>
      </c>
      <c r="R335" t="s">
        <v>34</v>
      </c>
      <c r="S335" t="s">
        <v>45</v>
      </c>
      <c r="T335" t="s">
        <v>95</v>
      </c>
      <c r="U335">
        <v>92677</v>
      </c>
      <c r="V335">
        <v>42032</v>
      </c>
      <c r="W335" t="str">
        <f>TEXT(Table1[[#This Row],[Order Date]],"mmmm")</f>
        <v>January</v>
      </c>
      <c r="X335" t="str">
        <f>TEXT(Table1[[#This Row],[Order Date]],"yyyy")</f>
        <v>2015</v>
      </c>
      <c r="Y335">
        <v>42034</v>
      </c>
      <c r="Z335">
        <v>-5.3071999999999999</v>
      </c>
      <c r="AA335">
        <v>1</v>
      </c>
      <c r="AB335">
        <v>2.25</v>
      </c>
      <c r="AC335">
        <v>87651</v>
      </c>
      <c r="AD335" t="e">
        <f>IF(COUNTIF(#REF!,Orders!AC19)&gt;0,"Returned","Not Returned")</f>
        <v>#REF!</v>
      </c>
      <c r="AE335" t="str">
        <f>TEXT(Table1[[#This Row],[Order Date]],"mmmm-yyy")</f>
        <v>January-2015</v>
      </c>
    </row>
    <row r="336" spans="1:31" ht="12.75" customHeight="1" x14ac:dyDescent="0.3">
      <c r="A336">
        <v>22117</v>
      </c>
      <c r="B336" t="s">
        <v>47</v>
      </c>
      <c r="C336">
        <v>7.0000000000000007E-2</v>
      </c>
      <c r="D336">
        <v>3502.14</v>
      </c>
      <c r="E336">
        <v>8.73</v>
      </c>
      <c r="F336">
        <v>53</v>
      </c>
      <c r="G336" t="str">
        <f>IF(COUNTIF(Table1[Customer ID],Table1[[#This Row],[Customer ID]])&gt;1,"Repeat Customer","One-Time Customer")</f>
        <v>Repeat Customer</v>
      </c>
      <c r="H336" t="s">
        <v>120</v>
      </c>
      <c r="I336" t="s">
        <v>39</v>
      </c>
      <c r="J336" t="s">
        <v>28</v>
      </c>
      <c r="K336" t="s">
        <v>77</v>
      </c>
      <c r="L336" t="s">
        <v>85</v>
      </c>
      <c r="M336" t="s">
        <v>121</v>
      </c>
      <c r="N336" t="s">
        <v>122</v>
      </c>
      <c r="O336">
        <v>0.56999999999999995</v>
      </c>
      <c r="P336">
        <f>Table1[[#This Row],[Profit]]/Table1[[#This Row],[Sales]]</f>
        <v>-2.1188961760340312</v>
      </c>
      <c r="Q336" t="s">
        <v>33</v>
      </c>
      <c r="R336" t="s">
        <v>34</v>
      </c>
      <c r="S336" t="s">
        <v>35</v>
      </c>
      <c r="T336" t="s">
        <v>116</v>
      </c>
      <c r="U336">
        <v>98052</v>
      </c>
      <c r="V336">
        <v>42032</v>
      </c>
      <c r="W336" t="str">
        <f>TEXT(Table1[[#This Row],[Order Date]],"mmmm")</f>
        <v>January</v>
      </c>
      <c r="X336" t="str">
        <f>TEXT(Table1[[#This Row],[Order Date]],"yyyy")</f>
        <v>2015</v>
      </c>
      <c r="Y336">
        <v>42034</v>
      </c>
      <c r="Z336">
        <v>-6923.5991999999997</v>
      </c>
      <c r="AA336">
        <v>1</v>
      </c>
      <c r="AB336">
        <v>3267.55</v>
      </c>
      <c r="AC336">
        <v>88425</v>
      </c>
      <c r="AD336" t="e">
        <f>IF(COUNTIF(#REF!,Orders!AC29)&gt;0,"Returned","Not Returned")</f>
        <v>#REF!</v>
      </c>
      <c r="AE336" t="str">
        <f>TEXT(Table1[[#This Row],[Order Date]],"mmmm-yyy")</f>
        <v>January-2015</v>
      </c>
    </row>
    <row r="337" spans="1:31" ht="12.75" customHeight="1" x14ac:dyDescent="0.3">
      <c r="A337">
        <v>2368</v>
      </c>
      <c r="B337" t="s">
        <v>56</v>
      </c>
      <c r="C337">
        <v>0</v>
      </c>
      <c r="D337">
        <v>6.88</v>
      </c>
      <c r="E337">
        <v>2</v>
      </c>
      <c r="F337">
        <v>553</v>
      </c>
      <c r="G337" t="str">
        <f>IF(COUNTIF(Table1[Customer ID],Table1[[#This Row],[Customer ID]])&gt;1,"Repeat Customer","One-Time Customer")</f>
        <v>Repeat Customer</v>
      </c>
      <c r="H337" t="s">
        <v>661</v>
      </c>
      <c r="I337" t="s">
        <v>27</v>
      </c>
      <c r="J337" t="s">
        <v>40</v>
      </c>
      <c r="K337" t="s">
        <v>29</v>
      </c>
      <c r="L337" t="s">
        <v>93</v>
      </c>
      <c r="M337" t="s">
        <v>31</v>
      </c>
      <c r="N337" t="s">
        <v>662</v>
      </c>
      <c r="O337">
        <v>0.39</v>
      </c>
      <c r="P337">
        <f>Table1[[#This Row],[Profit]]/Table1[[#This Row],[Sales]]</f>
        <v>0.12734272791836432</v>
      </c>
      <c r="Q337" t="s">
        <v>33</v>
      </c>
      <c r="R337" t="s">
        <v>34</v>
      </c>
      <c r="S337" t="s">
        <v>45</v>
      </c>
      <c r="T337" t="s">
        <v>663</v>
      </c>
      <c r="U337">
        <v>90008</v>
      </c>
      <c r="V337">
        <v>42032</v>
      </c>
      <c r="W337" t="str">
        <f>TEXT(Table1[[#This Row],[Order Date]],"mmmm")</f>
        <v>January</v>
      </c>
      <c r="X337" t="str">
        <f>TEXT(Table1[[#This Row],[Order Date]],"yyyy")</f>
        <v>2015</v>
      </c>
      <c r="Y337">
        <v>42033</v>
      </c>
      <c r="Z337">
        <v>34.068000000000005</v>
      </c>
      <c r="AA337">
        <v>36</v>
      </c>
      <c r="AB337">
        <v>267.52999999999997</v>
      </c>
      <c r="AC337">
        <v>17155</v>
      </c>
      <c r="AD337" t="e">
        <f>IF(COUNTIF(#REF!,Orders!AC296)&gt;0,"Returned","Not Returned")</f>
        <v>#REF!</v>
      </c>
      <c r="AE337" t="str">
        <f>TEXT(Table1[[#This Row],[Order Date]],"mmmm-yyy")</f>
        <v>January-2015</v>
      </c>
    </row>
    <row r="338" spans="1:31" ht="12.75" customHeight="1" x14ac:dyDescent="0.3">
      <c r="A338">
        <v>20368</v>
      </c>
      <c r="B338" t="s">
        <v>56</v>
      </c>
      <c r="C338">
        <v>0</v>
      </c>
      <c r="D338">
        <v>6.88</v>
      </c>
      <c r="E338">
        <v>2</v>
      </c>
      <c r="F338">
        <v>556</v>
      </c>
      <c r="G338" t="str">
        <f>IF(COUNTIF(Table1[Customer ID],Table1[[#This Row],[Customer ID]])&gt;1,"Repeat Customer","One-Time Customer")</f>
        <v>Repeat Customer</v>
      </c>
      <c r="H338" t="s">
        <v>666</v>
      </c>
      <c r="I338" t="s">
        <v>27</v>
      </c>
      <c r="J338" t="s">
        <v>40</v>
      </c>
      <c r="K338" t="s">
        <v>29</v>
      </c>
      <c r="L338" t="s">
        <v>93</v>
      </c>
      <c r="M338" t="s">
        <v>31</v>
      </c>
      <c r="N338" t="s">
        <v>662</v>
      </c>
      <c r="O338">
        <v>0.39</v>
      </c>
      <c r="P338">
        <f>Table1[[#This Row],[Profit]]/Table1[[#This Row],[Sales]]</f>
        <v>0.69</v>
      </c>
      <c r="Q338" t="s">
        <v>33</v>
      </c>
      <c r="R338" t="s">
        <v>34</v>
      </c>
      <c r="S338" t="s">
        <v>212</v>
      </c>
      <c r="T338" t="s">
        <v>667</v>
      </c>
      <c r="U338">
        <v>84604</v>
      </c>
      <c r="V338">
        <v>42032</v>
      </c>
      <c r="W338" t="str">
        <f>TEXT(Table1[[#This Row],[Order Date]],"mmmm")</f>
        <v>January</v>
      </c>
      <c r="X338" t="str">
        <f>TEXT(Table1[[#This Row],[Order Date]],"yyyy")</f>
        <v>2015</v>
      </c>
      <c r="Y338">
        <v>42033</v>
      </c>
      <c r="Z338">
        <v>46.147199999999991</v>
      </c>
      <c r="AA338">
        <v>9</v>
      </c>
      <c r="AB338">
        <v>66.88</v>
      </c>
      <c r="AC338">
        <v>86189</v>
      </c>
      <c r="AD338" t="e">
        <f>IF(COUNTIF(#REF!,Orders!AC303)&gt;0,"Returned","Not Returned")</f>
        <v>#REF!</v>
      </c>
      <c r="AE338" t="str">
        <f>TEXT(Table1[[#This Row],[Order Date]],"mmmm-yyy")</f>
        <v>January-2015</v>
      </c>
    </row>
    <row r="339" spans="1:31" ht="12.75" customHeight="1" x14ac:dyDescent="0.3">
      <c r="A339">
        <v>20369</v>
      </c>
      <c r="B339" t="s">
        <v>56</v>
      </c>
      <c r="C339">
        <v>0.03</v>
      </c>
      <c r="D339">
        <v>32.479999999999997</v>
      </c>
      <c r="E339">
        <v>35</v>
      </c>
      <c r="F339">
        <v>556</v>
      </c>
      <c r="G339" t="str">
        <f>IF(COUNTIF(Table1[Customer ID],Table1[[#This Row],[Customer ID]])&gt;1,"Repeat Customer","One-Time Customer")</f>
        <v>Repeat Customer</v>
      </c>
      <c r="H339" t="s">
        <v>666</v>
      </c>
      <c r="I339" t="s">
        <v>27</v>
      </c>
      <c r="J339" t="s">
        <v>40</v>
      </c>
      <c r="K339" t="s">
        <v>29</v>
      </c>
      <c r="L339" t="s">
        <v>141</v>
      </c>
      <c r="M339" t="s">
        <v>236</v>
      </c>
      <c r="N339" t="s">
        <v>668</v>
      </c>
      <c r="O339">
        <v>0.81</v>
      </c>
      <c r="P339">
        <f>Table1[[#This Row],[Profit]]/Table1[[#This Row],[Sales]]</f>
        <v>-4.0607282383325449</v>
      </c>
      <c r="Q339" t="s">
        <v>33</v>
      </c>
      <c r="R339" t="s">
        <v>34</v>
      </c>
      <c r="S339" t="s">
        <v>212</v>
      </c>
      <c r="T339" t="s">
        <v>667</v>
      </c>
      <c r="U339">
        <v>84604</v>
      </c>
      <c r="V339">
        <v>42032</v>
      </c>
      <c r="W339" t="str">
        <f>TEXT(Table1[[#This Row],[Order Date]],"mmmm")</f>
        <v>January</v>
      </c>
      <c r="X339" t="str">
        <f>TEXT(Table1[[#This Row],[Order Date]],"yyyy")</f>
        <v>2015</v>
      </c>
      <c r="Y339">
        <v>42032</v>
      </c>
      <c r="Z339">
        <v>-1116.3348000000001</v>
      </c>
      <c r="AA339">
        <v>8</v>
      </c>
      <c r="AB339">
        <v>274.91000000000003</v>
      </c>
      <c r="AC339">
        <v>86189</v>
      </c>
      <c r="AD339" t="e">
        <f>IF(COUNTIF(#REF!,Orders!AC304)&gt;0,"Returned","Not Returned")</f>
        <v>#REF!</v>
      </c>
      <c r="AE339" t="str">
        <f>TEXT(Table1[[#This Row],[Order Date]],"mmmm-yyy")</f>
        <v>January-2015</v>
      </c>
    </row>
    <row r="340" spans="1:31" ht="12.75" customHeight="1" x14ac:dyDescent="0.3">
      <c r="A340">
        <v>19209</v>
      </c>
      <c r="B340" t="s">
        <v>106</v>
      </c>
      <c r="C340">
        <v>0.02</v>
      </c>
      <c r="D340">
        <v>59.98</v>
      </c>
      <c r="E340">
        <v>3.99</v>
      </c>
      <c r="F340">
        <v>744</v>
      </c>
      <c r="G340" t="str">
        <f>IF(COUNTIF(Table1[Customer ID],Table1[[#This Row],[Customer ID]])&gt;1,"Repeat Customer","One-Time Customer")</f>
        <v>Repeat Customer</v>
      </c>
      <c r="H340" t="s">
        <v>872</v>
      </c>
      <c r="I340" t="s">
        <v>49</v>
      </c>
      <c r="J340" t="s">
        <v>28</v>
      </c>
      <c r="K340" t="s">
        <v>29</v>
      </c>
      <c r="L340" t="s">
        <v>257</v>
      </c>
      <c r="M340" t="s">
        <v>59</v>
      </c>
      <c r="N340" t="s">
        <v>873</v>
      </c>
      <c r="O340">
        <v>0.56999999999999995</v>
      </c>
      <c r="P340">
        <f>Table1[[#This Row],[Profit]]/Table1[[#This Row],[Sales]]</f>
        <v>-0.86045998739760554</v>
      </c>
      <c r="Q340" t="s">
        <v>33</v>
      </c>
      <c r="R340" t="s">
        <v>34</v>
      </c>
      <c r="S340" t="s">
        <v>378</v>
      </c>
      <c r="T340" t="s">
        <v>874</v>
      </c>
      <c r="U340">
        <v>85737</v>
      </c>
      <c r="V340">
        <v>42032</v>
      </c>
      <c r="W340" t="str">
        <f>TEXT(Table1[[#This Row],[Order Date]],"mmmm")</f>
        <v>January</v>
      </c>
      <c r="X340" t="str">
        <f>TEXT(Table1[[#This Row],[Order Date]],"yyyy")</f>
        <v>2015</v>
      </c>
      <c r="Y340">
        <v>42041</v>
      </c>
      <c r="Z340">
        <v>-54.622</v>
      </c>
      <c r="AA340">
        <v>1</v>
      </c>
      <c r="AB340">
        <v>63.48</v>
      </c>
      <c r="AC340">
        <v>87725</v>
      </c>
      <c r="AD340" t="e">
        <f>IF(COUNTIF(#REF!,Orders!AC425)&gt;0,"Returned","Not Returned")</f>
        <v>#REF!</v>
      </c>
      <c r="AE340" t="str">
        <f>TEXT(Table1[[#This Row],[Order Date]],"mmmm-yyy")</f>
        <v>January-2015</v>
      </c>
    </row>
    <row r="341" spans="1:31" ht="12.75" customHeight="1" x14ac:dyDescent="0.3">
      <c r="A341">
        <v>19210</v>
      </c>
      <c r="B341" t="s">
        <v>106</v>
      </c>
      <c r="C341">
        <v>0.03</v>
      </c>
      <c r="D341">
        <v>5.18</v>
      </c>
      <c r="E341">
        <v>5.74</v>
      </c>
      <c r="F341">
        <v>744</v>
      </c>
      <c r="G341" t="str">
        <f>IF(COUNTIF(Table1[Customer ID],Table1[[#This Row],[Customer ID]])&gt;1,"Repeat Customer","One-Time Customer")</f>
        <v>Repeat Customer</v>
      </c>
      <c r="H341" t="s">
        <v>872</v>
      </c>
      <c r="I341" t="s">
        <v>49</v>
      </c>
      <c r="J341" t="s">
        <v>28</v>
      </c>
      <c r="K341" t="s">
        <v>29</v>
      </c>
      <c r="L341" t="s">
        <v>109</v>
      </c>
      <c r="M341" t="s">
        <v>59</v>
      </c>
      <c r="N341" t="s">
        <v>875</v>
      </c>
      <c r="O341">
        <v>0.36</v>
      </c>
      <c r="P341">
        <f>Table1[[#This Row],[Profit]]/Table1[[#This Row],[Sales]]</f>
        <v>-2.6619265323257766</v>
      </c>
      <c r="Q341" t="s">
        <v>33</v>
      </c>
      <c r="R341" t="s">
        <v>34</v>
      </c>
      <c r="S341" t="s">
        <v>378</v>
      </c>
      <c r="T341" t="s">
        <v>874</v>
      </c>
      <c r="U341">
        <v>85737</v>
      </c>
      <c r="V341">
        <v>42032</v>
      </c>
      <c r="W341" t="str">
        <f>TEXT(Table1[[#This Row],[Order Date]],"mmmm")</f>
        <v>January</v>
      </c>
      <c r="X341" t="str">
        <f>TEXT(Table1[[#This Row],[Order Date]],"yyyy")</f>
        <v>2015</v>
      </c>
      <c r="Y341">
        <v>42036</v>
      </c>
      <c r="Z341">
        <v>-126.81418000000001</v>
      </c>
      <c r="AA341">
        <v>9</v>
      </c>
      <c r="AB341">
        <v>47.64</v>
      </c>
      <c r="AC341">
        <v>87725</v>
      </c>
      <c r="AD341" t="e">
        <f>IF(COUNTIF(#REF!,Orders!AC426)&gt;0,"Returned","Not Returned")</f>
        <v>#REF!</v>
      </c>
      <c r="AE341" t="str">
        <f>TEXT(Table1[[#This Row],[Order Date]],"mmmm-yyy")</f>
        <v>January-2015</v>
      </c>
    </row>
    <row r="342" spans="1:31" ht="12.75" customHeight="1" x14ac:dyDescent="0.3">
      <c r="A342">
        <v>21459</v>
      </c>
      <c r="B342" t="s">
        <v>47</v>
      </c>
      <c r="C342">
        <v>0</v>
      </c>
      <c r="D342">
        <v>122.99</v>
      </c>
      <c r="E342">
        <v>70.2</v>
      </c>
      <c r="F342">
        <v>3266</v>
      </c>
      <c r="G342" t="str">
        <f>IF(COUNTIF(Table1[Customer ID],Table1[[#This Row],[Customer ID]])&gt;1,"Repeat Customer","One-Time Customer")</f>
        <v>One-Time Customer</v>
      </c>
      <c r="H342" t="s">
        <v>2927</v>
      </c>
      <c r="I342" t="s">
        <v>39</v>
      </c>
      <c r="J342" t="s">
        <v>28</v>
      </c>
      <c r="K342" t="s">
        <v>41</v>
      </c>
      <c r="L342" t="s">
        <v>42</v>
      </c>
      <c r="M342" t="s">
        <v>43</v>
      </c>
      <c r="N342" t="s">
        <v>147</v>
      </c>
      <c r="O342">
        <v>0.74</v>
      </c>
      <c r="P342">
        <f>Table1[[#This Row],[Profit]]/Table1[[#This Row],[Sales]]</f>
        <v>-0.98295707791050091</v>
      </c>
      <c r="Q342" t="s">
        <v>33</v>
      </c>
      <c r="R342" t="s">
        <v>53</v>
      </c>
      <c r="S342" t="s">
        <v>188</v>
      </c>
      <c r="T342" t="s">
        <v>433</v>
      </c>
      <c r="U342">
        <v>4073</v>
      </c>
      <c r="V342">
        <v>42032</v>
      </c>
      <c r="W342" t="str">
        <f>TEXT(Table1[[#This Row],[Order Date]],"mmmm")</f>
        <v>January</v>
      </c>
      <c r="X342" t="str">
        <f>TEXT(Table1[[#This Row],[Order Date]],"yyyy")</f>
        <v>2015</v>
      </c>
      <c r="Y342">
        <v>42033</v>
      </c>
      <c r="Z342">
        <v>-1764.29</v>
      </c>
      <c r="AA342">
        <v>14</v>
      </c>
      <c r="AB342">
        <v>1794.88</v>
      </c>
      <c r="AC342">
        <v>89836</v>
      </c>
      <c r="AD342" t="e">
        <f>IF(COUNTIF(#REF!,Orders!AC1867)&gt;0,"Returned","Not Returned")</f>
        <v>#REF!</v>
      </c>
      <c r="AE342" t="str">
        <f>TEXT(Table1[[#This Row],[Order Date]],"mmmm-yyy")</f>
        <v>January-2015</v>
      </c>
    </row>
    <row r="343" spans="1:31" ht="12.75" customHeight="1" x14ac:dyDescent="0.3">
      <c r="A343">
        <v>21458</v>
      </c>
      <c r="B343" t="s">
        <v>47</v>
      </c>
      <c r="C343">
        <v>0.01</v>
      </c>
      <c r="D343">
        <v>60.97</v>
      </c>
      <c r="E343">
        <v>4.5</v>
      </c>
      <c r="F343">
        <v>3269</v>
      </c>
      <c r="G343" t="str">
        <f>IF(COUNTIF(Table1[Customer ID],Table1[[#This Row],[Customer ID]])&gt;1,"Repeat Customer","One-Time Customer")</f>
        <v>One-Time Customer</v>
      </c>
      <c r="H343" t="s">
        <v>2928</v>
      </c>
      <c r="I343" t="s">
        <v>27</v>
      </c>
      <c r="J343" t="s">
        <v>28</v>
      </c>
      <c r="K343" t="s">
        <v>29</v>
      </c>
      <c r="L343" t="s">
        <v>257</v>
      </c>
      <c r="M343" t="s">
        <v>59</v>
      </c>
      <c r="N343" t="s">
        <v>2132</v>
      </c>
      <c r="O343">
        <v>0.56000000000000005</v>
      </c>
      <c r="P343">
        <f>Table1[[#This Row],[Profit]]/Table1[[#This Row],[Sales]]</f>
        <v>0.69</v>
      </c>
      <c r="Q343" t="s">
        <v>33</v>
      </c>
      <c r="R343" t="s">
        <v>53</v>
      </c>
      <c r="S343" t="s">
        <v>54</v>
      </c>
      <c r="T343" t="s">
        <v>2929</v>
      </c>
      <c r="U343">
        <v>7060</v>
      </c>
      <c r="V343">
        <v>42032</v>
      </c>
      <c r="W343" t="str">
        <f>TEXT(Table1[[#This Row],[Order Date]],"mmmm")</f>
        <v>January</v>
      </c>
      <c r="X343" t="str">
        <f>TEXT(Table1[[#This Row],[Order Date]],"yyyy")</f>
        <v>2015</v>
      </c>
      <c r="Y343">
        <v>42034</v>
      </c>
      <c r="Z343">
        <v>527.87759999999992</v>
      </c>
      <c r="AA343">
        <v>12</v>
      </c>
      <c r="AB343">
        <v>765.04</v>
      </c>
      <c r="AC343">
        <v>89836</v>
      </c>
      <c r="AD343" t="e">
        <f>IF(COUNTIF(#REF!,Orders!AC1868)&gt;0,"Returned","Not Returned")</f>
        <v>#REF!</v>
      </c>
      <c r="AE343" t="str">
        <f>TEXT(Table1[[#This Row],[Order Date]],"mmmm-yyy")</f>
        <v>January-2015</v>
      </c>
    </row>
    <row r="344" spans="1:31" ht="12.75" customHeight="1" x14ac:dyDescent="0.3">
      <c r="A344">
        <v>4556</v>
      </c>
      <c r="B344" t="s">
        <v>56</v>
      </c>
      <c r="C344">
        <v>7.0000000000000007E-2</v>
      </c>
      <c r="D344">
        <v>5.0199999999999996</v>
      </c>
      <c r="E344">
        <v>5.14</v>
      </c>
      <c r="F344">
        <v>699</v>
      </c>
      <c r="G344" t="str">
        <f>IF(COUNTIF(Table1[Customer ID],Table1[[#This Row],[Customer ID]])&gt;1,"Repeat Customer","One-Time Customer")</f>
        <v>Repeat Customer</v>
      </c>
      <c r="H344" t="s">
        <v>835</v>
      </c>
      <c r="I344" t="s">
        <v>49</v>
      </c>
      <c r="J344" t="s">
        <v>114</v>
      </c>
      <c r="K344" t="s">
        <v>77</v>
      </c>
      <c r="L344" t="s">
        <v>180</v>
      </c>
      <c r="M344" t="s">
        <v>51</v>
      </c>
      <c r="N344" t="s">
        <v>840</v>
      </c>
      <c r="O344">
        <v>0.79</v>
      </c>
      <c r="P344">
        <f>Table1[[#This Row],[Profit]]/Table1[[#This Row],[Sales]]</f>
        <v>-0.8030461684911947</v>
      </c>
      <c r="Q344" t="s">
        <v>33</v>
      </c>
      <c r="R344" t="s">
        <v>34</v>
      </c>
      <c r="S344" t="s">
        <v>45</v>
      </c>
      <c r="T344" t="s">
        <v>663</v>
      </c>
      <c r="U344">
        <v>90041</v>
      </c>
      <c r="V344">
        <v>42033</v>
      </c>
      <c r="W344" t="str">
        <f>TEXT(Table1[[#This Row],[Order Date]],"mmmm")</f>
        <v>January</v>
      </c>
      <c r="X344" t="str">
        <f>TEXT(Table1[[#This Row],[Order Date]],"yyyy")</f>
        <v>2015</v>
      </c>
      <c r="Y344">
        <v>42035</v>
      </c>
      <c r="Z344">
        <v>-168.72</v>
      </c>
      <c r="AA344">
        <v>42</v>
      </c>
      <c r="AB344">
        <v>210.1</v>
      </c>
      <c r="AC344">
        <v>32420</v>
      </c>
      <c r="AD344" t="e">
        <f>IF(COUNTIF(#REF!,Orders!AC404)&gt;0,"Returned","Not Returned")</f>
        <v>#REF!</v>
      </c>
      <c r="AE344" t="str">
        <f>TEXT(Table1[[#This Row],[Order Date]],"mmmm-yyy")</f>
        <v>January-2015</v>
      </c>
    </row>
    <row r="345" spans="1:31" ht="12.75" customHeight="1" x14ac:dyDescent="0.3">
      <c r="A345">
        <v>4557</v>
      </c>
      <c r="B345" t="s">
        <v>56</v>
      </c>
      <c r="C345">
        <v>7.0000000000000007E-2</v>
      </c>
      <c r="D345">
        <v>280.98</v>
      </c>
      <c r="E345">
        <v>57</v>
      </c>
      <c r="F345">
        <v>699</v>
      </c>
      <c r="G345" t="str">
        <f>IF(COUNTIF(Table1[Customer ID],Table1[[#This Row],[Customer ID]])&gt;1,"Repeat Customer","One-Time Customer")</f>
        <v>Repeat Customer</v>
      </c>
      <c r="H345" t="s">
        <v>835</v>
      </c>
      <c r="I345" t="s">
        <v>39</v>
      </c>
      <c r="J345" t="s">
        <v>114</v>
      </c>
      <c r="K345" t="s">
        <v>41</v>
      </c>
      <c r="L345" t="s">
        <v>42</v>
      </c>
      <c r="M345" t="s">
        <v>43</v>
      </c>
      <c r="N345" t="s">
        <v>670</v>
      </c>
      <c r="O345">
        <v>0.78</v>
      </c>
      <c r="P345">
        <f>Table1[[#This Row],[Profit]]/Table1[[#This Row],[Sales]]</f>
        <v>-6.7635198857823306E-2</v>
      </c>
      <c r="Q345" t="s">
        <v>33</v>
      </c>
      <c r="R345" t="s">
        <v>34</v>
      </c>
      <c r="S345" t="s">
        <v>45</v>
      </c>
      <c r="T345" t="s">
        <v>663</v>
      </c>
      <c r="U345">
        <v>90041</v>
      </c>
      <c r="V345">
        <v>42033</v>
      </c>
      <c r="W345" t="str">
        <f>TEXT(Table1[[#This Row],[Order Date]],"mmmm")</f>
        <v>January</v>
      </c>
      <c r="X345" t="str">
        <f>TEXT(Table1[[#This Row],[Order Date]],"yyyy")</f>
        <v>2015</v>
      </c>
      <c r="Y345">
        <v>42035</v>
      </c>
      <c r="Z345">
        <v>-439.62</v>
      </c>
      <c r="AA345">
        <v>23</v>
      </c>
      <c r="AB345">
        <v>6499.87</v>
      </c>
      <c r="AC345">
        <v>32420</v>
      </c>
      <c r="AD345" t="e">
        <f>IF(COUNTIF(#REF!,Orders!AC405)&gt;0,"Returned","Not Returned")</f>
        <v>#REF!</v>
      </c>
      <c r="AE345" t="str">
        <f>TEXT(Table1[[#This Row],[Order Date]],"mmmm-yyy")</f>
        <v>January-2015</v>
      </c>
    </row>
    <row r="346" spans="1:31" ht="12.75" customHeight="1" x14ac:dyDescent="0.3">
      <c r="A346">
        <v>20844</v>
      </c>
      <c r="B346" t="s">
        <v>47</v>
      </c>
      <c r="C346">
        <v>0.09</v>
      </c>
      <c r="D346">
        <v>95.99</v>
      </c>
      <c r="E346">
        <v>4.9000000000000004</v>
      </c>
      <c r="F346">
        <v>1875</v>
      </c>
      <c r="G346" t="str">
        <f>IF(COUNTIF(Table1[Customer ID],Table1[[#This Row],[Customer ID]])&gt;1,"Repeat Customer","One-Time Customer")</f>
        <v>One-Time Customer</v>
      </c>
      <c r="H346" t="s">
        <v>1843</v>
      </c>
      <c r="I346" t="s">
        <v>49</v>
      </c>
      <c r="J346" t="s">
        <v>114</v>
      </c>
      <c r="K346" t="s">
        <v>77</v>
      </c>
      <c r="L346" t="s">
        <v>78</v>
      </c>
      <c r="M346" t="s">
        <v>59</v>
      </c>
      <c r="N346" t="s">
        <v>254</v>
      </c>
      <c r="O346">
        <v>0.56000000000000005</v>
      </c>
      <c r="P346">
        <f>Table1[[#This Row],[Profit]]/Table1[[#This Row],[Sales]]</f>
        <v>0.10694310210444272</v>
      </c>
      <c r="Q346" t="s">
        <v>33</v>
      </c>
      <c r="R346" t="s">
        <v>136</v>
      </c>
      <c r="S346" t="s">
        <v>137</v>
      </c>
      <c r="T346" t="s">
        <v>1844</v>
      </c>
      <c r="U346">
        <v>23320</v>
      </c>
      <c r="V346">
        <v>42033</v>
      </c>
      <c r="W346" t="str">
        <f>TEXT(Table1[[#This Row],[Order Date]],"mmmm")</f>
        <v>January</v>
      </c>
      <c r="X346" t="str">
        <f>TEXT(Table1[[#This Row],[Order Date]],"yyyy")</f>
        <v>2015</v>
      </c>
      <c r="Y346">
        <v>42035</v>
      </c>
      <c r="Z346">
        <v>34.302</v>
      </c>
      <c r="AA346">
        <v>4</v>
      </c>
      <c r="AB346">
        <v>320.75</v>
      </c>
      <c r="AC346">
        <v>90899</v>
      </c>
      <c r="AD346" t="e">
        <f>IF(COUNTIF(#REF!,Orders!AC1045)&gt;0,"Returned","Not Returned")</f>
        <v>#REF!</v>
      </c>
      <c r="AE346" t="str">
        <f>TEXT(Table1[[#This Row],[Order Date]],"mmmm-yyy")</f>
        <v>January-2015</v>
      </c>
    </row>
    <row r="347" spans="1:31" ht="12.75" customHeight="1" x14ac:dyDescent="0.3">
      <c r="A347">
        <v>20841</v>
      </c>
      <c r="B347" t="s">
        <v>56</v>
      </c>
      <c r="C347">
        <v>0.02</v>
      </c>
      <c r="D347">
        <v>240.98</v>
      </c>
      <c r="E347">
        <v>60.2</v>
      </c>
      <c r="F347">
        <v>2061</v>
      </c>
      <c r="G347" t="str">
        <f>IF(COUNTIF(Table1[Customer ID],Table1[[#This Row],[Customer ID]])&gt;1,"Repeat Customer","One-Time Customer")</f>
        <v>One-Time Customer</v>
      </c>
      <c r="H347" t="s">
        <v>1978</v>
      </c>
      <c r="I347" t="s">
        <v>39</v>
      </c>
      <c r="J347" t="s">
        <v>28</v>
      </c>
      <c r="K347" t="s">
        <v>41</v>
      </c>
      <c r="L347" t="s">
        <v>191</v>
      </c>
      <c r="M347" t="s">
        <v>121</v>
      </c>
      <c r="N347" t="s">
        <v>1979</v>
      </c>
      <c r="O347">
        <v>0.56000000000000005</v>
      </c>
      <c r="P347">
        <f>Table1[[#This Row],[Profit]]/Table1[[#This Row],[Sales]]</f>
        <v>-1.0462410803345354</v>
      </c>
      <c r="Q347" t="s">
        <v>33</v>
      </c>
      <c r="R347" t="s">
        <v>61</v>
      </c>
      <c r="S347" t="s">
        <v>496</v>
      </c>
      <c r="T347" t="s">
        <v>1980</v>
      </c>
      <c r="U347">
        <v>69101</v>
      </c>
      <c r="V347">
        <v>42033</v>
      </c>
      <c r="W347" t="str">
        <f>TEXT(Table1[[#This Row],[Order Date]],"mmmm")</f>
        <v>January</v>
      </c>
      <c r="X347" t="str">
        <f>TEXT(Table1[[#This Row],[Order Date]],"yyyy")</f>
        <v>2015</v>
      </c>
      <c r="Y347">
        <v>42035</v>
      </c>
      <c r="Z347">
        <v>-272.71320000000003</v>
      </c>
      <c r="AA347">
        <v>1</v>
      </c>
      <c r="AB347">
        <v>260.66000000000003</v>
      </c>
      <c r="AC347">
        <v>87146</v>
      </c>
      <c r="AD347" t="e">
        <f>IF(COUNTIF(#REF!,Orders!AC1140)&gt;0,"Returned","Not Returned")</f>
        <v>#REF!</v>
      </c>
      <c r="AE347" t="str">
        <f>TEXT(Table1[[#This Row],[Order Date]],"mmmm-yyy")</f>
        <v>January-2015</v>
      </c>
    </row>
    <row r="348" spans="1:31" ht="12.75" customHeight="1" x14ac:dyDescent="0.3">
      <c r="A348">
        <v>20840</v>
      </c>
      <c r="B348" t="s">
        <v>56</v>
      </c>
      <c r="C348">
        <v>0.02</v>
      </c>
      <c r="D348">
        <v>420.98</v>
      </c>
      <c r="E348">
        <v>19.989999999999998</v>
      </c>
      <c r="F348">
        <v>2062</v>
      </c>
      <c r="G348" t="str">
        <f>IF(COUNTIF(Table1[Customer ID],Table1[[#This Row],[Customer ID]])&gt;1,"Repeat Customer","One-Time Customer")</f>
        <v>Repeat Customer</v>
      </c>
      <c r="H348" t="s">
        <v>1981</v>
      </c>
      <c r="I348" t="s">
        <v>49</v>
      </c>
      <c r="J348" t="s">
        <v>28</v>
      </c>
      <c r="K348" t="s">
        <v>29</v>
      </c>
      <c r="L348" t="s">
        <v>109</v>
      </c>
      <c r="M348" t="s">
        <v>59</v>
      </c>
      <c r="N348" t="s">
        <v>1510</v>
      </c>
      <c r="O348">
        <v>0.35</v>
      </c>
      <c r="P348">
        <f>Table1[[#This Row],[Profit]]/Table1[[#This Row],[Sales]]</f>
        <v>-3.8286616604343703E-2</v>
      </c>
      <c r="Q348" t="s">
        <v>33</v>
      </c>
      <c r="R348" t="s">
        <v>136</v>
      </c>
      <c r="S348" t="s">
        <v>137</v>
      </c>
      <c r="T348" t="s">
        <v>1982</v>
      </c>
      <c r="U348">
        <v>23111</v>
      </c>
      <c r="V348">
        <v>42033</v>
      </c>
      <c r="W348" t="str">
        <f>TEXT(Table1[[#This Row],[Order Date]],"mmmm")</f>
        <v>January</v>
      </c>
      <c r="X348" t="str">
        <f>TEXT(Table1[[#This Row],[Order Date]],"yyyy")</f>
        <v>2015</v>
      </c>
      <c r="Y348">
        <v>42036</v>
      </c>
      <c r="Z348">
        <v>-162.69399999999999</v>
      </c>
      <c r="AA348">
        <v>10</v>
      </c>
      <c r="AB348">
        <v>4249.37</v>
      </c>
      <c r="AC348">
        <v>87146</v>
      </c>
      <c r="AD348" t="e">
        <f>IF(COUNTIF(#REF!,Orders!AC1141)&gt;0,"Returned","Not Returned")</f>
        <v>#REF!</v>
      </c>
      <c r="AE348" t="str">
        <f>TEXT(Table1[[#This Row],[Order Date]],"mmmm-yyy")</f>
        <v>January-2015</v>
      </c>
    </row>
    <row r="349" spans="1:31" ht="12.75" customHeight="1" x14ac:dyDescent="0.3">
      <c r="A349">
        <v>19171</v>
      </c>
      <c r="B349" t="s">
        <v>47</v>
      </c>
      <c r="C349">
        <v>0.1</v>
      </c>
      <c r="D349">
        <v>7.45</v>
      </c>
      <c r="E349">
        <v>6.28</v>
      </c>
      <c r="F349">
        <v>2265</v>
      </c>
      <c r="G349" t="str">
        <f>IF(COUNTIF(Table1[Customer ID],Table1[[#This Row],[Customer ID]])&gt;1,"Repeat Customer","One-Time Customer")</f>
        <v>Repeat Customer</v>
      </c>
      <c r="H349" t="s">
        <v>2145</v>
      </c>
      <c r="I349" t="s">
        <v>49</v>
      </c>
      <c r="J349" t="s">
        <v>28</v>
      </c>
      <c r="K349" t="s">
        <v>29</v>
      </c>
      <c r="L349" t="s">
        <v>109</v>
      </c>
      <c r="M349" t="s">
        <v>59</v>
      </c>
      <c r="N349" t="s">
        <v>2146</v>
      </c>
      <c r="O349">
        <v>0.4</v>
      </c>
      <c r="P349">
        <f>Table1[[#This Row],[Profit]]/Table1[[#This Row],[Sales]]</f>
        <v>-1.1763299663299662</v>
      </c>
      <c r="Q349" t="s">
        <v>33</v>
      </c>
      <c r="R349" t="s">
        <v>61</v>
      </c>
      <c r="S349" t="s">
        <v>506</v>
      </c>
      <c r="T349" t="s">
        <v>2147</v>
      </c>
      <c r="U349">
        <v>64130</v>
      </c>
      <c r="V349">
        <v>42033</v>
      </c>
      <c r="W349" t="str">
        <f>TEXT(Table1[[#This Row],[Order Date]],"mmmm")</f>
        <v>January</v>
      </c>
      <c r="X349" t="str">
        <f>TEXT(Table1[[#This Row],[Order Date]],"yyyy")</f>
        <v>2015</v>
      </c>
      <c r="Y349">
        <v>42036</v>
      </c>
      <c r="Z349">
        <v>-69.873999999999995</v>
      </c>
      <c r="AA349">
        <v>8</v>
      </c>
      <c r="AB349">
        <v>59.4</v>
      </c>
      <c r="AC349">
        <v>86612</v>
      </c>
      <c r="AD349" t="e">
        <f>IF(COUNTIF(#REF!,Orders!AC1252)&gt;0,"Returned","Not Returned")</f>
        <v>#REF!</v>
      </c>
      <c r="AE349" t="str">
        <f>TEXT(Table1[[#This Row],[Order Date]],"mmmm-yyy")</f>
        <v>January-2015</v>
      </c>
    </row>
    <row r="350" spans="1:31" ht="12.75" customHeight="1" x14ac:dyDescent="0.3">
      <c r="A350">
        <v>19172</v>
      </c>
      <c r="B350" t="s">
        <v>47</v>
      </c>
      <c r="C350">
        <v>0.01</v>
      </c>
      <c r="D350">
        <v>6.48</v>
      </c>
      <c r="E350">
        <v>7.86</v>
      </c>
      <c r="F350">
        <v>2265</v>
      </c>
      <c r="G350" t="str">
        <f>IF(COUNTIF(Table1[Customer ID],Table1[[#This Row],[Customer ID]])&gt;1,"Repeat Customer","One-Time Customer")</f>
        <v>Repeat Customer</v>
      </c>
      <c r="H350" t="s">
        <v>2145</v>
      </c>
      <c r="I350" t="s">
        <v>49</v>
      </c>
      <c r="J350" t="s">
        <v>28</v>
      </c>
      <c r="K350" t="s">
        <v>29</v>
      </c>
      <c r="L350" t="s">
        <v>93</v>
      </c>
      <c r="M350" t="s">
        <v>59</v>
      </c>
      <c r="N350" t="s">
        <v>1121</v>
      </c>
      <c r="O350">
        <v>0.37</v>
      </c>
      <c r="P350">
        <f>Table1[[#This Row],[Profit]]/Table1[[#This Row],[Sales]]</f>
        <v>-2.0424315377670781</v>
      </c>
      <c r="Q350" t="s">
        <v>33</v>
      </c>
      <c r="R350" t="s">
        <v>61</v>
      </c>
      <c r="S350" t="s">
        <v>506</v>
      </c>
      <c r="T350" t="s">
        <v>2147</v>
      </c>
      <c r="U350">
        <v>64130</v>
      </c>
      <c r="V350">
        <v>42033</v>
      </c>
      <c r="W350" t="str">
        <f>TEXT(Table1[[#This Row],[Order Date]],"mmmm")</f>
        <v>January</v>
      </c>
      <c r="X350" t="str">
        <f>TEXT(Table1[[#This Row],[Order Date]],"yyyy")</f>
        <v>2015</v>
      </c>
      <c r="Y350">
        <v>42035</v>
      </c>
      <c r="Z350">
        <v>-135.74</v>
      </c>
      <c r="AA350">
        <v>10</v>
      </c>
      <c r="AB350">
        <v>66.459999999999994</v>
      </c>
      <c r="AC350">
        <v>86612</v>
      </c>
      <c r="AD350" t="e">
        <f>IF(COUNTIF(#REF!,Orders!AC1253)&gt;0,"Returned","Not Returned")</f>
        <v>#REF!</v>
      </c>
      <c r="AE350" t="str">
        <f>TEXT(Table1[[#This Row],[Order Date]],"mmmm-yyy")</f>
        <v>January-2015</v>
      </c>
    </row>
    <row r="351" spans="1:31" ht="12.75" customHeight="1" x14ac:dyDescent="0.3">
      <c r="A351">
        <v>24132</v>
      </c>
      <c r="B351" t="s">
        <v>25</v>
      </c>
      <c r="C351">
        <v>0.05</v>
      </c>
      <c r="D351">
        <v>1.68</v>
      </c>
      <c r="E351">
        <v>1.57</v>
      </c>
      <c r="F351">
        <v>550</v>
      </c>
      <c r="G351" t="str">
        <f>IF(COUNTIF(Table1[Customer ID],Table1[[#This Row],[Customer ID]])&gt;1,"Repeat Customer","One-Time Customer")</f>
        <v>Repeat Customer</v>
      </c>
      <c r="H351" t="s">
        <v>653</v>
      </c>
      <c r="I351" t="s">
        <v>49</v>
      </c>
      <c r="J351" t="s">
        <v>28</v>
      </c>
      <c r="K351" t="s">
        <v>29</v>
      </c>
      <c r="L351" t="s">
        <v>30</v>
      </c>
      <c r="M351" t="s">
        <v>31</v>
      </c>
      <c r="N351" t="s">
        <v>96</v>
      </c>
      <c r="O351">
        <v>0.59</v>
      </c>
      <c r="P351">
        <f>Table1[[#This Row],[Profit]]/Table1[[#This Row],[Sales]]</f>
        <v>-1.7781333333333336</v>
      </c>
      <c r="Q351" t="s">
        <v>33</v>
      </c>
      <c r="R351" t="s">
        <v>61</v>
      </c>
      <c r="S351" t="s">
        <v>130</v>
      </c>
      <c r="T351" t="s">
        <v>654</v>
      </c>
      <c r="U351">
        <v>78155</v>
      </c>
      <c r="V351">
        <v>42034</v>
      </c>
      <c r="W351" t="str">
        <f>TEXT(Table1[[#This Row],[Order Date]],"mmmm")</f>
        <v>January</v>
      </c>
      <c r="X351" t="str">
        <f>TEXT(Table1[[#This Row],[Order Date]],"yyyy")</f>
        <v>2015</v>
      </c>
      <c r="Y351">
        <v>42035</v>
      </c>
      <c r="Z351">
        <v>-33.340000000000003</v>
      </c>
      <c r="AA351">
        <v>11</v>
      </c>
      <c r="AB351">
        <v>18.75</v>
      </c>
      <c r="AC351">
        <v>90909</v>
      </c>
      <c r="AD351" t="e">
        <f>IF(COUNTIF(#REF!,Orders!AC291)&gt;0,"Returned","Not Returned")</f>
        <v>#REF!</v>
      </c>
      <c r="AE351" t="str">
        <f>TEXT(Table1[[#This Row],[Order Date]],"mmmm-yyy")</f>
        <v>January-2015</v>
      </c>
    </row>
    <row r="352" spans="1:31" ht="12.75" customHeight="1" x14ac:dyDescent="0.3">
      <c r="A352">
        <v>24133</v>
      </c>
      <c r="B352" t="s">
        <v>25</v>
      </c>
      <c r="C352">
        <v>0.1</v>
      </c>
      <c r="D352">
        <v>218.75</v>
      </c>
      <c r="E352">
        <v>69.64</v>
      </c>
      <c r="F352">
        <v>550</v>
      </c>
      <c r="G352" t="str">
        <f>IF(COUNTIF(Table1[Customer ID],Table1[[#This Row],[Customer ID]])&gt;1,"Repeat Customer","One-Time Customer")</f>
        <v>Repeat Customer</v>
      </c>
      <c r="H352" t="s">
        <v>653</v>
      </c>
      <c r="I352" t="s">
        <v>39</v>
      </c>
      <c r="J352" t="s">
        <v>28</v>
      </c>
      <c r="K352" t="s">
        <v>41</v>
      </c>
      <c r="L352" t="s">
        <v>152</v>
      </c>
      <c r="M352" t="s">
        <v>121</v>
      </c>
      <c r="N352" t="s">
        <v>655</v>
      </c>
      <c r="O352">
        <v>0.77</v>
      </c>
      <c r="P352">
        <f>Table1[[#This Row],[Profit]]/Table1[[#This Row],[Sales]]</f>
        <v>-1.0677205453291603</v>
      </c>
      <c r="Q352" t="s">
        <v>33</v>
      </c>
      <c r="R352" t="s">
        <v>61</v>
      </c>
      <c r="S352" t="s">
        <v>130</v>
      </c>
      <c r="T352" t="s">
        <v>654</v>
      </c>
      <c r="U352">
        <v>78155</v>
      </c>
      <c r="V352">
        <v>42034</v>
      </c>
      <c r="W352" t="str">
        <f>TEXT(Table1[[#This Row],[Order Date]],"mmmm")</f>
        <v>January</v>
      </c>
      <c r="X352" t="str">
        <f>TEXT(Table1[[#This Row],[Order Date]],"yyyy")</f>
        <v>2015</v>
      </c>
      <c r="Y352">
        <v>42036</v>
      </c>
      <c r="Z352">
        <v>-201.27599999999998</v>
      </c>
      <c r="AA352">
        <v>1</v>
      </c>
      <c r="AB352">
        <v>188.51</v>
      </c>
      <c r="AC352">
        <v>90909</v>
      </c>
      <c r="AD352" t="e">
        <f>IF(COUNTIF(#REF!,Orders!AC292)&gt;0,"Returned","Not Returned")</f>
        <v>#REF!</v>
      </c>
      <c r="AE352" t="str">
        <f>TEXT(Table1[[#This Row],[Order Date]],"mmmm-yyy")</f>
        <v>January-2015</v>
      </c>
    </row>
    <row r="353" spans="1:31" ht="12.75" customHeight="1" x14ac:dyDescent="0.3">
      <c r="A353">
        <v>24134</v>
      </c>
      <c r="B353" t="s">
        <v>25</v>
      </c>
      <c r="C353">
        <v>0</v>
      </c>
      <c r="D353">
        <v>15.04</v>
      </c>
      <c r="E353">
        <v>1.97</v>
      </c>
      <c r="F353">
        <v>551</v>
      </c>
      <c r="G353" t="str">
        <f>IF(COUNTIF(Table1[Customer ID],Table1[[#This Row],[Customer ID]])&gt;1,"Repeat Customer","One-Time Customer")</f>
        <v>One-Time Customer</v>
      </c>
      <c r="H353" t="s">
        <v>658</v>
      </c>
      <c r="I353" t="s">
        <v>49</v>
      </c>
      <c r="J353" t="s">
        <v>28</v>
      </c>
      <c r="K353" t="s">
        <v>29</v>
      </c>
      <c r="L353" t="s">
        <v>93</v>
      </c>
      <c r="M353" t="s">
        <v>31</v>
      </c>
      <c r="N353" t="s">
        <v>659</v>
      </c>
      <c r="O353">
        <v>0.39</v>
      </c>
      <c r="P353">
        <f>Table1[[#This Row],[Profit]]/Table1[[#This Row],[Sales]]</f>
        <v>0.69</v>
      </c>
      <c r="Q353" t="s">
        <v>33</v>
      </c>
      <c r="R353" t="s">
        <v>61</v>
      </c>
      <c r="S353" t="s">
        <v>130</v>
      </c>
      <c r="T353" t="s">
        <v>660</v>
      </c>
      <c r="U353">
        <v>75090</v>
      </c>
      <c r="V353">
        <v>42034</v>
      </c>
      <c r="W353" t="str">
        <f>TEXT(Table1[[#This Row],[Order Date]],"mmmm")</f>
        <v>January</v>
      </c>
      <c r="X353" t="str">
        <f>TEXT(Table1[[#This Row],[Order Date]],"yyyy")</f>
        <v>2015</v>
      </c>
      <c r="Y353">
        <v>42036</v>
      </c>
      <c r="Z353">
        <v>21.514199999999999</v>
      </c>
      <c r="AA353">
        <v>2</v>
      </c>
      <c r="AB353">
        <v>31.18</v>
      </c>
      <c r="AC353">
        <v>90909</v>
      </c>
      <c r="AD353" t="e">
        <f>IF(COUNTIF(#REF!,Orders!AC295)&gt;0,"Returned","Not Returned")</f>
        <v>#REF!</v>
      </c>
      <c r="AE353" t="str">
        <f>TEXT(Table1[[#This Row],[Order Date]],"mmmm-yyy")</f>
        <v>January-2015</v>
      </c>
    </row>
    <row r="354" spans="1:31" ht="12.75" customHeight="1" x14ac:dyDescent="0.3">
      <c r="A354">
        <v>18735</v>
      </c>
      <c r="B354" t="s">
        <v>47</v>
      </c>
      <c r="C354">
        <v>0.1</v>
      </c>
      <c r="D354">
        <v>31.78</v>
      </c>
      <c r="E354">
        <v>1.99</v>
      </c>
      <c r="F354">
        <v>767</v>
      </c>
      <c r="G354" t="str">
        <f>IF(COUNTIF(Table1[Customer ID],Table1[[#This Row],[Customer ID]])&gt;1,"Repeat Customer","One-Time Customer")</f>
        <v>One-Time Customer</v>
      </c>
      <c r="H354" t="s">
        <v>900</v>
      </c>
      <c r="I354" t="s">
        <v>49</v>
      </c>
      <c r="J354" t="s">
        <v>28</v>
      </c>
      <c r="K354" t="s">
        <v>77</v>
      </c>
      <c r="L354" t="s">
        <v>180</v>
      </c>
      <c r="M354" t="s">
        <v>51</v>
      </c>
      <c r="N354" t="s">
        <v>901</v>
      </c>
      <c r="O354">
        <v>0.42</v>
      </c>
      <c r="P354">
        <f>Table1[[#This Row],[Profit]]/Table1[[#This Row],[Sales]]</f>
        <v>0.69</v>
      </c>
      <c r="Q354" t="s">
        <v>33</v>
      </c>
      <c r="R354" t="s">
        <v>61</v>
      </c>
      <c r="S354" t="s">
        <v>178</v>
      </c>
      <c r="T354" t="s">
        <v>902</v>
      </c>
      <c r="U354">
        <v>61201</v>
      </c>
      <c r="V354">
        <v>42034</v>
      </c>
      <c r="W354" t="str">
        <f>TEXT(Table1[[#This Row],[Order Date]],"mmmm")</f>
        <v>January</v>
      </c>
      <c r="X354" t="str">
        <f>TEXT(Table1[[#This Row],[Order Date]],"yyyy")</f>
        <v>2015</v>
      </c>
      <c r="Y354">
        <v>42036</v>
      </c>
      <c r="Z354">
        <v>232.28159999999997</v>
      </c>
      <c r="AA354">
        <v>11</v>
      </c>
      <c r="AB354">
        <v>336.64</v>
      </c>
      <c r="AC354">
        <v>86279</v>
      </c>
      <c r="AD354" t="e">
        <f>IF(COUNTIF(#REF!,Orders!AC439)&gt;0,"Returned","Not Returned")</f>
        <v>#REF!</v>
      </c>
      <c r="AE354" t="str">
        <f>TEXT(Table1[[#This Row],[Order Date]],"mmmm-yyy")</f>
        <v>January-2015</v>
      </c>
    </row>
    <row r="355" spans="1:31" ht="12.75" customHeight="1" x14ac:dyDescent="0.3">
      <c r="A355">
        <v>21945</v>
      </c>
      <c r="B355" t="s">
        <v>106</v>
      </c>
      <c r="C355">
        <v>0.02</v>
      </c>
      <c r="D355">
        <v>15.99</v>
      </c>
      <c r="E355">
        <v>13.18</v>
      </c>
      <c r="F355">
        <v>1442</v>
      </c>
      <c r="G355" t="str">
        <f>IF(COUNTIF(Table1[Customer ID],Table1[[#This Row],[Customer ID]])&gt;1,"Repeat Customer","One-Time Customer")</f>
        <v>Repeat Customer</v>
      </c>
      <c r="H355" t="s">
        <v>1495</v>
      </c>
      <c r="I355" t="s">
        <v>27</v>
      </c>
      <c r="J355" t="s">
        <v>28</v>
      </c>
      <c r="K355" t="s">
        <v>29</v>
      </c>
      <c r="L355" t="s">
        <v>109</v>
      </c>
      <c r="M355" t="s">
        <v>59</v>
      </c>
      <c r="N355" t="s">
        <v>638</v>
      </c>
      <c r="O355">
        <v>0.37</v>
      </c>
      <c r="P355">
        <f>Table1[[#This Row],[Profit]]/Table1[[#This Row],[Sales]]</f>
        <v>-0.62580264976022115</v>
      </c>
      <c r="Q355" t="s">
        <v>33</v>
      </c>
      <c r="R355" t="s">
        <v>61</v>
      </c>
      <c r="S355" t="s">
        <v>506</v>
      </c>
      <c r="T355" t="s">
        <v>1193</v>
      </c>
      <c r="U355">
        <v>65807</v>
      </c>
      <c r="V355">
        <v>42034</v>
      </c>
      <c r="W355" t="str">
        <f>TEXT(Table1[[#This Row],[Order Date]],"mmmm")</f>
        <v>January</v>
      </c>
      <c r="X355" t="str">
        <f>TEXT(Table1[[#This Row],[Order Date]],"yyyy")</f>
        <v>2015</v>
      </c>
      <c r="Y355">
        <v>42038</v>
      </c>
      <c r="Z355">
        <v>-76.992500000000007</v>
      </c>
      <c r="AA355">
        <v>7</v>
      </c>
      <c r="AB355">
        <v>123.03</v>
      </c>
      <c r="AC355">
        <v>89077</v>
      </c>
      <c r="AD355" t="e">
        <f>IF(COUNTIF(#REF!,Orders!AC820)&gt;0,"Returned","Not Returned")</f>
        <v>#REF!</v>
      </c>
      <c r="AE355" t="str">
        <f>TEXT(Table1[[#This Row],[Order Date]],"mmmm-yyy")</f>
        <v>January-2015</v>
      </c>
    </row>
    <row r="356" spans="1:31" ht="12.75" customHeight="1" x14ac:dyDescent="0.3">
      <c r="A356">
        <v>21946</v>
      </c>
      <c r="B356" t="s">
        <v>106</v>
      </c>
      <c r="C356">
        <v>0.09</v>
      </c>
      <c r="D356">
        <v>46.94</v>
      </c>
      <c r="E356">
        <v>6.77</v>
      </c>
      <c r="F356">
        <v>1442</v>
      </c>
      <c r="G356" t="str">
        <f>IF(COUNTIF(Table1[Customer ID],Table1[[#This Row],[Customer ID]])&gt;1,"Repeat Customer","One-Time Customer")</f>
        <v>Repeat Customer</v>
      </c>
      <c r="H356" t="s">
        <v>1495</v>
      </c>
      <c r="I356" t="s">
        <v>27</v>
      </c>
      <c r="J356" t="s">
        <v>28</v>
      </c>
      <c r="K356" t="s">
        <v>41</v>
      </c>
      <c r="L356" t="s">
        <v>50</v>
      </c>
      <c r="M356" t="s">
        <v>59</v>
      </c>
      <c r="N356" t="s">
        <v>1497</v>
      </c>
      <c r="O356">
        <v>0.44</v>
      </c>
      <c r="P356">
        <f>Table1[[#This Row],[Profit]]/Table1[[#This Row],[Sales]]</f>
        <v>0.69</v>
      </c>
      <c r="Q356" t="s">
        <v>33</v>
      </c>
      <c r="R356" t="s">
        <v>61</v>
      </c>
      <c r="S356" t="s">
        <v>506</v>
      </c>
      <c r="T356" t="s">
        <v>1193</v>
      </c>
      <c r="U356">
        <v>65807</v>
      </c>
      <c r="V356">
        <v>42034</v>
      </c>
      <c r="W356" t="str">
        <f>TEXT(Table1[[#This Row],[Order Date]],"mmmm")</f>
        <v>January</v>
      </c>
      <c r="X356" t="str">
        <f>TEXT(Table1[[#This Row],[Order Date]],"yyyy")</f>
        <v>2015</v>
      </c>
      <c r="Y356">
        <v>42034</v>
      </c>
      <c r="Z356">
        <v>297.96959999999996</v>
      </c>
      <c r="AA356">
        <v>10</v>
      </c>
      <c r="AB356">
        <v>431.84</v>
      </c>
      <c r="AC356">
        <v>89077</v>
      </c>
      <c r="AD356" t="e">
        <f>IF(COUNTIF(#REF!,Orders!AC821)&gt;0,"Returned","Not Returned")</f>
        <v>#REF!</v>
      </c>
      <c r="AE356" t="str">
        <f>TEXT(Table1[[#This Row],[Order Date]],"mmmm-yyy")</f>
        <v>January-2015</v>
      </c>
    </row>
    <row r="357" spans="1:31" ht="12.75" customHeight="1" x14ac:dyDescent="0.3">
      <c r="A357">
        <v>20956</v>
      </c>
      <c r="B357" t="s">
        <v>106</v>
      </c>
      <c r="C357">
        <v>7.0000000000000007E-2</v>
      </c>
      <c r="D357">
        <v>574.74</v>
      </c>
      <c r="E357">
        <v>24.49</v>
      </c>
      <c r="F357">
        <v>2775</v>
      </c>
      <c r="G357" t="str">
        <f>IF(COUNTIF(Table1[Customer ID],Table1[[#This Row],[Customer ID]])&gt;1,"Repeat Customer","One-Time Customer")</f>
        <v>One-Time Customer</v>
      </c>
      <c r="H357" t="s">
        <v>2544</v>
      </c>
      <c r="I357" t="s">
        <v>49</v>
      </c>
      <c r="J357" t="s">
        <v>114</v>
      </c>
      <c r="K357" t="s">
        <v>77</v>
      </c>
      <c r="L357" t="s">
        <v>85</v>
      </c>
      <c r="M357" t="s">
        <v>236</v>
      </c>
      <c r="N357" t="s">
        <v>269</v>
      </c>
      <c r="O357">
        <v>0.37</v>
      </c>
      <c r="P357">
        <f>Table1[[#This Row],[Profit]]/Table1[[#This Row],[Sales]]</f>
        <v>0.69</v>
      </c>
      <c r="Q357" t="s">
        <v>33</v>
      </c>
      <c r="R357" t="s">
        <v>61</v>
      </c>
      <c r="S357" t="s">
        <v>178</v>
      </c>
      <c r="T357" t="s">
        <v>2545</v>
      </c>
      <c r="U357">
        <v>60131</v>
      </c>
      <c r="V357">
        <v>42034</v>
      </c>
      <c r="W357" t="str">
        <f>TEXT(Table1[[#This Row],[Order Date]],"mmmm")</f>
        <v>January</v>
      </c>
      <c r="X357" t="str">
        <f>TEXT(Table1[[#This Row],[Order Date]],"yyyy")</f>
        <v>2015</v>
      </c>
      <c r="Y357">
        <v>42039</v>
      </c>
      <c r="Z357">
        <v>2860.9331999999995</v>
      </c>
      <c r="AA357">
        <v>8</v>
      </c>
      <c r="AB357">
        <v>4146.28</v>
      </c>
      <c r="AC357">
        <v>91229</v>
      </c>
      <c r="AD357" t="e">
        <f>IF(COUNTIF(#REF!,Orders!AC1560)&gt;0,"Returned","Not Returned")</f>
        <v>#REF!</v>
      </c>
      <c r="AE357" t="str">
        <f>TEXT(Table1[[#This Row],[Order Date]],"mmmm-yyy")</f>
        <v>January-2015</v>
      </c>
    </row>
    <row r="358" spans="1:31" ht="12.75" customHeight="1" x14ac:dyDescent="0.3">
      <c r="A358">
        <v>20577</v>
      </c>
      <c r="B358" t="s">
        <v>47</v>
      </c>
      <c r="C358">
        <v>0.03</v>
      </c>
      <c r="D358">
        <v>8.34</v>
      </c>
      <c r="E358">
        <v>2.64</v>
      </c>
      <c r="F358">
        <v>256</v>
      </c>
      <c r="G358" t="str">
        <f>IF(COUNTIF(Table1[Customer ID],Table1[[#This Row],[Customer ID]])&gt;1,"Repeat Customer","One-Time Customer")</f>
        <v>One-Time Customer</v>
      </c>
      <c r="H358" t="s">
        <v>357</v>
      </c>
      <c r="I358" t="s">
        <v>49</v>
      </c>
      <c r="J358" t="s">
        <v>40</v>
      </c>
      <c r="K358" t="s">
        <v>29</v>
      </c>
      <c r="L358" t="s">
        <v>174</v>
      </c>
      <c r="M358" t="s">
        <v>51</v>
      </c>
      <c r="N358" t="s">
        <v>358</v>
      </c>
      <c r="O358">
        <v>0.59</v>
      </c>
      <c r="P358">
        <f>Table1[[#This Row],[Profit]]/Table1[[#This Row],[Sales]]</f>
        <v>1.9745958429561169E-2</v>
      </c>
      <c r="Q358" t="s">
        <v>33</v>
      </c>
      <c r="R358" t="s">
        <v>53</v>
      </c>
      <c r="S358" t="s">
        <v>234</v>
      </c>
      <c r="T358" t="s">
        <v>359</v>
      </c>
      <c r="U358">
        <v>17331</v>
      </c>
      <c r="V358">
        <v>42035</v>
      </c>
      <c r="W358" t="str">
        <f>TEXT(Table1[[#This Row],[Order Date]],"mmmm")</f>
        <v>January</v>
      </c>
      <c r="X358" t="str">
        <f>TEXT(Table1[[#This Row],[Order Date]],"yyyy")</f>
        <v>2015</v>
      </c>
      <c r="Y358">
        <v>42037</v>
      </c>
      <c r="Z358">
        <v>0.68399999999999894</v>
      </c>
      <c r="AA358">
        <v>4</v>
      </c>
      <c r="AB358">
        <v>34.64</v>
      </c>
      <c r="AC358">
        <v>86267</v>
      </c>
      <c r="AD358" t="e">
        <f>IF(COUNTIF(#REF!,Orders!AC145)&gt;0,"Returned","Not Returned")</f>
        <v>#REF!</v>
      </c>
      <c r="AE358" t="str">
        <f>TEXT(Table1[[#This Row],[Order Date]],"mmmm-yyy")</f>
        <v>January-2015</v>
      </c>
    </row>
    <row r="359" spans="1:31" ht="12.75" customHeight="1" x14ac:dyDescent="0.3">
      <c r="A359">
        <v>22784</v>
      </c>
      <c r="B359" t="s">
        <v>47</v>
      </c>
      <c r="C359">
        <v>0.03</v>
      </c>
      <c r="D359">
        <v>15.23</v>
      </c>
      <c r="E359">
        <v>27.75</v>
      </c>
      <c r="F359">
        <v>343</v>
      </c>
      <c r="G359" t="str">
        <f>IF(COUNTIF(Table1[Customer ID],Table1[[#This Row],[Customer ID]])&gt;1,"Repeat Customer","One-Time Customer")</f>
        <v>One-Time Customer</v>
      </c>
      <c r="H359" t="s">
        <v>448</v>
      </c>
      <c r="I359" t="s">
        <v>39</v>
      </c>
      <c r="J359" t="s">
        <v>28</v>
      </c>
      <c r="K359" t="s">
        <v>41</v>
      </c>
      <c r="L359" t="s">
        <v>152</v>
      </c>
      <c r="M359" t="s">
        <v>121</v>
      </c>
      <c r="N359" t="s">
        <v>449</v>
      </c>
      <c r="O359">
        <v>0.76</v>
      </c>
      <c r="P359">
        <f>Table1[[#This Row],[Profit]]/Table1[[#This Row],[Sales]]</f>
        <v>0.10415653495440731</v>
      </c>
      <c r="Q359" t="s">
        <v>33</v>
      </c>
      <c r="R359" t="s">
        <v>53</v>
      </c>
      <c r="S359" t="s">
        <v>188</v>
      </c>
      <c r="T359" t="s">
        <v>450</v>
      </c>
      <c r="U359">
        <v>4401</v>
      </c>
      <c r="V359">
        <v>42035</v>
      </c>
      <c r="W359" t="str">
        <f>TEXT(Table1[[#This Row],[Order Date]],"mmmm")</f>
        <v>January</v>
      </c>
      <c r="X359" t="str">
        <f>TEXT(Table1[[#This Row],[Order Date]],"yyyy")</f>
        <v>2015</v>
      </c>
      <c r="Y359">
        <v>42036</v>
      </c>
      <c r="Z359">
        <v>11.650950000000002</v>
      </c>
      <c r="AA359">
        <v>7</v>
      </c>
      <c r="AB359">
        <v>111.86</v>
      </c>
      <c r="AC359">
        <v>88151</v>
      </c>
      <c r="AD359" t="e">
        <f>IF(COUNTIF(#REF!,Orders!AC188)&gt;0,"Returned","Not Returned")</f>
        <v>#REF!</v>
      </c>
      <c r="AE359" t="str">
        <f>TEXT(Table1[[#This Row],[Order Date]],"mmmm-yyy")</f>
        <v>January-2015</v>
      </c>
    </row>
    <row r="360" spans="1:31" ht="12.75" customHeight="1" x14ac:dyDescent="0.3">
      <c r="A360">
        <v>25356</v>
      </c>
      <c r="B360" t="s">
        <v>37</v>
      </c>
      <c r="C360">
        <v>0.05</v>
      </c>
      <c r="D360">
        <v>7.64</v>
      </c>
      <c r="E360">
        <v>5.83</v>
      </c>
      <c r="F360">
        <v>911</v>
      </c>
      <c r="G360" t="str">
        <f>IF(COUNTIF(Table1[Customer ID],Table1[[#This Row],[Customer ID]])&gt;1,"Repeat Customer","One-Time Customer")</f>
        <v>Repeat Customer</v>
      </c>
      <c r="H360" t="s">
        <v>1025</v>
      </c>
      <c r="I360" t="s">
        <v>49</v>
      </c>
      <c r="J360" t="s">
        <v>28</v>
      </c>
      <c r="K360" t="s">
        <v>29</v>
      </c>
      <c r="L360" t="s">
        <v>93</v>
      </c>
      <c r="M360" t="s">
        <v>31</v>
      </c>
      <c r="N360" t="s">
        <v>1026</v>
      </c>
      <c r="O360">
        <v>0.36</v>
      </c>
      <c r="P360">
        <f>Table1[[#This Row],[Profit]]/Table1[[#This Row],[Sales]]</f>
        <v>-1.266144578313253</v>
      </c>
      <c r="Q360" t="s">
        <v>33</v>
      </c>
      <c r="R360" t="s">
        <v>53</v>
      </c>
      <c r="S360" t="s">
        <v>648</v>
      </c>
      <c r="T360" t="s">
        <v>1027</v>
      </c>
      <c r="U360">
        <v>26003</v>
      </c>
      <c r="V360">
        <v>42035</v>
      </c>
      <c r="W360" t="str">
        <f>TEXT(Table1[[#This Row],[Order Date]],"mmmm")</f>
        <v>January</v>
      </c>
      <c r="X360" t="str">
        <f>TEXT(Table1[[#This Row],[Order Date]],"yyyy")</f>
        <v>2015</v>
      </c>
      <c r="Y360">
        <v>42037</v>
      </c>
      <c r="Z360">
        <v>-21.018000000000001</v>
      </c>
      <c r="AA360">
        <v>2</v>
      </c>
      <c r="AB360">
        <v>16.600000000000001</v>
      </c>
      <c r="AC360">
        <v>90185</v>
      </c>
      <c r="AD360" t="e">
        <f>IF(COUNTIF(#REF!,Orders!AC514)&gt;0,"Returned","Not Returned")</f>
        <v>#REF!</v>
      </c>
      <c r="AE360" t="str">
        <f>TEXT(Table1[[#This Row],[Order Date]],"mmmm-yyy")</f>
        <v>January-2015</v>
      </c>
    </row>
    <row r="361" spans="1:31" ht="12.75" customHeight="1" x14ac:dyDescent="0.3">
      <c r="A361">
        <v>25357</v>
      </c>
      <c r="B361" t="s">
        <v>37</v>
      </c>
      <c r="C361">
        <v>0.04</v>
      </c>
      <c r="D361">
        <v>218.75</v>
      </c>
      <c r="E361">
        <v>69.64</v>
      </c>
      <c r="F361">
        <v>911</v>
      </c>
      <c r="G361" t="str">
        <f>IF(COUNTIF(Table1[Customer ID],Table1[[#This Row],[Customer ID]])&gt;1,"Repeat Customer","One-Time Customer")</f>
        <v>Repeat Customer</v>
      </c>
      <c r="H361" t="s">
        <v>1025</v>
      </c>
      <c r="I361" t="s">
        <v>39</v>
      </c>
      <c r="J361" t="s">
        <v>28</v>
      </c>
      <c r="K361" t="s">
        <v>41</v>
      </c>
      <c r="L361" t="s">
        <v>152</v>
      </c>
      <c r="M361" t="s">
        <v>121</v>
      </c>
      <c r="N361" t="s">
        <v>655</v>
      </c>
      <c r="O361">
        <v>0.72</v>
      </c>
      <c r="P361">
        <f>Table1[[#This Row],[Profit]]/Table1[[#This Row],[Sales]]</f>
        <v>-0.28683250488971351</v>
      </c>
      <c r="Q361" t="s">
        <v>33</v>
      </c>
      <c r="R361" t="s">
        <v>53</v>
      </c>
      <c r="S361" t="s">
        <v>648</v>
      </c>
      <c r="T361" t="s">
        <v>1027</v>
      </c>
      <c r="U361">
        <v>26003</v>
      </c>
      <c r="V361">
        <v>42035</v>
      </c>
      <c r="W361" t="str">
        <f>TEXT(Table1[[#This Row],[Order Date]],"mmmm")</f>
        <v>January</v>
      </c>
      <c r="X361" t="str">
        <f>TEXT(Table1[[#This Row],[Order Date]],"yyyy")</f>
        <v>2015</v>
      </c>
      <c r="Y361">
        <v>42036</v>
      </c>
      <c r="Z361">
        <v>-655.52987500000006</v>
      </c>
      <c r="AA361">
        <v>10</v>
      </c>
      <c r="AB361">
        <v>2285.41</v>
      </c>
      <c r="AC361">
        <v>90185</v>
      </c>
      <c r="AD361" t="e">
        <f>IF(COUNTIF(#REF!,Orders!AC515)&gt;0,"Returned","Not Returned")</f>
        <v>#REF!</v>
      </c>
      <c r="AE361" t="str">
        <f>TEXT(Table1[[#This Row],[Order Date]],"mmmm-yyy")</f>
        <v>January-2015</v>
      </c>
    </row>
    <row r="362" spans="1:31" ht="12.75" customHeight="1" x14ac:dyDescent="0.3">
      <c r="A362">
        <v>20592</v>
      </c>
      <c r="B362" t="s">
        <v>56</v>
      </c>
      <c r="C362">
        <v>0.03</v>
      </c>
      <c r="D362">
        <v>128.24</v>
      </c>
      <c r="E362">
        <v>12.65</v>
      </c>
      <c r="F362">
        <v>1237</v>
      </c>
      <c r="G362" t="str">
        <f>IF(COUNTIF(Table1[Customer ID],Table1[[#This Row],[Customer ID]])&gt;1,"Repeat Customer","One-Time Customer")</f>
        <v>Repeat Customer</v>
      </c>
      <c r="H362" t="s">
        <v>1325</v>
      </c>
      <c r="I362" t="s">
        <v>49</v>
      </c>
      <c r="J362" t="s">
        <v>28</v>
      </c>
      <c r="K362" t="s">
        <v>41</v>
      </c>
      <c r="L362" t="s">
        <v>42</v>
      </c>
      <c r="M362" t="s">
        <v>86</v>
      </c>
      <c r="N362" t="s">
        <v>619</v>
      </c>
      <c r="P362">
        <f>Table1[[#This Row],[Profit]]/Table1[[#This Row],[Sales]]</f>
        <v>0.69</v>
      </c>
      <c r="Q362" t="s">
        <v>33</v>
      </c>
      <c r="R362" t="s">
        <v>61</v>
      </c>
      <c r="S362" t="s">
        <v>130</v>
      </c>
      <c r="T362" t="s">
        <v>1326</v>
      </c>
      <c r="U362">
        <v>75007</v>
      </c>
      <c r="V362">
        <v>42035</v>
      </c>
      <c r="W362" t="str">
        <f>TEXT(Table1[[#This Row],[Order Date]],"mmmm")</f>
        <v>January</v>
      </c>
      <c r="X362" t="str">
        <f>TEXT(Table1[[#This Row],[Order Date]],"yyyy")</f>
        <v>2015</v>
      </c>
      <c r="Y362">
        <v>42037</v>
      </c>
      <c r="Z362">
        <v>790.46399999999983</v>
      </c>
      <c r="AA362">
        <v>9</v>
      </c>
      <c r="AB362">
        <v>1145.5999999999999</v>
      </c>
      <c r="AC362">
        <v>86075</v>
      </c>
      <c r="AD362" t="e">
        <f>IF(COUNTIF(#REF!,Orders!AC702)&gt;0,"Returned","Not Returned")</f>
        <v>#REF!</v>
      </c>
      <c r="AE362" t="str">
        <f>TEXT(Table1[[#This Row],[Order Date]],"mmmm-yyy")</f>
        <v>January-2015</v>
      </c>
    </row>
    <row r="363" spans="1:31" ht="12.75" customHeight="1" x14ac:dyDescent="0.3">
      <c r="A363">
        <v>20593</v>
      </c>
      <c r="B363" t="s">
        <v>56</v>
      </c>
      <c r="C363">
        <v>0.01</v>
      </c>
      <c r="D363">
        <v>160.97999999999999</v>
      </c>
      <c r="E363">
        <v>30</v>
      </c>
      <c r="F363">
        <v>1238</v>
      </c>
      <c r="G363" t="str">
        <f>IF(COUNTIF(Table1[Customer ID],Table1[[#This Row],[Customer ID]])&gt;1,"Repeat Customer","One-Time Customer")</f>
        <v>One-Time Customer</v>
      </c>
      <c r="H363" t="s">
        <v>1329</v>
      </c>
      <c r="I363" t="s">
        <v>39</v>
      </c>
      <c r="J363" t="s">
        <v>28</v>
      </c>
      <c r="K363" t="s">
        <v>41</v>
      </c>
      <c r="L363" t="s">
        <v>42</v>
      </c>
      <c r="M363" t="s">
        <v>43</v>
      </c>
      <c r="N363" t="s">
        <v>177</v>
      </c>
      <c r="O363">
        <v>0.62</v>
      </c>
      <c r="P363">
        <f>Table1[[#This Row],[Profit]]/Table1[[#This Row],[Sales]]</f>
        <v>0.48253775991484515</v>
      </c>
      <c r="Q363" t="s">
        <v>33</v>
      </c>
      <c r="R363" t="s">
        <v>61</v>
      </c>
      <c r="S363" t="s">
        <v>130</v>
      </c>
      <c r="T363" t="s">
        <v>1330</v>
      </c>
      <c r="U363">
        <v>75104</v>
      </c>
      <c r="V363">
        <v>42035</v>
      </c>
      <c r="W363" t="str">
        <f>TEXT(Table1[[#This Row],[Order Date]],"mmmm")</f>
        <v>January</v>
      </c>
      <c r="X363" t="str">
        <f>TEXT(Table1[[#This Row],[Order Date]],"yyyy")</f>
        <v>2015</v>
      </c>
      <c r="Y363">
        <v>42037</v>
      </c>
      <c r="Z363">
        <v>788.79</v>
      </c>
      <c r="AA363">
        <v>10</v>
      </c>
      <c r="AB363">
        <v>1634.67</v>
      </c>
      <c r="AC363">
        <v>86075</v>
      </c>
      <c r="AD363" t="e">
        <f>IF(COUNTIF(#REF!,Orders!AC706)&gt;0,"Returned","Not Returned")</f>
        <v>#REF!</v>
      </c>
      <c r="AE363" t="str">
        <f>TEXT(Table1[[#This Row],[Order Date]],"mmmm-yyy")</f>
        <v>January-2015</v>
      </c>
    </row>
    <row r="364" spans="1:31" ht="12.75" customHeight="1" x14ac:dyDescent="0.3">
      <c r="A364">
        <v>5670</v>
      </c>
      <c r="B364" t="s">
        <v>106</v>
      </c>
      <c r="C364">
        <v>0.1</v>
      </c>
      <c r="D364">
        <v>49.99</v>
      </c>
      <c r="E364">
        <v>19.989999999999998</v>
      </c>
      <c r="F364">
        <v>1723</v>
      </c>
      <c r="G364" t="str">
        <f>IF(COUNTIF(Table1[Customer ID],Table1[[#This Row],[Customer ID]])&gt;1,"Repeat Customer","One-Time Customer")</f>
        <v>Repeat Customer</v>
      </c>
      <c r="H364" t="s">
        <v>1730</v>
      </c>
      <c r="I364" t="s">
        <v>27</v>
      </c>
      <c r="J364" t="s">
        <v>28</v>
      </c>
      <c r="K364" t="s">
        <v>77</v>
      </c>
      <c r="L364" t="s">
        <v>180</v>
      </c>
      <c r="M364" t="s">
        <v>59</v>
      </c>
      <c r="N364" t="s">
        <v>1731</v>
      </c>
      <c r="O364">
        <v>0.45</v>
      </c>
      <c r="P364">
        <f>Table1[[#This Row],[Profit]]/Table1[[#This Row],[Sales]]</f>
        <v>6.1735052969297015E-3</v>
      </c>
      <c r="Q364" t="s">
        <v>33</v>
      </c>
      <c r="R364" t="s">
        <v>34</v>
      </c>
      <c r="S364" t="s">
        <v>45</v>
      </c>
      <c r="T364" t="s">
        <v>1732</v>
      </c>
      <c r="U364">
        <v>92037</v>
      </c>
      <c r="V364">
        <v>42035</v>
      </c>
      <c r="W364" t="str">
        <f>TEXT(Table1[[#This Row],[Order Date]],"mmmm")</f>
        <v>January</v>
      </c>
      <c r="X364" t="str">
        <f>TEXT(Table1[[#This Row],[Order Date]],"yyyy")</f>
        <v>2015</v>
      </c>
      <c r="Y364">
        <v>42040</v>
      </c>
      <c r="Z364">
        <v>13.508000000000003</v>
      </c>
      <c r="AA364">
        <v>46</v>
      </c>
      <c r="AB364">
        <v>2188.06</v>
      </c>
      <c r="AC364">
        <v>40101</v>
      </c>
      <c r="AD364" t="e">
        <f>IF(COUNTIF(#REF!,Orders!AC960)&gt;0,"Returned","Not Returned")</f>
        <v>#REF!</v>
      </c>
      <c r="AE364" t="str">
        <f>TEXT(Table1[[#This Row],[Order Date]],"mmmm-yyy")</f>
        <v>January-2015</v>
      </c>
    </row>
    <row r="365" spans="1:31" ht="12.75" customHeight="1" x14ac:dyDescent="0.3">
      <c r="A365">
        <v>20138</v>
      </c>
      <c r="B365" t="s">
        <v>37</v>
      </c>
      <c r="C365">
        <v>0</v>
      </c>
      <c r="D365">
        <v>6.98</v>
      </c>
      <c r="E365">
        <v>1.6</v>
      </c>
      <c r="F365">
        <v>2137</v>
      </c>
      <c r="G365" t="str">
        <f>IF(COUNTIF(Table1[Customer ID],Table1[[#This Row],[Customer ID]])&gt;1,"Repeat Customer","One-Time Customer")</f>
        <v>One-Time Customer</v>
      </c>
      <c r="H365" t="s">
        <v>2047</v>
      </c>
      <c r="I365" t="s">
        <v>49</v>
      </c>
      <c r="J365" t="s">
        <v>28</v>
      </c>
      <c r="K365" t="s">
        <v>29</v>
      </c>
      <c r="L365" t="s">
        <v>93</v>
      </c>
      <c r="M365" t="s">
        <v>31</v>
      </c>
      <c r="N365" t="s">
        <v>955</v>
      </c>
      <c r="O365">
        <v>0.38</v>
      </c>
      <c r="P365">
        <f>Table1[[#This Row],[Profit]]/Table1[[#This Row],[Sales]]</f>
        <v>-5.3329404466501238</v>
      </c>
      <c r="Q365" t="s">
        <v>33</v>
      </c>
      <c r="R365" t="s">
        <v>136</v>
      </c>
      <c r="S365" t="s">
        <v>362</v>
      </c>
      <c r="T365" t="s">
        <v>2048</v>
      </c>
      <c r="U365">
        <v>33407</v>
      </c>
      <c r="V365">
        <v>42035</v>
      </c>
      <c r="W365" t="str">
        <f>TEXT(Table1[[#This Row],[Order Date]],"mmmm")</f>
        <v>January</v>
      </c>
      <c r="X365" t="str">
        <f>TEXT(Table1[[#This Row],[Order Date]],"yyyy")</f>
        <v>2015</v>
      </c>
      <c r="Y365">
        <v>42037</v>
      </c>
      <c r="Z365">
        <v>-343.86799999999999</v>
      </c>
      <c r="AA365">
        <v>9</v>
      </c>
      <c r="AB365">
        <v>64.48</v>
      </c>
      <c r="AC365">
        <v>86002</v>
      </c>
      <c r="AD365" t="e">
        <f>IF(COUNTIF(#REF!,Orders!AC1182)&gt;0,"Returned","Not Returned")</f>
        <v>#REF!</v>
      </c>
      <c r="AE365" t="str">
        <f>TEXT(Table1[[#This Row],[Order Date]],"mmmm-yyy")</f>
        <v>January-2015</v>
      </c>
    </row>
    <row r="366" spans="1:31" ht="12.75" customHeight="1" x14ac:dyDescent="0.3">
      <c r="A366">
        <v>22259</v>
      </c>
      <c r="B366" t="s">
        <v>106</v>
      </c>
      <c r="C366">
        <v>0.09</v>
      </c>
      <c r="D366">
        <v>160.97999999999999</v>
      </c>
      <c r="E366">
        <v>30</v>
      </c>
      <c r="F366">
        <v>2202</v>
      </c>
      <c r="G366" t="str">
        <f>IF(COUNTIF(Table1[Customer ID],Table1[[#This Row],[Customer ID]])&gt;1,"Repeat Customer","One-Time Customer")</f>
        <v>Repeat Customer</v>
      </c>
      <c r="H366" t="s">
        <v>2099</v>
      </c>
      <c r="I366" t="s">
        <v>39</v>
      </c>
      <c r="J366" t="s">
        <v>40</v>
      </c>
      <c r="K366" t="s">
        <v>41</v>
      </c>
      <c r="L366" t="s">
        <v>42</v>
      </c>
      <c r="M366" t="s">
        <v>43</v>
      </c>
      <c r="N366" t="s">
        <v>177</v>
      </c>
      <c r="O366">
        <v>0.62</v>
      </c>
      <c r="P366">
        <f>Table1[[#This Row],[Profit]]/Table1[[#This Row],[Sales]]</f>
        <v>0.21855960082671916</v>
      </c>
      <c r="Q366" t="s">
        <v>33</v>
      </c>
      <c r="R366" t="s">
        <v>61</v>
      </c>
      <c r="S366" t="s">
        <v>62</v>
      </c>
      <c r="T366" t="s">
        <v>2100</v>
      </c>
      <c r="U366">
        <v>55429</v>
      </c>
      <c r="V366">
        <v>42035</v>
      </c>
      <c r="W366" t="str">
        <f>TEXT(Table1[[#This Row],[Order Date]],"mmmm")</f>
        <v>January</v>
      </c>
      <c r="X366" t="str">
        <f>TEXT(Table1[[#This Row],[Order Date]],"yyyy")</f>
        <v>2015</v>
      </c>
      <c r="Y366">
        <v>42035</v>
      </c>
      <c r="Z366">
        <v>357.428</v>
      </c>
      <c r="AA366">
        <v>11</v>
      </c>
      <c r="AB366">
        <v>1635.38</v>
      </c>
      <c r="AC366">
        <v>86050</v>
      </c>
      <c r="AD366" t="e">
        <f>IF(COUNTIF(#REF!,Orders!AC1220)&gt;0,"Returned","Not Returned")</f>
        <v>#REF!</v>
      </c>
      <c r="AE366" t="str">
        <f>TEXT(Table1[[#This Row],[Order Date]],"mmmm-yyy")</f>
        <v>January-2015</v>
      </c>
    </row>
    <row r="367" spans="1:31" ht="12.75" customHeight="1" x14ac:dyDescent="0.3">
      <c r="A367">
        <v>22260</v>
      </c>
      <c r="B367" t="s">
        <v>106</v>
      </c>
      <c r="C367">
        <v>0.09</v>
      </c>
      <c r="D367">
        <v>6.3</v>
      </c>
      <c r="E367">
        <v>0.5</v>
      </c>
      <c r="F367">
        <v>2202</v>
      </c>
      <c r="G367" t="str">
        <f>IF(COUNTIF(Table1[Customer ID],Table1[[#This Row],[Customer ID]])&gt;1,"Repeat Customer","One-Time Customer")</f>
        <v>Repeat Customer</v>
      </c>
      <c r="H367" t="s">
        <v>2099</v>
      </c>
      <c r="I367" t="s">
        <v>49</v>
      </c>
      <c r="J367" t="s">
        <v>40</v>
      </c>
      <c r="K367" t="s">
        <v>29</v>
      </c>
      <c r="L367" t="s">
        <v>134</v>
      </c>
      <c r="M367" t="s">
        <v>59</v>
      </c>
      <c r="N367" t="s">
        <v>211</v>
      </c>
      <c r="O367">
        <v>0.39</v>
      </c>
      <c r="P367">
        <f>Table1[[#This Row],[Profit]]/Table1[[#This Row],[Sales]]</f>
        <v>0.69</v>
      </c>
      <c r="Q367" t="s">
        <v>33</v>
      </c>
      <c r="R367" t="s">
        <v>61</v>
      </c>
      <c r="S367" t="s">
        <v>62</v>
      </c>
      <c r="T367" t="s">
        <v>2100</v>
      </c>
      <c r="U367">
        <v>55429</v>
      </c>
      <c r="V367">
        <v>42035</v>
      </c>
      <c r="W367" t="str">
        <f>TEXT(Table1[[#This Row],[Order Date]],"mmmm")</f>
        <v>January</v>
      </c>
      <c r="X367" t="str">
        <f>TEXT(Table1[[#This Row],[Order Date]],"yyyy")</f>
        <v>2015</v>
      </c>
      <c r="Y367">
        <v>42035</v>
      </c>
      <c r="Z367">
        <v>40.351199999999992</v>
      </c>
      <c r="AA367">
        <v>10</v>
      </c>
      <c r="AB367">
        <v>58.48</v>
      </c>
      <c r="AC367">
        <v>86050</v>
      </c>
      <c r="AD367" t="e">
        <f>IF(COUNTIF(#REF!,Orders!AC1221)&gt;0,"Returned","Not Returned")</f>
        <v>#REF!</v>
      </c>
      <c r="AE367" t="str">
        <f>TEXT(Table1[[#This Row],[Order Date]],"mmmm-yyy")</f>
        <v>January-2015</v>
      </c>
    </row>
    <row r="368" spans="1:31" ht="12.75" customHeight="1" x14ac:dyDescent="0.3">
      <c r="A368">
        <v>22261</v>
      </c>
      <c r="B368" t="s">
        <v>106</v>
      </c>
      <c r="C368">
        <v>0</v>
      </c>
      <c r="D368">
        <v>4.9800000000000004</v>
      </c>
      <c r="E368">
        <v>0.8</v>
      </c>
      <c r="F368">
        <v>2202</v>
      </c>
      <c r="G368" t="str">
        <f>IF(COUNTIF(Table1[Customer ID],Table1[[#This Row],[Customer ID]])&gt;1,"Repeat Customer","One-Time Customer")</f>
        <v>Repeat Customer</v>
      </c>
      <c r="H368" t="s">
        <v>2099</v>
      </c>
      <c r="I368" t="s">
        <v>49</v>
      </c>
      <c r="J368" t="s">
        <v>40</v>
      </c>
      <c r="K368" t="s">
        <v>29</v>
      </c>
      <c r="L368" t="s">
        <v>93</v>
      </c>
      <c r="M368" t="s">
        <v>31</v>
      </c>
      <c r="N368" t="s">
        <v>522</v>
      </c>
      <c r="O368">
        <v>0.36</v>
      </c>
      <c r="P368">
        <f>Table1[[#This Row],[Profit]]/Table1[[#This Row],[Sales]]</f>
        <v>0.69</v>
      </c>
      <c r="Q368" t="s">
        <v>33</v>
      </c>
      <c r="R368" t="s">
        <v>61</v>
      </c>
      <c r="S368" t="s">
        <v>62</v>
      </c>
      <c r="T368" t="s">
        <v>2100</v>
      </c>
      <c r="U368">
        <v>55429</v>
      </c>
      <c r="V368">
        <v>42035</v>
      </c>
      <c r="W368" t="str">
        <f>TEXT(Table1[[#This Row],[Order Date]],"mmmm")</f>
        <v>January</v>
      </c>
      <c r="X368" t="str">
        <f>TEXT(Table1[[#This Row],[Order Date]],"yyyy")</f>
        <v>2015</v>
      </c>
      <c r="Y368">
        <v>42042</v>
      </c>
      <c r="Z368">
        <v>27.634499999999996</v>
      </c>
      <c r="AA368">
        <v>8</v>
      </c>
      <c r="AB368">
        <v>40.049999999999997</v>
      </c>
      <c r="AC368">
        <v>86050</v>
      </c>
      <c r="AD368" t="e">
        <f>IF(COUNTIF(#REF!,Orders!AC1222)&gt;0,"Returned","Not Returned")</f>
        <v>#REF!</v>
      </c>
      <c r="AE368" t="str">
        <f>TEXT(Table1[[#This Row],[Order Date]],"mmmm-yyy")</f>
        <v>January-2015</v>
      </c>
    </row>
    <row r="369" spans="1:31" ht="12.75" customHeight="1" x14ac:dyDescent="0.3">
      <c r="A369">
        <v>22095</v>
      </c>
      <c r="B369" t="s">
        <v>106</v>
      </c>
      <c r="C369">
        <v>0.09</v>
      </c>
      <c r="D369">
        <v>2.16</v>
      </c>
      <c r="E369">
        <v>6.05</v>
      </c>
      <c r="F369">
        <v>2781</v>
      </c>
      <c r="G369" t="str">
        <f>IF(COUNTIF(Table1[Customer ID],Table1[[#This Row],[Customer ID]])&gt;1,"Repeat Customer","One-Time Customer")</f>
        <v>Repeat Customer</v>
      </c>
      <c r="H369" t="s">
        <v>2553</v>
      </c>
      <c r="I369" t="s">
        <v>49</v>
      </c>
      <c r="J369" t="s">
        <v>114</v>
      </c>
      <c r="K369" t="s">
        <v>29</v>
      </c>
      <c r="L369" t="s">
        <v>109</v>
      </c>
      <c r="M369" t="s">
        <v>59</v>
      </c>
      <c r="N369" t="s">
        <v>1536</v>
      </c>
      <c r="O369">
        <v>0.37</v>
      </c>
      <c r="P369">
        <f>Table1[[#This Row],[Profit]]/Table1[[#This Row],[Sales]]</f>
        <v>-6.8958029197080286</v>
      </c>
      <c r="Q369" t="s">
        <v>33</v>
      </c>
      <c r="R369" t="s">
        <v>34</v>
      </c>
      <c r="S369" t="s">
        <v>102</v>
      </c>
      <c r="T369" t="s">
        <v>2554</v>
      </c>
      <c r="U369">
        <v>97071</v>
      </c>
      <c r="V369">
        <v>42035</v>
      </c>
      <c r="W369" t="str">
        <f>TEXT(Table1[[#This Row],[Order Date]],"mmmm")</f>
        <v>January</v>
      </c>
      <c r="X369" t="str">
        <f>TEXT(Table1[[#This Row],[Order Date]],"yyyy")</f>
        <v>2015</v>
      </c>
      <c r="Y369">
        <v>42039</v>
      </c>
      <c r="Z369">
        <v>-37.789000000000001</v>
      </c>
      <c r="AA369">
        <v>2</v>
      </c>
      <c r="AB369">
        <v>5.48</v>
      </c>
      <c r="AC369">
        <v>87162</v>
      </c>
      <c r="AD369" t="e">
        <f>IF(COUNTIF(#REF!,Orders!AC1566)&gt;0,"Returned","Not Returned")</f>
        <v>#REF!</v>
      </c>
      <c r="AE369" t="str">
        <f>TEXT(Table1[[#This Row],[Order Date]],"mmmm-yyy")</f>
        <v>January-2015</v>
      </c>
    </row>
    <row r="370" spans="1:31" ht="12.75" customHeight="1" x14ac:dyDescent="0.3">
      <c r="A370">
        <v>22096</v>
      </c>
      <c r="B370" t="s">
        <v>106</v>
      </c>
      <c r="C370">
        <v>0.03</v>
      </c>
      <c r="D370">
        <v>808.49</v>
      </c>
      <c r="E370">
        <v>55.3</v>
      </c>
      <c r="F370">
        <v>2781</v>
      </c>
      <c r="G370" t="str">
        <f>IF(COUNTIF(Table1[Customer ID],Table1[[#This Row],[Customer ID]])&gt;1,"Repeat Customer","One-Time Customer")</f>
        <v>Repeat Customer</v>
      </c>
      <c r="H370" t="s">
        <v>2553</v>
      </c>
      <c r="I370" t="s">
        <v>39</v>
      </c>
      <c r="J370" t="s">
        <v>114</v>
      </c>
      <c r="K370" t="s">
        <v>77</v>
      </c>
      <c r="L370" t="s">
        <v>85</v>
      </c>
      <c r="M370" t="s">
        <v>43</v>
      </c>
      <c r="N370" t="s">
        <v>2555</v>
      </c>
      <c r="O370">
        <v>0.4</v>
      </c>
      <c r="P370">
        <f>Table1[[#This Row],[Profit]]/Table1[[#This Row],[Sales]]</f>
        <v>0.92376602331573043</v>
      </c>
      <c r="Q370" t="s">
        <v>33</v>
      </c>
      <c r="R370" t="s">
        <v>34</v>
      </c>
      <c r="S370" t="s">
        <v>102</v>
      </c>
      <c r="T370" t="s">
        <v>2554</v>
      </c>
      <c r="U370">
        <v>97071</v>
      </c>
      <c r="V370">
        <v>42035</v>
      </c>
      <c r="W370" t="str">
        <f>TEXT(Table1[[#This Row],[Order Date]],"mmmm")</f>
        <v>January</v>
      </c>
      <c r="X370" t="str">
        <f>TEXT(Table1[[#This Row],[Order Date]],"yyyy")</f>
        <v>2015</v>
      </c>
      <c r="Y370">
        <v>42042</v>
      </c>
      <c r="Z370">
        <v>7576.11</v>
      </c>
      <c r="AA370">
        <v>11</v>
      </c>
      <c r="AB370">
        <v>8201.33</v>
      </c>
      <c r="AC370">
        <v>87162</v>
      </c>
      <c r="AD370" t="e">
        <f>IF(COUNTIF(#REF!,Orders!AC1567)&gt;0,"Returned","Not Returned")</f>
        <v>#REF!</v>
      </c>
      <c r="AE370" t="str">
        <f>TEXT(Table1[[#This Row],[Order Date]],"mmmm-yyy")</f>
        <v>January-2015</v>
      </c>
    </row>
    <row r="371" spans="1:31" ht="12.75" customHeight="1" x14ac:dyDescent="0.3">
      <c r="A371">
        <v>22097</v>
      </c>
      <c r="B371" t="s">
        <v>106</v>
      </c>
      <c r="C371">
        <v>0</v>
      </c>
      <c r="D371">
        <v>6.48</v>
      </c>
      <c r="E371">
        <v>8.19</v>
      </c>
      <c r="F371">
        <v>2781</v>
      </c>
      <c r="G371" t="str">
        <f>IF(COUNTIF(Table1[Customer ID],Table1[[#This Row],[Customer ID]])&gt;1,"Repeat Customer","One-Time Customer")</f>
        <v>Repeat Customer</v>
      </c>
      <c r="H371" t="s">
        <v>2553</v>
      </c>
      <c r="I371" t="s">
        <v>49</v>
      </c>
      <c r="J371" t="s">
        <v>114</v>
      </c>
      <c r="K371" t="s">
        <v>29</v>
      </c>
      <c r="L371" t="s">
        <v>93</v>
      </c>
      <c r="M371" t="s">
        <v>59</v>
      </c>
      <c r="N371" t="s">
        <v>2556</v>
      </c>
      <c r="O371">
        <v>0.37</v>
      </c>
      <c r="P371">
        <f>Table1[[#This Row],[Profit]]/Table1[[#This Row],[Sales]]</f>
        <v>-1.9082487869430964</v>
      </c>
      <c r="Q371" t="s">
        <v>33</v>
      </c>
      <c r="R371" t="s">
        <v>34</v>
      </c>
      <c r="S371" t="s">
        <v>102</v>
      </c>
      <c r="T371" t="s">
        <v>2554</v>
      </c>
      <c r="U371">
        <v>97071</v>
      </c>
      <c r="V371">
        <v>42035</v>
      </c>
      <c r="W371" t="str">
        <f>TEXT(Table1[[#This Row],[Order Date]],"mmmm")</f>
        <v>January</v>
      </c>
      <c r="X371" t="str">
        <f>TEXT(Table1[[#This Row],[Order Date]],"yyyy")</f>
        <v>2015</v>
      </c>
      <c r="Y371">
        <v>42042</v>
      </c>
      <c r="Z371">
        <v>-43.26</v>
      </c>
      <c r="AA371">
        <v>3</v>
      </c>
      <c r="AB371">
        <v>22.67</v>
      </c>
      <c r="AC371">
        <v>87162</v>
      </c>
      <c r="AD371" t="e">
        <f>IF(COUNTIF(#REF!,Orders!AC1568)&gt;0,"Returned","Not Returned")</f>
        <v>#REF!</v>
      </c>
      <c r="AE371" t="str">
        <f>TEXT(Table1[[#This Row],[Order Date]],"mmmm-yyy")</f>
        <v>January-2015</v>
      </c>
    </row>
    <row r="372" spans="1:31" ht="12.75" customHeight="1" x14ac:dyDescent="0.3">
      <c r="A372">
        <v>20007</v>
      </c>
      <c r="B372" t="s">
        <v>47</v>
      </c>
      <c r="C372">
        <v>0.03</v>
      </c>
      <c r="D372">
        <v>6.37</v>
      </c>
      <c r="E372">
        <v>5.19</v>
      </c>
      <c r="F372">
        <v>510</v>
      </c>
      <c r="G372" t="str">
        <f>IF(COUNTIF(Table1[Customer ID],Table1[[#This Row],[Customer ID]])&gt;1,"Repeat Customer","One-Time Customer")</f>
        <v>Repeat Customer</v>
      </c>
      <c r="H372" t="s">
        <v>620</v>
      </c>
      <c r="I372" t="s">
        <v>49</v>
      </c>
      <c r="J372" t="s">
        <v>28</v>
      </c>
      <c r="K372" t="s">
        <v>29</v>
      </c>
      <c r="L372" t="s">
        <v>109</v>
      </c>
      <c r="M372" t="s">
        <v>59</v>
      </c>
      <c r="N372" t="s">
        <v>623</v>
      </c>
      <c r="O372">
        <v>0.38</v>
      </c>
      <c r="P372">
        <f>Table1[[#This Row],[Profit]]/Table1[[#This Row],[Sales]]</f>
        <v>-0.32400824145227752</v>
      </c>
      <c r="Q372" t="s">
        <v>33</v>
      </c>
      <c r="R372" t="s">
        <v>34</v>
      </c>
      <c r="S372" t="s">
        <v>45</v>
      </c>
      <c r="T372" t="s">
        <v>622</v>
      </c>
      <c r="U372">
        <v>95336</v>
      </c>
      <c r="V372">
        <v>42036</v>
      </c>
      <c r="W372" t="str">
        <f>TEXT(Table1[[#This Row],[Order Date]],"mmmm")</f>
        <v>February</v>
      </c>
      <c r="X372" t="str">
        <f>TEXT(Table1[[#This Row],[Order Date]],"yyyy")</f>
        <v>2015</v>
      </c>
      <c r="Y372">
        <v>42037</v>
      </c>
      <c r="Z372">
        <v>-29.092700000000001</v>
      </c>
      <c r="AA372">
        <v>14</v>
      </c>
      <c r="AB372">
        <v>89.79</v>
      </c>
      <c r="AC372">
        <v>90059</v>
      </c>
      <c r="AD372" t="e">
        <f>IF(COUNTIF(#REF!,Orders!AC275)&gt;0,"Returned","Not Returned")</f>
        <v>#REF!</v>
      </c>
      <c r="AE372" t="str">
        <f>TEXT(Table1[[#This Row],[Order Date]],"mmmm-yyy")</f>
        <v>February-2015</v>
      </c>
    </row>
    <row r="373" spans="1:31" ht="12.75" customHeight="1" x14ac:dyDescent="0.3">
      <c r="A373">
        <v>18636</v>
      </c>
      <c r="B373" t="s">
        <v>106</v>
      </c>
      <c r="C373">
        <v>0.01</v>
      </c>
      <c r="D373">
        <v>3.08</v>
      </c>
      <c r="E373">
        <v>0.5</v>
      </c>
      <c r="F373">
        <v>1211</v>
      </c>
      <c r="G373" t="str">
        <f>IF(COUNTIF(Table1[Customer ID],Table1[[#This Row],[Customer ID]])&gt;1,"Repeat Customer","One-Time Customer")</f>
        <v>One-Time Customer</v>
      </c>
      <c r="H373" t="s">
        <v>1303</v>
      </c>
      <c r="I373" t="s">
        <v>49</v>
      </c>
      <c r="J373" t="s">
        <v>28</v>
      </c>
      <c r="K373" t="s">
        <v>29</v>
      </c>
      <c r="L373" t="s">
        <v>134</v>
      </c>
      <c r="M373" t="s">
        <v>59</v>
      </c>
      <c r="N373" t="s">
        <v>1304</v>
      </c>
      <c r="O373">
        <v>0.37</v>
      </c>
      <c r="P373">
        <f>Table1[[#This Row],[Profit]]/Table1[[#This Row],[Sales]]</f>
        <v>0.69</v>
      </c>
      <c r="Q373" t="s">
        <v>33</v>
      </c>
      <c r="R373" t="s">
        <v>61</v>
      </c>
      <c r="S373" t="s">
        <v>703</v>
      </c>
      <c r="T373" t="s">
        <v>1305</v>
      </c>
      <c r="U373">
        <v>46806</v>
      </c>
      <c r="V373">
        <v>42036</v>
      </c>
      <c r="W373" t="str">
        <f>TEXT(Table1[[#This Row],[Order Date]],"mmmm")</f>
        <v>February</v>
      </c>
      <c r="X373" t="str">
        <f>TEXT(Table1[[#This Row],[Order Date]],"yyyy")</f>
        <v>2015</v>
      </c>
      <c r="Y373">
        <v>42041</v>
      </c>
      <c r="Z373">
        <v>9.0045000000000002</v>
      </c>
      <c r="AA373">
        <v>4</v>
      </c>
      <c r="AB373">
        <v>13.05</v>
      </c>
      <c r="AC373">
        <v>88598</v>
      </c>
      <c r="AD373" t="e">
        <f>IF(COUNTIF(#REF!,Orders!AC685)&gt;0,"Returned","Not Returned")</f>
        <v>#REF!</v>
      </c>
      <c r="AE373" t="str">
        <f>TEXT(Table1[[#This Row],[Order Date]],"mmmm-yyy")</f>
        <v>February-2015</v>
      </c>
    </row>
    <row r="374" spans="1:31" ht="12.75" customHeight="1" x14ac:dyDescent="0.3">
      <c r="A374">
        <v>21762</v>
      </c>
      <c r="B374" t="s">
        <v>106</v>
      </c>
      <c r="C374">
        <v>0.05</v>
      </c>
      <c r="D374">
        <v>424.21</v>
      </c>
      <c r="E374">
        <v>110.2</v>
      </c>
      <c r="F374">
        <v>1949</v>
      </c>
      <c r="G374" t="str">
        <f>IF(COUNTIF(Table1[Customer ID],Table1[[#This Row],[Customer ID]])&gt;1,"Repeat Customer","One-Time Customer")</f>
        <v>One-Time Customer</v>
      </c>
      <c r="H374" t="s">
        <v>1899</v>
      </c>
      <c r="I374" t="s">
        <v>39</v>
      </c>
      <c r="J374" t="s">
        <v>58</v>
      </c>
      <c r="K374" t="s">
        <v>41</v>
      </c>
      <c r="L374" t="s">
        <v>152</v>
      </c>
      <c r="M374" t="s">
        <v>121</v>
      </c>
      <c r="N374" t="s">
        <v>1900</v>
      </c>
      <c r="O374">
        <v>0.67</v>
      </c>
      <c r="P374">
        <f>Table1[[#This Row],[Profit]]/Table1[[#This Row],[Sales]]</f>
        <v>-4.3240787644725061E-2</v>
      </c>
      <c r="Q374" t="s">
        <v>33</v>
      </c>
      <c r="R374" t="s">
        <v>34</v>
      </c>
      <c r="S374" t="s">
        <v>82</v>
      </c>
      <c r="T374" t="s">
        <v>1901</v>
      </c>
      <c r="U374">
        <v>59715</v>
      </c>
      <c r="V374">
        <v>42036</v>
      </c>
      <c r="W374" t="str">
        <f>TEXT(Table1[[#This Row],[Order Date]],"mmmm")</f>
        <v>February</v>
      </c>
      <c r="X374" t="str">
        <f>TEXT(Table1[[#This Row],[Order Date]],"yyyy")</f>
        <v>2015</v>
      </c>
      <c r="Y374">
        <v>42040</v>
      </c>
      <c r="Z374">
        <v>-213.40280000000001</v>
      </c>
      <c r="AA374">
        <v>12</v>
      </c>
      <c r="AB374">
        <v>4935.22</v>
      </c>
      <c r="AC374">
        <v>90415</v>
      </c>
      <c r="AD374" t="e">
        <f>IF(COUNTIF(#REF!,Orders!AC1077)&gt;0,"Returned","Not Returned")</f>
        <v>#REF!</v>
      </c>
      <c r="AE374" t="str">
        <f>TEXT(Table1[[#This Row],[Order Date]],"mmmm-yyy")</f>
        <v>February-2015</v>
      </c>
    </row>
    <row r="375" spans="1:31" ht="12.75" customHeight="1" x14ac:dyDescent="0.3">
      <c r="A375">
        <v>20498</v>
      </c>
      <c r="B375" t="s">
        <v>37</v>
      </c>
      <c r="C375">
        <v>0.03</v>
      </c>
      <c r="D375">
        <v>60.98</v>
      </c>
      <c r="E375">
        <v>1.99</v>
      </c>
      <c r="F375">
        <v>2071</v>
      </c>
      <c r="G375" t="str">
        <f>IF(COUNTIF(Table1[Customer ID],Table1[[#This Row],[Customer ID]])&gt;1,"Repeat Customer","One-Time Customer")</f>
        <v>Repeat Customer</v>
      </c>
      <c r="H375" t="s">
        <v>1991</v>
      </c>
      <c r="I375" t="s">
        <v>49</v>
      </c>
      <c r="J375" t="s">
        <v>28</v>
      </c>
      <c r="K375" t="s">
        <v>77</v>
      </c>
      <c r="L375" t="s">
        <v>180</v>
      </c>
      <c r="M375" t="s">
        <v>51</v>
      </c>
      <c r="N375" t="s">
        <v>1992</v>
      </c>
      <c r="O375">
        <v>0.5</v>
      </c>
      <c r="P375">
        <f>Table1[[#This Row],[Profit]]/Table1[[#This Row],[Sales]]</f>
        <v>0.69</v>
      </c>
      <c r="Q375" t="s">
        <v>33</v>
      </c>
      <c r="R375" t="s">
        <v>61</v>
      </c>
      <c r="S375" t="s">
        <v>300</v>
      </c>
      <c r="T375" t="s">
        <v>1993</v>
      </c>
      <c r="U375">
        <v>48336</v>
      </c>
      <c r="V375">
        <v>42036</v>
      </c>
      <c r="W375" t="str">
        <f>TEXT(Table1[[#This Row],[Order Date]],"mmmm")</f>
        <v>February</v>
      </c>
      <c r="X375" t="str">
        <f>TEXT(Table1[[#This Row],[Order Date]],"yyyy")</f>
        <v>2015</v>
      </c>
      <c r="Y375">
        <v>42036</v>
      </c>
      <c r="Z375">
        <v>976.2672</v>
      </c>
      <c r="AA375">
        <v>23</v>
      </c>
      <c r="AB375">
        <v>1414.88</v>
      </c>
      <c r="AC375">
        <v>88555</v>
      </c>
      <c r="AD375" t="e">
        <f>IF(COUNTIF(#REF!,Orders!AC1149)&gt;0,"Returned","Not Returned")</f>
        <v>#REF!</v>
      </c>
      <c r="AE375" t="str">
        <f>TEXT(Table1[[#This Row],[Order Date]],"mmmm-yyy")</f>
        <v>February-2015</v>
      </c>
    </row>
    <row r="376" spans="1:31" ht="12.75" customHeight="1" x14ac:dyDescent="0.3">
      <c r="A376">
        <v>20499</v>
      </c>
      <c r="B376" t="s">
        <v>37</v>
      </c>
      <c r="C376">
        <v>0.04</v>
      </c>
      <c r="D376">
        <v>3.08</v>
      </c>
      <c r="E376">
        <v>0.99</v>
      </c>
      <c r="F376">
        <v>2071</v>
      </c>
      <c r="G376" t="str">
        <f>IF(COUNTIF(Table1[Customer ID],Table1[[#This Row],[Customer ID]])&gt;1,"Repeat Customer","One-Time Customer")</f>
        <v>Repeat Customer</v>
      </c>
      <c r="H376" t="s">
        <v>1991</v>
      </c>
      <c r="I376" t="s">
        <v>49</v>
      </c>
      <c r="J376" t="s">
        <v>28</v>
      </c>
      <c r="K376" t="s">
        <v>29</v>
      </c>
      <c r="L376" t="s">
        <v>134</v>
      </c>
      <c r="M376" t="s">
        <v>59</v>
      </c>
      <c r="N376" t="s">
        <v>1994</v>
      </c>
      <c r="O376">
        <v>0.37</v>
      </c>
      <c r="P376">
        <f>Table1[[#This Row],[Profit]]/Table1[[#This Row],[Sales]]</f>
        <v>0.69</v>
      </c>
      <c r="Q376" t="s">
        <v>33</v>
      </c>
      <c r="R376" t="s">
        <v>61</v>
      </c>
      <c r="S376" t="s">
        <v>300</v>
      </c>
      <c r="T376" t="s">
        <v>1993</v>
      </c>
      <c r="U376">
        <v>48336</v>
      </c>
      <c r="V376">
        <v>42036</v>
      </c>
      <c r="W376" t="str">
        <f>TEXT(Table1[[#This Row],[Order Date]],"mmmm")</f>
        <v>February</v>
      </c>
      <c r="X376" t="str">
        <f>TEXT(Table1[[#This Row],[Order Date]],"yyyy")</f>
        <v>2015</v>
      </c>
      <c r="Y376">
        <v>42037</v>
      </c>
      <c r="Z376">
        <v>23.204699999999999</v>
      </c>
      <c r="AA376">
        <v>11</v>
      </c>
      <c r="AB376">
        <v>33.630000000000003</v>
      </c>
      <c r="AC376">
        <v>88555</v>
      </c>
      <c r="AD376" t="e">
        <f>IF(COUNTIF(#REF!,Orders!AC1150)&gt;0,"Returned","Not Returned")</f>
        <v>#REF!</v>
      </c>
      <c r="AE376" t="str">
        <f>TEXT(Table1[[#This Row],[Order Date]],"mmmm-yyy")</f>
        <v>February-2015</v>
      </c>
    </row>
    <row r="377" spans="1:31" ht="12.75" customHeight="1" x14ac:dyDescent="0.3">
      <c r="A377">
        <v>20500</v>
      </c>
      <c r="B377" t="s">
        <v>37</v>
      </c>
      <c r="C377">
        <v>0</v>
      </c>
      <c r="D377">
        <v>10.31</v>
      </c>
      <c r="E377">
        <v>1.79</v>
      </c>
      <c r="F377">
        <v>2072</v>
      </c>
      <c r="G377" t="str">
        <f>IF(COUNTIF(Table1[Customer ID],Table1[[#This Row],[Customer ID]])&gt;1,"Repeat Customer","One-Time Customer")</f>
        <v>Repeat Customer</v>
      </c>
      <c r="H377" t="s">
        <v>1995</v>
      </c>
      <c r="I377" t="s">
        <v>49</v>
      </c>
      <c r="J377" t="s">
        <v>28</v>
      </c>
      <c r="K377" t="s">
        <v>29</v>
      </c>
      <c r="L377" t="s">
        <v>93</v>
      </c>
      <c r="M377" t="s">
        <v>31</v>
      </c>
      <c r="N377" t="s">
        <v>1996</v>
      </c>
      <c r="O377">
        <v>0.38</v>
      </c>
      <c r="P377">
        <f>Table1[[#This Row],[Profit]]/Table1[[#This Row],[Sales]]</f>
        <v>0.68999999999999984</v>
      </c>
      <c r="Q377" t="s">
        <v>33</v>
      </c>
      <c r="R377" t="s">
        <v>61</v>
      </c>
      <c r="S377" t="s">
        <v>300</v>
      </c>
      <c r="T377" t="s">
        <v>1997</v>
      </c>
      <c r="U377">
        <v>48505</v>
      </c>
      <c r="V377">
        <v>42036</v>
      </c>
      <c r="W377" t="str">
        <f>TEXT(Table1[[#This Row],[Order Date]],"mmmm")</f>
        <v>February</v>
      </c>
      <c r="X377" t="str">
        <f>TEXT(Table1[[#This Row],[Order Date]],"yyyy")</f>
        <v>2015</v>
      </c>
      <c r="Y377">
        <v>42038</v>
      </c>
      <c r="Z377">
        <v>167.46299999999997</v>
      </c>
      <c r="AA377">
        <v>23</v>
      </c>
      <c r="AB377">
        <v>242.7</v>
      </c>
      <c r="AC377">
        <v>88555</v>
      </c>
      <c r="AD377" t="e">
        <f>IF(COUNTIF(#REF!,Orders!AC1152)&gt;0,"Returned","Not Returned")</f>
        <v>#REF!</v>
      </c>
      <c r="AE377" t="str">
        <f>TEXT(Table1[[#This Row],[Order Date]],"mmmm-yyy")</f>
        <v>February-2015</v>
      </c>
    </row>
    <row r="378" spans="1:31" ht="12.75" customHeight="1" x14ac:dyDescent="0.3">
      <c r="A378">
        <v>22231</v>
      </c>
      <c r="B378" t="s">
        <v>47</v>
      </c>
      <c r="C378">
        <v>0.06</v>
      </c>
      <c r="D378">
        <v>80.97</v>
      </c>
      <c r="E378">
        <v>33.6</v>
      </c>
      <c r="F378">
        <v>2122</v>
      </c>
      <c r="G378" t="str">
        <f>IF(COUNTIF(Table1[Customer ID],Table1[[#This Row],[Customer ID]])&gt;1,"Repeat Customer","One-Time Customer")</f>
        <v>One-Time Customer</v>
      </c>
      <c r="H378" t="s">
        <v>2031</v>
      </c>
      <c r="I378" t="s">
        <v>39</v>
      </c>
      <c r="J378" t="s">
        <v>114</v>
      </c>
      <c r="K378" t="s">
        <v>77</v>
      </c>
      <c r="L378" t="s">
        <v>85</v>
      </c>
      <c r="M378" t="s">
        <v>43</v>
      </c>
      <c r="N378" t="s">
        <v>2032</v>
      </c>
      <c r="O378">
        <v>0.37</v>
      </c>
      <c r="P378">
        <f>Table1[[#This Row],[Profit]]/Table1[[#This Row],[Sales]]</f>
        <v>-1.8986195858757628E-2</v>
      </c>
      <c r="Q378" t="s">
        <v>33</v>
      </c>
      <c r="R378" t="s">
        <v>136</v>
      </c>
      <c r="S378" t="s">
        <v>958</v>
      </c>
      <c r="T378" t="s">
        <v>2033</v>
      </c>
      <c r="U378">
        <v>72116</v>
      </c>
      <c r="V378">
        <v>42036</v>
      </c>
      <c r="W378" t="str">
        <f>TEXT(Table1[[#This Row],[Order Date]],"mmmm")</f>
        <v>February</v>
      </c>
      <c r="X378" t="str">
        <f>TEXT(Table1[[#This Row],[Order Date]],"yyyy")</f>
        <v>2015</v>
      </c>
      <c r="Y378">
        <v>42038</v>
      </c>
      <c r="Z378">
        <v>-15.1844</v>
      </c>
      <c r="AA378">
        <v>10</v>
      </c>
      <c r="AB378">
        <v>799.76</v>
      </c>
      <c r="AC378">
        <v>89664</v>
      </c>
      <c r="AD378" t="e">
        <f>IF(COUNTIF(#REF!,Orders!AC1175)&gt;0,"Returned","Not Returned")</f>
        <v>#REF!</v>
      </c>
      <c r="AE378" t="str">
        <f>TEXT(Table1[[#This Row],[Order Date]],"mmmm-yyy")</f>
        <v>February-2015</v>
      </c>
    </row>
    <row r="379" spans="1:31" ht="12.75" customHeight="1" x14ac:dyDescent="0.3">
      <c r="A379">
        <v>7786</v>
      </c>
      <c r="B379" t="s">
        <v>25</v>
      </c>
      <c r="C379">
        <v>0.09</v>
      </c>
      <c r="D379">
        <v>122.99</v>
      </c>
      <c r="E379">
        <v>70.2</v>
      </c>
      <c r="F379">
        <v>68</v>
      </c>
      <c r="G379" t="str">
        <f>IF(COUNTIF(Table1[Customer ID],Table1[[#This Row],[Customer ID]])&gt;1,"Repeat Customer","One-Time Customer")</f>
        <v>Repeat Customer</v>
      </c>
      <c r="H379" t="s">
        <v>144</v>
      </c>
      <c r="I379" t="s">
        <v>39</v>
      </c>
      <c r="J379" t="s">
        <v>28</v>
      </c>
      <c r="K379" t="s">
        <v>41</v>
      </c>
      <c r="L379" t="s">
        <v>42</v>
      </c>
      <c r="M379" t="s">
        <v>43</v>
      </c>
      <c r="N379" t="s">
        <v>147</v>
      </c>
      <c r="O379">
        <v>0.74</v>
      </c>
      <c r="P379">
        <f>Table1[[#This Row],[Profit]]/Table1[[#This Row],[Sales]]</f>
        <v>-0.42430733451655489</v>
      </c>
      <c r="Q379" t="s">
        <v>33</v>
      </c>
      <c r="R379" t="s">
        <v>53</v>
      </c>
      <c r="S379" t="s">
        <v>71</v>
      </c>
      <c r="T379" t="s">
        <v>90</v>
      </c>
      <c r="U379">
        <v>10177</v>
      </c>
      <c r="V379">
        <v>42037</v>
      </c>
      <c r="W379" t="str">
        <f>TEXT(Table1[[#This Row],[Order Date]],"mmmm")</f>
        <v>February</v>
      </c>
      <c r="X379" t="str">
        <f>TEXT(Table1[[#This Row],[Order Date]],"yyyy")</f>
        <v>2015</v>
      </c>
      <c r="Y379">
        <v>42039</v>
      </c>
      <c r="Z379">
        <v>-2426.5500000000002</v>
      </c>
      <c r="AA379">
        <v>49</v>
      </c>
      <c r="AB379">
        <v>5718.85</v>
      </c>
      <c r="AC379">
        <v>55713</v>
      </c>
      <c r="AD379" t="e">
        <f>IF(COUNTIF(#REF!,Orders!AC41)&gt;0,"Returned","Not Returned")</f>
        <v>#REF!</v>
      </c>
      <c r="AE379" t="str">
        <f>TEXT(Table1[[#This Row],[Order Date]],"mmmm-yyy")</f>
        <v>February-2015</v>
      </c>
    </row>
    <row r="380" spans="1:31" ht="12.75" customHeight="1" x14ac:dyDescent="0.3">
      <c r="A380">
        <v>25786</v>
      </c>
      <c r="B380" t="s">
        <v>25</v>
      </c>
      <c r="C380">
        <v>0.09</v>
      </c>
      <c r="D380">
        <v>122.99</v>
      </c>
      <c r="E380">
        <v>70.2</v>
      </c>
      <c r="F380">
        <v>70</v>
      </c>
      <c r="G380" t="str">
        <f>IF(COUNTIF(Table1[Customer ID],Table1[[#This Row],[Customer ID]])&gt;1,"Repeat Customer","One-Time Customer")</f>
        <v>One-Time Customer</v>
      </c>
      <c r="H380" t="s">
        <v>148</v>
      </c>
      <c r="I380" t="s">
        <v>39</v>
      </c>
      <c r="J380" t="s">
        <v>28</v>
      </c>
      <c r="K380" t="s">
        <v>41</v>
      </c>
      <c r="L380" t="s">
        <v>42</v>
      </c>
      <c r="M380" t="s">
        <v>43</v>
      </c>
      <c r="N380" t="s">
        <v>147</v>
      </c>
      <c r="O380">
        <v>0.74</v>
      </c>
      <c r="P380">
        <f>Table1[[#This Row],[Profit]]/Table1[[#This Row],[Sales]]</f>
        <v>-1.732594089380449</v>
      </c>
      <c r="Q380" t="s">
        <v>33</v>
      </c>
      <c r="R380" t="s">
        <v>53</v>
      </c>
      <c r="S380" t="s">
        <v>149</v>
      </c>
      <c r="T380" t="s">
        <v>150</v>
      </c>
      <c r="U380">
        <v>5401</v>
      </c>
      <c r="V380">
        <v>42037</v>
      </c>
      <c r="W380" t="str">
        <f>TEXT(Table1[[#This Row],[Order Date]],"mmmm")</f>
        <v>February</v>
      </c>
      <c r="X380" t="str">
        <f>TEXT(Table1[[#This Row],[Order Date]],"yyyy")</f>
        <v>2015</v>
      </c>
      <c r="Y380">
        <v>42039</v>
      </c>
      <c r="Z380">
        <v>-2426.5500000000002</v>
      </c>
      <c r="AA380">
        <v>12</v>
      </c>
      <c r="AB380">
        <v>1400.53</v>
      </c>
      <c r="AC380">
        <v>87947</v>
      </c>
      <c r="AD380" t="e">
        <f>IF(COUNTIF(#REF!,Orders!AC42)&gt;0,"Returned","Not Returned")</f>
        <v>#REF!</v>
      </c>
      <c r="AE380" t="str">
        <f>TEXT(Table1[[#This Row],[Order Date]],"mmmm-yyy")</f>
        <v>February-2015</v>
      </c>
    </row>
    <row r="381" spans="1:31" ht="12.75" customHeight="1" x14ac:dyDescent="0.3">
      <c r="A381">
        <v>23639</v>
      </c>
      <c r="B381" t="s">
        <v>37</v>
      </c>
      <c r="C381">
        <v>0</v>
      </c>
      <c r="D381">
        <v>8.09</v>
      </c>
      <c r="E381">
        <v>7.96</v>
      </c>
      <c r="F381">
        <v>84</v>
      </c>
      <c r="G381" t="str">
        <f>IF(COUNTIF(Table1[Customer ID],Table1[[#This Row],[Customer ID]])&gt;1,"Repeat Customer","One-Time Customer")</f>
        <v>Repeat Customer</v>
      </c>
      <c r="H381" t="s">
        <v>156</v>
      </c>
      <c r="I381" t="s">
        <v>49</v>
      </c>
      <c r="J381" t="s">
        <v>114</v>
      </c>
      <c r="K381" t="s">
        <v>41</v>
      </c>
      <c r="L381" t="s">
        <v>50</v>
      </c>
      <c r="M381" t="s">
        <v>59</v>
      </c>
      <c r="N381" t="s">
        <v>157</v>
      </c>
      <c r="O381">
        <v>0.49</v>
      </c>
      <c r="P381">
        <f>Table1[[#This Row],[Profit]]/Table1[[#This Row],[Sales]]</f>
        <v>-1.5889206418993185</v>
      </c>
      <c r="Q381" t="s">
        <v>33</v>
      </c>
      <c r="R381" t="s">
        <v>53</v>
      </c>
      <c r="S381" t="s">
        <v>154</v>
      </c>
      <c r="T381" t="s">
        <v>158</v>
      </c>
      <c r="U381">
        <v>45231</v>
      </c>
      <c r="V381">
        <v>42037</v>
      </c>
      <c r="W381" t="str">
        <f>TEXT(Table1[[#This Row],[Order Date]],"mmmm")</f>
        <v>February</v>
      </c>
      <c r="X381" t="str">
        <f>TEXT(Table1[[#This Row],[Order Date]],"yyyy")</f>
        <v>2015</v>
      </c>
      <c r="Y381">
        <v>42038</v>
      </c>
      <c r="Z381">
        <v>-144.56</v>
      </c>
      <c r="AA381">
        <v>11</v>
      </c>
      <c r="AB381">
        <v>90.98</v>
      </c>
      <c r="AC381">
        <v>87364</v>
      </c>
      <c r="AD381" t="e">
        <f>IF(COUNTIF(#REF!,Orders!AC44)&gt;0,"Returned","Not Returned")</f>
        <v>#REF!</v>
      </c>
      <c r="AE381" t="str">
        <f>TEXT(Table1[[#This Row],[Order Date]],"mmmm-yyy")</f>
        <v>February-2015</v>
      </c>
    </row>
    <row r="382" spans="1:31" ht="12.75" customHeight="1" x14ac:dyDescent="0.3">
      <c r="A382">
        <v>20693</v>
      </c>
      <c r="B382" t="s">
        <v>47</v>
      </c>
      <c r="C382">
        <v>0.1</v>
      </c>
      <c r="D382">
        <v>154.13</v>
      </c>
      <c r="E382">
        <v>69</v>
      </c>
      <c r="F382">
        <v>397</v>
      </c>
      <c r="G382" t="str">
        <f>IF(COUNTIF(Table1[Customer ID],Table1[[#This Row],[Customer ID]])&gt;1,"Repeat Customer","One-Time Customer")</f>
        <v>One-Time Customer</v>
      </c>
      <c r="H382" t="s">
        <v>516</v>
      </c>
      <c r="I382" t="s">
        <v>49</v>
      </c>
      <c r="J382" t="s">
        <v>28</v>
      </c>
      <c r="K382" t="s">
        <v>41</v>
      </c>
      <c r="L382" t="s">
        <v>152</v>
      </c>
      <c r="M382" t="s">
        <v>236</v>
      </c>
      <c r="N382" t="s">
        <v>237</v>
      </c>
      <c r="O382">
        <v>0.68</v>
      </c>
      <c r="P382">
        <f>Table1[[#This Row],[Profit]]/Table1[[#This Row],[Sales]]</f>
        <v>-0.30624011033280724</v>
      </c>
      <c r="Q382" t="s">
        <v>33</v>
      </c>
      <c r="R382" t="s">
        <v>53</v>
      </c>
      <c r="S382" t="s">
        <v>154</v>
      </c>
      <c r="T382" t="s">
        <v>517</v>
      </c>
      <c r="U382">
        <v>44221</v>
      </c>
      <c r="V382">
        <v>42037</v>
      </c>
      <c r="W382" t="str">
        <f>TEXT(Table1[[#This Row],[Order Date]],"mmmm")</f>
        <v>February</v>
      </c>
      <c r="X382" t="str">
        <f>TEXT(Table1[[#This Row],[Order Date]],"yyyy")</f>
        <v>2015</v>
      </c>
      <c r="Y382">
        <v>42038</v>
      </c>
      <c r="Z382">
        <v>-372.48597100000006</v>
      </c>
      <c r="AA382">
        <v>8</v>
      </c>
      <c r="AB382">
        <v>1216.32</v>
      </c>
      <c r="AC382">
        <v>89319</v>
      </c>
      <c r="AD382" t="e">
        <f>IF(COUNTIF(#REF!,Orders!AC220)&gt;0,"Returned","Not Returned")</f>
        <v>#REF!</v>
      </c>
      <c r="AE382" t="str">
        <f>TEXT(Table1[[#This Row],[Order Date]],"mmmm-yyy")</f>
        <v>February-2015</v>
      </c>
    </row>
    <row r="383" spans="1:31" ht="12.75" customHeight="1" x14ac:dyDescent="0.3">
      <c r="A383">
        <v>5421</v>
      </c>
      <c r="B383" t="s">
        <v>106</v>
      </c>
      <c r="C383">
        <v>0.02</v>
      </c>
      <c r="D383">
        <v>1.1399999999999999</v>
      </c>
      <c r="E383">
        <v>0.7</v>
      </c>
      <c r="F383">
        <v>894</v>
      </c>
      <c r="G383" t="str">
        <f>IF(COUNTIF(Table1[Customer ID],Table1[[#This Row],[Customer ID]])&gt;1,"Repeat Customer","One-Time Customer")</f>
        <v>Repeat Customer</v>
      </c>
      <c r="H383" t="s">
        <v>1006</v>
      </c>
      <c r="I383" t="s">
        <v>49</v>
      </c>
      <c r="J383" t="s">
        <v>28</v>
      </c>
      <c r="K383" t="s">
        <v>29</v>
      </c>
      <c r="L383" t="s">
        <v>66</v>
      </c>
      <c r="M383" t="s">
        <v>31</v>
      </c>
      <c r="N383" t="s">
        <v>1010</v>
      </c>
      <c r="O383">
        <v>0.38</v>
      </c>
      <c r="P383">
        <f>Table1[[#This Row],[Profit]]/Table1[[#This Row],[Sales]]</f>
        <v>-1.092530657748049E-2</v>
      </c>
      <c r="Q383" t="s">
        <v>33</v>
      </c>
      <c r="R383" t="s">
        <v>53</v>
      </c>
      <c r="S383" t="s">
        <v>1008</v>
      </c>
      <c r="T383" t="s">
        <v>35</v>
      </c>
      <c r="U383">
        <v>20024</v>
      </c>
      <c r="V383">
        <v>42037</v>
      </c>
      <c r="W383" t="str">
        <f>TEXT(Table1[[#This Row],[Order Date]],"mmmm")</f>
        <v>February</v>
      </c>
      <c r="X383" t="str">
        <f>TEXT(Table1[[#This Row],[Order Date]],"yyyy")</f>
        <v>2015</v>
      </c>
      <c r="Y383">
        <v>42037</v>
      </c>
      <c r="Z383">
        <v>-0.49</v>
      </c>
      <c r="AA383">
        <v>38</v>
      </c>
      <c r="AB383">
        <v>44.85</v>
      </c>
      <c r="AC383">
        <v>38529</v>
      </c>
      <c r="AD383" t="e">
        <f>IF(COUNTIF(#REF!,Orders!AC498)&gt;0,"Returned","Not Returned")</f>
        <v>#REF!</v>
      </c>
      <c r="AE383" t="str">
        <f>TEXT(Table1[[#This Row],[Order Date]],"mmmm-yyy")</f>
        <v>February-2015</v>
      </c>
    </row>
    <row r="384" spans="1:31" ht="12.75" customHeight="1" x14ac:dyDescent="0.3">
      <c r="A384">
        <v>24407</v>
      </c>
      <c r="B384" t="s">
        <v>37</v>
      </c>
      <c r="C384">
        <v>0.08</v>
      </c>
      <c r="D384">
        <v>3.38</v>
      </c>
      <c r="E384">
        <v>0.85</v>
      </c>
      <c r="F384">
        <v>1412</v>
      </c>
      <c r="G384" t="str">
        <f>IF(COUNTIF(Table1[Customer ID],Table1[[#This Row],[Customer ID]])&gt;1,"Repeat Customer","One-Time Customer")</f>
        <v>One-Time Customer</v>
      </c>
      <c r="H384" t="s">
        <v>1468</v>
      </c>
      <c r="I384" t="s">
        <v>49</v>
      </c>
      <c r="J384" t="s">
        <v>28</v>
      </c>
      <c r="K384" t="s">
        <v>29</v>
      </c>
      <c r="L384" t="s">
        <v>30</v>
      </c>
      <c r="M384" t="s">
        <v>31</v>
      </c>
      <c r="N384" t="s">
        <v>1469</v>
      </c>
      <c r="O384">
        <v>0.48</v>
      </c>
      <c r="P384">
        <f>Table1[[#This Row],[Profit]]/Table1[[#This Row],[Sales]]</f>
        <v>0.52701880958515845</v>
      </c>
      <c r="Q384" t="s">
        <v>33</v>
      </c>
      <c r="R384" t="s">
        <v>34</v>
      </c>
      <c r="S384" t="s">
        <v>45</v>
      </c>
      <c r="T384" t="s">
        <v>1470</v>
      </c>
      <c r="U384">
        <v>94043</v>
      </c>
      <c r="V384">
        <v>42037</v>
      </c>
      <c r="W384" t="str">
        <f>TEXT(Table1[[#This Row],[Order Date]],"mmmm")</f>
        <v>February</v>
      </c>
      <c r="X384" t="str">
        <f>TEXT(Table1[[#This Row],[Order Date]],"yyyy")</f>
        <v>2015</v>
      </c>
      <c r="Y384">
        <v>42039</v>
      </c>
      <c r="Z384">
        <v>20.453600000000002</v>
      </c>
      <c r="AA384">
        <v>12</v>
      </c>
      <c r="AB384">
        <v>38.81</v>
      </c>
      <c r="AC384">
        <v>87087</v>
      </c>
      <c r="AD384" t="e">
        <f>IF(COUNTIF(#REF!,Orders!AC799)&gt;0,"Returned","Not Returned")</f>
        <v>#REF!</v>
      </c>
      <c r="AE384" t="str">
        <f>TEXT(Table1[[#This Row],[Order Date]],"mmmm-yyy")</f>
        <v>February-2015</v>
      </c>
    </row>
    <row r="385" spans="1:31" ht="12.75" customHeight="1" x14ac:dyDescent="0.3">
      <c r="A385">
        <v>6406</v>
      </c>
      <c r="B385" t="s">
        <v>37</v>
      </c>
      <c r="C385">
        <v>0.02</v>
      </c>
      <c r="D385">
        <v>16.48</v>
      </c>
      <c r="E385">
        <v>1.99</v>
      </c>
      <c r="F385">
        <v>1413</v>
      </c>
      <c r="G385" t="str">
        <f>IF(COUNTIF(Table1[Customer ID],Table1[[#This Row],[Customer ID]])&gt;1,"Repeat Customer","One-Time Customer")</f>
        <v>Repeat Customer</v>
      </c>
      <c r="H385" t="s">
        <v>1471</v>
      </c>
      <c r="I385" t="s">
        <v>27</v>
      </c>
      <c r="J385" t="s">
        <v>28</v>
      </c>
      <c r="K385" t="s">
        <v>77</v>
      </c>
      <c r="L385" t="s">
        <v>180</v>
      </c>
      <c r="M385" t="s">
        <v>51</v>
      </c>
      <c r="N385" t="s">
        <v>1472</v>
      </c>
      <c r="O385">
        <v>0.42</v>
      </c>
      <c r="P385">
        <f>Table1[[#This Row],[Profit]]/Table1[[#This Row],[Sales]]</f>
        <v>0.14365610037972593</v>
      </c>
      <c r="Q385" t="s">
        <v>33</v>
      </c>
      <c r="R385" t="s">
        <v>53</v>
      </c>
      <c r="S385" t="s">
        <v>193</v>
      </c>
      <c r="T385" t="s">
        <v>194</v>
      </c>
      <c r="U385">
        <v>2113</v>
      </c>
      <c r="V385">
        <v>42037</v>
      </c>
      <c r="W385" t="str">
        <f>TEXT(Table1[[#This Row],[Order Date]],"mmmm")</f>
        <v>February</v>
      </c>
      <c r="X385" t="str">
        <f>TEXT(Table1[[#This Row],[Order Date]],"yyyy")</f>
        <v>2015</v>
      </c>
      <c r="Y385">
        <v>42039</v>
      </c>
      <c r="Z385">
        <v>69.61</v>
      </c>
      <c r="AA385">
        <v>27</v>
      </c>
      <c r="AB385">
        <v>484.56</v>
      </c>
      <c r="AC385">
        <v>45539</v>
      </c>
      <c r="AD385" t="e">
        <f>IF(COUNTIF(#REF!,Orders!AC801)&gt;0,"Returned","Not Returned")</f>
        <v>#REF!</v>
      </c>
      <c r="AE385" t="str">
        <f>TEXT(Table1[[#This Row],[Order Date]],"mmmm-yyy")</f>
        <v>February-2015</v>
      </c>
    </row>
    <row r="386" spans="1:31" ht="12.75" customHeight="1" x14ac:dyDescent="0.3">
      <c r="A386">
        <v>7628</v>
      </c>
      <c r="B386" t="s">
        <v>56</v>
      </c>
      <c r="C386">
        <v>0.09</v>
      </c>
      <c r="D386">
        <v>6.28</v>
      </c>
      <c r="E386">
        <v>5.41</v>
      </c>
      <c r="F386">
        <v>2498</v>
      </c>
      <c r="G386" t="str">
        <f>IF(COUNTIF(Table1[Customer ID],Table1[[#This Row],[Customer ID]])&gt;1,"Repeat Customer","One-Time Customer")</f>
        <v>Repeat Customer</v>
      </c>
      <c r="H386" t="s">
        <v>2344</v>
      </c>
      <c r="I386" t="s">
        <v>49</v>
      </c>
      <c r="J386" t="s">
        <v>58</v>
      </c>
      <c r="K386" t="s">
        <v>41</v>
      </c>
      <c r="L386" t="s">
        <v>50</v>
      </c>
      <c r="M386" t="s">
        <v>59</v>
      </c>
      <c r="N386" t="s">
        <v>1685</v>
      </c>
      <c r="O386">
        <v>0.53</v>
      </c>
      <c r="P386">
        <f>Table1[[#This Row],[Profit]]/Table1[[#This Row],[Sales]]</f>
        <v>-0.17329769274057402</v>
      </c>
      <c r="Q386" t="s">
        <v>33</v>
      </c>
      <c r="R386" t="s">
        <v>34</v>
      </c>
      <c r="S386" t="s">
        <v>45</v>
      </c>
      <c r="T386" t="s">
        <v>1732</v>
      </c>
      <c r="U386">
        <v>92024</v>
      </c>
      <c r="V386">
        <v>42037</v>
      </c>
      <c r="W386" t="str">
        <f>TEXT(Table1[[#This Row],[Order Date]],"mmmm")</f>
        <v>February</v>
      </c>
      <c r="X386" t="str">
        <f>TEXT(Table1[[#This Row],[Order Date]],"yyyy")</f>
        <v>2015</v>
      </c>
      <c r="Y386">
        <v>42039</v>
      </c>
      <c r="Z386">
        <v>-61.59</v>
      </c>
      <c r="AA386">
        <v>56</v>
      </c>
      <c r="AB386">
        <v>355.4</v>
      </c>
      <c r="AC386">
        <v>54567</v>
      </c>
      <c r="AD386" t="e">
        <f>IF(COUNTIF(#REF!,Orders!AC1413)&gt;0,"Returned","Not Returned")</f>
        <v>#REF!</v>
      </c>
      <c r="AE386" t="str">
        <f>TEXT(Table1[[#This Row],[Order Date]],"mmmm-yyy")</f>
        <v>February-2015</v>
      </c>
    </row>
    <row r="387" spans="1:31" ht="12.75" customHeight="1" x14ac:dyDescent="0.3">
      <c r="A387">
        <v>25628</v>
      </c>
      <c r="B387" t="s">
        <v>56</v>
      </c>
      <c r="C387">
        <v>0.09</v>
      </c>
      <c r="D387">
        <v>6.28</v>
      </c>
      <c r="E387">
        <v>5.41</v>
      </c>
      <c r="F387">
        <v>2500</v>
      </c>
      <c r="G387" t="str">
        <f>IF(COUNTIF(Table1[Customer ID],Table1[[#This Row],[Customer ID]])&gt;1,"Repeat Customer","One-Time Customer")</f>
        <v>One-Time Customer</v>
      </c>
      <c r="H387" t="s">
        <v>2347</v>
      </c>
      <c r="I387" t="s">
        <v>49</v>
      </c>
      <c r="J387" t="s">
        <v>58</v>
      </c>
      <c r="K387" t="s">
        <v>41</v>
      </c>
      <c r="L387" t="s">
        <v>50</v>
      </c>
      <c r="M387" t="s">
        <v>59</v>
      </c>
      <c r="N387" t="s">
        <v>1685</v>
      </c>
      <c r="O387">
        <v>0.53</v>
      </c>
      <c r="P387">
        <f>Table1[[#This Row],[Profit]]/Table1[[#This Row],[Sales]]</f>
        <v>-0.36045920090039396</v>
      </c>
      <c r="Q387" t="s">
        <v>33</v>
      </c>
      <c r="R387" t="s">
        <v>61</v>
      </c>
      <c r="S387" t="s">
        <v>178</v>
      </c>
      <c r="T387" t="s">
        <v>2348</v>
      </c>
      <c r="U387">
        <v>60102</v>
      </c>
      <c r="V387">
        <v>42037</v>
      </c>
      <c r="W387" t="str">
        <f>TEXT(Table1[[#This Row],[Order Date]],"mmmm")</f>
        <v>February</v>
      </c>
      <c r="X387" t="str">
        <f>TEXT(Table1[[#This Row],[Order Date]],"yyyy")</f>
        <v>2015</v>
      </c>
      <c r="Y387">
        <v>42039</v>
      </c>
      <c r="Z387">
        <v>-32.026800000000001</v>
      </c>
      <c r="AA387">
        <v>14</v>
      </c>
      <c r="AB387">
        <v>88.85</v>
      </c>
      <c r="AC387">
        <v>88320</v>
      </c>
      <c r="AD387" t="e">
        <f>IF(COUNTIF(#REF!,Orders!AC1416)&gt;0,"Returned","Not Returned")</f>
        <v>#REF!</v>
      </c>
      <c r="AE387" t="str">
        <f>TEXT(Table1[[#This Row],[Order Date]],"mmmm-yyy")</f>
        <v>February-2015</v>
      </c>
    </row>
    <row r="388" spans="1:31" ht="12.75" customHeight="1" x14ac:dyDescent="0.3">
      <c r="A388">
        <v>23583</v>
      </c>
      <c r="B388" t="s">
        <v>47</v>
      </c>
      <c r="C388">
        <v>0</v>
      </c>
      <c r="D388">
        <v>12.97</v>
      </c>
      <c r="E388">
        <v>1.49</v>
      </c>
      <c r="F388">
        <v>2555</v>
      </c>
      <c r="G388" t="str">
        <f>IF(COUNTIF(Table1[Customer ID],Table1[[#This Row],[Customer ID]])&gt;1,"Repeat Customer","One-Time Customer")</f>
        <v>Repeat Customer</v>
      </c>
      <c r="H388" t="s">
        <v>2395</v>
      </c>
      <c r="I388" t="s">
        <v>49</v>
      </c>
      <c r="J388" t="s">
        <v>40</v>
      </c>
      <c r="K388" t="s">
        <v>29</v>
      </c>
      <c r="L388" t="s">
        <v>109</v>
      </c>
      <c r="M388" t="s">
        <v>59</v>
      </c>
      <c r="N388" t="s">
        <v>1433</v>
      </c>
      <c r="O388">
        <v>0.35</v>
      </c>
      <c r="P388">
        <f>Table1[[#This Row],[Profit]]/Table1[[#This Row],[Sales]]</f>
        <v>0.69</v>
      </c>
      <c r="Q388" t="s">
        <v>33</v>
      </c>
      <c r="R388" t="s">
        <v>61</v>
      </c>
      <c r="S388" t="s">
        <v>1858</v>
      </c>
      <c r="T388" t="s">
        <v>1279</v>
      </c>
      <c r="U388">
        <v>53711</v>
      </c>
      <c r="V388">
        <v>42037</v>
      </c>
      <c r="W388" t="str">
        <f>TEXT(Table1[[#This Row],[Order Date]],"mmmm")</f>
        <v>February</v>
      </c>
      <c r="X388" t="str">
        <f>TEXT(Table1[[#This Row],[Order Date]],"yyyy")</f>
        <v>2015</v>
      </c>
      <c r="Y388">
        <v>42038</v>
      </c>
      <c r="Z388">
        <v>180.23489999999998</v>
      </c>
      <c r="AA388">
        <v>19</v>
      </c>
      <c r="AB388">
        <v>261.20999999999998</v>
      </c>
      <c r="AC388">
        <v>86529</v>
      </c>
      <c r="AD388" t="e">
        <f>IF(COUNTIF(#REF!,Orders!AC1451)&gt;0,"Returned","Not Returned")</f>
        <v>#REF!</v>
      </c>
      <c r="AE388" t="str">
        <f>TEXT(Table1[[#This Row],[Order Date]],"mmmm-yyy")</f>
        <v>February-2015</v>
      </c>
    </row>
    <row r="389" spans="1:31" ht="12.75" customHeight="1" x14ac:dyDescent="0.3">
      <c r="A389">
        <v>23584</v>
      </c>
      <c r="B389" t="s">
        <v>47</v>
      </c>
      <c r="C389">
        <v>0.06</v>
      </c>
      <c r="D389">
        <v>4.91</v>
      </c>
      <c r="E389">
        <v>0.5</v>
      </c>
      <c r="F389">
        <v>2555</v>
      </c>
      <c r="G389" t="str">
        <f>IF(COUNTIF(Table1[Customer ID],Table1[[#This Row],[Customer ID]])&gt;1,"Repeat Customer","One-Time Customer")</f>
        <v>Repeat Customer</v>
      </c>
      <c r="H389" t="s">
        <v>2395</v>
      </c>
      <c r="I389" t="s">
        <v>49</v>
      </c>
      <c r="J389" t="s">
        <v>40</v>
      </c>
      <c r="K389" t="s">
        <v>29</v>
      </c>
      <c r="L389" t="s">
        <v>134</v>
      </c>
      <c r="M389" t="s">
        <v>59</v>
      </c>
      <c r="N389" t="s">
        <v>1561</v>
      </c>
      <c r="O389">
        <v>0.36</v>
      </c>
      <c r="P389">
        <f>Table1[[#This Row],[Profit]]/Table1[[#This Row],[Sales]]</f>
        <v>0.69</v>
      </c>
      <c r="Q389" t="s">
        <v>33</v>
      </c>
      <c r="R389" t="s">
        <v>61</v>
      </c>
      <c r="S389" t="s">
        <v>1858</v>
      </c>
      <c r="T389" t="s">
        <v>1279</v>
      </c>
      <c r="U389">
        <v>53711</v>
      </c>
      <c r="V389">
        <v>42037</v>
      </c>
      <c r="W389" t="str">
        <f>TEXT(Table1[[#This Row],[Order Date]],"mmmm")</f>
        <v>February</v>
      </c>
      <c r="X389" t="str">
        <f>TEXT(Table1[[#This Row],[Order Date]],"yyyy")</f>
        <v>2015</v>
      </c>
      <c r="Y389">
        <v>42037</v>
      </c>
      <c r="Z389">
        <v>29.525099999999998</v>
      </c>
      <c r="AA389">
        <v>9</v>
      </c>
      <c r="AB389">
        <v>42.79</v>
      </c>
      <c r="AC389">
        <v>86529</v>
      </c>
      <c r="AD389" t="e">
        <f>IF(COUNTIF(#REF!,Orders!AC1452)&gt;0,"Returned","Not Returned")</f>
        <v>#REF!</v>
      </c>
      <c r="AE389" t="str">
        <f>TEXT(Table1[[#This Row],[Order Date]],"mmmm-yyy")</f>
        <v>February-2015</v>
      </c>
    </row>
    <row r="390" spans="1:31" ht="12.75" customHeight="1" x14ac:dyDescent="0.3">
      <c r="A390">
        <v>3406</v>
      </c>
      <c r="B390" t="s">
        <v>37</v>
      </c>
      <c r="C390">
        <v>0.03</v>
      </c>
      <c r="D390">
        <v>200.97</v>
      </c>
      <c r="E390">
        <v>15.59</v>
      </c>
      <c r="F390">
        <v>3196</v>
      </c>
      <c r="G390" t="str">
        <f>IF(COUNTIF(Table1[Customer ID],Table1[[#This Row],[Customer ID]])&gt;1,"Repeat Customer","One-Time Customer")</f>
        <v>One-Time Customer</v>
      </c>
      <c r="H390" t="s">
        <v>2873</v>
      </c>
      <c r="I390" t="s">
        <v>39</v>
      </c>
      <c r="J390" t="s">
        <v>40</v>
      </c>
      <c r="K390" t="s">
        <v>77</v>
      </c>
      <c r="L390" t="s">
        <v>85</v>
      </c>
      <c r="M390" t="s">
        <v>43</v>
      </c>
      <c r="N390" t="s">
        <v>1333</v>
      </c>
      <c r="O390">
        <v>0.36</v>
      </c>
      <c r="P390">
        <f>Table1[[#This Row],[Profit]]/Table1[[#This Row],[Sales]]</f>
        <v>0.22383069025838087</v>
      </c>
      <c r="Q390" t="s">
        <v>33</v>
      </c>
      <c r="R390" t="s">
        <v>34</v>
      </c>
      <c r="S390" t="s">
        <v>45</v>
      </c>
      <c r="T390" t="s">
        <v>276</v>
      </c>
      <c r="U390">
        <v>94109</v>
      </c>
      <c r="V390">
        <v>42037</v>
      </c>
      <c r="W390" t="str">
        <f>TEXT(Table1[[#This Row],[Order Date]],"mmmm")</f>
        <v>February</v>
      </c>
      <c r="X390" t="str">
        <f>TEXT(Table1[[#This Row],[Order Date]],"yyyy")</f>
        <v>2015</v>
      </c>
      <c r="Y390">
        <v>42038</v>
      </c>
      <c r="Z390">
        <v>1951.3</v>
      </c>
      <c r="AA390">
        <v>43</v>
      </c>
      <c r="AB390">
        <v>8717.75</v>
      </c>
      <c r="AC390">
        <v>24294</v>
      </c>
      <c r="AD390" t="e">
        <f>IF(COUNTIF(#REF!,Orders!AC1831)&gt;0,"Returned","Not Returned")</f>
        <v>#REF!</v>
      </c>
      <c r="AE390" t="str">
        <f>TEXT(Table1[[#This Row],[Order Date]],"mmmm-yyy")</f>
        <v>February-2015</v>
      </c>
    </row>
    <row r="391" spans="1:31" ht="12.75" customHeight="1" x14ac:dyDescent="0.3">
      <c r="A391">
        <v>21406</v>
      </c>
      <c r="B391" t="s">
        <v>37</v>
      </c>
      <c r="C391">
        <v>0.03</v>
      </c>
      <c r="D391">
        <v>200.97</v>
      </c>
      <c r="E391">
        <v>15.59</v>
      </c>
      <c r="F391">
        <v>3197</v>
      </c>
      <c r="G391" t="str">
        <f>IF(COUNTIF(Table1[Customer ID],Table1[[#This Row],[Customer ID]])&gt;1,"Repeat Customer","One-Time Customer")</f>
        <v>One-Time Customer</v>
      </c>
      <c r="H391" t="s">
        <v>2874</v>
      </c>
      <c r="I391" t="s">
        <v>39</v>
      </c>
      <c r="J391" t="s">
        <v>40</v>
      </c>
      <c r="K391" t="s">
        <v>77</v>
      </c>
      <c r="L391" t="s">
        <v>85</v>
      </c>
      <c r="M391" t="s">
        <v>43</v>
      </c>
      <c r="N391" t="s">
        <v>1333</v>
      </c>
      <c r="O391">
        <v>0.36</v>
      </c>
      <c r="P391">
        <f>Table1[[#This Row],[Profit]]/Table1[[#This Row],[Sales]]</f>
        <v>0.69</v>
      </c>
      <c r="Q391" t="s">
        <v>33</v>
      </c>
      <c r="R391" t="s">
        <v>61</v>
      </c>
      <c r="S391" t="s">
        <v>178</v>
      </c>
      <c r="T391" t="s">
        <v>2875</v>
      </c>
      <c r="U391">
        <v>60062</v>
      </c>
      <c r="V391">
        <v>42037</v>
      </c>
      <c r="W391" t="str">
        <f>TEXT(Table1[[#This Row],[Order Date]],"mmmm")</f>
        <v>February</v>
      </c>
      <c r="X391" t="str">
        <f>TEXT(Table1[[#This Row],[Order Date]],"yyyy")</f>
        <v>2015</v>
      </c>
      <c r="Y391">
        <v>42038</v>
      </c>
      <c r="Z391">
        <v>1538.7827999999997</v>
      </c>
      <c r="AA391">
        <v>11</v>
      </c>
      <c r="AB391">
        <v>2230.12</v>
      </c>
      <c r="AC391">
        <v>90850</v>
      </c>
      <c r="AD391" t="e">
        <f>IF(COUNTIF(#REF!,Orders!AC1832)&gt;0,"Returned","Not Returned")</f>
        <v>#REF!</v>
      </c>
      <c r="AE391" t="str">
        <f>TEXT(Table1[[#This Row],[Order Date]],"mmmm-yyy")</f>
        <v>February-2015</v>
      </c>
    </row>
    <row r="392" spans="1:31" ht="12.75" customHeight="1" x14ac:dyDescent="0.3">
      <c r="A392">
        <v>20929</v>
      </c>
      <c r="B392" t="s">
        <v>37</v>
      </c>
      <c r="C392">
        <v>0.02</v>
      </c>
      <c r="D392">
        <v>35.99</v>
      </c>
      <c r="E392">
        <v>5</v>
      </c>
      <c r="F392">
        <v>603</v>
      </c>
      <c r="G392" t="str">
        <f>IF(COUNTIF(Table1[Customer ID],Table1[[#This Row],[Customer ID]])&gt;1,"Repeat Customer","One-Time Customer")</f>
        <v>One-Time Customer</v>
      </c>
      <c r="H392" t="s">
        <v>716</v>
      </c>
      <c r="I392" t="s">
        <v>49</v>
      </c>
      <c r="J392" t="s">
        <v>40</v>
      </c>
      <c r="K392" t="s">
        <v>77</v>
      </c>
      <c r="L392" t="s">
        <v>78</v>
      </c>
      <c r="M392" t="s">
        <v>59</v>
      </c>
      <c r="N392" t="s">
        <v>717</v>
      </c>
      <c r="O392">
        <v>0.85</v>
      </c>
      <c r="P392">
        <f>Table1[[#This Row],[Profit]]/Table1[[#This Row],[Sales]]</f>
        <v>-0.53090126871241061</v>
      </c>
      <c r="Q392" t="s">
        <v>33</v>
      </c>
      <c r="R392" t="s">
        <v>34</v>
      </c>
      <c r="S392" t="s">
        <v>255</v>
      </c>
      <c r="T392" t="s">
        <v>718</v>
      </c>
      <c r="U392">
        <v>81001</v>
      </c>
      <c r="V392">
        <v>42038</v>
      </c>
      <c r="W392" t="str">
        <f>TEXT(Table1[[#This Row],[Order Date]],"mmmm")</f>
        <v>February</v>
      </c>
      <c r="X392" t="str">
        <f>TEXT(Table1[[#This Row],[Order Date]],"yyyy")</f>
        <v>2015</v>
      </c>
      <c r="Y392">
        <v>42040</v>
      </c>
      <c r="Z392">
        <v>-120.934</v>
      </c>
      <c r="AA392">
        <v>7</v>
      </c>
      <c r="AB392">
        <v>227.79</v>
      </c>
      <c r="AC392">
        <v>87020</v>
      </c>
      <c r="AD392" t="e">
        <f>IF(COUNTIF(#REF!,Orders!AC327)&gt;0,"Returned","Not Returned")</f>
        <v>#REF!</v>
      </c>
      <c r="AE392" t="str">
        <f>TEXT(Table1[[#This Row],[Order Date]],"mmmm-yyy")</f>
        <v>February-2015</v>
      </c>
    </row>
    <row r="393" spans="1:31" ht="12.75" customHeight="1" x14ac:dyDescent="0.3">
      <c r="A393">
        <v>23495</v>
      </c>
      <c r="B393" t="s">
        <v>106</v>
      </c>
      <c r="C393">
        <v>0</v>
      </c>
      <c r="D393">
        <v>180.98</v>
      </c>
      <c r="E393">
        <v>30</v>
      </c>
      <c r="F393">
        <v>2486</v>
      </c>
      <c r="G393" t="str">
        <f>IF(COUNTIF(Table1[Customer ID],Table1[[#This Row],[Customer ID]])&gt;1,"Repeat Customer","One-Time Customer")</f>
        <v>Repeat Customer</v>
      </c>
      <c r="H393" t="s">
        <v>2331</v>
      </c>
      <c r="I393" t="s">
        <v>39</v>
      </c>
      <c r="J393" t="s">
        <v>58</v>
      </c>
      <c r="K393" t="s">
        <v>41</v>
      </c>
      <c r="L393" t="s">
        <v>42</v>
      </c>
      <c r="M393" t="s">
        <v>43</v>
      </c>
      <c r="N393" t="s">
        <v>1886</v>
      </c>
      <c r="O393">
        <v>0.69</v>
      </c>
      <c r="P393">
        <f>Table1[[#This Row],[Profit]]/Table1[[#This Row],[Sales]]</f>
        <v>4.4161676646706591E-3</v>
      </c>
      <c r="Q393" t="s">
        <v>33</v>
      </c>
      <c r="R393" t="s">
        <v>136</v>
      </c>
      <c r="S393" t="s">
        <v>387</v>
      </c>
      <c r="T393" t="s">
        <v>2332</v>
      </c>
      <c r="U393">
        <v>30458</v>
      </c>
      <c r="V393">
        <v>42038</v>
      </c>
      <c r="W393" t="str">
        <f>TEXT(Table1[[#This Row],[Order Date]],"mmmm")</f>
        <v>February</v>
      </c>
      <c r="X393" t="str">
        <f>TEXT(Table1[[#This Row],[Order Date]],"yyyy")</f>
        <v>2015</v>
      </c>
      <c r="Y393">
        <v>42040</v>
      </c>
      <c r="Z393">
        <v>9.2040000000000006</v>
      </c>
      <c r="AA393">
        <v>11</v>
      </c>
      <c r="AB393">
        <v>2084.16</v>
      </c>
      <c r="AC393">
        <v>91416</v>
      </c>
      <c r="AD393" t="e">
        <f>IF(COUNTIF(#REF!,Orders!AC1392)&gt;0,"Returned","Not Returned")</f>
        <v>#REF!</v>
      </c>
      <c r="AE393" t="str">
        <f>TEXT(Table1[[#This Row],[Order Date]],"mmmm-yyy")</f>
        <v>February-2015</v>
      </c>
    </row>
    <row r="394" spans="1:31" ht="12.75" customHeight="1" x14ac:dyDescent="0.3">
      <c r="A394">
        <v>25904</v>
      </c>
      <c r="B394" t="s">
        <v>56</v>
      </c>
      <c r="C394">
        <v>0.06</v>
      </c>
      <c r="D394">
        <v>125.99</v>
      </c>
      <c r="E394">
        <v>2.5</v>
      </c>
      <c r="F394">
        <v>3053</v>
      </c>
      <c r="G394" t="str">
        <f>IF(COUNTIF(Table1[Customer ID],Table1[[#This Row],[Customer ID]])&gt;1,"Repeat Customer","One-Time Customer")</f>
        <v>One-Time Customer</v>
      </c>
      <c r="H394" t="s">
        <v>2758</v>
      </c>
      <c r="I394" t="s">
        <v>49</v>
      </c>
      <c r="J394" t="s">
        <v>28</v>
      </c>
      <c r="K394" t="s">
        <v>77</v>
      </c>
      <c r="L394" t="s">
        <v>78</v>
      </c>
      <c r="M394" t="s">
        <v>59</v>
      </c>
      <c r="N394" t="s">
        <v>1148</v>
      </c>
      <c r="O394">
        <v>0.6</v>
      </c>
      <c r="P394">
        <f>Table1[[#This Row],[Profit]]/Table1[[#This Row],[Sales]]</f>
        <v>0.34254532442748092</v>
      </c>
      <c r="Q394" t="s">
        <v>33</v>
      </c>
      <c r="R394" t="s">
        <v>136</v>
      </c>
      <c r="S394" t="s">
        <v>613</v>
      </c>
      <c r="T394" t="s">
        <v>319</v>
      </c>
      <c r="U394">
        <v>42071</v>
      </c>
      <c r="V394">
        <v>42038</v>
      </c>
      <c r="W394" t="str">
        <f>TEXT(Table1[[#This Row],[Order Date]],"mmmm")</f>
        <v>February</v>
      </c>
      <c r="X394" t="str">
        <f>TEXT(Table1[[#This Row],[Order Date]],"yyyy")</f>
        <v>2015</v>
      </c>
      <c r="Y394">
        <v>42040</v>
      </c>
      <c r="Z394">
        <v>402.06599999999997</v>
      </c>
      <c r="AA394">
        <v>11</v>
      </c>
      <c r="AB394">
        <v>1173.76</v>
      </c>
      <c r="AC394">
        <v>86662</v>
      </c>
      <c r="AD394" t="e">
        <f>IF(COUNTIF(#REF!,Orders!AC1732)&gt;0,"Returned","Not Returned")</f>
        <v>#REF!</v>
      </c>
      <c r="AE394" t="str">
        <f>TEXT(Table1[[#This Row],[Order Date]],"mmmm-yyy")</f>
        <v>February-2015</v>
      </c>
    </row>
    <row r="395" spans="1:31" ht="12.75" customHeight="1" x14ac:dyDescent="0.3">
      <c r="A395">
        <v>26321</v>
      </c>
      <c r="B395" t="s">
        <v>56</v>
      </c>
      <c r="C395">
        <v>7.0000000000000007E-2</v>
      </c>
      <c r="D395">
        <v>1.7</v>
      </c>
      <c r="E395">
        <v>1.99</v>
      </c>
      <c r="F395">
        <v>689</v>
      </c>
      <c r="G395" t="str">
        <f>IF(COUNTIF(Table1[Customer ID],Table1[[#This Row],[Customer ID]])&gt;1,"Repeat Customer","One-Time Customer")</f>
        <v>One-Time Customer</v>
      </c>
      <c r="H395" t="s">
        <v>813</v>
      </c>
      <c r="I395" t="s">
        <v>49</v>
      </c>
      <c r="J395" t="s">
        <v>58</v>
      </c>
      <c r="K395" t="s">
        <v>77</v>
      </c>
      <c r="L395" t="s">
        <v>180</v>
      </c>
      <c r="M395" t="s">
        <v>51</v>
      </c>
      <c r="N395" t="s">
        <v>814</v>
      </c>
      <c r="O395">
        <v>0.51</v>
      </c>
      <c r="P395">
        <f>Table1[[#This Row],[Profit]]/Table1[[#This Row],[Sales]]</f>
        <v>-2.9517795637198621</v>
      </c>
      <c r="Q395" t="s">
        <v>33</v>
      </c>
      <c r="R395" t="s">
        <v>61</v>
      </c>
      <c r="S395" t="s">
        <v>506</v>
      </c>
      <c r="T395" t="s">
        <v>815</v>
      </c>
      <c r="U395">
        <v>63376</v>
      </c>
      <c r="V395">
        <v>42039</v>
      </c>
      <c r="W395" t="str">
        <f>TEXT(Table1[[#This Row],[Order Date]],"mmmm")</f>
        <v>February</v>
      </c>
      <c r="X395" t="str">
        <f>TEXT(Table1[[#This Row],[Order Date]],"yyyy")</f>
        <v>2015</v>
      </c>
      <c r="Y395">
        <v>42040</v>
      </c>
      <c r="Z395">
        <v>-51.42</v>
      </c>
      <c r="AA395">
        <v>10</v>
      </c>
      <c r="AB395">
        <v>17.420000000000002</v>
      </c>
      <c r="AC395">
        <v>88502</v>
      </c>
      <c r="AD395" t="e">
        <f>IF(COUNTIF(#REF!,Orders!AC381)&gt;0,"Returned","Not Returned")</f>
        <v>#REF!</v>
      </c>
      <c r="AE395" t="str">
        <f>TEXT(Table1[[#This Row],[Order Date]],"mmmm-yyy")</f>
        <v>February-2015</v>
      </c>
    </row>
    <row r="396" spans="1:31" ht="12.75" customHeight="1" x14ac:dyDescent="0.3">
      <c r="A396">
        <v>20428</v>
      </c>
      <c r="B396" t="s">
        <v>106</v>
      </c>
      <c r="C396">
        <v>0.03</v>
      </c>
      <c r="D396">
        <v>2.94</v>
      </c>
      <c r="E396">
        <v>0.96</v>
      </c>
      <c r="F396">
        <v>960</v>
      </c>
      <c r="G396" t="str">
        <f>IF(COUNTIF(Table1[Customer ID],Table1[[#This Row],[Customer ID]])&gt;1,"Repeat Customer","One-Time Customer")</f>
        <v>One-Time Customer</v>
      </c>
      <c r="H396" t="s">
        <v>1076</v>
      </c>
      <c r="I396" t="s">
        <v>49</v>
      </c>
      <c r="J396" t="s">
        <v>40</v>
      </c>
      <c r="K396" t="s">
        <v>29</v>
      </c>
      <c r="L396" t="s">
        <v>30</v>
      </c>
      <c r="M396" t="s">
        <v>31</v>
      </c>
      <c r="N396" t="s">
        <v>599</v>
      </c>
      <c r="O396">
        <v>0.57999999999999996</v>
      </c>
      <c r="P396">
        <f>Table1[[#This Row],[Profit]]/Table1[[#This Row],[Sales]]</f>
        <v>-1.1965811965811968</v>
      </c>
      <c r="Q396" t="s">
        <v>33</v>
      </c>
      <c r="R396" t="s">
        <v>34</v>
      </c>
      <c r="S396" t="s">
        <v>45</v>
      </c>
      <c r="T396" t="s">
        <v>1054</v>
      </c>
      <c r="U396">
        <v>90278</v>
      </c>
      <c r="V396">
        <v>42039</v>
      </c>
      <c r="W396" t="str">
        <f>TEXT(Table1[[#This Row],[Order Date]],"mmmm")</f>
        <v>February</v>
      </c>
      <c r="X396" t="str">
        <f>TEXT(Table1[[#This Row],[Order Date]],"yyyy")</f>
        <v>2015</v>
      </c>
      <c r="Y396">
        <v>42043</v>
      </c>
      <c r="Z396">
        <v>-4.2</v>
      </c>
      <c r="AA396">
        <v>1</v>
      </c>
      <c r="AB396">
        <v>3.51</v>
      </c>
      <c r="AC396">
        <v>89401</v>
      </c>
      <c r="AD396" t="e">
        <f>IF(COUNTIF(#REF!,Orders!AC543)&gt;0,"Returned","Not Returned")</f>
        <v>#REF!</v>
      </c>
      <c r="AE396" t="str">
        <f>TEXT(Table1[[#This Row],[Order Date]],"mmmm-yyy")</f>
        <v>February-2015</v>
      </c>
    </row>
    <row r="397" spans="1:31" ht="12.75" customHeight="1" x14ac:dyDescent="0.3">
      <c r="A397">
        <v>2428</v>
      </c>
      <c r="B397" t="s">
        <v>106</v>
      </c>
      <c r="C397">
        <v>0.03</v>
      </c>
      <c r="D397">
        <v>2.94</v>
      </c>
      <c r="E397">
        <v>0.96</v>
      </c>
      <c r="F397">
        <v>962</v>
      </c>
      <c r="G397" t="str">
        <f>IF(COUNTIF(Table1[Customer ID],Table1[[#This Row],[Customer ID]])&gt;1,"Repeat Customer","One-Time Customer")</f>
        <v>One-Time Customer</v>
      </c>
      <c r="H397" t="s">
        <v>1079</v>
      </c>
      <c r="I397" t="s">
        <v>49</v>
      </c>
      <c r="J397" t="s">
        <v>40</v>
      </c>
      <c r="K397" t="s">
        <v>29</v>
      </c>
      <c r="L397" t="s">
        <v>30</v>
      </c>
      <c r="M397" t="s">
        <v>31</v>
      </c>
      <c r="N397" t="s">
        <v>599</v>
      </c>
      <c r="O397">
        <v>0.57999999999999996</v>
      </c>
      <c r="P397">
        <f>Table1[[#This Row],[Profit]]/Table1[[#This Row],[Sales]]</f>
        <v>-0.59914407988587737</v>
      </c>
      <c r="Q397" t="s">
        <v>33</v>
      </c>
      <c r="R397" t="s">
        <v>61</v>
      </c>
      <c r="S397" t="s">
        <v>178</v>
      </c>
      <c r="T397" t="s">
        <v>179</v>
      </c>
      <c r="U397">
        <v>60610</v>
      </c>
      <c r="V397">
        <v>42039</v>
      </c>
      <c r="W397" t="str">
        <f>TEXT(Table1[[#This Row],[Order Date]],"mmmm")</f>
        <v>February</v>
      </c>
      <c r="X397" t="str">
        <f>TEXT(Table1[[#This Row],[Order Date]],"yyyy")</f>
        <v>2015</v>
      </c>
      <c r="Y397">
        <v>42043</v>
      </c>
      <c r="Z397">
        <v>-4.2</v>
      </c>
      <c r="AA397">
        <v>2</v>
      </c>
      <c r="AB397">
        <v>7.01</v>
      </c>
      <c r="AC397">
        <v>17636</v>
      </c>
      <c r="AD397" t="e">
        <f>IF(COUNTIF(#REF!,Orders!AC545)&gt;0,"Returned","Not Returned")</f>
        <v>#REF!</v>
      </c>
      <c r="AE397" t="str">
        <f>TEXT(Table1[[#This Row],[Order Date]],"mmmm-yyy")</f>
        <v>February-2015</v>
      </c>
    </row>
    <row r="398" spans="1:31" ht="12.75" customHeight="1" x14ac:dyDescent="0.3">
      <c r="A398">
        <v>24270</v>
      </c>
      <c r="B398" t="s">
        <v>106</v>
      </c>
      <c r="C398">
        <v>7.0000000000000007E-2</v>
      </c>
      <c r="D398">
        <v>29.89</v>
      </c>
      <c r="E398">
        <v>1.99</v>
      </c>
      <c r="F398">
        <v>1213</v>
      </c>
      <c r="G398" t="str">
        <f>IF(COUNTIF(Table1[Customer ID],Table1[[#This Row],[Customer ID]])&gt;1,"Repeat Customer","One-Time Customer")</f>
        <v>Repeat Customer</v>
      </c>
      <c r="H398" t="s">
        <v>1310</v>
      </c>
      <c r="I398" t="s">
        <v>27</v>
      </c>
      <c r="J398" t="s">
        <v>28</v>
      </c>
      <c r="K398" t="s">
        <v>77</v>
      </c>
      <c r="L398" t="s">
        <v>180</v>
      </c>
      <c r="M398" t="s">
        <v>51</v>
      </c>
      <c r="N398" t="s">
        <v>1311</v>
      </c>
      <c r="O398">
        <v>0.5</v>
      </c>
      <c r="P398">
        <f>Table1[[#This Row],[Profit]]/Table1[[#This Row],[Sales]]</f>
        <v>0.69</v>
      </c>
      <c r="Q398" t="s">
        <v>33</v>
      </c>
      <c r="R398" t="s">
        <v>61</v>
      </c>
      <c r="S398" t="s">
        <v>703</v>
      </c>
      <c r="T398" t="s">
        <v>1312</v>
      </c>
      <c r="U398">
        <v>46530</v>
      </c>
      <c r="V398">
        <v>42039</v>
      </c>
      <c r="W398" t="str">
        <f>TEXT(Table1[[#This Row],[Order Date]],"mmmm")</f>
        <v>February</v>
      </c>
      <c r="X398" t="str">
        <f>TEXT(Table1[[#This Row],[Order Date]],"yyyy")</f>
        <v>2015</v>
      </c>
      <c r="Y398">
        <v>42044</v>
      </c>
      <c r="Z398">
        <v>258.6189</v>
      </c>
      <c r="AA398">
        <v>13</v>
      </c>
      <c r="AB398">
        <v>374.81</v>
      </c>
      <c r="AC398">
        <v>88599</v>
      </c>
      <c r="AD398" t="e">
        <f>IF(COUNTIF(#REF!,Orders!AC688)&gt;0,"Returned","Not Returned")</f>
        <v>#REF!</v>
      </c>
      <c r="AE398" t="str">
        <f>TEXT(Table1[[#This Row],[Order Date]],"mmmm-yyy")</f>
        <v>February-2015</v>
      </c>
    </row>
    <row r="399" spans="1:31" ht="12.75" customHeight="1" x14ac:dyDescent="0.3">
      <c r="A399">
        <v>24271</v>
      </c>
      <c r="B399" t="s">
        <v>106</v>
      </c>
      <c r="C399">
        <v>0.03</v>
      </c>
      <c r="D399">
        <v>8.34</v>
      </c>
      <c r="E399">
        <v>4.82</v>
      </c>
      <c r="F399">
        <v>1213</v>
      </c>
      <c r="G399" t="str">
        <f>IF(COUNTIF(Table1[Customer ID],Table1[[#This Row],[Customer ID]])&gt;1,"Repeat Customer","One-Time Customer")</f>
        <v>Repeat Customer</v>
      </c>
      <c r="H399" t="s">
        <v>1310</v>
      </c>
      <c r="I399" t="s">
        <v>49</v>
      </c>
      <c r="J399" t="s">
        <v>28</v>
      </c>
      <c r="K399" t="s">
        <v>29</v>
      </c>
      <c r="L399" t="s">
        <v>93</v>
      </c>
      <c r="M399" t="s">
        <v>59</v>
      </c>
      <c r="N399" t="s">
        <v>918</v>
      </c>
      <c r="O399">
        <v>0.4</v>
      </c>
      <c r="P399">
        <f>Table1[[#This Row],[Profit]]/Table1[[#This Row],[Sales]]</f>
        <v>-0.15507279870580076</v>
      </c>
      <c r="Q399" t="s">
        <v>33</v>
      </c>
      <c r="R399" t="s">
        <v>61</v>
      </c>
      <c r="S399" t="s">
        <v>703</v>
      </c>
      <c r="T399" t="s">
        <v>1312</v>
      </c>
      <c r="U399">
        <v>46530</v>
      </c>
      <c r="V399">
        <v>42039</v>
      </c>
      <c r="W399" t="str">
        <f>TEXT(Table1[[#This Row],[Order Date]],"mmmm")</f>
        <v>February</v>
      </c>
      <c r="X399" t="str">
        <f>TEXT(Table1[[#This Row],[Order Date]],"yyyy")</f>
        <v>2015</v>
      </c>
      <c r="Y399">
        <v>42043</v>
      </c>
      <c r="Z399">
        <v>-6.71</v>
      </c>
      <c r="AA399">
        <v>5</v>
      </c>
      <c r="AB399">
        <v>43.27</v>
      </c>
      <c r="AC399">
        <v>88599</v>
      </c>
      <c r="AD399" t="e">
        <f>IF(COUNTIF(#REF!,Orders!AC689)&gt;0,"Returned","Not Returned")</f>
        <v>#REF!</v>
      </c>
      <c r="AE399" t="str">
        <f>TEXT(Table1[[#This Row],[Order Date]],"mmmm-yyy")</f>
        <v>February-2015</v>
      </c>
    </row>
    <row r="400" spans="1:31" ht="12.75" customHeight="1" x14ac:dyDescent="0.3">
      <c r="A400">
        <v>23011</v>
      </c>
      <c r="B400" t="s">
        <v>56</v>
      </c>
      <c r="C400">
        <v>0.05</v>
      </c>
      <c r="D400">
        <v>12.97</v>
      </c>
      <c r="E400">
        <v>1.49</v>
      </c>
      <c r="F400">
        <v>1363</v>
      </c>
      <c r="G400" t="str">
        <f>IF(COUNTIF(Table1[Customer ID],Table1[[#This Row],[Customer ID]])&gt;1,"Repeat Customer","One-Time Customer")</f>
        <v>Repeat Customer</v>
      </c>
      <c r="H400" t="s">
        <v>1432</v>
      </c>
      <c r="I400" t="s">
        <v>49</v>
      </c>
      <c r="J400" t="s">
        <v>114</v>
      </c>
      <c r="K400" t="s">
        <v>29</v>
      </c>
      <c r="L400" t="s">
        <v>109</v>
      </c>
      <c r="M400" t="s">
        <v>59</v>
      </c>
      <c r="N400" t="s">
        <v>1433</v>
      </c>
      <c r="O400">
        <v>0.35</v>
      </c>
      <c r="P400">
        <f>Table1[[#This Row],[Profit]]/Table1[[#This Row],[Sales]]</f>
        <v>0.20728100113765641</v>
      </c>
      <c r="Q400" t="s">
        <v>33</v>
      </c>
      <c r="R400" t="s">
        <v>136</v>
      </c>
      <c r="S400" t="s">
        <v>362</v>
      </c>
      <c r="T400" t="s">
        <v>1434</v>
      </c>
      <c r="U400">
        <v>32707</v>
      </c>
      <c r="V400">
        <v>42039</v>
      </c>
      <c r="W400" t="str">
        <f>TEXT(Table1[[#This Row],[Order Date]],"mmmm")</f>
        <v>February</v>
      </c>
      <c r="X400" t="str">
        <f>TEXT(Table1[[#This Row],[Order Date]],"yyyy")</f>
        <v>2015</v>
      </c>
      <c r="Y400">
        <v>42041</v>
      </c>
      <c r="Z400">
        <v>5.4659999999999993</v>
      </c>
      <c r="AA400">
        <v>2</v>
      </c>
      <c r="AB400">
        <v>26.37</v>
      </c>
      <c r="AC400">
        <v>89993</v>
      </c>
      <c r="AD400" t="e">
        <f>IF(COUNTIF(#REF!,Orders!AC776)&gt;0,"Returned","Not Returned")</f>
        <v>#REF!</v>
      </c>
      <c r="AE400" t="str">
        <f>TEXT(Table1[[#This Row],[Order Date]],"mmmm-yyy")</f>
        <v>February-2015</v>
      </c>
    </row>
    <row r="401" spans="1:31" ht="12.75" customHeight="1" x14ac:dyDescent="0.3">
      <c r="A401">
        <v>23012</v>
      </c>
      <c r="B401" t="s">
        <v>56</v>
      </c>
      <c r="C401">
        <v>0.06</v>
      </c>
      <c r="D401">
        <v>5.81</v>
      </c>
      <c r="E401">
        <v>3.37</v>
      </c>
      <c r="F401">
        <v>1363</v>
      </c>
      <c r="G401" t="str">
        <f>IF(COUNTIF(Table1[Customer ID],Table1[[#This Row],[Customer ID]])&gt;1,"Repeat Customer","One-Time Customer")</f>
        <v>Repeat Customer</v>
      </c>
      <c r="H401" t="s">
        <v>1432</v>
      </c>
      <c r="I401" t="s">
        <v>49</v>
      </c>
      <c r="J401" t="s">
        <v>114</v>
      </c>
      <c r="K401" t="s">
        <v>29</v>
      </c>
      <c r="L401" t="s">
        <v>66</v>
      </c>
      <c r="M401" t="s">
        <v>31</v>
      </c>
      <c r="N401" t="s">
        <v>1435</v>
      </c>
      <c r="O401">
        <v>0.54</v>
      </c>
      <c r="P401">
        <f>Table1[[#This Row],[Profit]]/Table1[[#This Row],[Sales]]</f>
        <v>-2.7903854790419165</v>
      </c>
      <c r="Q401" t="s">
        <v>33</v>
      </c>
      <c r="R401" t="s">
        <v>136</v>
      </c>
      <c r="S401" t="s">
        <v>362</v>
      </c>
      <c r="T401" t="s">
        <v>1434</v>
      </c>
      <c r="U401">
        <v>32707</v>
      </c>
      <c r="V401">
        <v>42039</v>
      </c>
      <c r="W401" t="str">
        <f>TEXT(Table1[[#This Row],[Order Date]],"mmmm")</f>
        <v>February</v>
      </c>
      <c r="X401" t="str">
        <f>TEXT(Table1[[#This Row],[Order Date]],"yyyy")</f>
        <v>2015</v>
      </c>
      <c r="Y401">
        <v>42041</v>
      </c>
      <c r="Z401">
        <v>-149.1182</v>
      </c>
      <c r="AA401">
        <v>9</v>
      </c>
      <c r="AB401">
        <v>53.44</v>
      </c>
      <c r="AC401">
        <v>89993</v>
      </c>
      <c r="AD401" t="e">
        <f>IF(COUNTIF(#REF!,Orders!AC777)&gt;0,"Returned","Not Returned")</f>
        <v>#REF!</v>
      </c>
      <c r="AE401" t="str">
        <f>TEXT(Table1[[#This Row],[Order Date]],"mmmm-yyy")</f>
        <v>February-2015</v>
      </c>
    </row>
    <row r="402" spans="1:31" ht="12.75" customHeight="1" x14ac:dyDescent="0.3">
      <c r="A402">
        <v>20016</v>
      </c>
      <c r="B402" t="s">
        <v>56</v>
      </c>
      <c r="C402">
        <v>0.05</v>
      </c>
      <c r="D402">
        <v>2.16</v>
      </c>
      <c r="E402">
        <v>6.05</v>
      </c>
      <c r="F402">
        <v>1499</v>
      </c>
      <c r="G402" t="str">
        <f>IF(COUNTIF(Table1[Customer ID],Table1[[#This Row],[Customer ID]])&gt;1,"Repeat Customer","One-Time Customer")</f>
        <v>Repeat Customer</v>
      </c>
      <c r="H402" t="s">
        <v>1535</v>
      </c>
      <c r="I402" t="s">
        <v>49</v>
      </c>
      <c r="J402" t="s">
        <v>40</v>
      </c>
      <c r="K402" t="s">
        <v>29</v>
      </c>
      <c r="L402" t="s">
        <v>109</v>
      </c>
      <c r="M402" t="s">
        <v>59</v>
      </c>
      <c r="N402" t="s">
        <v>1536</v>
      </c>
      <c r="O402">
        <v>0.37</v>
      </c>
      <c r="P402">
        <f>Table1[[#This Row],[Profit]]/Table1[[#This Row],[Sales]]</f>
        <v>-16.077783754706832</v>
      </c>
      <c r="Q402" t="s">
        <v>33</v>
      </c>
      <c r="R402" t="s">
        <v>136</v>
      </c>
      <c r="S402" t="s">
        <v>362</v>
      </c>
      <c r="T402" t="s">
        <v>1537</v>
      </c>
      <c r="U402">
        <v>33134</v>
      </c>
      <c r="V402">
        <v>42039</v>
      </c>
      <c r="W402" t="str">
        <f>TEXT(Table1[[#This Row],[Order Date]],"mmmm")</f>
        <v>February</v>
      </c>
      <c r="X402" t="str">
        <f>TEXT(Table1[[#This Row],[Order Date]],"yyyy")</f>
        <v>2015</v>
      </c>
      <c r="Y402">
        <v>42040</v>
      </c>
      <c r="Z402">
        <v>-298.88600000000002</v>
      </c>
      <c r="AA402">
        <v>8</v>
      </c>
      <c r="AB402">
        <v>18.59</v>
      </c>
      <c r="AC402">
        <v>90731</v>
      </c>
      <c r="AD402" t="e">
        <f>IF(COUNTIF(#REF!,Orders!AC847)&gt;0,"Returned","Not Returned")</f>
        <v>#REF!</v>
      </c>
      <c r="AE402" t="str">
        <f>TEXT(Table1[[#This Row],[Order Date]],"mmmm-yyy")</f>
        <v>February-2015</v>
      </c>
    </row>
    <row r="403" spans="1:31" ht="12.75" customHeight="1" x14ac:dyDescent="0.3">
      <c r="A403">
        <v>20017</v>
      </c>
      <c r="B403" t="s">
        <v>56</v>
      </c>
      <c r="C403">
        <v>0.03</v>
      </c>
      <c r="D403">
        <v>6.48</v>
      </c>
      <c r="E403">
        <v>6.6</v>
      </c>
      <c r="F403">
        <v>1499</v>
      </c>
      <c r="G403" t="str">
        <f>IF(COUNTIF(Table1[Customer ID],Table1[[#This Row],[Customer ID]])&gt;1,"Repeat Customer","One-Time Customer")</f>
        <v>Repeat Customer</v>
      </c>
      <c r="H403" t="s">
        <v>1535</v>
      </c>
      <c r="I403" t="s">
        <v>49</v>
      </c>
      <c r="J403" t="s">
        <v>40</v>
      </c>
      <c r="K403" t="s">
        <v>29</v>
      </c>
      <c r="L403" t="s">
        <v>93</v>
      </c>
      <c r="M403" t="s">
        <v>59</v>
      </c>
      <c r="N403" t="s">
        <v>603</v>
      </c>
      <c r="O403">
        <v>0.37</v>
      </c>
      <c r="P403">
        <f>Table1[[#This Row],[Profit]]/Table1[[#This Row],[Sales]]</f>
        <v>-2.4792112867584568</v>
      </c>
      <c r="Q403" t="s">
        <v>33</v>
      </c>
      <c r="R403" t="s">
        <v>136</v>
      </c>
      <c r="S403" t="s">
        <v>362</v>
      </c>
      <c r="T403" t="s">
        <v>1537</v>
      </c>
      <c r="U403">
        <v>33134</v>
      </c>
      <c r="V403">
        <v>42039</v>
      </c>
      <c r="W403" t="str">
        <f>TEXT(Table1[[#This Row],[Order Date]],"mmmm")</f>
        <v>February</v>
      </c>
      <c r="X403" t="str">
        <f>TEXT(Table1[[#This Row],[Order Date]],"yyyy")</f>
        <v>2015</v>
      </c>
      <c r="Y403">
        <v>42040</v>
      </c>
      <c r="Z403">
        <v>-145.852</v>
      </c>
      <c r="AA403">
        <v>9</v>
      </c>
      <c r="AB403">
        <v>58.83</v>
      </c>
      <c r="AC403">
        <v>90731</v>
      </c>
      <c r="AD403" t="e">
        <f>IF(COUNTIF(#REF!,Orders!AC848)&gt;0,"Returned","Not Returned")</f>
        <v>#REF!</v>
      </c>
      <c r="AE403" t="str">
        <f>TEXT(Table1[[#This Row],[Order Date]],"mmmm-yyy")</f>
        <v>February-2015</v>
      </c>
    </row>
    <row r="404" spans="1:31" ht="12.75" customHeight="1" x14ac:dyDescent="0.3">
      <c r="A404">
        <v>20018</v>
      </c>
      <c r="B404" t="s">
        <v>56</v>
      </c>
      <c r="C404">
        <v>0.08</v>
      </c>
      <c r="D404">
        <v>146.05000000000001</v>
      </c>
      <c r="E404">
        <v>80.2</v>
      </c>
      <c r="F404">
        <v>1499</v>
      </c>
      <c r="G404" t="str">
        <f>IF(COUNTIF(Table1[Customer ID],Table1[[#This Row],[Customer ID]])&gt;1,"Repeat Customer","One-Time Customer")</f>
        <v>Repeat Customer</v>
      </c>
      <c r="H404" t="s">
        <v>1535</v>
      </c>
      <c r="I404" t="s">
        <v>39</v>
      </c>
      <c r="J404" t="s">
        <v>40</v>
      </c>
      <c r="K404" t="s">
        <v>41</v>
      </c>
      <c r="L404" t="s">
        <v>152</v>
      </c>
      <c r="M404" t="s">
        <v>121</v>
      </c>
      <c r="N404" t="s">
        <v>347</v>
      </c>
      <c r="O404">
        <v>0.71</v>
      </c>
      <c r="P404">
        <f>Table1[[#This Row],[Profit]]/Table1[[#This Row],[Sales]]</f>
        <v>-1.7944224028350216E-2</v>
      </c>
      <c r="Q404" t="s">
        <v>33</v>
      </c>
      <c r="R404" t="s">
        <v>136</v>
      </c>
      <c r="S404" t="s">
        <v>362</v>
      </c>
      <c r="T404" t="s">
        <v>1537</v>
      </c>
      <c r="U404">
        <v>33134</v>
      </c>
      <c r="V404">
        <v>42039</v>
      </c>
      <c r="W404" t="str">
        <f>TEXT(Table1[[#This Row],[Order Date]],"mmmm")</f>
        <v>February</v>
      </c>
      <c r="X404" t="str">
        <f>TEXT(Table1[[#This Row],[Order Date]],"yyyy")</f>
        <v>2015</v>
      </c>
      <c r="Y404">
        <v>42040</v>
      </c>
      <c r="Z404">
        <v>-27.951000000000001</v>
      </c>
      <c r="AA404">
        <v>11</v>
      </c>
      <c r="AB404">
        <v>1557.66</v>
      </c>
      <c r="AC404">
        <v>90731</v>
      </c>
      <c r="AD404" t="e">
        <f>IF(COUNTIF(#REF!,Orders!AC849)&gt;0,"Returned","Not Returned")</f>
        <v>#REF!</v>
      </c>
      <c r="AE404" t="str">
        <f>TEXT(Table1[[#This Row],[Order Date]],"mmmm-yyy")</f>
        <v>February-2015</v>
      </c>
    </row>
    <row r="405" spans="1:31" ht="12.75" customHeight="1" x14ac:dyDescent="0.3">
      <c r="A405">
        <v>20278</v>
      </c>
      <c r="B405" t="s">
        <v>37</v>
      </c>
      <c r="C405">
        <v>0.08</v>
      </c>
      <c r="D405">
        <v>5.78</v>
      </c>
      <c r="E405">
        <v>5.67</v>
      </c>
      <c r="F405">
        <v>1776</v>
      </c>
      <c r="G405" t="str">
        <f>IF(COUNTIF(Table1[Customer ID],Table1[[#This Row],[Customer ID]])&gt;1,"Repeat Customer","One-Time Customer")</f>
        <v>One-Time Customer</v>
      </c>
      <c r="H405" t="s">
        <v>1783</v>
      </c>
      <c r="I405" t="s">
        <v>49</v>
      </c>
      <c r="J405" t="s">
        <v>114</v>
      </c>
      <c r="K405" t="s">
        <v>29</v>
      </c>
      <c r="L405" t="s">
        <v>93</v>
      </c>
      <c r="M405" t="s">
        <v>59</v>
      </c>
      <c r="N405" t="s">
        <v>636</v>
      </c>
      <c r="O405">
        <v>0.36</v>
      </c>
      <c r="P405">
        <f>Table1[[#This Row],[Profit]]/Table1[[#This Row],[Sales]]</f>
        <v>-0.50575208782959569</v>
      </c>
      <c r="Q405" t="s">
        <v>33</v>
      </c>
      <c r="R405" t="s">
        <v>61</v>
      </c>
      <c r="S405" t="s">
        <v>703</v>
      </c>
      <c r="T405" t="s">
        <v>1784</v>
      </c>
      <c r="U405">
        <v>47802</v>
      </c>
      <c r="V405">
        <v>42039</v>
      </c>
      <c r="W405" t="str">
        <f>TEXT(Table1[[#This Row],[Order Date]],"mmmm")</f>
        <v>February</v>
      </c>
      <c r="X405" t="str">
        <f>TEXT(Table1[[#This Row],[Order Date]],"yyyy")</f>
        <v>2015</v>
      </c>
      <c r="Y405">
        <v>42040</v>
      </c>
      <c r="Z405">
        <v>-53.898000000000003</v>
      </c>
      <c r="AA405">
        <v>19</v>
      </c>
      <c r="AB405">
        <v>106.57</v>
      </c>
      <c r="AC405">
        <v>89941</v>
      </c>
      <c r="AD405" t="e">
        <f>IF(COUNTIF(#REF!,Orders!AC998)&gt;0,"Returned","Not Returned")</f>
        <v>#REF!</v>
      </c>
      <c r="AE405" t="str">
        <f>TEXT(Table1[[#This Row],[Order Date]],"mmmm-yyy")</f>
        <v>February-2015</v>
      </c>
    </row>
    <row r="406" spans="1:31" ht="12.75" customHeight="1" x14ac:dyDescent="0.3">
      <c r="A406">
        <v>23919</v>
      </c>
      <c r="B406" t="s">
        <v>106</v>
      </c>
      <c r="C406">
        <v>0.08</v>
      </c>
      <c r="D406">
        <v>145.44999999999999</v>
      </c>
      <c r="E406">
        <v>17.850000000000001</v>
      </c>
      <c r="F406">
        <v>2203</v>
      </c>
      <c r="G406" t="str">
        <f>IF(COUNTIF(Table1[Customer ID],Table1[[#This Row],[Customer ID]])&gt;1,"Repeat Customer","One-Time Customer")</f>
        <v>Repeat Customer</v>
      </c>
      <c r="H406" t="s">
        <v>2101</v>
      </c>
      <c r="I406" t="s">
        <v>39</v>
      </c>
      <c r="J406" t="s">
        <v>40</v>
      </c>
      <c r="K406" t="s">
        <v>77</v>
      </c>
      <c r="L406" t="s">
        <v>85</v>
      </c>
      <c r="M406" t="s">
        <v>43</v>
      </c>
      <c r="N406" t="s">
        <v>1075</v>
      </c>
      <c r="O406">
        <v>0.56000000000000005</v>
      </c>
      <c r="P406">
        <f>Table1[[#This Row],[Profit]]/Table1[[#This Row],[Sales]]</f>
        <v>0.67245852942755402</v>
      </c>
      <c r="Q406" t="s">
        <v>33</v>
      </c>
      <c r="R406" t="s">
        <v>61</v>
      </c>
      <c r="S406" t="s">
        <v>62</v>
      </c>
      <c r="T406" t="s">
        <v>2102</v>
      </c>
      <c r="U406">
        <v>55445</v>
      </c>
      <c r="V406">
        <v>42039</v>
      </c>
      <c r="W406" t="str">
        <f>TEXT(Table1[[#This Row],[Order Date]],"mmmm")</f>
        <v>February</v>
      </c>
      <c r="X406" t="str">
        <f>TEXT(Table1[[#This Row],[Order Date]],"yyyy")</f>
        <v>2015</v>
      </c>
      <c r="Y406">
        <v>42039</v>
      </c>
      <c r="Z406">
        <v>751.58</v>
      </c>
      <c r="AA406">
        <v>8</v>
      </c>
      <c r="AB406">
        <v>1117.6600000000001</v>
      </c>
      <c r="AC406">
        <v>86051</v>
      </c>
      <c r="AD406" t="e">
        <f>IF(COUNTIF(#REF!,Orders!AC1223)&gt;0,"Returned","Not Returned")</f>
        <v>#REF!</v>
      </c>
      <c r="AE406" t="str">
        <f>TEXT(Table1[[#This Row],[Order Date]],"mmmm-yyy")</f>
        <v>February-2015</v>
      </c>
    </row>
    <row r="407" spans="1:31" ht="12.75" customHeight="1" x14ac:dyDescent="0.3">
      <c r="A407">
        <v>23920</v>
      </c>
      <c r="B407" t="s">
        <v>106</v>
      </c>
      <c r="C407">
        <v>7.0000000000000007E-2</v>
      </c>
      <c r="D407">
        <v>33.94</v>
      </c>
      <c r="E407">
        <v>19.190000000000001</v>
      </c>
      <c r="F407">
        <v>2204</v>
      </c>
      <c r="G407" t="str">
        <f>IF(COUNTIF(Table1[Customer ID],Table1[[#This Row],[Customer ID]])&gt;1,"Repeat Customer","One-Time Customer")</f>
        <v>Repeat Customer</v>
      </c>
      <c r="H407" t="s">
        <v>2103</v>
      </c>
      <c r="I407" t="s">
        <v>39</v>
      </c>
      <c r="J407" t="s">
        <v>40</v>
      </c>
      <c r="K407" t="s">
        <v>41</v>
      </c>
      <c r="L407" t="s">
        <v>42</v>
      </c>
      <c r="M407" t="s">
        <v>43</v>
      </c>
      <c r="N407" t="s">
        <v>1003</v>
      </c>
      <c r="O407">
        <v>0.57999999999999996</v>
      </c>
      <c r="P407">
        <f>Table1[[#This Row],[Profit]]/Table1[[#This Row],[Sales]]</f>
        <v>-0.92977693851056298</v>
      </c>
      <c r="Q407" t="s">
        <v>33</v>
      </c>
      <c r="R407" t="s">
        <v>61</v>
      </c>
      <c r="S407" t="s">
        <v>62</v>
      </c>
      <c r="T407" t="s">
        <v>2104</v>
      </c>
      <c r="U407">
        <v>55337</v>
      </c>
      <c r="V407">
        <v>42039</v>
      </c>
      <c r="W407" t="str">
        <f>TEXT(Table1[[#This Row],[Order Date]],"mmmm")</f>
        <v>February</v>
      </c>
      <c r="X407" t="str">
        <f>TEXT(Table1[[#This Row],[Order Date]],"yyyy")</f>
        <v>2015</v>
      </c>
      <c r="Y407">
        <v>42043</v>
      </c>
      <c r="Z407">
        <v>-157.56</v>
      </c>
      <c r="AA407">
        <v>5</v>
      </c>
      <c r="AB407">
        <v>169.46</v>
      </c>
      <c r="AC407">
        <v>86051</v>
      </c>
      <c r="AD407" t="e">
        <f>IF(COUNTIF(#REF!,Orders!AC1225)&gt;0,"Returned","Not Returned")</f>
        <v>#REF!</v>
      </c>
      <c r="AE407" t="str">
        <f>TEXT(Table1[[#This Row],[Order Date]],"mmmm-yyy")</f>
        <v>February-2015</v>
      </c>
    </row>
    <row r="408" spans="1:31" ht="12.75" customHeight="1" x14ac:dyDescent="0.3">
      <c r="A408">
        <v>21529</v>
      </c>
      <c r="B408" t="s">
        <v>56</v>
      </c>
      <c r="C408">
        <v>0</v>
      </c>
      <c r="D408">
        <v>4.91</v>
      </c>
      <c r="E408">
        <v>0.5</v>
      </c>
      <c r="F408">
        <v>2286</v>
      </c>
      <c r="G408" t="str">
        <f>IF(COUNTIF(Table1[Customer ID],Table1[[#This Row],[Customer ID]])&gt;1,"Repeat Customer","One-Time Customer")</f>
        <v>Repeat Customer</v>
      </c>
      <c r="H408" t="s">
        <v>2177</v>
      </c>
      <c r="I408" t="s">
        <v>49</v>
      </c>
      <c r="J408" t="s">
        <v>28</v>
      </c>
      <c r="K408" t="s">
        <v>29</v>
      </c>
      <c r="L408" t="s">
        <v>134</v>
      </c>
      <c r="M408" t="s">
        <v>59</v>
      </c>
      <c r="N408" t="s">
        <v>163</v>
      </c>
      <c r="O408">
        <v>0.36</v>
      </c>
      <c r="P408">
        <f>Table1[[#This Row],[Profit]]/Table1[[#This Row],[Sales]]</f>
        <v>1.6033295619848071</v>
      </c>
      <c r="Q408" t="s">
        <v>33</v>
      </c>
      <c r="R408" t="s">
        <v>136</v>
      </c>
      <c r="S408" t="s">
        <v>932</v>
      </c>
      <c r="T408" t="s">
        <v>2178</v>
      </c>
      <c r="U408">
        <v>29301</v>
      </c>
      <c r="V408">
        <v>42039</v>
      </c>
      <c r="W408" t="str">
        <f>TEXT(Table1[[#This Row],[Order Date]],"mmmm")</f>
        <v>February</v>
      </c>
      <c r="X408" t="str">
        <f>TEXT(Table1[[#This Row],[Order Date]],"yyyy")</f>
        <v>2015</v>
      </c>
      <c r="Y408">
        <v>42041</v>
      </c>
      <c r="Z408">
        <v>99.198000000000008</v>
      </c>
      <c r="AA408">
        <v>12</v>
      </c>
      <c r="AB408">
        <v>61.87</v>
      </c>
      <c r="AC408">
        <v>90145</v>
      </c>
      <c r="AD408" t="e">
        <f>IF(COUNTIF(#REF!,Orders!AC1270)&gt;0,"Returned","Not Returned")</f>
        <v>#REF!</v>
      </c>
      <c r="AE408" t="str">
        <f>TEXT(Table1[[#This Row],[Order Date]],"mmmm-yyy")</f>
        <v>February-2015</v>
      </c>
    </row>
    <row r="409" spans="1:31" ht="12.75" customHeight="1" x14ac:dyDescent="0.3">
      <c r="A409">
        <v>21530</v>
      </c>
      <c r="B409" t="s">
        <v>56</v>
      </c>
      <c r="C409">
        <v>0.01</v>
      </c>
      <c r="D409">
        <v>7.28</v>
      </c>
      <c r="E409">
        <v>11.15</v>
      </c>
      <c r="F409">
        <v>2286</v>
      </c>
      <c r="G409" t="str">
        <f>IF(COUNTIF(Table1[Customer ID],Table1[[#This Row],[Customer ID]])&gt;1,"Repeat Customer","One-Time Customer")</f>
        <v>Repeat Customer</v>
      </c>
      <c r="H409" t="s">
        <v>2177</v>
      </c>
      <c r="I409" t="s">
        <v>49</v>
      </c>
      <c r="J409" t="s">
        <v>28</v>
      </c>
      <c r="K409" t="s">
        <v>29</v>
      </c>
      <c r="L409" t="s">
        <v>93</v>
      </c>
      <c r="M409" t="s">
        <v>59</v>
      </c>
      <c r="N409" t="s">
        <v>854</v>
      </c>
      <c r="O409">
        <v>0.37</v>
      </c>
      <c r="P409">
        <f>Table1[[#This Row],[Profit]]/Table1[[#This Row],[Sales]]</f>
        <v>2.7829664484451717</v>
      </c>
      <c r="Q409" t="s">
        <v>33</v>
      </c>
      <c r="R409" t="s">
        <v>136</v>
      </c>
      <c r="S409" t="s">
        <v>932</v>
      </c>
      <c r="T409" t="s">
        <v>2178</v>
      </c>
      <c r="U409">
        <v>29301</v>
      </c>
      <c r="V409">
        <v>42039</v>
      </c>
      <c r="W409" t="str">
        <f>TEXT(Table1[[#This Row],[Order Date]],"mmmm")</f>
        <v>February</v>
      </c>
      <c r="X409" t="str">
        <f>TEXT(Table1[[#This Row],[Order Date]],"yyyy")</f>
        <v>2015</v>
      </c>
      <c r="Y409">
        <v>42040</v>
      </c>
      <c r="Z409">
        <v>136.03139999999999</v>
      </c>
      <c r="AA409">
        <v>6</v>
      </c>
      <c r="AB409">
        <v>48.88</v>
      </c>
      <c r="AC409">
        <v>90145</v>
      </c>
      <c r="AD409" t="e">
        <f>IF(COUNTIF(#REF!,Orders!AC1271)&gt;0,"Returned","Not Returned")</f>
        <v>#REF!</v>
      </c>
      <c r="AE409" t="str">
        <f>TEXT(Table1[[#This Row],[Order Date]],"mmmm-yyy")</f>
        <v>February-2015</v>
      </c>
    </row>
    <row r="410" spans="1:31" ht="12.75" customHeight="1" x14ac:dyDescent="0.3">
      <c r="A410">
        <v>21531</v>
      </c>
      <c r="B410" t="s">
        <v>56</v>
      </c>
      <c r="C410">
        <v>0.1</v>
      </c>
      <c r="D410">
        <v>6.68</v>
      </c>
      <c r="E410">
        <v>6.93</v>
      </c>
      <c r="F410">
        <v>2286</v>
      </c>
      <c r="G410" t="str">
        <f>IF(COUNTIF(Table1[Customer ID],Table1[[#This Row],[Customer ID]])&gt;1,"Repeat Customer","One-Time Customer")</f>
        <v>Repeat Customer</v>
      </c>
      <c r="H410" t="s">
        <v>2177</v>
      </c>
      <c r="I410" t="s">
        <v>49</v>
      </c>
      <c r="J410" t="s">
        <v>28</v>
      </c>
      <c r="K410" t="s">
        <v>29</v>
      </c>
      <c r="L410" t="s">
        <v>93</v>
      </c>
      <c r="M410" t="s">
        <v>59</v>
      </c>
      <c r="N410" t="s">
        <v>2135</v>
      </c>
      <c r="O410">
        <v>0.37</v>
      </c>
      <c r="P410">
        <f>Table1[[#This Row],[Profit]]/Table1[[#This Row],[Sales]]</f>
        <v>-4.6415584415584421</v>
      </c>
      <c r="Q410" t="s">
        <v>33</v>
      </c>
      <c r="R410" t="s">
        <v>136</v>
      </c>
      <c r="S410" t="s">
        <v>932</v>
      </c>
      <c r="T410" t="s">
        <v>2178</v>
      </c>
      <c r="U410">
        <v>29301</v>
      </c>
      <c r="V410">
        <v>42039</v>
      </c>
      <c r="W410" t="str">
        <f>TEXT(Table1[[#This Row],[Order Date]],"mmmm")</f>
        <v>February</v>
      </c>
      <c r="X410" t="str">
        <f>TEXT(Table1[[#This Row],[Order Date]],"yyyy")</f>
        <v>2015</v>
      </c>
      <c r="Y410">
        <v>42042</v>
      </c>
      <c r="Z410">
        <v>-100.072</v>
      </c>
      <c r="AA410">
        <v>3</v>
      </c>
      <c r="AB410">
        <v>21.56</v>
      </c>
      <c r="AC410">
        <v>90145</v>
      </c>
      <c r="AD410" t="e">
        <f>IF(COUNTIF(#REF!,Orders!AC1272)&gt;0,"Returned","Not Returned")</f>
        <v>#REF!</v>
      </c>
      <c r="AE410" t="str">
        <f>TEXT(Table1[[#This Row],[Order Date]],"mmmm-yyy")</f>
        <v>February-2015</v>
      </c>
    </row>
    <row r="411" spans="1:31" ht="12.75" customHeight="1" x14ac:dyDescent="0.3">
      <c r="A411">
        <v>19723</v>
      </c>
      <c r="B411" t="s">
        <v>56</v>
      </c>
      <c r="C411">
        <v>7.0000000000000007E-2</v>
      </c>
      <c r="D411">
        <v>80.98</v>
      </c>
      <c r="E411">
        <v>7.18</v>
      </c>
      <c r="F411">
        <v>2290</v>
      </c>
      <c r="G411" t="str">
        <f>IF(COUNTIF(Table1[Customer ID],Table1[[#This Row],[Customer ID]])&gt;1,"Repeat Customer","One-Time Customer")</f>
        <v>Repeat Customer</v>
      </c>
      <c r="H411" t="s">
        <v>2183</v>
      </c>
      <c r="I411" t="s">
        <v>49</v>
      </c>
      <c r="J411" t="s">
        <v>28</v>
      </c>
      <c r="K411" t="s">
        <v>77</v>
      </c>
      <c r="L411" t="s">
        <v>180</v>
      </c>
      <c r="M411" t="s">
        <v>59</v>
      </c>
      <c r="N411" t="s">
        <v>2186</v>
      </c>
      <c r="O411">
        <v>0.48</v>
      </c>
      <c r="P411">
        <f>Table1[[#This Row],[Profit]]/Table1[[#This Row],[Sales]]</f>
        <v>0.69</v>
      </c>
      <c r="Q411" t="s">
        <v>33</v>
      </c>
      <c r="R411" t="s">
        <v>61</v>
      </c>
      <c r="S411" t="s">
        <v>62</v>
      </c>
      <c r="T411" t="s">
        <v>2184</v>
      </c>
      <c r="U411">
        <v>55433</v>
      </c>
      <c r="V411">
        <v>42039</v>
      </c>
      <c r="W411" t="str">
        <f>TEXT(Table1[[#This Row],[Order Date]],"mmmm")</f>
        <v>February</v>
      </c>
      <c r="X411" t="str">
        <f>TEXT(Table1[[#This Row],[Order Date]],"yyyy")</f>
        <v>2015</v>
      </c>
      <c r="Y411">
        <v>42041</v>
      </c>
      <c r="Z411">
        <v>779.47230000000002</v>
      </c>
      <c r="AA411">
        <v>15</v>
      </c>
      <c r="AB411">
        <v>1129.67</v>
      </c>
      <c r="AC411">
        <v>88164</v>
      </c>
      <c r="AD411" t="e">
        <f>IF(COUNTIF(#REF!,Orders!AC1280)&gt;0,"Returned","Not Returned")</f>
        <v>#REF!</v>
      </c>
      <c r="AE411" t="str">
        <f>TEXT(Table1[[#This Row],[Order Date]],"mmmm-yyy")</f>
        <v>February-2015</v>
      </c>
    </row>
    <row r="412" spans="1:31" ht="12.75" customHeight="1" x14ac:dyDescent="0.3">
      <c r="A412">
        <v>26054</v>
      </c>
      <c r="B412" t="s">
        <v>37</v>
      </c>
      <c r="C412">
        <v>0.01</v>
      </c>
      <c r="D412">
        <v>7.64</v>
      </c>
      <c r="E412">
        <v>1.39</v>
      </c>
      <c r="F412">
        <v>2947</v>
      </c>
      <c r="G412" t="str">
        <f>IF(COUNTIF(Table1[Customer ID],Table1[[#This Row],[Customer ID]])&gt;1,"Repeat Customer","One-Time Customer")</f>
        <v>One-Time Customer</v>
      </c>
      <c r="H412" t="s">
        <v>2678</v>
      </c>
      <c r="I412" t="s">
        <v>49</v>
      </c>
      <c r="J412" t="s">
        <v>114</v>
      </c>
      <c r="K412" t="s">
        <v>29</v>
      </c>
      <c r="L412" t="s">
        <v>69</v>
      </c>
      <c r="M412" t="s">
        <v>59</v>
      </c>
      <c r="N412" t="s">
        <v>2438</v>
      </c>
      <c r="O412">
        <v>0.36</v>
      </c>
      <c r="P412">
        <f>Table1[[#This Row],[Profit]]/Table1[[#This Row],[Sales]]</f>
        <v>0.69</v>
      </c>
      <c r="Q412" t="s">
        <v>33</v>
      </c>
      <c r="R412" t="s">
        <v>53</v>
      </c>
      <c r="S412" t="s">
        <v>71</v>
      </c>
      <c r="T412" t="s">
        <v>2679</v>
      </c>
      <c r="U412">
        <v>14043</v>
      </c>
      <c r="V412">
        <v>42039</v>
      </c>
      <c r="W412" t="str">
        <f>TEXT(Table1[[#This Row],[Order Date]],"mmmm")</f>
        <v>February</v>
      </c>
      <c r="X412" t="str">
        <f>TEXT(Table1[[#This Row],[Order Date]],"yyyy")</f>
        <v>2015</v>
      </c>
      <c r="Y412">
        <v>42042</v>
      </c>
      <c r="Z412">
        <v>112.1181</v>
      </c>
      <c r="AA412">
        <v>20</v>
      </c>
      <c r="AB412">
        <v>162.49</v>
      </c>
      <c r="AC412">
        <v>87511</v>
      </c>
      <c r="AD412" t="e">
        <f>IF(COUNTIF(#REF!,Orders!AC1670)&gt;0,"Returned","Not Returned")</f>
        <v>#REF!</v>
      </c>
      <c r="AE412" t="str">
        <f>TEXT(Table1[[#This Row],[Order Date]],"mmmm-yyy")</f>
        <v>February-2015</v>
      </c>
    </row>
    <row r="413" spans="1:31" ht="12.75" customHeight="1" x14ac:dyDescent="0.3">
      <c r="A413">
        <v>20049</v>
      </c>
      <c r="B413" t="s">
        <v>56</v>
      </c>
      <c r="C413">
        <v>7.0000000000000007E-2</v>
      </c>
      <c r="D413">
        <v>14.48</v>
      </c>
      <c r="E413">
        <v>6.46</v>
      </c>
      <c r="F413">
        <v>3042</v>
      </c>
      <c r="G413" t="str">
        <f>IF(COUNTIF(Table1[Customer ID],Table1[[#This Row],[Customer ID]])&gt;1,"Repeat Customer","One-Time Customer")</f>
        <v>One-Time Customer</v>
      </c>
      <c r="H413" t="s">
        <v>2748</v>
      </c>
      <c r="I413" t="s">
        <v>49</v>
      </c>
      <c r="J413" t="s">
        <v>58</v>
      </c>
      <c r="K413" t="s">
        <v>29</v>
      </c>
      <c r="L413" t="s">
        <v>109</v>
      </c>
      <c r="M413" t="s">
        <v>59</v>
      </c>
      <c r="N413" t="s">
        <v>2749</v>
      </c>
      <c r="O413">
        <v>0.38</v>
      </c>
      <c r="P413">
        <f>Table1[[#This Row],[Profit]]/Table1[[#This Row],[Sales]]</f>
        <v>0.39610109146092337</v>
      </c>
      <c r="Q413" t="s">
        <v>33</v>
      </c>
      <c r="R413" t="s">
        <v>61</v>
      </c>
      <c r="S413" t="s">
        <v>183</v>
      </c>
      <c r="T413" t="s">
        <v>2750</v>
      </c>
      <c r="U413">
        <v>67501</v>
      </c>
      <c r="V413">
        <v>42039</v>
      </c>
      <c r="W413" t="str">
        <f>TEXT(Table1[[#This Row],[Order Date]],"mmmm")</f>
        <v>February</v>
      </c>
      <c r="X413" t="str">
        <f>TEXT(Table1[[#This Row],[Order Date]],"yyyy")</f>
        <v>2015</v>
      </c>
      <c r="Y413">
        <v>42040</v>
      </c>
      <c r="Z413">
        <v>67.864000000000004</v>
      </c>
      <c r="AA413">
        <v>12</v>
      </c>
      <c r="AB413">
        <v>171.33</v>
      </c>
      <c r="AC413">
        <v>86101</v>
      </c>
      <c r="AD413" t="e">
        <f>IF(COUNTIF(#REF!,Orders!AC1728)&gt;0,"Returned","Not Returned")</f>
        <v>#REF!</v>
      </c>
      <c r="AE413" t="str">
        <f>TEXT(Table1[[#This Row],[Order Date]],"mmmm-yyy")</f>
        <v>February-2015</v>
      </c>
    </row>
    <row r="414" spans="1:31" ht="12.75" customHeight="1" x14ac:dyDescent="0.3">
      <c r="A414">
        <v>19618</v>
      </c>
      <c r="B414" t="s">
        <v>47</v>
      </c>
      <c r="C414">
        <v>0.01</v>
      </c>
      <c r="D414">
        <v>3502.14</v>
      </c>
      <c r="E414">
        <v>8.73</v>
      </c>
      <c r="F414">
        <v>3151</v>
      </c>
      <c r="G414" t="str">
        <f>IF(COUNTIF(Table1[Customer ID],Table1[[#This Row],[Customer ID]])&gt;1,"Repeat Customer","One-Time Customer")</f>
        <v>Repeat Customer</v>
      </c>
      <c r="H414" t="s">
        <v>2844</v>
      </c>
      <c r="I414" t="s">
        <v>39</v>
      </c>
      <c r="J414" t="s">
        <v>28</v>
      </c>
      <c r="K414" t="s">
        <v>77</v>
      </c>
      <c r="L414" t="s">
        <v>85</v>
      </c>
      <c r="M414" t="s">
        <v>121</v>
      </c>
      <c r="N414" t="s">
        <v>122</v>
      </c>
      <c r="O414">
        <v>0.56999999999999995</v>
      </c>
      <c r="P414">
        <f>Table1[[#This Row],[Profit]]/Table1[[#This Row],[Sales]]</f>
        <v>-1.1639572881297851</v>
      </c>
      <c r="Q414" t="s">
        <v>33</v>
      </c>
      <c r="R414" t="s">
        <v>34</v>
      </c>
      <c r="S414" t="s">
        <v>45</v>
      </c>
      <c r="T414" t="s">
        <v>2846</v>
      </c>
      <c r="U414">
        <v>92277</v>
      </c>
      <c r="V414">
        <v>42039</v>
      </c>
      <c r="W414" t="str">
        <f>TEXT(Table1[[#This Row],[Order Date]],"mmmm")</f>
        <v>February</v>
      </c>
      <c r="X414" t="str">
        <f>TEXT(Table1[[#This Row],[Order Date]],"yyyy")</f>
        <v>2015</v>
      </c>
      <c r="Y414">
        <v>42040</v>
      </c>
      <c r="Z414">
        <v>-4075.9339920000002</v>
      </c>
      <c r="AA414">
        <v>1</v>
      </c>
      <c r="AB414">
        <v>3501.79</v>
      </c>
      <c r="AC414">
        <v>88544</v>
      </c>
      <c r="AD414" t="e">
        <f>IF(COUNTIF(#REF!,Orders!AC1802)&gt;0,"Returned","Not Returned")</f>
        <v>#REF!</v>
      </c>
      <c r="AE414" t="str">
        <f>TEXT(Table1[[#This Row],[Order Date]],"mmmm-yyy")</f>
        <v>February-2015</v>
      </c>
    </row>
    <row r="415" spans="1:31" ht="12.75" customHeight="1" x14ac:dyDescent="0.3">
      <c r="A415">
        <v>19619</v>
      </c>
      <c r="B415" t="s">
        <v>47</v>
      </c>
      <c r="C415">
        <v>0.06</v>
      </c>
      <c r="D415">
        <v>15.73</v>
      </c>
      <c r="E415">
        <v>7.42</v>
      </c>
      <c r="F415">
        <v>3151</v>
      </c>
      <c r="G415" t="str">
        <f>IF(COUNTIF(Table1[Customer ID],Table1[[#This Row],[Customer ID]])&gt;1,"Repeat Customer","One-Time Customer")</f>
        <v>Repeat Customer</v>
      </c>
      <c r="H415" t="s">
        <v>2844</v>
      </c>
      <c r="I415" t="s">
        <v>49</v>
      </c>
      <c r="J415" t="s">
        <v>28</v>
      </c>
      <c r="K415" t="s">
        <v>29</v>
      </c>
      <c r="L415" t="s">
        <v>174</v>
      </c>
      <c r="M415" t="s">
        <v>51</v>
      </c>
      <c r="N415" t="s">
        <v>2157</v>
      </c>
      <c r="O415">
        <v>0.56000000000000005</v>
      </c>
      <c r="P415">
        <f>Table1[[#This Row],[Profit]]/Table1[[#This Row],[Sales]]</f>
        <v>-0.2943972081218274</v>
      </c>
      <c r="Q415" t="s">
        <v>33</v>
      </c>
      <c r="R415" t="s">
        <v>34</v>
      </c>
      <c r="S415" t="s">
        <v>45</v>
      </c>
      <c r="T415" t="s">
        <v>2846</v>
      </c>
      <c r="U415">
        <v>92277</v>
      </c>
      <c r="V415">
        <v>42039</v>
      </c>
      <c r="W415" t="str">
        <f>TEXT(Table1[[#This Row],[Order Date]],"mmmm")</f>
        <v>February</v>
      </c>
      <c r="X415" t="str">
        <f>TEXT(Table1[[#This Row],[Order Date]],"yyyy")</f>
        <v>2015</v>
      </c>
      <c r="Y415">
        <v>42040</v>
      </c>
      <c r="Z415">
        <v>-18.558799999999998</v>
      </c>
      <c r="AA415">
        <v>4</v>
      </c>
      <c r="AB415">
        <v>63.04</v>
      </c>
      <c r="AC415">
        <v>88544</v>
      </c>
      <c r="AD415" t="e">
        <f>IF(COUNTIF(#REF!,Orders!AC1803)&gt;0,"Returned","Not Returned")</f>
        <v>#REF!</v>
      </c>
      <c r="AE415" t="str">
        <f>TEXT(Table1[[#This Row],[Order Date]],"mmmm-yyy")</f>
        <v>February-2015</v>
      </c>
    </row>
    <row r="416" spans="1:31" ht="12.75" customHeight="1" x14ac:dyDescent="0.3">
      <c r="A416">
        <v>23248</v>
      </c>
      <c r="B416" t="s">
        <v>47</v>
      </c>
      <c r="C416">
        <v>0.1</v>
      </c>
      <c r="D416">
        <v>10.89</v>
      </c>
      <c r="E416">
        <v>4.5</v>
      </c>
      <c r="F416">
        <v>3351</v>
      </c>
      <c r="G416" t="str">
        <f>IF(COUNTIF(Table1[Customer ID],Table1[[#This Row],[Customer ID]])&gt;1,"Repeat Customer","One-Time Customer")</f>
        <v>Repeat Customer</v>
      </c>
      <c r="H416" t="s">
        <v>2982</v>
      </c>
      <c r="I416" t="s">
        <v>49</v>
      </c>
      <c r="J416" t="s">
        <v>58</v>
      </c>
      <c r="K416" t="s">
        <v>29</v>
      </c>
      <c r="L416" t="s">
        <v>257</v>
      </c>
      <c r="M416" t="s">
        <v>59</v>
      </c>
      <c r="N416" t="s">
        <v>258</v>
      </c>
      <c r="O416">
        <v>0.59</v>
      </c>
      <c r="P416">
        <f>Table1[[#This Row],[Profit]]/Table1[[#This Row],[Sales]]</f>
        <v>-0.10799865681665546</v>
      </c>
      <c r="Q416" t="s">
        <v>33</v>
      </c>
      <c r="R416" t="s">
        <v>34</v>
      </c>
      <c r="S416" t="s">
        <v>35</v>
      </c>
      <c r="T416" t="s">
        <v>2983</v>
      </c>
      <c r="U416">
        <v>99301</v>
      </c>
      <c r="V416">
        <v>42039</v>
      </c>
      <c r="W416" t="str">
        <f>TEXT(Table1[[#This Row],[Order Date]],"mmmm")</f>
        <v>February</v>
      </c>
      <c r="X416" t="str">
        <f>TEXT(Table1[[#This Row],[Order Date]],"yyyy")</f>
        <v>2015</v>
      </c>
      <c r="Y416">
        <v>42041</v>
      </c>
      <c r="Z416">
        <v>-19.2972</v>
      </c>
      <c r="AA416">
        <v>17</v>
      </c>
      <c r="AB416">
        <v>178.68</v>
      </c>
      <c r="AC416">
        <v>91297</v>
      </c>
      <c r="AD416" t="e">
        <f>IF(COUNTIF(#REF!,Orders!AC1909)&gt;0,"Returned","Not Returned")</f>
        <v>#REF!</v>
      </c>
      <c r="AE416" t="str">
        <f>TEXT(Table1[[#This Row],[Order Date]],"mmmm-yyy")</f>
        <v>February-2015</v>
      </c>
    </row>
    <row r="417" spans="1:31" ht="12.75" customHeight="1" x14ac:dyDescent="0.3">
      <c r="A417">
        <v>23058</v>
      </c>
      <c r="B417" t="s">
        <v>47</v>
      </c>
      <c r="C417">
        <v>0.06</v>
      </c>
      <c r="D417">
        <v>279.81</v>
      </c>
      <c r="E417">
        <v>23.19</v>
      </c>
      <c r="F417">
        <v>234</v>
      </c>
      <c r="G417" t="str">
        <f>IF(COUNTIF(Table1[Customer ID],Table1[[#This Row],[Customer ID]])&gt;1,"Repeat Customer","One-Time Customer")</f>
        <v>Repeat Customer</v>
      </c>
      <c r="H417" t="s">
        <v>328</v>
      </c>
      <c r="I417" t="s">
        <v>39</v>
      </c>
      <c r="J417" t="s">
        <v>58</v>
      </c>
      <c r="K417" t="s">
        <v>29</v>
      </c>
      <c r="L417" t="s">
        <v>257</v>
      </c>
      <c r="M417" t="s">
        <v>43</v>
      </c>
      <c r="N417" t="s">
        <v>329</v>
      </c>
      <c r="O417">
        <v>0.59</v>
      </c>
      <c r="P417">
        <f>Table1[[#This Row],[Profit]]/Table1[[#This Row],[Sales]]</f>
        <v>0.69</v>
      </c>
      <c r="Q417" t="s">
        <v>33</v>
      </c>
      <c r="R417" t="s">
        <v>61</v>
      </c>
      <c r="S417" t="s">
        <v>330</v>
      </c>
      <c r="T417" t="s">
        <v>331</v>
      </c>
      <c r="U417">
        <v>50208</v>
      </c>
      <c r="V417">
        <v>42040</v>
      </c>
      <c r="W417" t="str">
        <f>TEXT(Table1[[#This Row],[Order Date]],"mmmm")</f>
        <v>February</v>
      </c>
      <c r="X417" t="str">
        <f>TEXT(Table1[[#This Row],[Order Date]],"yyyy")</f>
        <v>2015</v>
      </c>
      <c r="Y417">
        <v>42041</v>
      </c>
      <c r="Z417">
        <v>1103.9723999999999</v>
      </c>
      <c r="AA417">
        <v>6</v>
      </c>
      <c r="AB417">
        <v>1599.96</v>
      </c>
      <c r="AC417">
        <v>90236</v>
      </c>
      <c r="AD417" t="e">
        <f>IF(COUNTIF(#REF!,Orders!AC130)&gt;0,"Returned","Not Returned")</f>
        <v>#REF!</v>
      </c>
      <c r="AE417" t="str">
        <f>TEXT(Table1[[#This Row],[Order Date]],"mmmm-yyy")</f>
        <v>February-2015</v>
      </c>
    </row>
    <row r="418" spans="1:31" ht="12.75" customHeight="1" x14ac:dyDescent="0.3">
      <c r="A418">
        <v>19423</v>
      </c>
      <c r="B418" t="s">
        <v>106</v>
      </c>
      <c r="C418">
        <v>7.0000000000000007E-2</v>
      </c>
      <c r="D418">
        <v>2.88</v>
      </c>
      <c r="E418">
        <v>1.01</v>
      </c>
      <c r="F418">
        <v>672</v>
      </c>
      <c r="G418" t="str">
        <f>IF(COUNTIF(Table1[Customer ID],Table1[[#This Row],[Customer ID]])&gt;1,"Repeat Customer","One-Time Customer")</f>
        <v>Repeat Customer</v>
      </c>
      <c r="H418" t="s">
        <v>793</v>
      </c>
      <c r="I418" t="s">
        <v>49</v>
      </c>
      <c r="J418" t="s">
        <v>58</v>
      </c>
      <c r="K418" t="s">
        <v>29</v>
      </c>
      <c r="L418" t="s">
        <v>30</v>
      </c>
      <c r="M418" t="s">
        <v>31</v>
      </c>
      <c r="N418" t="s">
        <v>794</v>
      </c>
      <c r="O418">
        <v>0.55000000000000004</v>
      </c>
      <c r="P418">
        <f>Table1[[#This Row],[Profit]]/Table1[[#This Row],[Sales]]</f>
        <v>0.27423505862167574</v>
      </c>
      <c r="Q418" t="s">
        <v>33</v>
      </c>
      <c r="R418" t="s">
        <v>61</v>
      </c>
      <c r="S418" t="s">
        <v>330</v>
      </c>
      <c r="T418" t="s">
        <v>331</v>
      </c>
      <c r="U418">
        <v>50208</v>
      </c>
      <c r="V418">
        <v>42040</v>
      </c>
      <c r="W418" t="str">
        <f>TEXT(Table1[[#This Row],[Order Date]],"mmmm")</f>
        <v>February</v>
      </c>
      <c r="X418" t="str">
        <f>TEXT(Table1[[#This Row],[Order Date]],"yyyy")</f>
        <v>2015</v>
      </c>
      <c r="Y418">
        <v>42044</v>
      </c>
      <c r="Z418">
        <v>9.59</v>
      </c>
      <c r="AA418">
        <v>12</v>
      </c>
      <c r="AB418">
        <v>34.97</v>
      </c>
      <c r="AC418">
        <v>88173</v>
      </c>
      <c r="AD418" t="e">
        <f>IF(COUNTIF(#REF!,Orders!AC371)&gt;0,"Returned","Not Returned")</f>
        <v>#REF!</v>
      </c>
      <c r="AE418" t="str">
        <f>TEXT(Table1[[#This Row],[Order Date]],"mmmm-yyy")</f>
        <v>February-2015</v>
      </c>
    </row>
    <row r="419" spans="1:31" ht="12.75" customHeight="1" x14ac:dyDescent="0.3">
      <c r="A419">
        <v>19424</v>
      </c>
      <c r="B419" t="s">
        <v>106</v>
      </c>
      <c r="C419">
        <v>0.1</v>
      </c>
      <c r="D419">
        <v>195.99</v>
      </c>
      <c r="E419">
        <v>3.99</v>
      </c>
      <c r="F419">
        <v>672</v>
      </c>
      <c r="G419" t="str">
        <f>IF(COUNTIF(Table1[Customer ID],Table1[[#This Row],[Customer ID]])&gt;1,"Repeat Customer","One-Time Customer")</f>
        <v>Repeat Customer</v>
      </c>
      <c r="H419" t="s">
        <v>793</v>
      </c>
      <c r="I419" t="s">
        <v>49</v>
      </c>
      <c r="J419" t="s">
        <v>58</v>
      </c>
      <c r="K419" t="s">
        <v>77</v>
      </c>
      <c r="L419" t="s">
        <v>78</v>
      </c>
      <c r="M419" t="s">
        <v>59</v>
      </c>
      <c r="N419" t="s">
        <v>795</v>
      </c>
      <c r="O419">
        <v>0.57999999999999996</v>
      </c>
      <c r="P419">
        <f>Table1[[#This Row],[Profit]]/Table1[[#This Row],[Sales]]</f>
        <v>-2.1220747264132616</v>
      </c>
      <c r="Q419" t="s">
        <v>33</v>
      </c>
      <c r="R419" t="s">
        <v>61</v>
      </c>
      <c r="S419" t="s">
        <v>330</v>
      </c>
      <c r="T419" t="s">
        <v>331</v>
      </c>
      <c r="U419">
        <v>50208</v>
      </c>
      <c r="V419">
        <v>42040</v>
      </c>
      <c r="W419" t="str">
        <f>TEXT(Table1[[#This Row],[Order Date]],"mmmm")</f>
        <v>February</v>
      </c>
      <c r="X419" t="str">
        <f>TEXT(Table1[[#This Row],[Order Date]],"yyyy")</f>
        <v>2015</v>
      </c>
      <c r="Y419">
        <v>42047</v>
      </c>
      <c r="Z419">
        <v>-655.42399999999998</v>
      </c>
      <c r="AA419">
        <v>2</v>
      </c>
      <c r="AB419">
        <v>308.86</v>
      </c>
      <c r="AC419">
        <v>88173</v>
      </c>
      <c r="AD419" t="e">
        <f>IF(COUNTIF(#REF!,Orders!AC372)&gt;0,"Returned","Not Returned")</f>
        <v>#REF!</v>
      </c>
      <c r="AE419" t="str">
        <f>TEXT(Table1[[#This Row],[Order Date]],"mmmm-yyy")</f>
        <v>February-2015</v>
      </c>
    </row>
    <row r="420" spans="1:31" ht="12.75" customHeight="1" x14ac:dyDescent="0.3">
      <c r="A420">
        <v>22646</v>
      </c>
      <c r="B420" t="s">
        <v>56</v>
      </c>
      <c r="C420">
        <v>0</v>
      </c>
      <c r="D420">
        <v>37.76</v>
      </c>
      <c r="E420">
        <v>12.9</v>
      </c>
      <c r="F420">
        <v>980</v>
      </c>
      <c r="G420" t="str">
        <f>IF(COUNTIF(Table1[Customer ID],Table1[[#This Row],[Customer ID]])&gt;1,"Repeat Customer","One-Time Customer")</f>
        <v>One-Time Customer</v>
      </c>
      <c r="H420" t="s">
        <v>1086</v>
      </c>
      <c r="I420" t="s">
        <v>49</v>
      </c>
      <c r="J420" t="s">
        <v>28</v>
      </c>
      <c r="K420" t="s">
        <v>29</v>
      </c>
      <c r="L420" t="s">
        <v>141</v>
      </c>
      <c r="M420" t="s">
        <v>59</v>
      </c>
      <c r="N420" t="s">
        <v>1087</v>
      </c>
      <c r="O420">
        <v>0.56999999999999995</v>
      </c>
      <c r="P420">
        <f>Table1[[#This Row],[Profit]]/Table1[[#This Row],[Sales]]</f>
        <v>0.19666135792120704</v>
      </c>
      <c r="Q420" t="s">
        <v>33</v>
      </c>
      <c r="R420" t="s">
        <v>53</v>
      </c>
      <c r="S420" t="s">
        <v>149</v>
      </c>
      <c r="T420" t="s">
        <v>778</v>
      </c>
      <c r="U420">
        <v>5403</v>
      </c>
      <c r="V420">
        <v>42040</v>
      </c>
      <c r="W420" t="str">
        <f>TEXT(Table1[[#This Row],[Order Date]],"mmmm")</f>
        <v>February</v>
      </c>
      <c r="X420" t="str">
        <f>TEXT(Table1[[#This Row],[Order Date]],"yyyy")</f>
        <v>2015</v>
      </c>
      <c r="Y420">
        <v>42041</v>
      </c>
      <c r="Z420">
        <v>93.846800000000002</v>
      </c>
      <c r="AA420">
        <v>12</v>
      </c>
      <c r="AB420">
        <v>477.2</v>
      </c>
      <c r="AC420">
        <v>87258</v>
      </c>
      <c r="AD420" t="e">
        <f>IF(COUNTIF(#REF!,Orders!AC550)&gt;0,"Returned","Not Returned")</f>
        <v>#REF!</v>
      </c>
      <c r="AE420" t="str">
        <f>TEXT(Table1[[#This Row],[Order Date]],"mmmm-yyy")</f>
        <v>February-2015</v>
      </c>
    </row>
    <row r="421" spans="1:31" ht="12.75" customHeight="1" x14ac:dyDescent="0.3">
      <c r="A421">
        <v>21579</v>
      </c>
      <c r="B421" t="s">
        <v>37</v>
      </c>
      <c r="C421">
        <v>0.06</v>
      </c>
      <c r="D421">
        <v>64.650000000000006</v>
      </c>
      <c r="E421">
        <v>35</v>
      </c>
      <c r="F421">
        <v>1117</v>
      </c>
      <c r="G421" t="str">
        <f>IF(COUNTIF(Table1[Customer ID],Table1[[#This Row],[Customer ID]])&gt;1,"Repeat Customer","One-Time Customer")</f>
        <v>One-Time Customer</v>
      </c>
      <c r="H421" t="s">
        <v>1220</v>
      </c>
      <c r="I421" t="s">
        <v>49</v>
      </c>
      <c r="J421" t="s">
        <v>40</v>
      </c>
      <c r="K421" t="s">
        <v>29</v>
      </c>
      <c r="L421" t="s">
        <v>141</v>
      </c>
      <c r="M421" t="s">
        <v>236</v>
      </c>
      <c r="N421" t="s">
        <v>928</v>
      </c>
      <c r="O421">
        <v>0.8</v>
      </c>
      <c r="P421">
        <f>Table1[[#This Row],[Profit]]/Table1[[#This Row],[Sales]]</f>
        <v>-0.50175504322766573</v>
      </c>
      <c r="Q421" t="s">
        <v>33</v>
      </c>
      <c r="R421" t="s">
        <v>34</v>
      </c>
      <c r="S421" t="s">
        <v>378</v>
      </c>
      <c r="T421" t="s">
        <v>1221</v>
      </c>
      <c r="U421">
        <v>85705</v>
      </c>
      <c r="V421">
        <v>42040</v>
      </c>
      <c r="W421" t="str">
        <f>TEXT(Table1[[#This Row],[Order Date]],"mmmm")</f>
        <v>February</v>
      </c>
      <c r="X421" t="str">
        <f>TEXT(Table1[[#This Row],[Order Date]],"yyyy")</f>
        <v>2015</v>
      </c>
      <c r="Y421">
        <v>42041</v>
      </c>
      <c r="Z421">
        <v>-139.28720000000001</v>
      </c>
      <c r="AA421">
        <v>4</v>
      </c>
      <c r="AB421">
        <v>277.60000000000002</v>
      </c>
      <c r="AC421">
        <v>86768</v>
      </c>
      <c r="AD421" t="e">
        <f>IF(COUNTIF(#REF!,Orders!AC627)&gt;0,"Returned","Not Returned")</f>
        <v>#REF!</v>
      </c>
      <c r="AE421" t="str">
        <f>TEXT(Table1[[#This Row],[Order Date]],"mmmm-yyy")</f>
        <v>February-2015</v>
      </c>
    </row>
    <row r="422" spans="1:31" ht="12.75" customHeight="1" x14ac:dyDescent="0.3">
      <c r="A422">
        <v>22407</v>
      </c>
      <c r="B422" t="s">
        <v>106</v>
      </c>
      <c r="C422">
        <v>0.09</v>
      </c>
      <c r="D422">
        <v>125.99</v>
      </c>
      <c r="E422">
        <v>2.5</v>
      </c>
      <c r="F422">
        <v>1427</v>
      </c>
      <c r="G422" t="str">
        <f>IF(COUNTIF(Table1[Customer ID],Table1[[#This Row],[Customer ID]])&gt;1,"Repeat Customer","One-Time Customer")</f>
        <v>One-Time Customer</v>
      </c>
      <c r="H422" t="s">
        <v>1484</v>
      </c>
      <c r="I422" t="s">
        <v>49</v>
      </c>
      <c r="J422" t="s">
        <v>40</v>
      </c>
      <c r="K422" t="s">
        <v>77</v>
      </c>
      <c r="L422" t="s">
        <v>78</v>
      </c>
      <c r="M422" t="s">
        <v>59</v>
      </c>
      <c r="N422" t="s">
        <v>1148</v>
      </c>
      <c r="O422">
        <v>0.6</v>
      </c>
      <c r="P422">
        <f>Table1[[#This Row],[Profit]]/Table1[[#This Row],[Sales]]</f>
        <v>0.69</v>
      </c>
      <c r="Q422" t="s">
        <v>33</v>
      </c>
      <c r="R422" t="s">
        <v>61</v>
      </c>
      <c r="S422" t="s">
        <v>300</v>
      </c>
      <c r="T422" t="s">
        <v>1485</v>
      </c>
      <c r="U422">
        <v>48708</v>
      </c>
      <c r="V422">
        <v>42040</v>
      </c>
      <c r="W422" t="str">
        <f>TEXT(Table1[[#This Row],[Order Date]],"mmmm")</f>
        <v>February</v>
      </c>
      <c r="X422" t="str">
        <f>TEXT(Table1[[#This Row],[Order Date]],"yyyy")</f>
        <v>2015</v>
      </c>
      <c r="Y422">
        <v>42044</v>
      </c>
      <c r="Z422">
        <v>1258.7876999999999</v>
      </c>
      <c r="AA422">
        <v>18</v>
      </c>
      <c r="AB422">
        <v>1824.33</v>
      </c>
      <c r="AC422">
        <v>90905</v>
      </c>
      <c r="AD422" t="e">
        <f>IF(COUNTIF(#REF!,Orders!AC811)&gt;0,"Returned","Not Returned")</f>
        <v>#REF!</v>
      </c>
      <c r="AE422" t="str">
        <f>TEXT(Table1[[#This Row],[Order Date]],"mmmm-yyy")</f>
        <v>February-2015</v>
      </c>
    </row>
    <row r="423" spans="1:31" ht="12.75" customHeight="1" x14ac:dyDescent="0.3">
      <c r="A423">
        <v>22843</v>
      </c>
      <c r="B423" t="s">
        <v>106</v>
      </c>
      <c r="C423">
        <v>0.01</v>
      </c>
      <c r="D423">
        <v>10.48</v>
      </c>
      <c r="E423">
        <v>2.89</v>
      </c>
      <c r="F423">
        <v>1816</v>
      </c>
      <c r="G423" t="str">
        <f>IF(COUNTIF(Table1[Customer ID],Table1[[#This Row],[Customer ID]])&gt;1,"Repeat Customer","One-Time Customer")</f>
        <v>One-Time Customer</v>
      </c>
      <c r="H423" t="s">
        <v>1807</v>
      </c>
      <c r="I423" t="s">
        <v>49</v>
      </c>
      <c r="J423" t="s">
        <v>114</v>
      </c>
      <c r="K423" t="s">
        <v>29</v>
      </c>
      <c r="L423" t="s">
        <v>30</v>
      </c>
      <c r="M423" t="s">
        <v>51</v>
      </c>
      <c r="N423" t="s">
        <v>1808</v>
      </c>
      <c r="O423">
        <v>0.6</v>
      </c>
      <c r="P423">
        <f>Table1[[#This Row],[Profit]]/Table1[[#This Row],[Sales]]</f>
        <v>0.2992469611621702</v>
      </c>
      <c r="Q423" t="s">
        <v>33</v>
      </c>
      <c r="R423" t="s">
        <v>61</v>
      </c>
      <c r="S423" t="s">
        <v>300</v>
      </c>
      <c r="T423" t="s">
        <v>155</v>
      </c>
      <c r="U423">
        <v>48187</v>
      </c>
      <c r="V423">
        <v>42040</v>
      </c>
      <c r="W423" t="str">
        <f>TEXT(Table1[[#This Row],[Order Date]],"mmmm")</f>
        <v>February</v>
      </c>
      <c r="X423" t="str">
        <f>TEXT(Table1[[#This Row],[Order Date]],"yyyy")</f>
        <v>2015</v>
      </c>
      <c r="Y423">
        <v>42042</v>
      </c>
      <c r="Z423">
        <v>60.561599999999999</v>
      </c>
      <c r="AA423">
        <v>19</v>
      </c>
      <c r="AB423">
        <v>202.38</v>
      </c>
      <c r="AC423">
        <v>85990</v>
      </c>
      <c r="AD423" t="e">
        <f>IF(COUNTIF(#REF!,Orders!AC1014)&gt;0,"Returned","Not Returned")</f>
        <v>#REF!</v>
      </c>
      <c r="AE423" t="str">
        <f>TEXT(Table1[[#This Row],[Order Date]],"mmmm-yyy")</f>
        <v>February-2015</v>
      </c>
    </row>
    <row r="424" spans="1:31" ht="12.75" customHeight="1" x14ac:dyDescent="0.3">
      <c r="A424">
        <v>4843</v>
      </c>
      <c r="B424" t="s">
        <v>106</v>
      </c>
      <c r="C424">
        <v>0.01</v>
      </c>
      <c r="D424">
        <v>10.48</v>
      </c>
      <c r="E424">
        <v>2.89</v>
      </c>
      <c r="F424">
        <v>1821</v>
      </c>
      <c r="G424" t="str">
        <f>IF(COUNTIF(Table1[Customer ID],Table1[[#This Row],[Customer ID]])&gt;1,"Repeat Customer","One-Time Customer")</f>
        <v>Repeat Customer</v>
      </c>
      <c r="H424" t="s">
        <v>1812</v>
      </c>
      <c r="I424" t="s">
        <v>49</v>
      </c>
      <c r="J424" t="s">
        <v>114</v>
      </c>
      <c r="K424" t="s">
        <v>29</v>
      </c>
      <c r="L424" t="s">
        <v>30</v>
      </c>
      <c r="M424" t="s">
        <v>51</v>
      </c>
      <c r="N424" t="s">
        <v>1808</v>
      </c>
      <c r="O424">
        <v>0.6</v>
      </c>
      <c r="P424">
        <f>Table1[[#This Row],[Profit]]/Table1[[#This Row],[Sales]]</f>
        <v>5.0549097602253221E-2</v>
      </c>
      <c r="Q424" t="s">
        <v>33</v>
      </c>
      <c r="R424" t="s">
        <v>53</v>
      </c>
      <c r="S424" t="s">
        <v>71</v>
      </c>
      <c r="T424" t="s">
        <v>90</v>
      </c>
      <c r="U424">
        <v>10177</v>
      </c>
      <c r="V424">
        <v>42040</v>
      </c>
      <c r="W424" t="str">
        <f>TEXT(Table1[[#This Row],[Order Date]],"mmmm")</f>
        <v>February</v>
      </c>
      <c r="X424" t="str">
        <f>TEXT(Table1[[#This Row],[Order Date]],"yyyy")</f>
        <v>2015</v>
      </c>
      <c r="Y424">
        <v>42042</v>
      </c>
      <c r="Z424">
        <v>40.92</v>
      </c>
      <c r="AA424">
        <v>76</v>
      </c>
      <c r="AB424">
        <v>809.51</v>
      </c>
      <c r="AC424">
        <v>34435</v>
      </c>
      <c r="AD424" t="e">
        <f>IF(COUNTIF(#REF!,Orders!AC1017)&gt;0,"Returned","Not Returned")</f>
        <v>#REF!</v>
      </c>
      <c r="AE424" t="str">
        <f>TEXT(Table1[[#This Row],[Order Date]],"mmmm-yyy")</f>
        <v>February-2015</v>
      </c>
    </row>
    <row r="425" spans="1:31" x14ac:dyDescent="0.3">
      <c r="A425">
        <v>18696</v>
      </c>
      <c r="B425" t="s">
        <v>56</v>
      </c>
      <c r="C425">
        <v>0.08</v>
      </c>
      <c r="D425">
        <v>400.98</v>
      </c>
      <c r="E425">
        <v>42.52</v>
      </c>
      <c r="F425">
        <v>2094</v>
      </c>
      <c r="G425" t="str">
        <f>IF(COUNTIF(Table1[Customer ID],Table1[[#This Row],[Customer ID]])&gt;1,"Repeat Customer","One-Time Customer")</f>
        <v>One-Time Customer</v>
      </c>
      <c r="H425" t="s">
        <v>2010</v>
      </c>
      <c r="I425" t="s">
        <v>39</v>
      </c>
      <c r="J425" t="s">
        <v>28</v>
      </c>
      <c r="K425" t="s">
        <v>41</v>
      </c>
      <c r="L425" t="s">
        <v>152</v>
      </c>
      <c r="M425" t="s">
        <v>121</v>
      </c>
      <c r="N425" t="s">
        <v>1094</v>
      </c>
      <c r="O425">
        <v>0.71</v>
      </c>
      <c r="P425">
        <f>Table1[[#This Row],[Profit]]/Table1[[#This Row],[Sales]]</f>
        <v>0.38672920036122266</v>
      </c>
      <c r="Q425" t="s">
        <v>33</v>
      </c>
      <c r="R425" t="s">
        <v>34</v>
      </c>
      <c r="S425" t="s">
        <v>45</v>
      </c>
      <c r="T425" t="s">
        <v>2011</v>
      </c>
      <c r="U425">
        <v>95928</v>
      </c>
      <c r="V425">
        <v>42040</v>
      </c>
      <c r="W425" t="str">
        <f>TEXT(Table1[[#This Row],[Order Date]],"mmmm")</f>
        <v>February</v>
      </c>
      <c r="X425" t="str">
        <f>TEXT(Table1[[#This Row],[Order Date]],"yyyy")</f>
        <v>2015</v>
      </c>
      <c r="Y425">
        <v>42041</v>
      </c>
      <c r="Z425">
        <v>3031.9724000000001</v>
      </c>
      <c r="AA425">
        <v>20</v>
      </c>
      <c r="AB425">
        <v>7840.04</v>
      </c>
      <c r="AC425">
        <v>86629</v>
      </c>
      <c r="AD425" t="e">
        <f>IF(COUNTIF(#REF!,Orders!AC1161)&gt;0,"Returned","Not Returned")</f>
        <v>#REF!</v>
      </c>
      <c r="AE425" t="str">
        <f>TEXT(Table1[[#This Row],[Order Date]],"mmmm-yyy")</f>
        <v>February-2015</v>
      </c>
    </row>
    <row r="426" spans="1:31" x14ac:dyDescent="0.3">
      <c r="A426">
        <v>21260</v>
      </c>
      <c r="B426" t="s">
        <v>56</v>
      </c>
      <c r="C426">
        <v>0.04</v>
      </c>
      <c r="D426">
        <v>5.98</v>
      </c>
      <c r="E426">
        <v>5.79</v>
      </c>
      <c r="F426">
        <v>2282</v>
      </c>
      <c r="G426" t="str">
        <f>IF(COUNTIF(Table1[Customer ID],Table1[[#This Row],[Customer ID]])&gt;1,"Repeat Customer","One-Time Customer")</f>
        <v>One-Time Customer</v>
      </c>
      <c r="H426" t="s">
        <v>2171</v>
      </c>
      <c r="I426" t="s">
        <v>49</v>
      </c>
      <c r="J426" t="s">
        <v>40</v>
      </c>
      <c r="K426" t="s">
        <v>29</v>
      </c>
      <c r="L426" t="s">
        <v>93</v>
      </c>
      <c r="M426" t="s">
        <v>59</v>
      </c>
      <c r="N426" t="s">
        <v>123</v>
      </c>
      <c r="O426">
        <v>0.36</v>
      </c>
      <c r="P426">
        <f>Table1[[#This Row],[Profit]]/Table1[[#This Row],[Sales]]</f>
        <v>-0.41837900603808642</v>
      </c>
      <c r="Q426" t="s">
        <v>33</v>
      </c>
      <c r="R426" t="s">
        <v>61</v>
      </c>
      <c r="S426" t="s">
        <v>1858</v>
      </c>
      <c r="T426" t="s">
        <v>2172</v>
      </c>
      <c r="U426">
        <v>53713</v>
      </c>
      <c r="V426">
        <v>42040</v>
      </c>
      <c r="W426" t="str">
        <f>TEXT(Table1[[#This Row],[Order Date]],"mmmm")</f>
        <v>February</v>
      </c>
      <c r="X426" t="str">
        <f>TEXT(Table1[[#This Row],[Order Date]],"yyyy")</f>
        <v>2015</v>
      </c>
      <c r="Y426">
        <v>42042</v>
      </c>
      <c r="Z426">
        <v>-36.030800000000006</v>
      </c>
      <c r="AA426">
        <v>14</v>
      </c>
      <c r="AB426">
        <v>86.12</v>
      </c>
      <c r="AC426">
        <v>85950</v>
      </c>
      <c r="AD426" t="e">
        <f>IF(COUNTIF(#REF!,Orders!AC1267)&gt;0,"Returned","Not Returned")</f>
        <v>#REF!</v>
      </c>
      <c r="AE426" t="str">
        <f>TEXT(Table1[[#This Row],[Order Date]],"mmmm-yyy")</f>
        <v>February-2015</v>
      </c>
    </row>
    <row r="427" spans="1:31" x14ac:dyDescent="0.3">
      <c r="A427">
        <v>21772</v>
      </c>
      <c r="B427" t="s">
        <v>47</v>
      </c>
      <c r="C427">
        <v>0</v>
      </c>
      <c r="D427">
        <v>7.28</v>
      </c>
      <c r="E427">
        <v>1.77</v>
      </c>
      <c r="F427">
        <v>2359</v>
      </c>
      <c r="G427" t="str">
        <f>IF(COUNTIF(Table1[Customer ID],Table1[[#This Row],[Customer ID]])&gt;1,"Repeat Customer","One-Time Customer")</f>
        <v>One-Time Customer</v>
      </c>
      <c r="H427" t="s">
        <v>2229</v>
      </c>
      <c r="I427" t="s">
        <v>49</v>
      </c>
      <c r="J427" t="s">
        <v>40</v>
      </c>
      <c r="K427" t="s">
        <v>29</v>
      </c>
      <c r="L427" t="s">
        <v>93</v>
      </c>
      <c r="M427" t="s">
        <v>31</v>
      </c>
      <c r="N427" t="s">
        <v>2230</v>
      </c>
      <c r="O427">
        <v>0.37</v>
      </c>
      <c r="P427">
        <f>Table1[[#This Row],[Profit]]/Table1[[#This Row],[Sales]]</f>
        <v>3.1291651067016102</v>
      </c>
      <c r="Q427" t="s">
        <v>33</v>
      </c>
      <c r="R427" t="s">
        <v>136</v>
      </c>
      <c r="S427" t="s">
        <v>362</v>
      </c>
      <c r="T427" t="s">
        <v>2231</v>
      </c>
      <c r="U427">
        <v>33917</v>
      </c>
      <c r="V427">
        <v>42040</v>
      </c>
      <c r="W427" t="str">
        <f>TEXT(Table1[[#This Row],[Order Date]],"mmmm")</f>
        <v>February</v>
      </c>
      <c r="X427" t="str">
        <f>TEXT(Table1[[#This Row],[Order Date]],"yyyy")</f>
        <v>2015</v>
      </c>
      <c r="Y427">
        <v>42040</v>
      </c>
      <c r="Z427">
        <v>167.16000000000003</v>
      </c>
      <c r="AA427">
        <v>7</v>
      </c>
      <c r="AB427">
        <v>53.42</v>
      </c>
      <c r="AC427">
        <v>88265</v>
      </c>
      <c r="AD427" t="e">
        <f>IF(COUNTIF(#REF!,Orders!AC1316)&gt;0,"Returned","Not Returned")</f>
        <v>#REF!</v>
      </c>
      <c r="AE427" t="str">
        <f>TEXT(Table1[[#This Row],[Order Date]],"mmmm-yyy")</f>
        <v>February-2015</v>
      </c>
    </row>
    <row r="428" spans="1:31" x14ac:dyDescent="0.3">
      <c r="A428">
        <v>2768</v>
      </c>
      <c r="B428" t="s">
        <v>37</v>
      </c>
      <c r="C428">
        <v>0.08</v>
      </c>
      <c r="D428">
        <v>1.68</v>
      </c>
      <c r="E428">
        <v>1.57</v>
      </c>
      <c r="F428">
        <v>2498</v>
      </c>
      <c r="G428" t="str">
        <f>IF(COUNTIF(Table1[Customer ID],Table1[[#This Row],[Customer ID]])&gt;1,"Repeat Customer","One-Time Customer")</f>
        <v>Repeat Customer</v>
      </c>
      <c r="H428" t="s">
        <v>2344</v>
      </c>
      <c r="I428" t="s">
        <v>49</v>
      </c>
      <c r="J428" t="s">
        <v>58</v>
      </c>
      <c r="K428" t="s">
        <v>29</v>
      </c>
      <c r="L428" t="s">
        <v>30</v>
      </c>
      <c r="M428" t="s">
        <v>31</v>
      </c>
      <c r="N428" t="s">
        <v>96</v>
      </c>
      <c r="O428">
        <v>0.59</v>
      </c>
      <c r="P428">
        <f>Table1[[#This Row],[Profit]]/Table1[[#This Row],[Sales]]</f>
        <v>-0.31174170935562145</v>
      </c>
      <c r="Q428" t="s">
        <v>33</v>
      </c>
      <c r="R428" t="s">
        <v>34</v>
      </c>
      <c r="S428" t="s">
        <v>45</v>
      </c>
      <c r="T428" t="s">
        <v>1732</v>
      </c>
      <c r="U428">
        <v>92024</v>
      </c>
      <c r="V428">
        <v>42040</v>
      </c>
      <c r="W428" t="str">
        <f>TEXT(Table1[[#This Row],[Order Date]],"mmmm")</f>
        <v>February</v>
      </c>
      <c r="X428" t="str">
        <f>TEXT(Table1[[#This Row],[Order Date]],"yyyy")</f>
        <v>2015</v>
      </c>
      <c r="Y428">
        <v>42041</v>
      </c>
      <c r="Z428">
        <v>-46.25</v>
      </c>
      <c r="AA428">
        <v>88</v>
      </c>
      <c r="AB428">
        <v>148.36000000000001</v>
      </c>
      <c r="AC428">
        <v>20007</v>
      </c>
      <c r="AD428" t="e">
        <f>IF(COUNTIF(#REF!,Orders!AC1414)&gt;0,"Returned","Not Returned")</f>
        <v>#REF!</v>
      </c>
      <c r="AE428" t="str">
        <f>TEXT(Table1[[#This Row],[Order Date]],"mmmm-yyy")</f>
        <v>February-2015</v>
      </c>
    </row>
    <row r="429" spans="1:31" x14ac:dyDescent="0.3">
      <c r="A429">
        <v>4949</v>
      </c>
      <c r="B429" t="s">
        <v>56</v>
      </c>
      <c r="C429">
        <v>0.08</v>
      </c>
      <c r="D429">
        <v>9.98</v>
      </c>
      <c r="E429">
        <v>12.52</v>
      </c>
      <c r="F429">
        <v>2747</v>
      </c>
      <c r="G429" t="str">
        <f>IF(COUNTIF(Table1[Customer ID],Table1[[#This Row],[Customer ID]])&gt;1,"Repeat Customer","One-Time Customer")</f>
        <v>Repeat Customer</v>
      </c>
      <c r="H429" t="s">
        <v>2528</v>
      </c>
      <c r="I429" t="s">
        <v>49</v>
      </c>
      <c r="J429" t="s">
        <v>28</v>
      </c>
      <c r="K429" t="s">
        <v>41</v>
      </c>
      <c r="L429" t="s">
        <v>50</v>
      </c>
      <c r="M429" t="s">
        <v>59</v>
      </c>
      <c r="N429" t="s">
        <v>2529</v>
      </c>
      <c r="O429">
        <v>0.56999999999999995</v>
      </c>
      <c r="P429">
        <f>Table1[[#This Row],[Profit]]/Table1[[#This Row],[Sales]]</f>
        <v>-0.68510383386581475</v>
      </c>
      <c r="Q429" t="s">
        <v>33</v>
      </c>
      <c r="R429" t="s">
        <v>53</v>
      </c>
      <c r="S429" t="s">
        <v>71</v>
      </c>
      <c r="T429" t="s">
        <v>90</v>
      </c>
      <c r="U429">
        <v>10115</v>
      </c>
      <c r="V429">
        <v>42040</v>
      </c>
      <c r="W429" t="str">
        <f>TEXT(Table1[[#This Row],[Order Date]],"mmmm")</f>
        <v>February</v>
      </c>
      <c r="X429" t="str">
        <f>TEXT(Table1[[#This Row],[Order Date]],"yyyy")</f>
        <v>2015</v>
      </c>
      <c r="Y429">
        <v>42042</v>
      </c>
      <c r="Z429">
        <v>-102.93</v>
      </c>
      <c r="AA429">
        <v>15</v>
      </c>
      <c r="AB429">
        <v>150.24</v>
      </c>
      <c r="AC429">
        <v>35200</v>
      </c>
      <c r="AD429" t="e">
        <f>IF(COUNTIF(#REF!,Orders!AC1551)&gt;0,"Returned","Not Returned")</f>
        <v>#REF!</v>
      </c>
      <c r="AE429" t="str">
        <f>TEXT(Table1[[#This Row],[Order Date]],"mmmm-yyy")</f>
        <v>February-2015</v>
      </c>
    </row>
    <row r="430" spans="1:31" ht="12.75" customHeight="1" x14ac:dyDescent="0.3">
      <c r="A430">
        <v>18070</v>
      </c>
      <c r="B430" t="s">
        <v>56</v>
      </c>
      <c r="C430">
        <v>7.0000000000000007E-2</v>
      </c>
      <c r="D430">
        <v>500.98</v>
      </c>
      <c r="E430">
        <v>28.14</v>
      </c>
      <c r="F430">
        <v>2803</v>
      </c>
      <c r="G430" t="str">
        <f>IF(COUNTIF(Table1[Customer ID],Table1[[#This Row],[Customer ID]])&gt;1,"Repeat Customer","One-Time Customer")</f>
        <v>Repeat Customer</v>
      </c>
      <c r="H430" t="s">
        <v>2576</v>
      </c>
      <c r="I430" t="s">
        <v>39</v>
      </c>
      <c r="J430" t="s">
        <v>58</v>
      </c>
      <c r="K430" t="s">
        <v>77</v>
      </c>
      <c r="L430" t="s">
        <v>85</v>
      </c>
      <c r="M430" t="s">
        <v>43</v>
      </c>
      <c r="N430" t="s">
        <v>2577</v>
      </c>
      <c r="O430">
        <v>0.38</v>
      </c>
      <c r="P430">
        <f>Table1[[#This Row],[Profit]]/Table1[[#This Row],[Sales]]</f>
        <v>0.69</v>
      </c>
      <c r="Q430" t="s">
        <v>33</v>
      </c>
      <c r="R430" t="s">
        <v>34</v>
      </c>
      <c r="S430" t="s">
        <v>45</v>
      </c>
      <c r="T430" t="s">
        <v>2578</v>
      </c>
      <c r="U430">
        <v>90022</v>
      </c>
      <c r="V430">
        <v>42040</v>
      </c>
      <c r="W430" t="str">
        <f>TEXT(Table1[[#This Row],[Order Date]],"mmmm")</f>
        <v>February</v>
      </c>
      <c r="X430" t="str">
        <f>TEXT(Table1[[#This Row],[Order Date]],"yyyy")</f>
        <v>2015</v>
      </c>
      <c r="Y430">
        <v>42041</v>
      </c>
      <c r="Z430">
        <v>2699.9838</v>
      </c>
      <c r="AA430">
        <v>10</v>
      </c>
      <c r="AB430">
        <v>3913.02</v>
      </c>
      <c r="AC430">
        <v>86227</v>
      </c>
      <c r="AD430" t="e">
        <f>IF(COUNTIF(#REF!,Orders!AC1580)&gt;0,"Returned","Not Returned")</f>
        <v>#REF!</v>
      </c>
      <c r="AE430" t="str">
        <f>TEXT(Table1[[#This Row],[Order Date]],"mmmm-yyy")</f>
        <v>February-2015</v>
      </c>
    </row>
    <row r="431" spans="1:31" ht="12.75" customHeight="1" x14ac:dyDescent="0.3">
      <c r="A431">
        <v>18071</v>
      </c>
      <c r="B431" t="s">
        <v>56</v>
      </c>
      <c r="C431">
        <v>0.1</v>
      </c>
      <c r="D431">
        <v>178.47</v>
      </c>
      <c r="E431">
        <v>19.989999999999998</v>
      </c>
      <c r="F431">
        <v>2803</v>
      </c>
      <c r="G431" t="str">
        <f>IF(COUNTIF(Table1[Customer ID],Table1[[#This Row],[Customer ID]])&gt;1,"Repeat Customer","One-Time Customer")</f>
        <v>Repeat Customer</v>
      </c>
      <c r="H431" t="s">
        <v>2576</v>
      </c>
      <c r="I431" t="s">
        <v>49</v>
      </c>
      <c r="J431" t="s">
        <v>58</v>
      </c>
      <c r="K431" t="s">
        <v>29</v>
      </c>
      <c r="L431" t="s">
        <v>141</v>
      </c>
      <c r="M431" t="s">
        <v>59</v>
      </c>
      <c r="N431" t="s">
        <v>528</v>
      </c>
      <c r="O431">
        <v>0.55000000000000004</v>
      </c>
      <c r="P431">
        <f>Table1[[#This Row],[Profit]]/Table1[[#This Row],[Sales]]</f>
        <v>-0.94915066059731323</v>
      </c>
      <c r="Q431" t="s">
        <v>33</v>
      </c>
      <c r="R431" t="s">
        <v>34</v>
      </c>
      <c r="S431" t="s">
        <v>45</v>
      </c>
      <c r="T431" t="s">
        <v>2578</v>
      </c>
      <c r="U431">
        <v>90022</v>
      </c>
      <c r="V431">
        <v>42040</v>
      </c>
      <c r="W431" t="str">
        <f>TEXT(Table1[[#This Row],[Order Date]],"mmmm")</f>
        <v>February</v>
      </c>
      <c r="X431" t="str">
        <f>TEXT(Table1[[#This Row],[Order Date]],"yyyy")</f>
        <v>2015</v>
      </c>
      <c r="Y431">
        <v>42042</v>
      </c>
      <c r="Z431">
        <v>-170.98</v>
      </c>
      <c r="AA431">
        <v>1</v>
      </c>
      <c r="AB431">
        <v>180.14</v>
      </c>
      <c r="AC431">
        <v>86227</v>
      </c>
      <c r="AD431" t="e">
        <f>IF(COUNTIF(#REF!,Orders!AC1581)&gt;0,"Returned","Not Returned")</f>
        <v>#REF!</v>
      </c>
      <c r="AE431" t="str">
        <f>TEXT(Table1[[#This Row],[Order Date]],"mmmm-yyy")</f>
        <v>February-2015</v>
      </c>
    </row>
    <row r="432" spans="1:31" x14ac:dyDescent="0.3">
      <c r="A432">
        <v>23853</v>
      </c>
      <c r="B432" t="s">
        <v>106</v>
      </c>
      <c r="C432">
        <v>0.03</v>
      </c>
      <c r="D432">
        <v>160.97999999999999</v>
      </c>
      <c r="E432">
        <v>30</v>
      </c>
      <c r="F432">
        <v>389</v>
      </c>
      <c r="G432" t="str">
        <f>IF(COUNTIF(Table1[Customer ID],Table1[[#This Row],[Customer ID]])&gt;1,"Repeat Customer","One-Time Customer")</f>
        <v>One-Time Customer</v>
      </c>
      <c r="H432" t="s">
        <v>502</v>
      </c>
      <c r="I432" t="s">
        <v>39</v>
      </c>
      <c r="J432" t="s">
        <v>28</v>
      </c>
      <c r="K432" t="s">
        <v>41</v>
      </c>
      <c r="L432" t="s">
        <v>42</v>
      </c>
      <c r="M432" t="s">
        <v>43</v>
      </c>
      <c r="N432" t="s">
        <v>177</v>
      </c>
      <c r="O432">
        <v>0.62</v>
      </c>
      <c r="P432">
        <f>Table1[[#This Row],[Profit]]/Table1[[#This Row],[Sales]]</f>
        <v>0.69</v>
      </c>
      <c r="Q432" t="s">
        <v>33</v>
      </c>
      <c r="R432" t="s">
        <v>61</v>
      </c>
      <c r="S432" t="s">
        <v>496</v>
      </c>
      <c r="T432" t="s">
        <v>503</v>
      </c>
      <c r="U432">
        <v>68502</v>
      </c>
      <c r="V432">
        <v>42041</v>
      </c>
      <c r="W432" t="str">
        <f>TEXT(Table1[[#This Row],[Order Date]],"mmmm")</f>
        <v>February</v>
      </c>
      <c r="X432" t="str">
        <f>TEXT(Table1[[#This Row],[Order Date]],"yyyy")</f>
        <v>2015</v>
      </c>
      <c r="Y432">
        <v>42045</v>
      </c>
      <c r="Z432">
        <v>1273.2086999999999</v>
      </c>
      <c r="AA432">
        <v>11</v>
      </c>
      <c r="AB432">
        <v>1845.23</v>
      </c>
      <c r="AC432">
        <v>90338</v>
      </c>
      <c r="AD432" t="e">
        <f>IF(COUNTIF(#REF!,Orders!AC214)&gt;0,"Returned","Not Returned")</f>
        <v>#REF!</v>
      </c>
      <c r="AE432" t="str">
        <f>TEXT(Table1[[#This Row],[Order Date]],"mmmm-yyy")</f>
        <v>February-2015</v>
      </c>
    </row>
    <row r="433" spans="1:31" x14ac:dyDescent="0.3">
      <c r="A433">
        <v>21739</v>
      </c>
      <c r="B433" t="s">
        <v>47</v>
      </c>
      <c r="C433">
        <v>0.09</v>
      </c>
      <c r="D433">
        <v>999.99</v>
      </c>
      <c r="E433">
        <v>13.99</v>
      </c>
      <c r="F433">
        <v>421</v>
      </c>
      <c r="G433" t="str">
        <f>IF(COUNTIF(Table1[Customer ID],Table1[[#This Row],[Customer ID]])&gt;1,"Repeat Customer","One-Time Customer")</f>
        <v>One-Time Customer</v>
      </c>
      <c r="H433" t="s">
        <v>529</v>
      </c>
      <c r="I433" t="s">
        <v>49</v>
      </c>
      <c r="J433" t="s">
        <v>58</v>
      </c>
      <c r="K433" t="s">
        <v>77</v>
      </c>
      <c r="L433" t="s">
        <v>85</v>
      </c>
      <c r="M433" t="s">
        <v>86</v>
      </c>
      <c r="N433" t="s">
        <v>530</v>
      </c>
      <c r="O433">
        <v>0.36</v>
      </c>
      <c r="P433">
        <f>Table1[[#This Row],[Profit]]/Table1[[#This Row],[Sales]]</f>
        <v>-2.7543358104211775</v>
      </c>
      <c r="Q433" t="s">
        <v>33</v>
      </c>
      <c r="R433" t="s">
        <v>53</v>
      </c>
      <c r="S433" t="s">
        <v>54</v>
      </c>
      <c r="T433" t="s">
        <v>531</v>
      </c>
      <c r="U433">
        <v>7201</v>
      </c>
      <c r="V433">
        <v>42041</v>
      </c>
      <c r="W433" t="str">
        <f>TEXT(Table1[[#This Row],[Order Date]],"mmmm")</f>
        <v>February</v>
      </c>
      <c r="X433" t="str">
        <f>TEXT(Table1[[#This Row],[Order Date]],"yyyy")</f>
        <v>2015</v>
      </c>
      <c r="Y433">
        <v>42043</v>
      </c>
      <c r="Z433">
        <v>-2531.4825000000001</v>
      </c>
      <c r="AA433">
        <v>1</v>
      </c>
      <c r="AB433">
        <v>919.09</v>
      </c>
      <c r="AC433">
        <v>87700</v>
      </c>
      <c r="AD433" t="e">
        <f>IF(COUNTIF(#REF!,Orders!AC225)&gt;0,"Returned","Not Returned")</f>
        <v>#REF!</v>
      </c>
      <c r="AE433" t="str">
        <f>TEXT(Table1[[#This Row],[Order Date]],"mmmm-yyy")</f>
        <v>February-2015</v>
      </c>
    </row>
    <row r="434" spans="1:31" x14ac:dyDescent="0.3">
      <c r="A434">
        <v>23562</v>
      </c>
      <c r="B434" t="s">
        <v>47</v>
      </c>
      <c r="C434">
        <v>7.0000000000000007E-2</v>
      </c>
      <c r="D434">
        <v>4.13</v>
      </c>
      <c r="E434">
        <v>5.04</v>
      </c>
      <c r="F434">
        <v>1020</v>
      </c>
      <c r="G434" t="str">
        <f>IF(COUNTIF(Table1[Customer ID],Table1[[#This Row],[Customer ID]])&gt;1,"Repeat Customer","One-Time Customer")</f>
        <v>Repeat Customer</v>
      </c>
      <c r="H434" t="s">
        <v>1127</v>
      </c>
      <c r="I434" t="s">
        <v>49</v>
      </c>
      <c r="J434" t="s">
        <v>58</v>
      </c>
      <c r="K434" t="s">
        <v>29</v>
      </c>
      <c r="L434" t="s">
        <v>109</v>
      </c>
      <c r="M434" t="s">
        <v>59</v>
      </c>
      <c r="N434" t="s">
        <v>677</v>
      </c>
      <c r="O434">
        <v>0.38</v>
      </c>
      <c r="P434">
        <f>Table1[[#This Row],[Profit]]/Table1[[#This Row],[Sales]]</f>
        <v>-0.96666329370098658</v>
      </c>
      <c r="Q434" t="s">
        <v>33</v>
      </c>
      <c r="R434" t="s">
        <v>61</v>
      </c>
      <c r="S434" t="s">
        <v>183</v>
      </c>
      <c r="T434" t="s">
        <v>1129</v>
      </c>
      <c r="U434">
        <v>66762</v>
      </c>
      <c r="V434">
        <v>42041</v>
      </c>
      <c r="W434" t="str">
        <f>TEXT(Table1[[#This Row],[Order Date]],"mmmm")</f>
        <v>February</v>
      </c>
      <c r="X434" t="str">
        <f>TEXT(Table1[[#This Row],[Order Date]],"yyyy")</f>
        <v>2015</v>
      </c>
      <c r="Y434">
        <v>42042</v>
      </c>
      <c r="Z434">
        <v>-76.424400000000006</v>
      </c>
      <c r="AA434">
        <v>20</v>
      </c>
      <c r="AB434">
        <v>79.06</v>
      </c>
      <c r="AC434">
        <v>88634</v>
      </c>
      <c r="AD434" t="e">
        <f>IF(COUNTIF(#REF!,Orders!AC571)&gt;0,"Returned","Not Returned")</f>
        <v>#REF!</v>
      </c>
      <c r="AE434" t="str">
        <f>TEXT(Table1[[#This Row],[Order Date]],"mmmm-yyy")</f>
        <v>February-2015</v>
      </c>
    </row>
    <row r="435" spans="1:31" x14ac:dyDescent="0.3">
      <c r="A435">
        <v>23563</v>
      </c>
      <c r="B435" t="s">
        <v>47</v>
      </c>
      <c r="C435">
        <v>0</v>
      </c>
      <c r="D435">
        <v>4.4800000000000004</v>
      </c>
      <c r="E435">
        <v>2.5</v>
      </c>
      <c r="F435">
        <v>1020</v>
      </c>
      <c r="G435" t="str">
        <f>IF(COUNTIF(Table1[Customer ID],Table1[[#This Row],[Customer ID]])&gt;1,"Repeat Customer","One-Time Customer")</f>
        <v>Repeat Customer</v>
      </c>
      <c r="H435" t="s">
        <v>1127</v>
      </c>
      <c r="I435" t="s">
        <v>49</v>
      </c>
      <c r="J435" t="s">
        <v>58</v>
      </c>
      <c r="K435" t="s">
        <v>29</v>
      </c>
      <c r="L435" t="s">
        <v>69</v>
      </c>
      <c r="M435" t="s">
        <v>59</v>
      </c>
      <c r="N435" t="s">
        <v>1130</v>
      </c>
      <c r="O435">
        <v>0.37</v>
      </c>
      <c r="P435">
        <f>Table1[[#This Row],[Profit]]/Table1[[#This Row],[Sales]]</f>
        <v>0.13404973902364137</v>
      </c>
      <c r="Q435" t="s">
        <v>33</v>
      </c>
      <c r="R435" t="s">
        <v>61</v>
      </c>
      <c r="S435" t="s">
        <v>183</v>
      </c>
      <c r="T435" t="s">
        <v>1129</v>
      </c>
      <c r="U435">
        <v>66762</v>
      </c>
      <c r="V435">
        <v>42041</v>
      </c>
      <c r="W435" t="str">
        <f>TEXT(Table1[[#This Row],[Order Date]],"mmmm")</f>
        <v>February</v>
      </c>
      <c r="X435" t="str">
        <f>TEXT(Table1[[#This Row],[Order Date]],"yyyy")</f>
        <v>2015</v>
      </c>
      <c r="Y435">
        <v>42043</v>
      </c>
      <c r="Z435">
        <v>8.7319999999999993</v>
      </c>
      <c r="AA435">
        <v>14</v>
      </c>
      <c r="AB435">
        <v>65.14</v>
      </c>
      <c r="AC435">
        <v>88634</v>
      </c>
      <c r="AD435" t="e">
        <f>IF(COUNTIF(#REF!,Orders!AC572)&gt;0,"Returned","Not Returned")</f>
        <v>#REF!</v>
      </c>
      <c r="AE435" t="str">
        <f>TEXT(Table1[[#This Row],[Order Date]],"mmmm-yyy")</f>
        <v>February-2015</v>
      </c>
    </row>
    <row r="436" spans="1:31" ht="12.75" customHeight="1" x14ac:dyDescent="0.3">
      <c r="A436">
        <v>21596</v>
      </c>
      <c r="B436" t="s">
        <v>25</v>
      </c>
      <c r="C436">
        <v>0.02</v>
      </c>
      <c r="D436">
        <v>4.8899999999999997</v>
      </c>
      <c r="E436">
        <v>4.93</v>
      </c>
      <c r="F436">
        <v>1533</v>
      </c>
      <c r="G436" t="str">
        <f>IF(COUNTIF(Table1[Customer ID],Table1[[#This Row],[Customer ID]])&gt;1,"Repeat Customer","One-Time Customer")</f>
        <v>Repeat Customer</v>
      </c>
      <c r="H436" t="s">
        <v>1563</v>
      </c>
      <c r="I436" t="s">
        <v>49</v>
      </c>
      <c r="J436" t="s">
        <v>28</v>
      </c>
      <c r="K436" t="s">
        <v>77</v>
      </c>
      <c r="L436" t="s">
        <v>180</v>
      </c>
      <c r="M436" t="s">
        <v>51</v>
      </c>
      <c r="N436" t="s">
        <v>458</v>
      </c>
      <c r="O436">
        <v>0.66</v>
      </c>
      <c r="P436">
        <f>Table1[[#This Row],[Profit]]/Table1[[#This Row],[Sales]]</f>
        <v>-0.76268071882178079</v>
      </c>
      <c r="Q436" t="s">
        <v>33</v>
      </c>
      <c r="R436" t="s">
        <v>61</v>
      </c>
      <c r="S436" t="s">
        <v>506</v>
      </c>
      <c r="T436" t="s">
        <v>1564</v>
      </c>
      <c r="U436">
        <v>63130</v>
      </c>
      <c r="V436">
        <v>42041</v>
      </c>
      <c r="W436" t="str">
        <f>TEXT(Table1[[#This Row],[Order Date]],"mmmm")</f>
        <v>February</v>
      </c>
      <c r="X436" t="str">
        <f>TEXT(Table1[[#This Row],[Order Date]],"yyyy")</f>
        <v>2015</v>
      </c>
      <c r="Y436">
        <v>42042</v>
      </c>
      <c r="Z436">
        <v>-56.445999999999998</v>
      </c>
      <c r="AA436">
        <v>14</v>
      </c>
      <c r="AB436">
        <v>74.010000000000005</v>
      </c>
      <c r="AC436">
        <v>91328</v>
      </c>
      <c r="AD436" t="e">
        <f>IF(COUNTIF(#REF!,Orders!AC863)&gt;0,"Returned","Not Returned")</f>
        <v>#REF!</v>
      </c>
      <c r="AE436" t="str">
        <f>TEXT(Table1[[#This Row],[Order Date]],"mmmm-yyy")</f>
        <v>February-2015</v>
      </c>
    </row>
    <row r="437" spans="1:31" ht="12.75" customHeight="1" x14ac:dyDescent="0.3">
      <c r="A437">
        <v>21597</v>
      </c>
      <c r="B437" t="s">
        <v>25</v>
      </c>
      <c r="C437">
        <v>7.0000000000000007E-2</v>
      </c>
      <c r="D437">
        <v>10.06</v>
      </c>
      <c r="E437">
        <v>2.06</v>
      </c>
      <c r="F437">
        <v>1533</v>
      </c>
      <c r="G437" t="str">
        <f>IF(COUNTIF(Table1[Customer ID],Table1[[#This Row],[Customer ID]])&gt;1,"Repeat Customer","One-Time Customer")</f>
        <v>Repeat Customer</v>
      </c>
      <c r="H437" t="s">
        <v>1563</v>
      </c>
      <c r="I437" t="s">
        <v>49</v>
      </c>
      <c r="J437" t="s">
        <v>28</v>
      </c>
      <c r="K437" t="s">
        <v>29</v>
      </c>
      <c r="L437" t="s">
        <v>93</v>
      </c>
      <c r="M437" t="s">
        <v>31</v>
      </c>
      <c r="N437" t="s">
        <v>280</v>
      </c>
      <c r="O437">
        <v>0.39</v>
      </c>
      <c r="P437">
        <f>Table1[[#This Row],[Profit]]/Table1[[#This Row],[Sales]]</f>
        <v>0.69</v>
      </c>
      <c r="Q437" t="s">
        <v>33</v>
      </c>
      <c r="R437" t="s">
        <v>61</v>
      </c>
      <c r="S437" t="s">
        <v>506</v>
      </c>
      <c r="T437" t="s">
        <v>1564</v>
      </c>
      <c r="U437">
        <v>63130</v>
      </c>
      <c r="V437">
        <v>42041</v>
      </c>
      <c r="W437" t="str">
        <f>TEXT(Table1[[#This Row],[Order Date]],"mmmm")</f>
        <v>February</v>
      </c>
      <c r="X437" t="str">
        <f>TEXT(Table1[[#This Row],[Order Date]],"yyyy")</f>
        <v>2015</v>
      </c>
      <c r="Y437">
        <v>42042</v>
      </c>
      <c r="Z437">
        <v>33.189</v>
      </c>
      <c r="AA437">
        <v>5</v>
      </c>
      <c r="AB437">
        <v>48.1</v>
      </c>
      <c r="AC437">
        <v>91328</v>
      </c>
      <c r="AD437" t="e">
        <f>IF(COUNTIF(#REF!,Orders!AC864)&gt;0,"Returned","Not Returned")</f>
        <v>#REF!</v>
      </c>
      <c r="AE437" t="str">
        <f>TEXT(Table1[[#This Row],[Order Date]],"mmmm-yyy")</f>
        <v>February-2015</v>
      </c>
    </row>
    <row r="438" spans="1:31" ht="12.75" customHeight="1" x14ac:dyDescent="0.3">
      <c r="A438">
        <v>24951</v>
      </c>
      <c r="B438" t="s">
        <v>106</v>
      </c>
      <c r="C438">
        <v>0.1</v>
      </c>
      <c r="D438">
        <v>5.68</v>
      </c>
      <c r="E438">
        <v>3.6</v>
      </c>
      <c r="F438">
        <v>1607</v>
      </c>
      <c r="G438" t="str">
        <f>IF(COUNTIF(Table1[Customer ID],Table1[[#This Row],[Customer ID]])&gt;1,"Repeat Customer","One-Time Customer")</f>
        <v>Repeat Customer</v>
      </c>
      <c r="H438" t="s">
        <v>1612</v>
      </c>
      <c r="I438" t="s">
        <v>27</v>
      </c>
      <c r="J438" t="s">
        <v>40</v>
      </c>
      <c r="K438" t="s">
        <v>29</v>
      </c>
      <c r="L438" t="s">
        <v>174</v>
      </c>
      <c r="M438" t="s">
        <v>51</v>
      </c>
      <c r="N438" t="s">
        <v>1615</v>
      </c>
      <c r="O438">
        <v>0.56000000000000005</v>
      </c>
      <c r="P438">
        <f>Table1[[#This Row],[Profit]]/Table1[[#This Row],[Sales]]</f>
        <v>-0.28133164343050276</v>
      </c>
      <c r="Q438" t="s">
        <v>33</v>
      </c>
      <c r="R438" t="s">
        <v>53</v>
      </c>
      <c r="S438" t="s">
        <v>71</v>
      </c>
      <c r="T438" t="s">
        <v>1614</v>
      </c>
      <c r="U438">
        <v>11520</v>
      </c>
      <c r="V438">
        <v>42041</v>
      </c>
      <c r="W438" t="str">
        <f>TEXT(Table1[[#This Row],[Order Date]],"mmmm")</f>
        <v>February</v>
      </c>
      <c r="X438" t="str">
        <f>TEXT(Table1[[#This Row],[Order Date]],"yyyy")</f>
        <v>2015</v>
      </c>
      <c r="Y438">
        <v>42045</v>
      </c>
      <c r="Z438">
        <v>-33.2956</v>
      </c>
      <c r="AA438">
        <v>21</v>
      </c>
      <c r="AB438">
        <v>118.35</v>
      </c>
      <c r="AC438">
        <v>87995</v>
      </c>
      <c r="AD438" t="e">
        <f>IF(COUNTIF(#REF!,Orders!AC892)&gt;0,"Returned","Not Returned")</f>
        <v>#REF!</v>
      </c>
      <c r="AE438" t="str">
        <f>TEXT(Table1[[#This Row],[Order Date]],"mmmm-yyy")</f>
        <v>February-2015</v>
      </c>
    </row>
    <row r="439" spans="1:31" ht="12.75" customHeight="1" x14ac:dyDescent="0.3">
      <c r="A439">
        <v>21563</v>
      </c>
      <c r="B439" t="s">
        <v>25</v>
      </c>
      <c r="C439">
        <v>0.02</v>
      </c>
      <c r="D439">
        <v>259.70999999999998</v>
      </c>
      <c r="E439">
        <v>66.67</v>
      </c>
      <c r="F439">
        <v>1927</v>
      </c>
      <c r="G439" t="str">
        <f>IF(COUNTIF(Table1[Customer ID],Table1[[#This Row],[Customer ID]])&gt;1,"Repeat Customer","One-Time Customer")</f>
        <v>One-Time Customer</v>
      </c>
      <c r="H439" t="s">
        <v>1879</v>
      </c>
      <c r="I439" t="s">
        <v>39</v>
      </c>
      <c r="J439" t="s">
        <v>40</v>
      </c>
      <c r="K439" t="s">
        <v>41</v>
      </c>
      <c r="L439" t="s">
        <v>152</v>
      </c>
      <c r="M439" t="s">
        <v>121</v>
      </c>
      <c r="N439" t="s">
        <v>342</v>
      </c>
      <c r="O439">
        <v>0.65</v>
      </c>
      <c r="P439">
        <f>Table1[[#This Row],[Profit]]/Table1[[#This Row],[Sales]]</f>
        <v>-8.2224055999772349E-3</v>
      </c>
      <c r="Q439" t="s">
        <v>33</v>
      </c>
      <c r="R439" t="s">
        <v>136</v>
      </c>
      <c r="S439" t="s">
        <v>932</v>
      </c>
      <c r="T439" t="s">
        <v>1576</v>
      </c>
      <c r="U439">
        <v>29611</v>
      </c>
      <c r="V439">
        <v>42041</v>
      </c>
      <c r="W439" t="str">
        <f>TEXT(Table1[[#This Row],[Order Date]],"mmmm")</f>
        <v>February</v>
      </c>
      <c r="X439" t="str">
        <f>TEXT(Table1[[#This Row],[Order Date]],"yyyy")</f>
        <v>2015</v>
      </c>
      <c r="Y439">
        <v>42041</v>
      </c>
      <c r="Z439">
        <v>-14.448</v>
      </c>
      <c r="AA439">
        <v>8</v>
      </c>
      <c r="AB439">
        <v>1757.15</v>
      </c>
      <c r="AC439">
        <v>88579</v>
      </c>
      <c r="AD439" t="e">
        <f>IF(COUNTIF(#REF!,Orders!AC1063)&gt;0,"Returned","Not Returned")</f>
        <v>#REF!</v>
      </c>
      <c r="AE439" t="str">
        <f>TEXT(Table1[[#This Row],[Order Date]],"mmmm-yyy")</f>
        <v>February-2015</v>
      </c>
    </row>
    <row r="440" spans="1:31" ht="12.75" customHeight="1" x14ac:dyDescent="0.3">
      <c r="A440">
        <v>24348</v>
      </c>
      <c r="B440" t="s">
        <v>25</v>
      </c>
      <c r="C440">
        <v>0.01</v>
      </c>
      <c r="D440">
        <v>28.99</v>
      </c>
      <c r="E440">
        <v>8.59</v>
      </c>
      <c r="F440">
        <v>2135</v>
      </c>
      <c r="G440" t="str">
        <f>IF(COUNTIF(Table1[Customer ID],Table1[[#This Row],[Customer ID]])&gt;1,"Repeat Customer","One-Time Customer")</f>
        <v>One-Time Customer</v>
      </c>
      <c r="H440" t="s">
        <v>2044</v>
      </c>
      <c r="I440" t="s">
        <v>49</v>
      </c>
      <c r="J440" t="s">
        <v>40</v>
      </c>
      <c r="K440" t="s">
        <v>77</v>
      </c>
      <c r="L440" t="s">
        <v>78</v>
      </c>
      <c r="M440" t="s">
        <v>86</v>
      </c>
      <c r="N440" t="s">
        <v>2045</v>
      </c>
      <c r="O440">
        <v>0.56000000000000005</v>
      </c>
      <c r="P440">
        <f>Table1[[#This Row],[Profit]]/Table1[[#This Row],[Sales]]</f>
        <v>0.35307177377337812</v>
      </c>
      <c r="Q440" t="s">
        <v>33</v>
      </c>
      <c r="R440" t="s">
        <v>34</v>
      </c>
      <c r="S440" t="s">
        <v>366</v>
      </c>
      <c r="T440" t="s">
        <v>2046</v>
      </c>
      <c r="U440">
        <v>88101</v>
      </c>
      <c r="V440">
        <v>42041</v>
      </c>
      <c r="W440" t="str">
        <f>TEXT(Table1[[#This Row],[Order Date]],"mmmm")</f>
        <v>February</v>
      </c>
      <c r="X440" t="str">
        <f>TEXT(Table1[[#This Row],[Order Date]],"yyyy")</f>
        <v>2015</v>
      </c>
      <c r="Y440">
        <v>42042</v>
      </c>
      <c r="Z440">
        <v>196.52328</v>
      </c>
      <c r="AA440">
        <v>21</v>
      </c>
      <c r="AB440">
        <v>556.61</v>
      </c>
      <c r="AC440">
        <v>91583</v>
      </c>
      <c r="AD440" t="e">
        <f>IF(COUNTIF(#REF!,Orders!AC1181)&gt;0,"Returned","Not Returned")</f>
        <v>#REF!</v>
      </c>
      <c r="AE440" t="str">
        <f>TEXT(Table1[[#This Row],[Order Date]],"mmmm-yyy")</f>
        <v>February-2015</v>
      </c>
    </row>
    <row r="441" spans="1:31" ht="12.75" customHeight="1" x14ac:dyDescent="0.3">
      <c r="A441">
        <v>23963</v>
      </c>
      <c r="B441" t="s">
        <v>106</v>
      </c>
      <c r="C441">
        <v>0.01</v>
      </c>
      <c r="D441">
        <v>20.48</v>
      </c>
      <c r="E441">
        <v>6.32</v>
      </c>
      <c r="F441">
        <v>2270</v>
      </c>
      <c r="G441" t="str">
        <f>IF(COUNTIF(Table1[Customer ID],Table1[[#This Row],[Customer ID]])&gt;1,"Repeat Customer","One-Time Customer")</f>
        <v>Repeat Customer</v>
      </c>
      <c r="H441" t="s">
        <v>2153</v>
      </c>
      <c r="I441" t="s">
        <v>49</v>
      </c>
      <c r="J441" t="s">
        <v>58</v>
      </c>
      <c r="K441" t="s">
        <v>29</v>
      </c>
      <c r="L441" t="s">
        <v>257</v>
      </c>
      <c r="M441" t="s">
        <v>59</v>
      </c>
      <c r="N441" t="s">
        <v>1920</v>
      </c>
      <c r="O441">
        <v>0.57999999999999996</v>
      </c>
      <c r="P441">
        <f>Table1[[#This Row],[Profit]]/Table1[[#This Row],[Sales]]</f>
        <v>1.8965010799136068</v>
      </c>
      <c r="Q441" t="s">
        <v>33</v>
      </c>
      <c r="R441" t="s">
        <v>136</v>
      </c>
      <c r="S441" t="s">
        <v>932</v>
      </c>
      <c r="T441" t="s">
        <v>2154</v>
      </c>
      <c r="U441">
        <v>29662</v>
      </c>
      <c r="V441">
        <v>42041</v>
      </c>
      <c r="W441" t="str">
        <f>TEXT(Table1[[#This Row],[Order Date]],"mmmm")</f>
        <v>February</v>
      </c>
      <c r="X441" t="str">
        <f>TEXT(Table1[[#This Row],[Order Date]],"yyyy")</f>
        <v>2015</v>
      </c>
      <c r="Y441">
        <v>42043</v>
      </c>
      <c r="Z441">
        <v>711.24479999999994</v>
      </c>
      <c r="AA441">
        <v>18</v>
      </c>
      <c r="AB441">
        <v>375.03</v>
      </c>
      <c r="AC441">
        <v>89572</v>
      </c>
      <c r="AD441" t="e">
        <f>IF(COUNTIF(#REF!,Orders!AC1257)&gt;0,"Returned","Not Returned")</f>
        <v>#REF!</v>
      </c>
      <c r="AE441" t="str">
        <f>TEXT(Table1[[#This Row],[Order Date]],"mmmm-yyy")</f>
        <v>February-2015</v>
      </c>
    </row>
    <row r="442" spans="1:31" ht="12.75" customHeight="1" x14ac:dyDescent="0.3">
      <c r="A442">
        <v>23964</v>
      </c>
      <c r="B442" t="s">
        <v>106</v>
      </c>
      <c r="C442">
        <v>0.09</v>
      </c>
      <c r="D442">
        <v>1.86</v>
      </c>
      <c r="E442">
        <v>2.58</v>
      </c>
      <c r="F442">
        <v>2270</v>
      </c>
      <c r="G442" t="str">
        <f>IF(COUNTIF(Table1[Customer ID],Table1[[#This Row],[Customer ID]])&gt;1,"Repeat Customer","One-Time Customer")</f>
        <v>Repeat Customer</v>
      </c>
      <c r="H442" t="s">
        <v>2153</v>
      </c>
      <c r="I442" t="s">
        <v>49</v>
      </c>
      <c r="J442" t="s">
        <v>58</v>
      </c>
      <c r="K442" t="s">
        <v>29</v>
      </c>
      <c r="L442" t="s">
        <v>66</v>
      </c>
      <c r="M442" t="s">
        <v>31</v>
      </c>
      <c r="N442" t="s">
        <v>308</v>
      </c>
      <c r="O442">
        <v>0.82</v>
      </c>
      <c r="P442">
        <f>Table1[[#This Row],[Profit]]/Table1[[#This Row],[Sales]]</f>
        <v>-49.065896119402993</v>
      </c>
      <c r="Q442" t="s">
        <v>33</v>
      </c>
      <c r="R442" t="s">
        <v>136</v>
      </c>
      <c r="S442" t="s">
        <v>932</v>
      </c>
      <c r="T442" t="s">
        <v>2154</v>
      </c>
      <c r="U442">
        <v>29662</v>
      </c>
      <c r="V442">
        <v>42041</v>
      </c>
      <c r="W442" t="str">
        <f>TEXT(Table1[[#This Row],[Order Date]],"mmmm")</f>
        <v>February</v>
      </c>
      <c r="X442" t="str">
        <f>TEXT(Table1[[#This Row],[Order Date]],"yyyy")</f>
        <v>2015</v>
      </c>
      <c r="Y442">
        <v>42046</v>
      </c>
      <c r="Z442">
        <v>-1084.8469632000001</v>
      </c>
      <c r="AA442">
        <v>12</v>
      </c>
      <c r="AB442">
        <v>22.11</v>
      </c>
      <c r="AC442">
        <v>89572</v>
      </c>
      <c r="AD442" t="e">
        <f>IF(COUNTIF(#REF!,Orders!AC1258)&gt;0,"Returned","Not Returned")</f>
        <v>#REF!</v>
      </c>
      <c r="AE442" t="str">
        <f>TEXT(Table1[[#This Row],[Order Date]],"mmmm-yyy")</f>
        <v>February-2015</v>
      </c>
    </row>
    <row r="443" spans="1:31" ht="12.75" customHeight="1" x14ac:dyDescent="0.3">
      <c r="A443">
        <v>23965</v>
      </c>
      <c r="B443" t="s">
        <v>106</v>
      </c>
      <c r="C443">
        <v>0.08</v>
      </c>
      <c r="D443">
        <v>205.99</v>
      </c>
      <c r="E443">
        <v>2.5</v>
      </c>
      <c r="F443">
        <v>2270</v>
      </c>
      <c r="G443" t="str">
        <f>IF(COUNTIF(Table1[Customer ID],Table1[[#This Row],[Customer ID]])&gt;1,"Repeat Customer","One-Time Customer")</f>
        <v>Repeat Customer</v>
      </c>
      <c r="H443" t="s">
        <v>2153</v>
      </c>
      <c r="I443" t="s">
        <v>49</v>
      </c>
      <c r="J443" t="s">
        <v>58</v>
      </c>
      <c r="K443" t="s">
        <v>77</v>
      </c>
      <c r="L443" t="s">
        <v>78</v>
      </c>
      <c r="M443" t="s">
        <v>59</v>
      </c>
      <c r="N443" t="s">
        <v>2155</v>
      </c>
      <c r="O443">
        <v>0.59</v>
      </c>
      <c r="P443">
        <f>Table1[[#This Row],[Profit]]/Table1[[#This Row],[Sales]]</f>
        <v>-5.4522753751717182E-2</v>
      </c>
      <c r="Q443" t="s">
        <v>33</v>
      </c>
      <c r="R443" t="s">
        <v>136</v>
      </c>
      <c r="S443" t="s">
        <v>932</v>
      </c>
      <c r="T443" t="s">
        <v>2154</v>
      </c>
      <c r="U443">
        <v>29662</v>
      </c>
      <c r="V443">
        <v>42041</v>
      </c>
      <c r="W443" t="str">
        <f>TEXT(Table1[[#This Row],[Order Date]],"mmmm")</f>
        <v>February</v>
      </c>
      <c r="X443" t="str">
        <f>TEXT(Table1[[#This Row],[Order Date]],"yyyy")</f>
        <v>2015</v>
      </c>
      <c r="Y443">
        <v>42046</v>
      </c>
      <c r="Z443">
        <v>-156.77199999999999</v>
      </c>
      <c r="AA443">
        <v>17</v>
      </c>
      <c r="AB443">
        <v>2875.35</v>
      </c>
      <c r="AC443">
        <v>89572</v>
      </c>
      <c r="AD443" t="e">
        <f>IF(COUNTIF(#REF!,Orders!AC1259)&gt;0,"Returned","Not Returned")</f>
        <v>#REF!</v>
      </c>
      <c r="AE443" t="str">
        <f>TEXT(Table1[[#This Row],[Order Date]],"mmmm-yyy")</f>
        <v>February-2015</v>
      </c>
    </row>
    <row r="444" spans="1:31" ht="12.75" customHeight="1" x14ac:dyDescent="0.3">
      <c r="A444">
        <v>22028</v>
      </c>
      <c r="B444" t="s">
        <v>25</v>
      </c>
      <c r="C444">
        <v>0.02</v>
      </c>
      <c r="D444">
        <v>71.37</v>
      </c>
      <c r="E444">
        <v>69</v>
      </c>
      <c r="F444">
        <v>2486</v>
      </c>
      <c r="G444" t="str">
        <f>IF(COUNTIF(Table1[Customer ID],Table1[[#This Row],[Customer ID]])&gt;1,"Repeat Customer","One-Time Customer")</f>
        <v>Repeat Customer</v>
      </c>
      <c r="H444" t="s">
        <v>2331</v>
      </c>
      <c r="I444" t="s">
        <v>49</v>
      </c>
      <c r="J444" t="s">
        <v>58</v>
      </c>
      <c r="K444" t="s">
        <v>41</v>
      </c>
      <c r="L444" t="s">
        <v>152</v>
      </c>
      <c r="M444" t="s">
        <v>236</v>
      </c>
      <c r="N444" t="s">
        <v>2221</v>
      </c>
      <c r="O444">
        <v>0.68</v>
      </c>
      <c r="P444">
        <f>Table1[[#This Row],[Profit]]/Table1[[#This Row],[Sales]]</f>
        <v>-1.8513088123895296</v>
      </c>
      <c r="Q444" t="s">
        <v>33</v>
      </c>
      <c r="R444" t="s">
        <v>136</v>
      </c>
      <c r="S444" t="s">
        <v>387</v>
      </c>
      <c r="T444" t="s">
        <v>2332</v>
      </c>
      <c r="U444">
        <v>30458</v>
      </c>
      <c r="V444">
        <v>42041</v>
      </c>
      <c r="W444" t="str">
        <f>TEXT(Table1[[#This Row],[Order Date]],"mmmm")</f>
        <v>February</v>
      </c>
      <c r="X444" t="str">
        <f>TEXT(Table1[[#This Row],[Order Date]],"yyyy")</f>
        <v>2015</v>
      </c>
      <c r="Y444">
        <v>42042</v>
      </c>
      <c r="Z444">
        <v>-439.90800000000002</v>
      </c>
      <c r="AA444">
        <v>4</v>
      </c>
      <c r="AB444">
        <v>237.62</v>
      </c>
      <c r="AC444">
        <v>91414</v>
      </c>
      <c r="AD444" t="e">
        <f>IF(COUNTIF(#REF!,Orders!AC1390)&gt;0,"Returned","Not Returned")</f>
        <v>#REF!</v>
      </c>
      <c r="AE444" t="str">
        <f>TEXT(Table1[[#This Row],[Order Date]],"mmmm-yyy")</f>
        <v>February-2015</v>
      </c>
    </row>
    <row r="445" spans="1:31" ht="12.75" customHeight="1" x14ac:dyDescent="0.3">
      <c r="A445">
        <v>22029</v>
      </c>
      <c r="B445" t="s">
        <v>25</v>
      </c>
      <c r="C445">
        <v>0.03</v>
      </c>
      <c r="D445">
        <v>205.99</v>
      </c>
      <c r="E445">
        <v>8.99</v>
      </c>
      <c r="F445">
        <v>2486</v>
      </c>
      <c r="G445" t="str">
        <f>IF(COUNTIF(Table1[Customer ID],Table1[[#This Row],[Customer ID]])&gt;1,"Repeat Customer","One-Time Customer")</f>
        <v>Repeat Customer</v>
      </c>
      <c r="H445" t="s">
        <v>2331</v>
      </c>
      <c r="I445" t="s">
        <v>27</v>
      </c>
      <c r="J445" t="s">
        <v>58</v>
      </c>
      <c r="K445" t="s">
        <v>77</v>
      </c>
      <c r="L445" t="s">
        <v>78</v>
      </c>
      <c r="M445" t="s">
        <v>59</v>
      </c>
      <c r="N445" t="s">
        <v>1542</v>
      </c>
      <c r="O445">
        <v>0.6</v>
      </c>
      <c r="P445">
        <f>Table1[[#This Row],[Profit]]/Table1[[#This Row],[Sales]]</f>
        <v>6.1654914408797188</v>
      </c>
      <c r="Q445" t="s">
        <v>33</v>
      </c>
      <c r="R445" t="s">
        <v>136</v>
      </c>
      <c r="S445" t="s">
        <v>387</v>
      </c>
      <c r="T445" t="s">
        <v>2332</v>
      </c>
      <c r="U445">
        <v>30458</v>
      </c>
      <c r="V445">
        <v>42041</v>
      </c>
      <c r="W445" t="str">
        <f>TEXT(Table1[[#This Row],[Order Date]],"mmmm")</f>
        <v>February</v>
      </c>
      <c r="X445" t="str">
        <f>TEXT(Table1[[#This Row],[Order Date]],"yyyy")</f>
        <v>2015</v>
      </c>
      <c r="Y445">
        <v>42043</v>
      </c>
      <c r="Z445">
        <v>1087.7159999999999</v>
      </c>
      <c r="AA445">
        <v>1</v>
      </c>
      <c r="AB445">
        <v>176.42</v>
      </c>
      <c r="AC445">
        <v>91414</v>
      </c>
      <c r="AD445" t="e">
        <f>IF(COUNTIF(#REF!,Orders!AC1391)&gt;0,"Returned","Not Returned")</f>
        <v>#REF!</v>
      </c>
      <c r="AE445" t="str">
        <f>TEXT(Table1[[#This Row],[Order Date]],"mmmm-yyy")</f>
        <v>February-2015</v>
      </c>
    </row>
    <row r="446" spans="1:31" ht="12.75" customHeight="1" x14ac:dyDescent="0.3">
      <c r="A446">
        <v>25480</v>
      </c>
      <c r="B446" t="s">
        <v>47</v>
      </c>
      <c r="C446">
        <v>0.08</v>
      </c>
      <c r="D446">
        <v>14.81</v>
      </c>
      <c r="E446">
        <v>13.32</v>
      </c>
      <c r="F446">
        <v>697</v>
      </c>
      <c r="G446" t="str">
        <f>IF(COUNTIF(Table1[Customer ID],Table1[[#This Row],[Customer ID]])&gt;1,"Repeat Customer","One-Time Customer")</f>
        <v>Repeat Customer</v>
      </c>
      <c r="H446" t="s">
        <v>831</v>
      </c>
      <c r="I446" t="s">
        <v>49</v>
      </c>
      <c r="J446" t="s">
        <v>28</v>
      </c>
      <c r="K446" t="s">
        <v>29</v>
      </c>
      <c r="L446" t="s">
        <v>257</v>
      </c>
      <c r="M446" t="s">
        <v>59</v>
      </c>
      <c r="N446" t="s">
        <v>833</v>
      </c>
      <c r="O446">
        <v>0.43</v>
      </c>
      <c r="P446">
        <f>Table1[[#This Row],[Profit]]/Table1[[#This Row],[Sales]]</f>
        <v>-0.45046615100280657</v>
      </c>
      <c r="Q446" t="s">
        <v>33</v>
      </c>
      <c r="R446" t="s">
        <v>61</v>
      </c>
      <c r="S446" t="s">
        <v>703</v>
      </c>
      <c r="T446" t="s">
        <v>832</v>
      </c>
      <c r="U446">
        <v>46312</v>
      </c>
      <c r="V446">
        <v>42042</v>
      </c>
      <c r="W446" t="str">
        <f>TEXT(Table1[[#This Row],[Order Date]],"mmmm")</f>
        <v>February</v>
      </c>
      <c r="X446" t="str">
        <f>TEXT(Table1[[#This Row],[Order Date]],"yyyy")</f>
        <v>2015</v>
      </c>
      <c r="Y446">
        <v>42044</v>
      </c>
      <c r="Z446">
        <v>-131.61720000000003</v>
      </c>
      <c r="AA446">
        <v>20</v>
      </c>
      <c r="AB446">
        <v>292.18</v>
      </c>
      <c r="AC446">
        <v>89849</v>
      </c>
      <c r="AD446" t="e">
        <f>IF(COUNTIF(#REF!,Orders!AC392)&gt;0,"Returned","Not Returned")</f>
        <v>#REF!</v>
      </c>
      <c r="AE446" t="str">
        <f>TEXT(Table1[[#This Row],[Order Date]],"mmmm-yyy")</f>
        <v>February-2015</v>
      </c>
    </row>
    <row r="447" spans="1:31" ht="12.75" customHeight="1" x14ac:dyDescent="0.3">
      <c r="A447">
        <v>7480</v>
      </c>
      <c r="B447" t="s">
        <v>47</v>
      </c>
      <c r="C447">
        <v>0.08</v>
      </c>
      <c r="D447">
        <v>14.81</v>
      </c>
      <c r="E447">
        <v>13.32</v>
      </c>
      <c r="F447">
        <v>698</v>
      </c>
      <c r="G447" t="str">
        <f>IF(COUNTIF(Table1[Customer ID],Table1[[#This Row],[Customer ID]])&gt;1,"Repeat Customer","One-Time Customer")</f>
        <v>Repeat Customer</v>
      </c>
      <c r="H447" t="s">
        <v>834</v>
      </c>
      <c r="I447" t="s">
        <v>49</v>
      </c>
      <c r="J447" t="s">
        <v>28</v>
      </c>
      <c r="K447" t="s">
        <v>29</v>
      </c>
      <c r="L447" t="s">
        <v>257</v>
      </c>
      <c r="M447" t="s">
        <v>59</v>
      </c>
      <c r="N447" t="s">
        <v>833</v>
      </c>
      <c r="O447">
        <v>0.43</v>
      </c>
      <c r="P447">
        <f>Table1[[#This Row],[Profit]]/Table1[[#This Row],[Sales]]</f>
        <v>-0.21930995043842932</v>
      </c>
      <c r="Q447" t="s">
        <v>33</v>
      </c>
      <c r="R447" t="s">
        <v>34</v>
      </c>
      <c r="S447" t="s">
        <v>35</v>
      </c>
      <c r="T447" t="s">
        <v>209</v>
      </c>
      <c r="U447">
        <v>98105</v>
      </c>
      <c r="V447">
        <v>42042</v>
      </c>
      <c r="W447" t="str">
        <f>TEXT(Table1[[#This Row],[Order Date]],"mmmm")</f>
        <v>February</v>
      </c>
      <c r="X447" t="str">
        <f>TEXT(Table1[[#This Row],[Order Date]],"yyyy")</f>
        <v>2015</v>
      </c>
      <c r="Y447">
        <v>42044</v>
      </c>
      <c r="Z447">
        <v>-253.11</v>
      </c>
      <c r="AA447">
        <v>79</v>
      </c>
      <c r="AB447">
        <v>1154.1199999999999</v>
      </c>
      <c r="AC447">
        <v>53410</v>
      </c>
      <c r="AD447" t="e">
        <f>IF(COUNTIF(#REF!,Orders!AC397)&gt;0,"Returned","Not Returned")</f>
        <v>#REF!</v>
      </c>
      <c r="AE447" t="str">
        <f>TEXT(Table1[[#This Row],[Order Date]],"mmmm-yyy")</f>
        <v>February-2015</v>
      </c>
    </row>
    <row r="448" spans="1:31" ht="12.75" customHeight="1" x14ac:dyDescent="0.3">
      <c r="A448">
        <v>21402</v>
      </c>
      <c r="B448" t="s">
        <v>37</v>
      </c>
      <c r="C448">
        <v>0.08</v>
      </c>
      <c r="D448">
        <v>65.989999999999995</v>
      </c>
      <c r="E448">
        <v>5.92</v>
      </c>
      <c r="F448">
        <v>1026</v>
      </c>
      <c r="G448" t="str">
        <f>IF(COUNTIF(Table1[Customer ID],Table1[[#This Row],[Customer ID]])&gt;1,"Repeat Customer","One-Time Customer")</f>
        <v>Repeat Customer</v>
      </c>
      <c r="H448" t="s">
        <v>1134</v>
      </c>
      <c r="I448" t="s">
        <v>49</v>
      </c>
      <c r="J448" t="s">
        <v>58</v>
      </c>
      <c r="K448" t="s">
        <v>77</v>
      </c>
      <c r="L448" t="s">
        <v>78</v>
      </c>
      <c r="M448" t="s">
        <v>59</v>
      </c>
      <c r="N448" t="s">
        <v>1135</v>
      </c>
      <c r="O448">
        <v>0.57999999999999996</v>
      </c>
      <c r="P448">
        <f>Table1[[#This Row],[Profit]]/Table1[[#This Row],[Sales]]</f>
        <v>0.54887626582278481</v>
      </c>
      <c r="Q448" t="s">
        <v>33</v>
      </c>
      <c r="R448" t="s">
        <v>53</v>
      </c>
      <c r="S448" t="s">
        <v>71</v>
      </c>
      <c r="T448" t="s">
        <v>1136</v>
      </c>
      <c r="U448">
        <v>11722</v>
      </c>
      <c r="V448">
        <v>42042</v>
      </c>
      <c r="W448" t="str">
        <f>TEXT(Table1[[#This Row],[Order Date]],"mmmm")</f>
        <v>February</v>
      </c>
      <c r="X448" t="str">
        <f>TEXT(Table1[[#This Row],[Order Date]],"yyyy")</f>
        <v>2015</v>
      </c>
      <c r="Y448">
        <v>42042</v>
      </c>
      <c r="Z448">
        <v>624.40163999999993</v>
      </c>
      <c r="AA448">
        <v>22</v>
      </c>
      <c r="AB448">
        <v>1137.5999999999999</v>
      </c>
      <c r="AC448">
        <v>89005</v>
      </c>
      <c r="AD448" t="e">
        <f>IF(COUNTIF(#REF!,Orders!AC575)&gt;0,"Returned","Not Returned")</f>
        <v>#REF!</v>
      </c>
      <c r="AE448" t="str">
        <f>TEXT(Table1[[#This Row],[Order Date]],"mmmm-yyy")</f>
        <v>February-2015</v>
      </c>
    </row>
    <row r="449" spans="1:31" ht="12.75" customHeight="1" x14ac:dyDescent="0.3">
      <c r="A449">
        <v>21329</v>
      </c>
      <c r="B449" t="s">
        <v>106</v>
      </c>
      <c r="C449">
        <v>0.04</v>
      </c>
      <c r="D449">
        <v>19.98</v>
      </c>
      <c r="E449">
        <v>8.68</v>
      </c>
      <c r="F449">
        <v>1121</v>
      </c>
      <c r="G449" t="str">
        <f>IF(COUNTIF(Table1[Customer ID],Table1[[#This Row],[Customer ID]])&gt;1,"Repeat Customer","One-Time Customer")</f>
        <v>Repeat Customer</v>
      </c>
      <c r="H449" t="s">
        <v>1222</v>
      </c>
      <c r="I449" t="s">
        <v>49</v>
      </c>
      <c r="J449" t="s">
        <v>114</v>
      </c>
      <c r="K449" t="s">
        <v>29</v>
      </c>
      <c r="L449" t="s">
        <v>93</v>
      </c>
      <c r="M449" t="s">
        <v>59</v>
      </c>
      <c r="N449" t="s">
        <v>1223</v>
      </c>
      <c r="O449">
        <v>0.37</v>
      </c>
      <c r="P449">
        <f>Table1[[#This Row],[Profit]]/Table1[[#This Row],[Sales]]</f>
        <v>0.64270411806712691</v>
      </c>
      <c r="Q449" t="s">
        <v>33</v>
      </c>
      <c r="R449" t="s">
        <v>34</v>
      </c>
      <c r="S449" t="s">
        <v>45</v>
      </c>
      <c r="T449" t="s">
        <v>1224</v>
      </c>
      <c r="U449">
        <v>92592</v>
      </c>
      <c r="V449">
        <v>42042</v>
      </c>
      <c r="W449" t="str">
        <f>TEXT(Table1[[#This Row],[Order Date]],"mmmm")</f>
        <v>February</v>
      </c>
      <c r="X449" t="str">
        <f>TEXT(Table1[[#This Row],[Order Date]],"yyyy")</f>
        <v>2015</v>
      </c>
      <c r="Y449">
        <v>42049</v>
      </c>
      <c r="Z449">
        <v>108</v>
      </c>
      <c r="AA449">
        <v>8</v>
      </c>
      <c r="AB449">
        <v>168.04</v>
      </c>
      <c r="AC449">
        <v>86767</v>
      </c>
      <c r="AD449" t="e">
        <f>IF(COUNTIF(#REF!,Orders!AC628)&gt;0,"Returned","Not Returned")</f>
        <v>#REF!</v>
      </c>
      <c r="AE449" t="str">
        <f>TEXT(Table1[[#This Row],[Order Date]],"mmmm-yyy")</f>
        <v>February-2015</v>
      </c>
    </row>
    <row r="450" spans="1:31" ht="12.75" customHeight="1" x14ac:dyDescent="0.3">
      <c r="A450">
        <v>21330</v>
      </c>
      <c r="B450" t="s">
        <v>106</v>
      </c>
      <c r="C450">
        <v>0.08</v>
      </c>
      <c r="D450">
        <v>125.99</v>
      </c>
      <c r="E450">
        <v>7.69</v>
      </c>
      <c r="F450">
        <v>1121</v>
      </c>
      <c r="G450" t="str">
        <f>IF(COUNTIF(Table1[Customer ID],Table1[[#This Row],[Customer ID]])&gt;1,"Repeat Customer","One-Time Customer")</f>
        <v>Repeat Customer</v>
      </c>
      <c r="H450" t="s">
        <v>1222</v>
      </c>
      <c r="I450" t="s">
        <v>49</v>
      </c>
      <c r="J450" t="s">
        <v>114</v>
      </c>
      <c r="K450" t="s">
        <v>77</v>
      </c>
      <c r="L450" t="s">
        <v>78</v>
      </c>
      <c r="M450" t="s">
        <v>59</v>
      </c>
      <c r="N450" t="s">
        <v>1225</v>
      </c>
      <c r="O450">
        <v>0.57999999999999996</v>
      </c>
      <c r="P450">
        <f>Table1[[#This Row],[Profit]]/Table1[[#This Row],[Sales]]</f>
        <v>0.53614135842833988</v>
      </c>
      <c r="Q450" t="s">
        <v>33</v>
      </c>
      <c r="R450" t="s">
        <v>34</v>
      </c>
      <c r="S450" t="s">
        <v>45</v>
      </c>
      <c r="T450" t="s">
        <v>1224</v>
      </c>
      <c r="U450">
        <v>92592</v>
      </c>
      <c r="V450">
        <v>42042</v>
      </c>
      <c r="W450" t="str">
        <f>TEXT(Table1[[#This Row],[Order Date]],"mmmm")</f>
        <v>February</v>
      </c>
      <c r="X450" t="str">
        <f>TEXT(Table1[[#This Row],[Order Date]],"yyyy")</f>
        <v>2015</v>
      </c>
      <c r="Y450">
        <v>42044</v>
      </c>
      <c r="Z450">
        <v>377.154</v>
      </c>
      <c r="AA450">
        <v>7</v>
      </c>
      <c r="AB450">
        <v>703.46</v>
      </c>
      <c r="AC450">
        <v>86767</v>
      </c>
      <c r="AD450" t="e">
        <f>IF(COUNTIF(#REF!,Orders!AC629)&gt;0,"Returned","Not Returned")</f>
        <v>#REF!</v>
      </c>
      <c r="AE450" t="str">
        <f>TEXT(Table1[[#This Row],[Order Date]],"mmmm-yyy")</f>
        <v>February-2015</v>
      </c>
    </row>
    <row r="451" spans="1:31" ht="12.75" customHeight="1" x14ac:dyDescent="0.3">
      <c r="A451">
        <v>6212</v>
      </c>
      <c r="B451" t="s">
        <v>56</v>
      </c>
      <c r="C451">
        <v>0.05</v>
      </c>
      <c r="D451">
        <v>6.68</v>
      </c>
      <c r="E451">
        <v>5.66</v>
      </c>
      <c r="F451">
        <v>1723</v>
      </c>
      <c r="G451" t="str">
        <f>IF(COUNTIF(Table1[Customer ID],Table1[[#This Row],[Customer ID]])&gt;1,"Repeat Customer","One-Time Customer")</f>
        <v>Repeat Customer</v>
      </c>
      <c r="H451" t="s">
        <v>1730</v>
      </c>
      <c r="I451" t="s">
        <v>49</v>
      </c>
      <c r="J451" t="s">
        <v>28</v>
      </c>
      <c r="K451" t="s">
        <v>29</v>
      </c>
      <c r="L451" t="s">
        <v>93</v>
      </c>
      <c r="M451" t="s">
        <v>59</v>
      </c>
      <c r="N451" t="s">
        <v>1164</v>
      </c>
      <c r="O451">
        <v>0.37</v>
      </c>
      <c r="P451">
        <f>Table1[[#This Row],[Profit]]/Table1[[#This Row],[Sales]]</f>
        <v>-0.20714797619418565</v>
      </c>
      <c r="Q451" t="s">
        <v>33</v>
      </c>
      <c r="R451" t="s">
        <v>34</v>
      </c>
      <c r="S451" t="s">
        <v>45</v>
      </c>
      <c r="T451" t="s">
        <v>1732</v>
      </c>
      <c r="U451">
        <v>92037</v>
      </c>
      <c r="V451">
        <v>42042</v>
      </c>
      <c r="W451" t="str">
        <f>TEXT(Table1[[#This Row],[Order Date]],"mmmm")</f>
        <v>February</v>
      </c>
      <c r="X451" t="str">
        <f>TEXT(Table1[[#This Row],[Order Date]],"yyyy")</f>
        <v>2015</v>
      </c>
      <c r="Y451">
        <v>42044</v>
      </c>
      <c r="Z451">
        <v>-66.48</v>
      </c>
      <c r="AA451">
        <v>46</v>
      </c>
      <c r="AB451">
        <v>320.93</v>
      </c>
      <c r="AC451">
        <v>44002</v>
      </c>
      <c r="AD451" t="e">
        <f>IF(COUNTIF(#REF!,Orders!AC961)&gt;0,"Returned","Not Returned")</f>
        <v>#REF!</v>
      </c>
      <c r="AE451" t="str">
        <f>TEXT(Table1[[#This Row],[Order Date]],"mmmm-yyy")</f>
        <v>February-2015</v>
      </c>
    </row>
    <row r="452" spans="1:31" ht="12.75" customHeight="1" x14ac:dyDescent="0.3">
      <c r="A452">
        <v>6213</v>
      </c>
      <c r="B452" t="s">
        <v>56</v>
      </c>
      <c r="C452">
        <v>0.03</v>
      </c>
      <c r="D452">
        <v>17.7</v>
      </c>
      <c r="E452">
        <v>9.4700000000000006</v>
      </c>
      <c r="F452">
        <v>1723</v>
      </c>
      <c r="G452" t="str">
        <f>IF(COUNTIF(Table1[Customer ID],Table1[[#This Row],[Customer ID]])&gt;1,"Repeat Customer","One-Time Customer")</f>
        <v>Repeat Customer</v>
      </c>
      <c r="H452" t="s">
        <v>1730</v>
      </c>
      <c r="I452" t="s">
        <v>49</v>
      </c>
      <c r="J452" t="s">
        <v>28</v>
      </c>
      <c r="K452" t="s">
        <v>29</v>
      </c>
      <c r="L452" t="s">
        <v>141</v>
      </c>
      <c r="M452" t="s">
        <v>59</v>
      </c>
      <c r="N452" t="s">
        <v>1569</v>
      </c>
      <c r="O452">
        <v>0.59</v>
      </c>
      <c r="P452">
        <f>Table1[[#This Row],[Profit]]/Table1[[#This Row],[Sales]]</f>
        <v>-0.19984724078670993</v>
      </c>
      <c r="Q452" t="s">
        <v>33</v>
      </c>
      <c r="R452" t="s">
        <v>34</v>
      </c>
      <c r="S452" t="s">
        <v>45</v>
      </c>
      <c r="T452" t="s">
        <v>1732</v>
      </c>
      <c r="U452">
        <v>92037</v>
      </c>
      <c r="V452">
        <v>42042</v>
      </c>
      <c r="W452" t="str">
        <f>TEXT(Table1[[#This Row],[Order Date]],"mmmm")</f>
        <v>February</v>
      </c>
      <c r="X452" t="str">
        <f>TEXT(Table1[[#This Row],[Order Date]],"yyyy")</f>
        <v>2015</v>
      </c>
      <c r="Y452">
        <v>42042</v>
      </c>
      <c r="Z452">
        <v>-52.33</v>
      </c>
      <c r="AA452">
        <v>14</v>
      </c>
      <c r="AB452">
        <v>261.85000000000002</v>
      </c>
      <c r="AC452">
        <v>44002</v>
      </c>
      <c r="AD452" t="e">
        <f>IF(COUNTIF(#REF!,Orders!AC962)&gt;0,"Returned","Not Returned")</f>
        <v>#REF!</v>
      </c>
      <c r="AE452" t="str">
        <f>TEXT(Table1[[#This Row],[Order Date]],"mmmm-yyy")</f>
        <v>February-2015</v>
      </c>
    </row>
    <row r="453" spans="1:31" ht="12.75" customHeight="1" x14ac:dyDescent="0.3">
      <c r="A453">
        <v>26032</v>
      </c>
      <c r="B453" t="s">
        <v>25</v>
      </c>
      <c r="C453">
        <v>0.1</v>
      </c>
      <c r="D453">
        <v>41.94</v>
      </c>
      <c r="E453">
        <v>2.99</v>
      </c>
      <c r="F453">
        <v>2626</v>
      </c>
      <c r="G453" t="str">
        <f>IF(COUNTIF(Table1[Customer ID],Table1[[#This Row],[Customer ID]])&gt;1,"Repeat Customer","One-Time Customer")</f>
        <v>One-Time Customer</v>
      </c>
      <c r="H453" t="s">
        <v>2447</v>
      </c>
      <c r="I453" t="s">
        <v>49</v>
      </c>
      <c r="J453" t="s">
        <v>114</v>
      </c>
      <c r="K453" t="s">
        <v>29</v>
      </c>
      <c r="L453" t="s">
        <v>109</v>
      </c>
      <c r="M453" t="s">
        <v>59</v>
      </c>
      <c r="N453" t="s">
        <v>2448</v>
      </c>
      <c r="O453">
        <v>0.35</v>
      </c>
      <c r="P453">
        <f>Table1[[#This Row],[Profit]]/Table1[[#This Row],[Sales]]</f>
        <v>0.69</v>
      </c>
      <c r="Q453" t="s">
        <v>33</v>
      </c>
      <c r="R453" t="s">
        <v>34</v>
      </c>
      <c r="S453" t="s">
        <v>45</v>
      </c>
      <c r="T453" t="s">
        <v>1456</v>
      </c>
      <c r="U453">
        <v>94025</v>
      </c>
      <c r="V453">
        <v>42042</v>
      </c>
      <c r="W453" t="str">
        <f>TEXT(Table1[[#This Row],[Order Date]],"mmmm")</f>
        <v>February</v>
      </c>
      <c r="X453" t="str">
        <f>TEXT(Table1[[#This Row],[Order Date]],"yyyy")</f>
        <v>2015</v>
      </c>
      <c r="Y453">
        <v>42043</v>
      </c>
      <c r="Z453">
        <v>164.08199999999999</v>
      </c>
      <c r="AA453">
        <v>6</v>
      </c>
      <c r="AB453">
        <v>237.8</v>
      </c>
      <c r="AC453">
        <v>90927</v>
      </c>
      <c r="AD453" t="e">
        <f>IF(COUNTIF(#REF!,Orders!AC1492)&gt;0,"Returned","Not Returned")</f>
        <v>#REF!</v>
      </c>
      <c r="AE453" t="str">
        <f>TEXT(Table1[[#This Row],[Order Date]],"mmmm-yyy")</f>
        <v>February-2015</v>
      </c>
    </row>
    <row r="454" spans="1:31" ht="12.75" customHeight="1" x14ac:dyDescent="0.3">
      <c r="A454">
        <v>24604</v>
      </c>
      <c r="B454" t="s">
        <v>56</v>
      </c>
      <c r="C454">
        <v>7.0000000000000007E-2</v>
      </c>
      <c r="D454">
        <v>30.56</v>
      </c>
      <c r="E454">
        <v>2.99</v>
      </c>
      <c r="F454">
        <v>2813</v>
      </c>
      <c r="G454" t="str">
        <f>IF(COUNTIF(Table1[Customer ID],Table1[[#This Row],[Customer ID]])&gt;1,"Repeat Customer","One-Time Customer")</f>
        <v>One-Time Customer</v>
      </c>
      <c r="H454" t="s">
        <v>2579</v>
      </c>
      <c r="I454" t="s">
        <v>49</v>
      </c>
      <c r="J454" t="s">
        <v>28</v>
      </c>
      <c r="K454" t="s">
        <v>29</v>
      </c>
      <c r="L454" t="s">
        <v>109</v>
      </c>
      <c r="M454" t="s">
        <v>59</v>
      </c>
      <c r="N454" t="s">
        <v>2580</v>
      </c>
      <c r="O454">
        <v>0.35</v>
      </c>
      <c r="P454">
        <f>Table1[[#This Row],[Profit]]/Table1[[#This Row],[Sales]]</f>
        <v>-0.26202619752274475</v>
      </c>
      <c r="Q454" t="s">
        <v>33</v>
      </c>
      <c r="R454" t="s">
        <v>136</v>
      </c>
      <c r="S454" t="s">
        <v>244</v>
      </c>
      <c r="T454" t="s">
        <v>2581</v>
      </c>
      <c r="U454">
        <v>37311</v>
      </c>
      <c r="V454">
        <v>42042</v>
      </c>
      <c r="W454" t="str">
        <f>TEXT(Table1[[#This Row],[Order Date]],"mmmm")</f>
        <v>February</v>
      </c>
      <c r="X454" t="str">
        <f>TEXT(Table1[[#This Row],[Order Date]],"yyyy")</f>
        <v>2015</v>
      </c>
      <c r="Y454">
        <v>42042</v>
      </c>
      <c r="Z454">
        <v>-95.618600000000015</v>
      </c>
      <c r="AA454">
        <v>12</v>
      </c>
      <c r="AB454">
        <v>364.92</v>
      </c>
      <c r="AC454">
        <v>88819</v>
      </c>
      <c r="AD454" t="e">
        <f>IF(COUNTIF(#REF!,Orders!AC1582)&gt;0,"Returned","Not Returned")</f>
        <v>#REF!</v>
      </c>
      <c r="AE454" t="str">
        <f>TEXT(Table1[[#This Row],[Order Date]],"mmmm-yyy")</f>
        <v>February-2015</v>
      </c>
    </row>
    <row r="455" spans="1:31" ht="12.75" customHeight="1" x14ac:dyDescent="0.3">
      <c r="A455">
        <v>23474</v>
      </c>
      <c r="B455" t="s">
        <v>25</v>
      </c>
      <c r="C455">
        <v>0.06</v>
      </c>
      <c r="D455">
        <v>6.7</v>
      </c>
      <c r="E455">
        <v>1.56</v>
      </c>
      <c r="F455">
        <v>3351</v>
      </c>
      <c r="G455" t="str">
        <f>IF(COUNTIF(Table1[Customer ID],Table1[[#This Row],[Customer ID]])&gt;1,"Repeat Customer","One-Time Customer")</f>
        <v>Repeat Customer</v>
      </c>
      <c r="H455" t="s">
        <v>2982</v>
      </c>
      <c r="I455" t="s">
        <v>27</v>
      </c>
      <c r="J455" t="s">
        <v>58</v>
      </c>
      <c r="K455" t="s">
        <v>29</v>
      </c>
      <c r="L455" t="s">
        <v>30</v>
      </c>
      <c r="M455" t="s">
        <v>31</v>
      </c>
      <c r="N455" t="s">
        <v>1073</v>
      </c>
      <c r="O455">
        <v>0.52</v>
      </c>
      <c r="P455">
        <f>Table1[[#This Row],[Profit]]/Table1[[#This Row],[Sales]]</f>
        <v>0.51209976067514795</v>
      </c>
      <c r="Q455" t="s">
        <v>33</v>
      </c>
      <c r="R455" t="s">
        <v>34</v>
      </c>
      <c r="S455" t="s">
        <v>35</v>
      </c>
      <c r="T455" t="s">
        <v>2983</v>
      </c>
      <c r="U455">
        <v>99301</v>
      </c>
      <c r="V455">
        <v>42042</v>
      </c>
      <c r="W455" t="str">
        <f>TEXT(Table1[[#This Row],[Order Date]],"mmmm")</f>
        <v>February</v>
      </c>
      <c r="X455" t="str">
        <f>TEXT(Table1[[#This Row],[Order Date]],"yyyy")</f>
        <v>2015</v>
      </c>
      <c r="Y455">
        <v>42044</v>
      </c>
      <c r="Z455">
        <v>40.6556</v>
      </c>
      <c r="AA455">
        <v>12</v>
      </c>
      <c r="AB455">
        <v>79.39</v>
      </c>
      <c r="AC455">
        <v>91298</v>
      </c>
      <c r="AD455" t="e">
        <f>IF(COUNTIF(#REF!,Orders!AC1910)&gt;0,"Returned","Not Returned")</f>
        <v>#REF!</v>
      </c>
      <c r="AE455" t="str">
        <f>TEXT(Table1[[#This Row],[Order Date]],"mmmm-yyy")</f>
        <v>February-2015</v>
      </c>
    </row>
    <row r="456" spans="1:31" ht="12.75" customHeight="1" x14ac:dyDescent="0.3">
      <c r="A456">
        <v>462</v>
      </c>
      <c r="B456" t="s">
        <v>37</v>
      </c>
      <c r="C456">
        <v>7.0000000000000007E-2</v>
      </c>
      <c r="D456">
        <v>179.99</v>
      </c>
      <c r="E456">
        <v>19.989999999999998</v>
      </c>
      <c r="F456">
        <v>471</v>
      </c>
      <c r="G456" t="str">
        <f>IF(COUNTIF(Table1[Customer ID],Table1[[#This Row],[Customer ID]])&gt;1,"Repeat Customer","One-Time Customer")</f>
        <v>One-Time Customer</v>
      </c>
      <c r="H456" t="s">
        <v>578</v>
      </c>
      <c r="I456" t="s">
        <v>27</v>
      </c>
      <c r="J456" t="s">
        <v>114</v>
      </c>
      <c r="K456" t="s">
        <v>77</v>
      </c>
      <c r="L456" t="s">
        <v>180</v>
      </c>
      <c r="M456" t="s">
        <v>59</v>
      </c>
      <c r="N456" t="s">
        <v>579</v>
      </c>
      <c r="O456">
        <v>0.48</v>
      </c>
      <c r="P456">
        <f>Table1[[#This Row],[Profit]]/Table1[[#This Row],[Sales]]</f>
        <v>-0.79179853209475937</v>
      </c>
      <c r="Q456" t="s">
        <v>33</v>
      </c>
      <c r="R456" t="s">
        <v>136</v>
      </c>
      <c r="S456" t="s">
        <v>387</v>
      </c>
      <c r="T456" t="s">
        <v>580</v>
      </c>
      <c r="U456">
        <v>30318</v>
      </c>
      <c r="V456">
        <v>42043</v>
      </c>
      <c r="W456" t="str">
        <f>TEXT(Table1[[#This Row],[Order Date]],"mmmm")</f>
        <v>February</v>
      </c>
      <c r="X456" t="str">
        <f>TEXT(Table1[[#This Row],[Order Date]],"yyyy")</f>
        <v>2015</v>
      </c>
      <c r="Y456">
        <v>42043</v>
      </c>
      <c r="Z456">
        <v>-568.53510000000006</v>
      </c>
      <c r="AA456">
        <v>4</v>
      </c>
      <c r="AB456">
        <v>718.03</v>
      </c>
      <c r="AC456">
        <v>3138</v>
      </c>
      <c r="AD456" t="e">
        <f>IF(COUNTIF(#REF!,Orders!AC249)&gt;0,"Returned","Not Returned")</f>
        <v>#REF!</v>
      </c>
      <c r="AE456" t="str">
        <f>TEXT(Table1[[#This Row],[Order Date]],"mmmm-yyy")</f>
        <v>February-2015</v>
      </c>
    </row>
    <row r="457" spans="1:31" ht="12.75" customHeight="1" x14ac:dyDescent="0.3">
      <c r="A457">
        <v>18462</v>
      </c>
      <c r="B457" t="s">
        <v>37</v>
      </c>
      <c r="C457">
        <v>7.0000000000000007E-2</v>
      </c>
      <c r="D457">
        <v>179.99</v>
      </c>
      <c r="E457">
        <v>19.989999999999998</v>
      </c>
      <c r="F457">
        <v>472</v>
      </c>
      <c r="G457" t="str">
        <f>IF(COUNTIF(Table1[Customer ID],Table1[[#This Row],[Customer ID]])&gt;1,"Repeat Customer","One-Time Customer")</f>
        <v>One-Time Customer</v>
      </c>
      <c r="H457" t="s">
        <v>581</v>
      </c>
      <c r="I457" t="s">
        <v>27</v>
      </c>
      <c r="J457" t="s">
        <v>114</v>
      </c>
      <c r="K457" t="s">
        <v>77</v>
      </c>
      <c r="L457" t="s">
        <v>180</v>
      </c>
      <c r="M457" t="s">
        <v>59</v>
      </c>
      <c r="N457" t="s">
        <v>579</v>
      </c>
      <c r="O457">
        <v>0.48</v>
      </c>
      <c r="P457">
        <f>Table1[[#This Row],[Profit]]/Table1[[#This Row],[Sales]]</f>
        <v>-2.3813158041334748</v>
      </c>
      <c r="Q457" t="s">
        <v>33</v>
      </c>
      <c r="R457" t="s">
        <v>53</v>
      </c>
      <c r="S457" t="s">
        <v>415</v>
      </c>
      <c r="T457" t="s">
        <v>582</v>
      </c>
      <c r="U457">
        <v>21133</v>
      </c>
      <c r="V457">
        <v>42043</v>
      </c>
      <c r="W457" t="str">
        <f>TEXT(Table1[[#This Row],[Order Date]],"mmmm")</f>
        <v>February</v>
      </c>
      <c r="X457" t="str">
        <f>TEXT(Table1[[#This Row],[Order Date]],"yyyy")</f>
        <v>2015</v>
      </c>
      <c r="Y457">
        <v>42043</v>
      </c>
      <c r="Z457">
        <v>-427.47</v>
      </c>
      <c r="AA457">
        <v>1</v>
      </c>
      <c r="AB457">
        <v>179.51</v>
      </c>
      <c r="AC457">
        <v>88023</v>
      </c>
      <c r="AD457" t="e">
        <f>IF(COUNTIF(#REF!,Orders!AC250)&gt;0,"Returned","Not Returned")</f>
        <v>#REF!</v>
      </c>
      <c r="AE457" t="str">
        <f>TEXT(Table1[[#This Row],[Order Date]],"mmmm-yyy")</f>
        <v>February-2015</v>
      </c>
    </row>
    <row r="458" spans="1:31" ht="12.75" customHeight="1" x14ac:dyDescent="0.3">
      <c r="A458">
        <v>25914</v>
      </c>
      <c r="B458" t="s">
        <v>25</v>
      </c>
      <c r="C458">
        <v>0.1</v>
      </c>
      <c r="D458">
        <v>105.98</v>
      </c>
      <c r="E458">
        <v>13.99</v>
      </c>
      <c r="F458">
        <v>3403</v>
      </c>
      <c r="G458" t="str">
        <f>IF(COUNTIF(Table1[Customer ID],Table1[[#This Row],[Customer ID]])&gt;1,"Repeat Customer","One-Time Customer")</f>
        <v>One-Time Customer</v>
      </c>
      <c r="H458" t="s">
        <v>3026</v>
      </c>
      <c r="I458" t="s">
        <v>27</v>
      </c>
      <c r="J458" t="s">
        <v>114</v>
      </c>
      <c r="K458" t="s">
        <v>41</v>
      </c>
      <c r="L458" t="s">
        <v>50</v>
      </c>
      <c r="M458" t="s">
        <v>86</v>
      </c>
      <c r="N458" t="s">
        <v>3027</v>
      </c>
      <c r="O458">
        <v>0.65</v>
      </c>
      <c r="P458">
        <f>Table1[[#This Row],[Profit]]/Table1[[#This Row],[Sales]]</f>
        <v>0.69</v>
      </c>
      <c r="Q458" t="s">
        <v>33</v>
      </c>
      <c r="R458" t="s">
        <v>34</v>
      </c>
      <c r="S458" t="s">
        <v>2226</v>
      </c>
      <c r="T458" t="s">
        <v>3028</v>
      </c>
      <c r="U458">
        <v>82001</v>
      </c>
      <c r="V458">
        <v>42043</v>
      </c>
      <c r="W458" t="str">
        <f>TEXT(Table1[[#This Row],[Order Date]],"mmmm")</f>
        <v>February</v>
      </c>
      <c r="X458" t="str">
        <f>TEXT(Table1[[#This Row],[Order Date]],"yyyy")</f>
        <v>2015</v>
      </c>
      <c r="Y458">
        <v>42046</v>
      </c>
      <c r="Z458">
        <v>349.48499999999996</v>
      </c>
      <c r="AA458">
        <v>5</v>
      </c>
      <c r="AB458">
        <v>506.5</v>
      </c>
      <c r="AC458">
        <v>87530</v>
      </c>
      <c r="AD458" t="e">
        <f>IF(COUNTIF(#REF!,Orders!AC1953)&gt;0,"Returned","Not Returned")</f>
        <v>#REF!</v>
      </c>
      <c r="AE458" t="str">
        <f>TEXT(Table1[[#This Row],[Order Date]],"mmmm-yyy")</f>
        <v>February-2015</v>
      </c>
    </row>
    <row r="459" spans="1:31" ht="12.75" customHeight="1" x14ac:dyDescent="0.3">
      <c r="A459">
        <v>20464</v>
      </c>
      <c r="B459" t="s">
        <v>56</v>
      </c>
      <c r="C459">
        <v>7.0000000000000007E-2</v>
      </c>
      <c r="D459">
        <v>20.95</v>
      </c>
      <c r="E459">
        <v>5.99</v>
      </c>
      <c r="F459">
        <v>1574</v>
      </c>
      <c r="G459" t="str">
        <f>IF(COUNTIF(Table1[Customer ID],Table1[[#This Row],[Customer ID]])&gt;1,"Repeat Customer","One-Time Customer")</f>
        <v>One-Time Customer</v>
      </c>
      <c r="H459" t="s">
        <v>1590</v>
      </c>
      <c r="I459" t="s">
        <v>49</v>
      </c>
      <c r="J459" t="s">
        <v>114</v>
      </c>
      <c r="K459" t="s">
        <v>77</v>
      </c>
      <c r="L459" t="s">
        <v>180</v>
      </c>
      <c r="M459" t="s">
        <v>59</v>
      </c>
      <c r="N459" t="s">
        <v>1591</v>
      </c>
      <c r="O459">
        <v>0.65</v>
      </c>
      <c r="P459">
        <f>Table1[[#This Row],[Profit]]/Table1[[#This Row],[Sales]]</f>
        <v>6.9580991313234544E-2</v>
      </c>
      <c r="Q459" t="s">
        <v>33</v>
      </c>
      <c r="R459" t="s">
        <v>136</v>
      </c>
      <c r="S459" t="s">
        <v>322</v>
      </c>
      <c r="T459" t="s">
        <v>1592</v>
      </c>
      <c r="U459">
        <v>28314</v>
      </c>
      <c r="V459">
        <v>42044</v>
      </c>
      <c r="W459" t="str">
        <f>TEXT(Table1[[#This Row],[Order Date]],"mmmm")</f>
        <v>February</v>
      </c>
      <c r="X459" t="str">
        <f>TEXT(Table1[[#This Row],[Order Date]],"yyyy")</f>
        <v>2015</v>
      </c>
      <c r="Y459">
        <v>42045</v>
      </c>
      <c r="Z459">
        <v>27.233999999999998</v>
      </c>
      <c r="AA459">
        <v>19</v>
      </c>
      <c r="AB459">
        <v>391.4</v>
      </c>
      <c r="AC459">
        <v>86966</v>
      </c>
      <c r="AD459" t="e">
        <f>IF(COUNTIF(#REF!,Orders!AC878)&gt;0,"Returned","Not Returned")</f>
        <v>#REF!</v>
      </c>
      <c r="AE459" t="str">
        <f>TEXT(Table1[[#This Row],[Order Date]],"mmmm-yyy")</f>
        <v>February-2015</v>
      </c>
    </row>
    <row r="460" spans="1:31" ht="12.75" customHeight="1" x14ac:dyDescent="0.3">
      <c r="A460">
        <v>23578</v>
      </c>
      <c r="B460" t="s">
        <v>106</v>
      </c>
      <c r="C460">
        <v>0.1</v>
      </c>
      <c r="D460">
        <v>4.13</v>
      </c>
      <c r="E460">
        <v>0.99</v>
      </c>
      <c r="F460">
        <v>1671</v>
      </c>
      <c r="G460" t="str">
        <f>IF(COUNTIF(Table1[Customer ID],Table1[[#This Row],[Customer ID]])&gt;1,"Repeat Customer","One-Time Customer")</f>
        <v>Repeat Customer</v>
      </c>
      <c r="H460" t="s">
        <v>1674</v>
      </c>
      <c r="I460" t="s">
        <v>49</v>
      </c>
      <c r="J460" t="s">
        <v>58</v>
      </c>
      <c r="K460" t="s">
        <v>29</v>
      </c>
      <c r="L460" t="s">
        <v>134</v>
      </c>
      <c r="M460" t="s">
        <v>59</v>
      </c>
      <c r="N460" t="s">
        <v>1420</v>
      </c>
      <c r="O460">
        <v>0.39</v>
      </c>
      <c r="P460">
        <f>Table1[[#This Row],[Profit]]/Table1[[#This Row],[Sales]]</f>
        <v>-0.77703220858895716</v>
      </c>
      <c r="Q460" t="s">
        <v>33</v>
      </c>
      <c r="R460" t="s">
        <v>136</v>
      </c>
      <c r="S460" t="s">
        <v>137</v>
      </c>
      <c r="T460" t="s">
        <v>1675</v>
      </c>
      <c r="U460">
        <v>22015</v>
      </c>
      <c r="V460">
        <v>42044</v>
      </c>
      <c r="W460" t="str">
        <f>TEXT(Table1[[#This Row],[Order Date]],"mmmm")</f>
        <v>February</v>
      </c>
      <c r="X460" t="str">
        <f>TEXT(Table1[[#This Row],[Order Date]],"yyyy")</f>
        <v>2015</v>
      </c>
      <c r="Y460">
        <v>42048</v>
      </c>
      <c r="Z460">
        <v>-40.53</v>
      </c>
      <c r="AA460">
        <v>13</v>
      </c>
      <c r="AB460">
        <v>52.16</v>
      </c>
      <c r="AC460">
        <v>86724</v>
      </c>
      <c r="AD460" t="e">
        <f>IF(COUNTIF(#REF!,Orders!AC927)&gt;0,"Returned","Not Returned")</f>
        <v>#REF!</v>
      </c>
      <c r="AE460" t="str">
        <f>TEXT(Table1[[#This Row],[Order Date]],"mmmm-yyy")</f>
        <v>February-2015</v>
      </c>
    </row>
    <row r="461" spans="1:31" ht="12.75" customHeight="1" x14ac:dyDescent="0.3">
      <c r="A461">
        <v>24791</v>
      </c>
      <c r="B461" t="s">
        <v>25</v>
      </c>
      <c r="C461">
        <v>0.08</v>
      </c>
      <c r="D461">
        <v>5.74</v>
      </c>
      <c r="E461">
        <v>5.01</v>
      </c>
      <c r="F461">
        <v>2151</v>
      </c>
      <c r="G461" t="str">
        <f>IF(COUNTIF(Table1[Customer ID],Table1[[#This Row],[Customer ID]])&gt;1,"Repeat Customer","One-Time Customer")</f>
        <v>Repeat Customer</v>
      </c>
      <c r="H461" t="s">
        <v>2058</v>
      </c>
      <c r="I461" t="s">
        <v>49</v>
      </c>
      <c r="J461" t="s">
        <v>28</v>
      </c>
      <c r="K461" t="s">
        <v>29</v>
      </c>
      <c r="L461" t="s">
        <v>109</v>
      </c>
      <c r="M461" t="s">
        <v>59</v>
      </c>
      <c r="N461" t="s">
        <v>2061</v>
      </c>
      <c r="O461">
        <v>0.39</v>
      </c>
      <c r="P461">
        <f>Table1[[#This Row],[Profit]]/Table1[[#This Row],[Sales]]</f>
        <v>-0.96127877947295437</v>
      </c>
      <c r="Q461" t="s">
        <v>33</v>
      </c>
      <c r="R461" t="s">
        <v>61</v>
      </c>
      <c r="S461" t="s">
        <v>330</v>
      </c>
      <c r="T461" t="s">
        <v>2060</v>
      </c>
      <c r="U461">
        <v>52001</v>
      </c>
      <c r="V461">
        <v>42044</v>
      </c>
      <c r="W461" t="str">
        <f>TEXT(Table1[[#This Row],[Order Date]],"mmmm")</f>
        <v>February</v>
      </c>
      <c r="X461" t="str">
        <f>TEXT(Table1[[#This Row],[Order Date]],"yyyy")</f>
        <v>2015</v>
      </c>
      <c r="Y461">
        <v>42046</v>
      </c>
      <c r="Z461">
        <v>-6.9308200000000006</v>
      </c>
      <c r="AA461">
        <v>1</v>
      </c>
      <c r="AB461">
        <v>7.21</v>
      </c>
      <c r="AC461">
        <v>90405</v>
      </c>
      <c r="AD461" t="e">
        <f>IF(COUNTIF(#REF!,Orders!AC1192)&gt;0,"Returned","Not Returned")</f>
        <v>#REF!</v>
      </c>
      <c r="AE461" t="str">
        <f>TEXT(Table1[[#This Row],[Order Date]],"mmmm-yyy")</f>
        <v>February-2015</v>
      </c>
    </row>
    <row r="462" spans="1:31" ht="12.75" customHeight="1" x14ac:dyDescent="0.3">
      <c r="A462">
        <v>18461</v>
      </c>
      <c r="B462" t="s">
        <v>37</v>
      </c>
      <c r="C462">
        <v>0.1</v>
      </c>
      <c r="D462">
        <v>30.98</v>
      </c>
      <c r="E462">
        <v>8.99</v>
      </c>
      <c r="F462">
        <v>2619</v>
      </c>
      <c r="G462" t="str">
        <f>IF(COUNTIF(Table1[Customer ID],Table1[[#This Row],[Customer ID]])&gt;1,"Repeat Customer","One-Time Customer")</f>
        <v>Repeat Customer</v>
      </c>
      <c r="H462" t="s">
        <v>2440</v>
      </c>
      <c r="I462" t="s">
        <v>49</v>
      </c>
      <c r="J462" t="s">
        <v>28</v>
      </c>
      <c r="K462" t="s">
        <v>29</v>
      </c>
      <c r="L462" t="s">
        <v>30</v>
      </c>
      <c r="M462" t="s">
        <v>51</v>
      </c>
      <c r="N462" t="s">
        <v>1555</v>
      </c>
      <c r="O462">
        <v>0.57999999999999996</v>
      </c>
      <c r="P462">
        <f>Table1[[#This Row],[Profit]]/Table1[[#This Row],[Sales]]</f>
        <v>-0.16941275027226271</v>
      </c>
      <c r="Q462" t="s">
        <v>33</v>
      </c>
      <c r="R462" t="s">
        <v>61</v>
      </c>
      <c r="S462" t="s">
        <v>2193</v>
      </c>
      <c r="T462" t="s">
        <v>2441</v>
      </c>
      <c r="U462">
        <v>57103</v>
      </c>
      <c r="V462">
        <v>42044</v>
      </c>
      <c r="W462" t="str">
        <f>TEXT(Table1[[#This Row],[Order Date]],"mmmm")</f>
        <v>February</v>
      </c>
      <c r="X462" t="str">
        <f>TEXT(Table1[[#This Row],[Order Date]],"yyyy")</f>
        <v>2015</v>
      </c>
      <c r="Y462">
        <v>42046</v>
      </c>
      <c r="Z462">
        <v>-20.222799999999999</v>
      </c>
      <c r="AA462">
        <v>4</v>
      </c>
      <c r="AB462">
        <v>119.37</v>
      </c>
      <c r="AC462">
        <v>88015</v>
      </c>
      <c r="AD462" t="e">
        <f>IF(COUNTIF(#REF!,Orders!AC1489)&gt;0,"Returned","Not Returned")</f>
        <v>#REF!</v>
      </c>
      <c r="AE462" t="str">
        <f>TEXT(Table1[[#This Row],[Order Date]],"mmmm-yyy")</f>
        <v>February-2015</v>
      </c>
    </row>
    <row r="463" spans="1:31" ht="12.75" customHeight="1" x14ac:dyDescent="0.3">
      <c r="A463">
        <v>1450</v>
      </c>
      <c r="B463" t="s">
        <v>47</v>
      </c>
      <c r="C463">
        <v>0.01</v>
      </c>
      <c r="D463">
        <v>4.9800000000000004</v>
      </c>
      <c r="E463">
        <v>6.07</v>
      </c>
      <c r="F463">
        <v>491</v>
      </c>
      <c r="G463" t="str">
        <f>IF(COUNTIF(Table1[Customer ID],Table1[[#This Row],[Customer ID]])&gt;1,"Repeat Customer","One-Time Customer")</f>
        <v>Repeat Customer</v>
      </c>
      <c r="H463" t="s">
        <v>598</v>
      </c>
      <c r="I463" t="s">
        <v>49</v>
      </c>
      <c r="J463" t="s">
        <v>114</v>
      </c>
      <c r="K463" t="s">
        <v>29</v>
      </c>
      <c r="L463" t="s">
        <v>93</v>
      </c>
      <c r="M463" t="s">
        <v>59</v>
      </c>
      <c r="N463" t="s">
        <v>173</v>
      </c>
      <c r="O463">
        <v>0.36</v>
      </c>
      <c r="P463">
        <f>Table1[[#This Row],[Profit]]/Table1[[#This Row],[Sales]]</f>
        <v>-0.31829493087557603</v>
      </c>
      <c r="Q463" t="s">
        <v>33</v>
      </c>
      <c r="R463" t="s">
        <v>53</v>
      </c>
      <c r="S463" t="s">
        <v>71</v>
      </c>
      <c r="T463" t="s">
        <v>90</v>
      </c>
      <c r="U463">
        <v>10154</v>
      </c>
      <c r="V463">
        <v>42045</v>
      </c>
      <c r="W463" t="str">
        <f>TEXT(Table1[[#This Row],[Order Date]],"mmmm")</f>
        <v>February</v>
      </c>
      <c r="X463" t="str">
        <f>TEXT(Table1[[#This Row],[Order Date]],"yyyy")</f>
        <v>2015</v>
      </c>
      <c r="Y463">
        <v>42046</v>
      </c>
      <c r="Z463">
        <v>-69.069999999999993</v>
      </c>
      <c r="AA463">
        <v>41</v>
      </c>
      <c r="AB463">
        <v>217</v>
      </c>
      <c r="AC463">
        <v>10464</v>
      </c>
      <c r="AD463" t="e">
        <f>IF(COUNTIF(#REF!,Orders!AC259)&gt;0,"Returned","Not Returned")</f>
        <v>#REF!</v>
      </c>
      <c r="AE463" t="str">
        <f>TEXT(Table1[[#This Row],[Order Date]],"mmmm-yyy")</f>
        <v>February-2015</v>
      </c>
    </row>
    <row r="464" spans="1:31" ht="12.75" customHeight="1" x14ac:dyDescent="0.3">
      <c r="A464">
        <v>19450</v>
      </c>
      <c r="B464" t="s">
        <v>47</v>
      </c>
      <c r="C464">
        <v>0.01</v>
      </c>
      <c r="D464">
        <v>4.9800000000000004</v>
      </c>
      <c r="E464">
        <v>6.07</v>
      </c>
      <c r="F464">
        <v>494</v>
      </c>
      <c r="G464" t="str">
        <f>IF(COUNTIF(Table1[Customer ID],Table1[[#This Row],[Customer ID]])&gt;1,"Repeat Customer","One-Time Customer")</f>
        <v>Repeat Customer</v>
      </c>
      <c r="H464" t="s">
        <v>606</v>
      </c>
      <c r="I464" t="s">
        <v>49</v>
      </c>
      <c r="J464" t="s">
        <v>114</v>
      </c>
      <c r="K464" t="s">
        <v>29</v>
      </c>
      <c r="L464" t="s">
        <v>93</v>
      </c>
      <c r="M464" t="s">
        <v>59</v>
      </c>
      <c r="N464" t="s">
        <v>173</v>
      </c>
      <c r="O464">
        <v>0.36</v>
      </c>
      <c r="P464">
        <f>Table1[[#This Row],[Profit]]/Table1[[#This Row],[Sales]]</f>
        <v>-0.67856414131872278</v>
      </c>
      <c r="Q464" t="s">
        <v>33</v>
      </c>
      <c r="R464" t="s">
        <v>34</v>
      </c>
      <c r="S464" t="s">
        <v>35</v>
      </c>
      <c r="T464" t="s">
        <v>209</v>
      </c>
      <c r="U464">
        <v>98115</v>
      </c>
      <c r="V464">
        <v>42045</v>
      </c>
      <c r="W464" t="str">
        <f>TEXT(Table1[[#This Row],[Order Date]],"mmmm")</f>
        <v>February</v>
      </c>
      <c r="X464" t="str">
        <f>TEXT(Table1[[#This Row],[Order Date]],"yyyy")</f>
        <v>2015</v>
      </c>
      <c r="Y464">
        <v>42046</v>
      </c>
      <c r="Z464">
        <v>-35.916399999999996</v>
      </c>
      <c r="AA464">
        <v>10</v>
      </c>
      <c r="AB464">
        <v>52.93</v>
      </c>
      <c r="AC464">
        <v>88907</v>
      </c>
      <c r="AD464" t="e">
        <f>IF(COUNTIF(#REF!,Orders!AC266)&gt;0,"Returned","Not Returned")</f>
        <v>#REF!</v>
      </c>
      <c r="AE464" t="str">
        <f>TEXT(Table1[[#This Row],[Order Date]],"mmmm-yyy")</f>
        <v>February-2015</v>
      </c>
    </row>
    <row r="465" spans="1:31" ht="12.75" customHeight="1" x14ac:dyDescent="0.3">
      <c r="A465">
        <v>23860</v>
      </c>
      <c r="B465" t="s">
        <v>56</v>
      </c>
      <c r="C465">
        <v>0.06</v>
      </c>
      <c r="D465">
        <v>6.37</v>
      </c>
      <c r="E465">
        <v>5.19</v>
      </c>
      <c r="F465">
        <v>1132</v>
      </c>
      <c r="G465" t="str">
        <f>IF(COUNTIF(Table1[Customer ID],Table1[[#This Row],[Customer ID]])&gt;1,"Repeat Customer","One-Time Customer")</f>
        <v>Repeat Customer</v>
      </c>
      <c r="H465" t="s">
        <v>1243</v>
      </c>
      <c r="I465" t="s">
        <v>49</v>
      </c>
      <c r="J465" t="s">
        <v>28</v>
      </c>
      <c r="K465" t="s">
        <v>29</v>
      </c>
      <c r="L465" t="s">
        <v>109</v>
      </c>
      <c r="M465" t="s">
        <v>59</v>
      </c>
      <c r="N465" t="s">
        <v>623</v>
      </c>
      <c r="O465">
        <v>0.38</v>
      </c>
      <c r="P465">
        <f>Table1[[#This Row],[Profit]]/Table1[[#This Row],[Sales]]</f>
        <v>-1.2790318302387267</v>
      </c>
      <c r="Q465" t="s">
        <v>33</v>
      </c>
      <c r="R465" t="s">
        <v>61</v>
      </c>
      <c r="S465" t="s">
        <v>130</v>
      </c>
      <c r="T465" t="s">
        <v>1244</v>
      </c>
      <c r="U465">
        <v>76039</v>
      </c>
      <c r="V465">
        <v>42045</v>
      </c>
      <c r="W465" t="str">
        <f>TEXT(Table1[[#This Row],[Order Date]],"mmmm")</f>
        <v>February</v>
      </c>
      <c r="X465" t="str">
        <f>TEXT(Table1[[#This Row],[Order Date]],"yyyy")</f>
        <v>2015</v>
      </c>
      <c r="Y465">
        <v>42046</v>
      </c>
      <c r="Z465">
        <v>-48.219499999999996</v>
      </c>
      <c r="AA465">
        <v>6</v>
      </c>
      <c r="AB465">
        <v>37.700000000000003</v>
      </c>
      <c r="AC465">
        <v>88101</v>
      </c>
      <c r="AD465" t="e">
        <f>IF(COUNTIF(#REF!,Orders!AC643)&gt;0,"Returned","Not Returned")</f>
        <v>#REF!</v>
      </c>
      <c r="AE465" t="str">
        <f>TEXT(Table1[[#This Row],[Order Date]],"mmmm-yyy")</f>
        <v>February-2015</v>
      </c>
    </row>
    <row r="466" spans="1:31" ht="12.75" customHeight="1" x14ac:dyDescent="0.3">
      <c r="A466">
        <v>22363</v>
      </c>
      <c r="B466" t="s">
        <v>47</v>
      </c>
      <c r="C466">
        <v>0.01</v>
      </c>
      <c r="D466">
        <v>13.99</v>
      </c>
      <c r="E466">
        <v>7.51</v>
      </c>
      <c r="F466">
        <v>1267</v>
      </c>
      <c r="G466" t="str">
        <f>IF(COUNTIF(Table1[Customer ID],Table1[[#This Row],[Customer ID]])&gt;1,"Repeat Customer","One-Time Customer")</f>
        <v>Repeat Customer</v>
      </c>
      <c r="H466" t="s">
        <v>1365</v>
      </c>
      <c r="I466" t="s">
        <v>49</v>
      </c>
      <c r="J466" t="s">
        <v>28</v>
      </c>
      <c r="K466" t="s">
        <v>77</v>
      </c>
      <c r="L466" t="s">
        <v>85</v>
      </c>
      <c r="M466" t="s">
        <v>86</v>
      </c>
      <c r="N466" t="s">
        <v>1366</v>
      </c>
      <c r="O466">
        <v>0.39</v>
      </c>
      <c r="P466">
        <f>Table1[[#This Row],[Profit]]/Table1[[#This Row],[Sales]]</f>
        <v>17.880804020100502</v>
      </c>
      <c r="Q466" t="s">
        <v>33</v>
      </c>
      <c r="R466" t="s">
        <v>136</v>
      </c>
      <c r="S466" t="s">
        <v>362</v>
      </c>
      <c r="T466" t="s">
        <v>1367</v>
      </c>
      <c r="U466">
        <v>33433</v>
      </c>
      <c r="V466">
        <v>42045</v>
      </c>
      <c r="W466" t="str">
        <f>TEXT(Table1[[#This Row],[Order Date]],"mmmm")</f>
        <v>February</v>
      </c>
      <c r="X466" t="str">
        <f>TEXT(Table1[[#This Row],[Order Date]],"yyyy")</f>
        <v>2015</v>
      </c>
      <c r="Y466">
        <v>42046</v>
      </c>
      <c r="Z466">
        <v>533.74199999999996</v>
      </c>
      <c r="AA466">
        <v>2</v>
      </c>
      <c r="AB466">
        <v>29.85</v>
      </c>
      <c r="AC466">
        <v>89514</v>
      </c>
      <c r="AD466" t="e">
        <f>IF(COUNTIF(#REF!,Orders!AC728)&gt;0,"Returned","Not Returned")</f>
        <v>#REF!</v>
      </c>
      <c r="AE466" t="str">
        <f>TEXT(Table1[[#This Row],[Order Date]],"mmmm-yyy")</f>
        <v>February-2015</v>
      </c>
    </row>
    <row r="467" spans="1:31" ht="12.75" customHeight="1" x14ac:dyDescent="0.3">
      <c r="A467">
        <v>21006</v>
      </c>
      <c r="B467" t="s">
        <v>106</v>
      </c>
      <c r="C467">
        <v>0.02</v>
      </c>
      <c r="D467">
        <v>55.99</v>
      </c>
      <c r="E467">
        <v>3.3</v>
      </c>
      <c r="F467">
        <v>1338</v>
      </c>
      <c r="G467" t="str">
        <f>IF(COUNTIF(Table1[Customer ID],Table1[[#This Row],[Customer ID]])&gt;1,"Repeat Customer","One-Time Customer")</f>
        <v>One-Time Customer</v>
      </c>
      <c r="H467" t="s">
        <v>1400</v>
      </c>
      <c r="I467" t="s">
        <v>49</v>
      </c>
      <c r="J467" t="s">
        <v>40</v>
      </c>
      <c r="K467" t="s">
        <v>77</v>
      </c>
      <c r="L467" t="s">
        <v>78</v>
      </c>
      <c r="M467" t="s">
        <v>51</v>
      </c>
      <c r="N467" t="s">
        <v>1401</v>
      </c>
      <c r="O467">
        <v>0.59</v>
      </c>
      <c r="P467">
        <f>Table1[[#This Row],[Profit]]/Table1[[#This Row],[Sales]]</f>
        <v>0.69</v>
      </c>
      <c r="Q467" t="s">
        <v>33</v>
      </c>
      <c r="R467" t="s">
        <v>61</v>
      </c>
      <c r="S467" t="s">
        <v>178</v>
      </c>
      <c r="T467" t="s">
        <v>179</v>
      </c>
      <c r="U467">
        <v>60623</v>
      </c>
      <c r="V467">
        <v>42045</v>
      </c>
      <c r="W467" t="str">
        <f>TEXT(Table1[[#This Row],[Order Date]],"mmmm")</f>
        <v>February</v>
      </c>
      <c r="X467" t="str">
        <f>TEXT(Table1[[#This Row],[Order Date]],"yyyy")</f>
        <v>2015</v>
      </c>
      <c r="Y467">
        <v>42045</v>
      </c>
      <c r="Z467">
        <v>525.20039999999995</v>
      </c>
      <c r="AA467">
        <v>16</v>
      </c>
      <c r="AB467">
        <v>761.16</v>
      </c>
      <c r="AC467">
        <v>91244</v>
      </c>
      <c r="AD467" t="e">
        <f>IF(COUNTIF(#REF!,Orders!AC756)&gt;0,"Returned","Not Returned")</f>
        <v>#REF!</v>
      </c>
      <c r="AE467" t="str">
        <f>TEXT(Table1[[#This Row],[Order Date]],"mmmm-yyy")</f>
        <v>February-2015</v>
      </c>
    </row>
    <row r="468" spans="1:31" ht="12.75" customHeight="1" x14ac:dyDescent="0.3">
      <c r="A468">
        <v>3004</v>
      </c>
      <c r="B468" t="s">
        <v>106</v>
      </c>
      <c r="C468">
        <v>0</v>
      </c>
      <c r="D468">
        <v>22.38</v>
      </c>
      <c r="E468">
        <v>15.1</v>
      </c>
      <c r="F468">
        <v>1340</v>
      </c>
      <c r="G468" t="str">
        <f>IF(COUNTIF(Table1[Customer ID],Table1[[#This Row],[Customer ID]])&gt;1,"Repeat Customer","One-Time Customer")</f>
        <v>Repeat Customer</v>
      </c>
      <c r="H468" t="s">
        <v>1402</v>
      </c>
      <c r="I468" t="s">
        <v>27</v>
      </c>
      <c r="J468" t="s">
        <v>40</v>
      </c>
      <c r="K468" t="s">
        <v>29</v>
      </c>
      <c r="L468" t="s">
        <v>109</v>
      </c>
      <c r="M468" t="s">
        <v>59</v>
      </c>
      <c r="N468" t="s">
        <v>1175</v>
      </c>
      <c r="O468">
        <v>0.38</v>
      </c>
      <c r="P468">
        <f>Table1[[#This Row],[Profit]]/Table1[[#This Row],[Sales]]</f>
        <v>-7.7118122692916152E-2</v>
      </c>
      <c r="Q468" t="s">
        <v>33</v>
      </c>
      <c r="R468" t="s">
        <v>53</v>
      </c>
      <c r="S468" t="s">
        <v>71</v>
      </c>
      <c r="T468" t="s">
        <v>90</v>
      </c>
      <c r="U468">
        <v>10170</v>
      </c>
      <c r="V468">
        <v>42045</v>
      </c>
      <c r="W468" t="str">
        <f>TEXT(Table1[[#This Row],[Order Date]],"mmmm")</f>
        <v>February</v>
      </c>
      <c r="X468" t="str">
        <f>TEXT(Table1[[#This Row],[Order Date]],"yyyy")</f>
        <v>2015</v>
      </c>
      <c r="Y468">
        <v>42052</v>
      </c>
      <c r="Z468">
        <v>-52.646999999999998</v>
      </c>
      <c r="AA468">
        <v>29</v>
      </c>
      <c r="AB468">
        <v>682.68</v>
      </c>
      <c r="AC468">
        <v>21636</v>
      </c>
      <c r="AD468" t="e">
        <f>IF(COUNTIF(#REF!,Orders!AC757)&gt;0,"Returned","Not Returned")</f>
        <v>#REF!</v>
      </c>
      <c r="AE468" t="str">
        <f>TEXT(Table1[[#This Row],[Order Date]],"mmmm-yyy")</f>
        <v>February-2015</v>
      </c>
    </row>
    <row r="469" spans="1:31" ht="12.75" customHeight="1" x14ac:dyDescent="0.3">
      <c r="A469">
        <v>3005</v>
      </c>
      <c r="B469" t="s">
        <v>106</v>
      </c>
      <c r="C469">
        <v>7.0000000000000007E-2</v>
      </c>
      <c r="D469">
        <v>5.98</v>
      </c>
      <c r="E469">
        <v>4.6900000000000004</v>
      </c>
      <c r="F469">
        <v>1340</v>
      </c>
      <c r="G469" t="str">
        <f>IF(COUNTIF(Table1[Customer ID],Table1[[#This Row],[Customer ID]])&gt;1,"Repeat Customer","One-Time Customer")</f>
        <v>Repeat Customer</v>
      </c>
      <c r="H469" t="s">
        <v>1402</v>
      </c>
      <c r="I469" t="s">
        <v>49</v>
      </c>
      <c r="J469" t="s">
        <v>40</v>
      </c>
      <c r="K469" t="s">
        <v>29</v>
      </c>
      <c r="L469" t="s">
        <v>141</v>
      </c>
      <c r="M469" t="s">
        <v>59</v>
      </c>
      <c r="N469" t="s">
        <v>1403</v>
      </c>
      <c r="O469">
        <v>0.68</v>
      </c>
      <c r="P469">
        <f>Table1[[#This Row],[Profit]]/Table1[[#This Row],[Sales]]</f>
        <v>-0.33278867102396514</v>
      </c>
      <c r="Q469" t="s">
        <v>33</v>
      </c>
      <c r="R469" t="s">
        <v>53</v>
      </c>
      <c r="S469" t="s">
        <v>71</v>
      </c>
      <c r="T469" t="s">
        <v>90</v>
      </c>
      <c r="U469">
        <v>10170</v>
      </c>
      <c r="V469">
        <v>42045</v>
      </c>
      <c r="W469" t="str">
        <f>TEXT(Table1[[#This Row],[Order Date]],"mmmm")</f>
        <v>February</v>
      </c>
      <c r="X469" t="str">
        <f>TEXT(Table1[[#This Row],[Order Date]],"yyyy")</f>
        <v>2015</v>
      </c>
      <c r="Y469">
        <v>42050</v>
      </c>
      <c r="Z469">
        <v>-24.44</v>
      </c>
      <c r="AA469">
        <v>11</v>
      </c>
      <c r="AB469">
        <v>73.44</v>
      </c>
      <c r="AC469">
        <v>21636</v>
      </c>
      <c r="AD469" t="e">
        <f>IF(COUNTIF(#REF!,Orders!AC758)&gt;0,"Returned","Not Returned")</f>
        <v>#REF!</v>
      </c>
      <c r="AE469" t="str">
        <f>TEXT(Table1[[#This Row],[Order Date]],"mmmm-yyy")</f>
        <v>February-2015</v>
      </c>
    </row>
    <row r="470" spans="1:31" ht="12.75" customHeight="1" x14ac:dyDescent="0.3">
      <c r="A470">
        <v>3006</v>
      </c>
      <c r="B470" t="s">
        <v>106</v>
      </c>
      <c r="C470">
        <v>0.02</v>
      </c>
      <c r="D470">
        <v>55.99</v>
      </c>
      <c r="E470">
        <v>3.3</v>
      </c>
      <c r="F470">
        <v>1340</v>
      </c>
      <c r="G470" t="str">
        <f>IF(COUNTIF(Table1[Customer ID],Table1[[#This Row],[Customer ID]])&gt;1,"Repeat Customer","One-Time Customer")</f>
        <v>Repeat Customer</v>
      </c>
      <c r="H470" t="s">
        <v>1402</v>
      </c>
      <c r="I470" t="s">
        <v>49</v>
      </c>
      <c r="J470" t="s">
        <v>40</v>
      </c>
      <c r="K470" t="s">
        <v>77</v>
      </c>
      <c r="L470" t="s">
        <v>78</v>
      </c>
      <c r="M470" t="s">
        <v>51</v>
      </c>
      <c r="N470" t="s">
        <v>1401</v>
      </c>
      <c r="O470">
        <v>0.59</v>
      </c>
      <c r="P470">
        <f>Table1[[#This Row],[Profit]]/Table1[[#This Row],[Sales]]</f>
        <v>0.12228843503822066</v>
      </c>
      <c r="Q470" t="s">
        <v>33</v>
      </c>
      <c r="R470" t="s">
        <v>53</v>
      </c>
      <c r="S470" t="s">
        <v>71</v>
      </c>
      <c r="T470" t="s">
        <v>90</v>
      </c>
      <c r="U470">
        <v>10170</v>
      </c>
      <c r="V470">
        <v>42045</v>
      </c>
      <c r="W470" t="str">
        <f>TEXT(Table1[[#This Row],[Order Date]],"mmmm")</f>
        <v>February</v>
      </c>
      <c r="X470" t="str">
        <f>TEXT(Table1[[#This Row],[Order Date]],"yyyy")</f>
        <v>2015</v>
      </c>
      <c r="Y470">
        <v>42045</v>
      </c>
      <c r="Z470">
        <v>366.50700000000001</v>
      </c>
      <c r="AA470">
        <v>63</v>
      </c>
      <c r="AB470">
        <v>2997.07</v>
      </c>
      <c r="AC470">
        <v>21636</v>
      </c>
      <c r="AD470" t="e">
        <f>IF(COUNTIF(#REF!,Orders!AC759)&gt;0,"Returned","Not Returned")</f>
        <v>#REF!</v>
      </c>
      <c r="AE470" t="str">
        <f>TEXT(Table1[[#This Row],[Order Date]],"mmmm-yyy")</f>
        <v>February-2015</v>
      </c>
    </row>
    <row r="471" spans="1:31" ht="12.75" customHeight="1" x14ac:dyDescent="0.3">
      <c r="A471">
        <v>21005</v>
      </c>
      <c r="B471" t="s">
        <v>106</v>
      </c>
      <c r="C471">
        <v>7.0000000000000007E-2</v>
      </c>
      <c r="D471">
        <v>5.98</v>
      </c>
      <c r="E471">
        <v>4.6900000000000004</v>
      </c>
      <c r="F471">
        <v>1341</v>
      </c>
      <c r="G471" t="str">
        <f>IF(COUNTIF(Table1[Customer ID],Table1[[#This Row],[Customer ID]])&gt;1,"Repeat Customer","One-Time Customer")</f>
        <v>Repeat Customer</v>
      </c>
      <c r="H471" t="s">
        <v>1405</v>
      </c>
      <c r="I471" t="s">
        <v>49</v>
      </c>
      <c r="J471" t="s">
        <v>40</v>
      </c>
      <c r="K471" t="s">
        <v>29</v>
      </c>
      <c r="L471" t="s">
        <v>141</v>
      </c>
      <c r="M471" t="s">
        <v>59</v>
      </c>
      <c r="N471" t="s">
        <v>1403</v>
      </c>
      <c r="O471">
        <v>0.68</v>
      </c>
      <c r="P471">
        <f>Table1[[#This Row],[Profit]]/Table1[[#This Row],[Sales]]</f>
        <v>-0.63448826759860211</v>
      </c>
      <c r="Q471" t="s">
        <v>33</v>
      </c>
      <c r="R471" t="s">
        <v>53</v>
      </c>
      <c r="S471" t="s">
        <v>234</v>
      </c>
      <c r="T471" t="s">
        <v>1406</v>
      </c>
      <c r="U471">
        <v>17201</v>
      </c>
      <c r="V471">
        <v>42045</v>
      </c>
      <c r="W471" t="str">
        <f>TEXT(Table1[[#This Row],[Order Date]],"mmmm")</f>
        <v>February</v>
      </c>
      <c r="X471" t="str">
        <f>TEXT(Table1[[#This Row],[Order Date]],"yyyy")</f>
        <v>2015</v>
      </c>
      <c r="Y471">
        <v>42050</v>
      </c>
      <c r="Z471">
        <v>-12.708800000000002</v>
      </c>
      <c r="AA471">
        <v>3</v>
      </c>
      <c r="AB471">
        <v>20.03</v>
      </c>
      <c r="AC471">
        <v>91244</v>
      </c>
      <c r="AD471" t="e">
        <f>IF(COUNTIF(#REF!,Orders!AC761)&gt;0,"Returned","Not Returned")</f>
        <v>#REF!</v>
      </c>
      <c r="AE471" t="str">
        <f>TEXT(Table1[[#This Row],[Order Date]],"mmmm-yyy")</f>
        <v>February-2015</v>
      </c>
    </row>
    <row r="472" spans="1:31" ht="12.75" customHeight="1" x14ac:dyDescent="0.3">
      <c r="A472">
        <v>24432</v>
      </c>
      <c r="B472" t="s">
        <v>47</v>
      </c>
      <c r="C472">
        <v>0.01</v>
      </c>
      <c r="D472">
        <v>6.48</v>
      </c>
      <c r="E472">
        <v>6.22</v>
      </c>
      <c r="F472">
        <v>1361</v>
      </c>
      <c r="G472" t="str">
        <f>IF(COUNTIF(Table1[Customer ID],Table1[[#This Row],[Customer ID]])&gt;1,"Repeat Customer","One-Time Customer")</f>
        <v>Repeat Customer</v>
      </c>
      <c r="H472" t="s">
        <v>1429</v>
      </c>
      <c r="I472" t="s">
        <v>27</v>
      </c>
      <c r="J472" t="s">
        <v>114</v>
      </c>
      <c r="K472" t="s">
        <v>29</v>
      </c>
      <c r="L472" t="s">
        <v>93</v>
      </c>
      <c r="M472" t="s">
        <v>59</v>
      </c>
      <c r="N472" t="s">
        <v>1431</v>
      </c>
      <c r="O472">
        <v>0.37</v>
      </c>
      <c r="P472">
        <f>Table1[[#This Row],[Profit]]/Table1[[#This Row],[Sales]]</f>
        <v>-0.22503887129283043</v>
      </c>
      <c r="Q472" t="s">
        <v>33</v>
      </c>
      <c r="R472" t="s">
        <v>61</v>
      </c>
      <c r="S472" t="s">
        <v>300</v>
      </c>
      <c r="T472" t="s">
        <v>1430</v>
      </c>
      <c r="U472">
        <v>48101</v>
      </c>
      <c r="V472">
        <v>42045</v>
      </c>
      <c r="W472" t="str">
        <f>TEXT(Table1[[#This Row],[Order Date]],"mmmm")</f>
        <v>February</v>
      </c>
      <c r="X472" t="str">
        <f>TEXT(Table1[[#This Row],[Order Date]],"yyyy")</f>
        <v>2015</v>
      </c>
      <c r="Y472">
        <v>42046</v>
      </c>
      <c r="Z472">
        <v>-15.6312</v>
      </c>
      <c r="AA472">
        <v>9</v>
      </c>
      <c r="AB472">
        <v>69.459999999999994</v>
      </c>
      <c r="AC472">
        <v>89596</v>
      </c>
      <c r="AD472" t="e">
        <f>IF(COUNTIF(#REF!,Orders!AC774)&gt;0,"Returned","Not Returned")</f>
        <v>#REF!</v>
      </c>
      <c r="AE472" t="str">
        <f>TEXT(Table1[[#This Row],[Order Date]],"mmmm-yyy")</f>
        <v>February-2015</v>
      </c>
    </row>
    <row r="473" spans="1:31" ht="12.75" customHeight="1" x14ac:dyDescent="0.3">
      <c r="A473">
        <v>24433</v>
      </c>
      <c r="B473" t="s">
        <v>47</v>
      </c>
      <c r="C473">
        <v>0.03</v>
      </c>
      <c r="D473">
        <v>85.99</v>
      </c>
      <c r="E473">
        <v>3.3</v>
      </c>
      <c r="F473">
        <v>1361</v>
      </c>
      <c r="G473" t="str">
        <f>IF(COUNTIF(Table1[Customer ID],Table1[[#This Row],[Customer ID]])&gt;1,"Repeat Customer","One-Time Customer")</f>
        <v>Repeat Customer</v>
      </c>
      <c r="H473" t="s">
        <v>1429</v>
      </c>
      <c r="I473" t="s">
        <v>49</v>
      </c>
      <c r="J473" t="s">
        <v>114</v>
      </c>
      <c r="K473" t="s">
        <v>77</v>
      </c>
      <c r="L473" t="s">
        <v>78</v>
      </c>
      <c r="M473" t="s">
        <v>51</v>
      </c>
      <c r="N473" t="s">
        <v>535</v>
      </c>
      <c r="O473">
        <v>0.37</v>
      </c>
      <c r="P473">
        <f>Table1[[#This Row],[Profit]]/Table1[[#This Row],[Sales]]</f>
        <v>0.69</v>
      </c>
      <c r="Q473" t="s">
        <v>33</v>
      </c>
      <c r="R473" t="s">
        <v>61</v>
      </c>
      <c r="S473" t="s">
        <v>300</v>
      </c>
      <c r="T473" t="s">
        <v>1430</v>
      </c>
      <c r="U473">
        <v>48101</v>
      </c>
      <c r="V473">
        <v>42045</v>
      </c>
      <c r="W473" t="str">
        <f>TEXT(Table1[[#This Row],[Order Date]],"mmmm")</f>
        <v>February</v>
      </c>
      <c r="X473" t="str">
        <f>TEXT(Table1[[#This Row],[Order Date]],"yyyy")</f>
        <v>2015</v>
      </c>
      <c r="Y473">
        <v>42047</v>
      </c>
      <c r="Z473">
        <v>790.54679999999996</v>
      </c>
      <c r="AA473">
        <v>16</v>
      </c>
      <c r="AB473">
        <v>1145.72</v>
      </c>
      <c r="AC473">
        <v>89596</v>
      </c>
      <c r="AD473" t="e">
        <f>IF(COUNTIF(#REF!,Orders!AC775)&gt;0,"Returned","Not Returned")</f>
        <v>#REF!</v>
      </c>
      <c r="AE473" t="str">
        <f>TEXT(Table1[[#This Row],[Order Date]],"mmmm-yyy")</f>
        <v>February-2015</v>
      </c>
    </row>
    <row r="474" spans="1:31" ht="12.75" customHeight="1" x14ac:dyDescent="0.3">
      <c r="A474">
        <v>19269</v>
      </c>
      <c r="B474" t="s">
        <v>25</v>
      </c>
      <c r="C474">
        <v>0.04</v>
      </c>
      <c r="D474">
        <v>11.34</v>
      </c>
      <c r="E474">
        <v>5.01</v>
      </c>
      <c r="F474">
        <v>1526</v>
      </c>
      <c r="G474" t="str">
        <f>IF(COUNTIF(Table1[Customer ID],Table1[[#This Row],[Customer ID]])&gt;1,"Repeat Customer","One-Time Customer")</f>
        <v>One-Time Customer</v>
      </c>
      <c r="H474" t="s">
        <v>1552</v>
      </c>
      <c r="I474" t="s">
        <v>49</v>
      </c>
      <c r="J474" t="s">
        <v>40</v>
      </c>
      <c r="K474" t="s">
        <v>29</v>
      </c>
      <c r="L474" t="s">
        <v>93</v>
      </c>
      <c r="M474" t="s">
        <v>59</v>
      </c>
      <c r="N474" t="s">
        <v>576</v>
      </c>
      <c r="O474">
        <v>0.36</v>
      </c>
      <c r="P474">
        <f>Table1[[#This Row],[Profit]]/Table1[[#This Row],[Sales]]</f>
        <v>-1.637877607547823</v>
      </c>
      <c r="Q474" t="s">
        <v>33</v>
      </c>
      <c r="R474" t="s">
        <v>136</v>
      </c>
      <c r="S474" t="s">
        <v>1278</v>
      </c>
      <c r="T474" t="s">
        <v>1553</v>
      </c>
      <c r="U474">
        <v>35211</v>
      </c>
      <c r="V474">
        <v>42045</v>
      </c>
      <c r="W474" t="str">
        <f>TEXT(Table1[[#This Row],[Order Date]],"mmmm")</f>
        <v>February</v>
      </c>
      <c r="X474" t="str">
        <f>TEXT(Table1[[#This Row],[Order Date]],"yyyy")</f>
        <v>2015</v>
      </c>
      <c r="Y474">
        <v>42046</v>
      </c>
      <c r="Z474">
        <v>-189.22399999999999</v>
      </c>
      <c r="AA474">
        <v>10</v>
      </c>
      <c r="AB474">
        <v>115.53</v>
      </c>
      <c r="AC474">
        <v>86812</v>
      </c>
      <c r="AD474" t="e">
        <f>IF(COUNTIF(#REF!,Orders!AC857)&gt;0,"Returned","Not Returned")</f>
        <v>#REF!</v>
      </c>
      <c r="AE474" t="str">
        <f>TEXT(Table1[[#This Row],[Order Date]],"mmmm-yyy")</f>
        <v>February-2015</v>
      </c>
    </row>
    <row r="475" spans="1:31" ht="12.75" customHeight="1" x14ac:dyDescent="0.3">
      <c r="A475">
        <v>24786</v>
      </c>
      <c r="B475" t="s">
        <v>37</v>
      </c>
      <c r="C475">
        <v>0.03</v>
      </c>
      <c r="D475">
        <v>5.98</v>
      </c>
      <c r="E475">
        <v>3.85</v>
      </c>
      <c r="F475">
        <v>1633</v>
      </c>
      <c r="G475" t="str">
        <f>IF(COUNTIF(Table1[Customer ID],Table1[[#This Row],[Customer ID]])&gt;1,"Repeat Customer","One-Time Customer")</f>
        <v>One-Time Customer</v>
      </c>
      <c r="H475" t="s">
        <v>1640</v>
      </c>
      <c r="I475" t="s">
        <v>49</v>
      </c>
      <c r="J475" t="s">
        <v>40</v>
      </c>
      <c r="K475" t="s">
        <v>77</v>
      </c>
      <c r="L475" t="s">
        <v>180</v>
      </c>
      <c r="M475" t="s">
        <v>51</v>
      </c>
      <c r="N475" t="s">
        <v>1137</v>
      </c>
      <c r="O475">
        <v>0.68</v>
      </c>
      <c r="P475">
        <f>Table1[[#This Row],[Profit]]/Table1[[#This Row],[Sales]]</f>
        <v>-1.9747483134405814</v>
      </c>
      <c r="Q475" t="s">
        <v>33</v>
      </c>
      <c r="R475" t="s">
        <v>136</v>
      </c>
      <c r="S475" t="s">
        <v>671</v>
      </c>
      <c r="T475" t="s">
        <v>1641</v>
      </c>
      <c r="U475">
        <v>38637</v>
      </c>
      <c r="V475">
        <v>42045</v>
      </c>
      <c r="W475" t="str">
        <f>TEXT(Table1[[#This Row],[Order Date]],"mmmm")</f>
        <v>February</v>
      </c>
      <c r="X475" t="str">
        <f>TEXT(Table1[[#This Row],[Order Date]],"yyyy")</f>
        <v>2015</v>
      </c>
      <c r="Y475">
        <v>42047</v>
      </c>
      <c r="Z475">
        <v>-76.106800000000007</v>
      </c>
      <c r="AA475">
        <v>6</v>
      </c>
      <c r="AB475">
        <v>38.54</v>
      </c>
      <c r="AC475">
        <v>90531</v>
      </c>
      <c r="AD475" t="e">
        <f>IF(COUNTIF(#REF!,Orders!AC908)&gt;0,"Returned","Not Returned")</f>
        <v>#REF!</v>
      </c>
      <c r="AE475" t="str">
        <f>TEXT(Table1[[#This Row],[Order Date]],"mmmm-yyy")</f>
        <v>February-2015</v>
      </c>
    </row>
    <row r="476" spans="1:31" ht="12.75" customHeight="1" x14ac:dyDescent="0.3">
      <c r="A476">
        <v>24264</v>
      </c>
      <c r="B476" t="s">
        <v>56</v>
      </c>
      <c r="C476">
        <v>0</v>
      </c>
      <c r="D476">
        <v>20.28</v>
      </c>
      <c r="E476">
        <v>14.39</v>
      </c>
      <c r="F476">
        <v>2145</v>
      </c>
      <c r="G476" t="str">
        <f>IF(COUNTIF(Table1[Customer ID],Table1[[#This Row],[Customer ID]])&gt;1,"Repeat Customer","One-Time Customer")</f>
        <v>One-Time Customer</v>
      </c>
      <c r="H476" t="s">
        <v>2055</v>
      </c>
      <c r="I476" t="s">
        <v>49</v>
      </c>
      <c r="J476" t="s">
        <v>28</v>
      </c>
      <c r="K476" t="s">
        <v>41</v>
      </c>
      <c r="L476" t="s">
        <v>50</v>
      </c>
      <c r="M476" t="s">
        <v>59</v>
      </c>
      <c r="N476" t="s">
        <v>1910</v>
      </c>
      <c r="O476">
        <v>0.47</v>
      </c>
      <c r="P476">
        <f>Table1[[#This Row],[Profit]]/Table1[[#This Row],[Sales]]</f>
        <v>6.5921036034142025E-2</v>
      </c>
      <c r="Q476" t="s">
        <v>33</v>
      </c>
      <c r="R476" t="s">
        <v>136</v>
      </c>
      <c r="S476" t="s">
        <v>362</v>
      </c>
      <c r="T476" t="s">
        <v>2056</v>
      </c>
      <c r="U476">
        <v>33311</v>
      </c>
      <c r="V476">
        <v>42045</v>
      </c>
      <c r="W476" t="str">
        <f>TEXT(Table1[[#This Row],[Order Date]],"mmmm")</f>
        <v>February</v>
      </c>
      <c r="X476" t="str">
        <f>TEXT(Table1[[#This Row],[Order Date]],"yyyy")</f>
        <v>2015</v>
      </c>
      <c r="Y476">
        <v>42047</v>
      </c>
      <c r="Z476">
        <v>15.677999999999999</v>
      </c>
      <c r="AA476">
        <v>11</v>
      </c>
      <c r="AB476">
        <v>237.83</v>
      </c>
      <c r="AC476">
        <v>87072</v>
      </c>
      <c r="AD476" t="e">
        <f>IF(COUNTIF(#REF!,Orders!AC1189)&gt;0,"Returned","Not Returned")</f>
        <v>#REF!</v>
      </c>
      <c r="AE476" t="str">
        <f>TEXT(Table1[[#This Row],[Order Date]],"mmmm-yyy")</f>
        <v>February-2015</v>
      </c>
    </row>
    <row r="477" spans="1:31" ht="12.75" customHeight="1" x14ac:dyDescent="0.3">
      <c r="A477">
        <v>24434</v>
      </c>
      <c r="B477" t="s">
        <v>47</v>
      </c>
      <c r="C477">
        <v>0.04</v>
      </c>
      <c r="D477">
        <v>296.18</v>
      </c>
      <c r="E477">
        <v>154.12</v>
      </c>
      <c r="F477">
        <v>2204</v>
      </c>
      <c r="G477" t="str">
        <f>IF(COUNTIF(Table1[Customer ID],Table1[[#This Row],[Customer ID]])&gt;1,"Repeat Customer","One-Time Customer")</f>
        <v>Repeat Customer</v>
      </c>
      <c r="H477" t="s">
        <v>2103</v>
      </c>
      <c r="I477" t="s">
        <v>39</v>
      </c>
      <c r="J477" t="s">
        <v>114</v>
      </c>
      <c r="K477" t="s">
        <v>41</v>
      </c>
      <c r="L477" t="s">
        <v>152</v>
      </c>
      <c r="M477" t="s">
        <v>121</v>
      </c>
      <c r="N477" t="s">
        <v>153</v>
      </c>
      <c r="O477">
        <v>0.76</v>
      </c>
      <c r="P477">
        <f>Table1[[#This Row],[Profit]]/Table1[[#This Row],[Sales]]</f>
        <v>-1.525593087522451E-2</v>
      </c>
      <c r="Q477" t="s">
        <v>33</v>
      </c>
      <c r="R477" t="s">
        <v>61</v>
      </c>
      <c r="S477" t="s">
        <v>62</v>
      </c>
      <c r="T477" t="s">
        <v>2104</v>
      </c>
      <c r="U477">
        <v>55337</v>
      </c>
      <c r="V477">
        <v>42045</v>
      </c>
      <c r="W477" t="str">
        <f>TEXT(Table1[[#This Row],[Order Date]],"mmmm")</f>
        <v>February</v>
      </c>
      <c r="X477" t="str">
        <f>TEXT(Table1[[#This Row],[Order Date]],"yyyy")</f>
        <v>2015</v>
      </c>
      <c r="Y477">
        <v>42046</v>
      </c>
      <c r="Z477">
        <v>-87.998040000000003</v>
      </c>
      <c r="AA477">
        <v>20</v>
      </c>
      <c r="AB477">
        <v>5768.12</v>
      </c>
      <c r="AC477">
        <v>86053</v>
      </c>
      <c r="AD477" t="e">
        <f>IF(COUNTIF(#REF!,Orders!AC1226)&gt;0,"Returned","Not Returned")</f>
        <v>#REF!</v>
      </c>
      <c r="AE477" t="str">
        <f>TEXT(Table1[[#This Row],[Order Date]],"mmmm-yyy")</f>
        <v>February-2015</v>
      </c>
    </row>
    <row r="478" spans="1:31" ht="12.75" customHeight="1" x14ac:dyDescent="0.3">
      <c r="A478">
        <v>7664</v>
      </c>
      <c r="B478" t="s">
        <v>106</v>
      </c>
      <c r="C478">
        <v>0.08</v>
      </c>
      <c r="D478">
        <v>6.48</v>
      </c>
      <c r="E478">
        <v>6.81</v>
      </c>
      <c r="F478">
        <v>3004</v>
      </c>
      <c r="G478" t="str">
        <f>IF(COUNTIF(Table1[Customer ID],Table1[[#This Row],[Customer ID]])&gt;1,"Repeat Customer","One-Time Customer")</f>
        <v>Repeat Customer</v>
      </c>
      <c r="H478" t="s">
        <v>2725</v>
      </c>
      <c r="I478" t="s">
        <v>49</v>
      </c>
      <c r="J478" t="s">
        <v>28</v>
      </c>
      <c r="K478" t="s">
        <v>29</v>
      </c>
      <c r="L478" t="s">
        <v>93</v>
      </c>
      <c r="M478" t="s">
        <v>59</v>
      </c>
      <c r="N478" t="s">
        <v>2726</v>
      </c>
      <c r="O478">
        <v>0.36</v>
      </c>
      <c r="P478">
        <f>Table1[[#This Row],[Profit]]/Table1[[#This Row],[Sales]]</f>
        <v>-0.2474040750137316</v>
      </c>
      <c r="Q478" t="s">
        <v>33</v>
      </c>
      <c r="R478" t="s">
        <v>34</v>
      </c>
      <c r="S478" t="s">
        <v>45</v>
      </c>
      <c r="T478" t="s">
        <v>663</v>
      </c>
      <c r="U478">
        <v>90049</v>
      </c>
      <c r="V478">
        <v>42045</v>
      </c>
      <c r="W478" t="str">
        <f>TEXT(Table1[[#This Row],[Order Date]],"mmmm")</f>
        <v>February</v>
      </c>
      <c r="X478" t="str">
        <f>TEXT(Table1[[#This Row],[Order Date]],"yyyy")</f>
        <v>2015</v>
      </c>
      <c r="Y478">
        <v>42050</v>
      </c>
      <c r="Z478">
        <v>-94.59</v>
      </c>
      <c r="AA478">
        <v>58</v>
      </c>
      <c r="AB478">
        <v>382.33</v>
      </c>
      <c r="AC478">
        <v>54949</v>
      </c>
      <c r="AD478" t="e">
        <f>IF(COUNTIF(#REF!,Orders!AC1704)&gt;0,"Returned","Not Returned")</f>
        <v>#REF!</v>
      </c>
      <c r="AE478" t="str">
        <f>TEXT(Table1[[#This Row],[Order Date]],"mmmm-yyy")</f>
        <v>February-2015</v>
      </c>
    </row>
    <row r="479" spans="1:31" ht="12.75" customHeight="1" x14ac:dyDescent="0.3">
      <c r="A479">
        <v>7665</v>
      </c>
      <c r="B479" t="s">
        <v>106</v>
      </c>
      <c r="C479">
        <v>0.09</v>
      </c>
      <c r="D479">
        <v>20.98</v>
      </c>
      <c r="E479">
        <v>53.03</v>
      </c>
      <c r="F479">
        <v>3004</v>
      </c>
      <c r="G479" t="str">
        <f>IF(COUNTIF(Table1[Customer ID],Table1[[#This Row],[Customer ID]])&gt;1,"Repeat Customer","One-Time Customer")</f>
        <v>Repeat Customer</v>
      </c>
      <c r="H479" t="s">
        <v>2725</v>
      </c>
      <c r="I479" t="s">
        <v>39</v>
      </c>
      <c r="J479" t="s">
        <v>28</v>
      </c>
      <c r="K479" t="s">
        <v>29</v>
      </c>
      <c r="L479" t="s">
        <v>141</v>
      </c>
      <c r="M479" t="s">
        <v>43</v>
      </c>
      <c r="N479" t="s">
        <v>617</v>
      </c>
      <c r="O479">
        <v>0.78</v>
      </c>
      <c r="P479">
        <f>Table1[[#This Row],[Profit]]/Table1[[#This Row],[Sales]]</f>
        <v>-0.82370096183505792</v>
      </c>
      <c r="Q479" t="s">
        <v>33</v>
      </c>
      <c r="R479" t="s">
        <v>34</v>
      </c>
      <c r="S479" t="s">
        <v>45</v>
      </c>
      <c r="T479" t="s">
        <v>663</v>
      </c>
      <c r="U479">
        <v>90049</v>
      </c>
      <c r="V479">
        <v>42045</v>
      </c>
      <c r="W479" t="str">
        <f>TEXT(Table1[[#This Row],[Order Date]],"mmmm")</f>
        <v>February</v>
      </c>
      <c r="X479" t="str">
        <f>TEXT(Table1[[#This Row],[Order Date]],"yyyy")</f>
        <v>2015</v>
      </c>
      <c r="Y479">
        <v>42052</v>
      </c>
      <c r="Z479">
        <v>-293.74</v>
      </c>
      <c r="AA479">
        <v>13</v>
      </c>
      <c r="AB479">
        <v>356.61</v>
      </c>
      <c r="AC479">
        <v>54949</v>
      </c>
      <c r="AD479" t="e">
        <f>IF(COUNTIF(#REF!,Orders!AC1705)&gt;0,"Returned","Not Returned")</f>
        <v>#REF!</v>
      </c>
      <c r="AE479" t="str">
        <f>TEXT(Table1[[#This Row],[Order Date]],"mmmm-yyy")</f>
        <v>February-2015</v>
      </c>
    </row>
    <row r="480" spans="1:31" ht="12.75" customHeight="1" x14ac:dyDescent="0.3">
      <c r="A480">
        <v>25664</v>
      </c>
      <c r="B480" t="s">
        <v>106</v>
      </c>
      <c r="C480">
        <v>0.08</v>
      </c>
      <c r="D480">
        <v>6.48</v>
      </c>
      <c r="E480">
        <v>6.81</v>
      </c>
      <c r="F480">
        <v>3006</v>
      </c>
      <c r="G480" t="str">
        <f>IF(COUNTIF(Table1[Customer ID],Table1[[#This Row],[Customer ID]])&gt;1,"Repeat Customer","One-Time Customer")</f>
        <v>Repeat Customer</v>
      </c>
      <c r="H480" t="s">
        <v>2728</v>
      </c>
      <c r="I480" t="s">
        <v>49</v>
      </c>
      <c r="J480" t="s">
        <v>28</v>
      </c>
      <c r="K480" t="s">
        <v>29</v>
      </c>
      <c r="L480" t="s">
        <v>93</v>
      </c>
      <c r="M480" t="s">
        <v>59</v>
      </c>
      <c r="N480" t="s">
        <v>2726</v>
      </c>
      <c r="O480">
        <v>0.36</v>
      </c>
      <c r="P480">
        <f>Table1[[#This Row],[Profit]]/Table1[[#This Row],[Sales]]</f>
        <v>-0.53295915050384657</v>
      </c>
      <c r="Q480" t="s">
        <v>33</v>
      </c>
      <c r="R480" t="s">
        <v>34</v>
      </c>
      <c r="S480" t="s">
        <v>1741</v>
      </c>
      <c r="T480" t="s">
        <v>2729</v>
      </c>
      <c r="U480">
        <v>83402</v>
      </c>
      <c r="V480">
        <v>42045</v>
      </c>
      <c r="W480" t="str">
        <f>TEXT(Table1[[#This Row],[Order Date]],"mmmm")</f>
        <v>February</v>
      </c>
      <c r="X480" t="str">
        <f>TEXT(Table1[[#This Row],[Order Date]],"yyyy")</f>
        <v>2015</v>
      </c>
      <c r="Y480">
        <v>42050</v>
      </c>
      <c r="Z480">
        <v>-49.186800000000005</v>
      </c>
      <c r="AA480">
        <v>14</v>
      </c>
      <c r="AB480">
        <v>92.29</v>
      </c>
      <c r="AC480">
        <v>91388</v>
      </c>
      <c r="AD480" t="e">
        <f>IF(COUNTIF(#REF!,Orders!AC1707)&gt;0,"Returned","Not Returned")</f>
        <v>#REF!</v>
      </c>
      <c r="AE480" t="str">
        <f>TEXT(Table1[[#This Row],[Order Date]],"mmmm-yyy")</f>
        <v>February-2015</v>
      </c>
    </row>
    <row r="481" spans="1:31" ht="12.75" customHeight="1" x14ac:dyDescent="0.3">
      <c r="A481">
        <v>25665</v>
      </c>
      <c r="B481" t="s">
        <v>106</v>
      </c>
      <c r="C481">
        <v>0.09</v>
      </c>
      <c r="D481">
        <v>20.98</v>
      </c>
      <c r="E481">
        <v>53.03</v>
      </c>
      <c r="F481">
        <v>3006</v>
      </c>
      <c r="G481" t="str">
        <f>IF(COUNTIF(Table1[Customer ID],Table1[[#This Row],[Customer ID]])&gt;1,"Repeat Customer","One-Time Customer")</f>
        <v>Repeat Customer</v>
      </c>
      <c r="H481" t="s">
        <v>2728</v>
      </c>
      <c r="I481" t="s">
        <v>39</v>
      </c>
      <c r="J481" t="s">
        <v>28</v>
      </c>
      <c r="K481" t="s">
        <v>29</v>
      </c>
      <c r="L481" t="s">
        <v>141</v>
      </c>
      <c r="M481" t="s">
        <v>43</v>
      </c>
      <c r="N481" t="s">
        <v>617</v>
      </c>
      <c r="O481">
        <v>0.78</v>
      </c>
      <c r="P481">
        <f>Table1[[#This Row],[Profit]]/Table1[[#This Row],[Sales]]</f>
        <v>-1.8561769352290678</v>
      </c>
      <c r="Q481" t="s">
        <v>33</v>
      </c>
      <c r="R481" t="s">
        <v>34</v>
      </c>
      <c r="S481" t="s">
        <v>1741</v>
      </c>
      <c r="T481" t="s">
        <v>2729</v>
      </c>
      <c r="U481">
        <v>83402</v>
      </c>
      <c r="V481">
        <v>42045</v>
      </c>
      <c r="W481" t="str">
        <f>TEXT(Table1[[#This Row],[Order Date]],"mmmm")</f>
        <v>February</v>
      </c>
      <c r="X481" t="str">
        <f>TEXT(Table1[[#This Row],[Order Date]],"yyyy")</f>
        <v>2015</v>
      </c>
      <c r="Y481">
        <v>42052</v>
      </c>
      <c r="Z481">
        <v>-152.7448</v>
      </c>
      <c r="AA481">
        <v>3</v>
      </c>
      <c r="AB481">
        <v>82.29</v>
      </c>
      <c r="AC481">
        <v>91388</v>
      </c>
      <c r="AD481" t="e">
        <f>IF(COUNTIF(#REF!,Orders!AC1708)&gt;0,"Returned","Not Returned")</f>
        <v>#REF!</v>
      </c>
      <c r="AE481" t="str">
        <f>TEXT(Table1[[#This Row],[Order Date]],"mmmm-yyy")</f>
        <v>February-2015</v>
      </c>
    </row>
    <row r="482" spans="1:31" ht="12.75" customHeight="1" x14ac:dyDescent="0.3">
      <c r="A482">
        <v>25856</v>
      </c>
      <c r="B482" t="s">
        <v>37</v>
      </c>
      <c r="C482">
        <v>0.03</v>
      </c>
      <c r="D482">
        <v>37.94</v>
      </c>
      <c r="E482">
        <v>5.08</v>
      </c>
      <c r="F482">
        <v>757</v>
      </c>
      <c r="G482" t="str">
        <f>IF(COUNTIF(Table1[Customer ID],Table1[[#This Row],[Customer ID]])&gt;1,"Repeat Customer","One-Time Customer")</f>
        <v>One-Time Customer</v>
      </c>
      <c r="H482" t="s">
        <v>891</v>
      </c>
      <c r="I482" t="s">
        <v>49</v>
      </c>
      <c r="J482" t="s">
        <v>40</v>
      </c>
      <c r="K482" t="s">
        <v>29</v>
      </c>
      <c r="L482" t="s">
        <v>93</v>
      </c>
      <c r="M482" t="s">
        <v>31</v>
      </c>
      <c r="N482" t="s">
        <v>892</v>
      </c>
      <c r="O482">
        <v>0.38</v>
      </c>
      <c r="P482">
        <f>Table1[[#This Row],[Profit]]/Table1[[#This Row],[Sales]]</f>
        <v>-0.18825118839129348</v>
      </c>
      <c r="Q482" t="s">
        <v>33</v>
      </c>
      <c r="R482" t="s">
        <v>34</v>
      </c>
      <c r="S482" t="s">
        <v>102</v>
      </c>
      <c r="T482" t="s">
        <v>893</v>
      </c>
      <c r="U482">
        <v>97062</v>
      </c>
      <c r="V482">
        <v>42046</v>
      </c>
      <c r="W482" t="str">
        <f>TEXT(Table1[[#This Row],[Order Date]],"mmmm")</f>
        <v>February</v>
      </c>
      <c r="X482" t="str">
        <f>TEXT(Table1[[#This Row],[Order Date]],"yyyy")</f>
        <v>2015</v>
      </c>
      <c r="Y482">
        <v>42048</v>
      </c>
      <c r="Z482">
        <v>-7.5244000000000009</v>
      </c>
      <c r="AA482">
        <v>1</v>
      </c>
      <c r="AB482">
        <v>39.97</v>
      </c>
      <c r="AC482">
        <v>90258</v>
      </c>
      <c r="AD482" t="e">
        <f>IF(COUNTIF(#REF!,Orders!AC436)&gt;0,"Returned","Not Returned")</f>
        <v>#REF!</v>
      </c>
      <c r="AE482" t="str">
        <f>TEXT(Table1[[#This Row],[Order Date]],"mmmm-yyy")</f>
        <v>February-2015</v>
      </c>
    </row>
    <row r="483" spans="1:31" ht="12.75" customHeight="1" x14ac:dyDescent="0.3">
      <c r="A483">
        <v>20870</v>
      </c>
      <c r="B483" t="s">
        <v>25</v>
      </c>
      <c r="C483">
        <v>0.1</v>
      </c>
      <c r="D483">
        <v>4.13</v>
      </c>
      <c r="E483">
        <v>0.99</v>
      </c>
      <c r="F483">
        <v>1354</v>
      </c>
      <c r="G483" t="str">
        <f>IF(COUNTIF(Table1[Customer ID],Table1[[#This Row],[Customer ID]])&gt;1,"Repeat Customer","One-Time Customer")</f>
        <v>Repeat Customer</v>
      </c>
      <c r="H483" t="s">
        <v>1419</v>
      </c>
      <c r="I483" t="s">
        <v>49</v>
      </c>
      <c r="J483" t="s">
        <v>114</v>
      </c>
      <c r="K483" t="s">
        <v>29</v>
      </c>
      <c r="L483" t="s">
        <v>134</v>
      </c>
      <c r="M483" t="s">
        <v>59</v>
      </c>
      <c r="N483" t="s">
        <v>1420</v>
      </c>
      <c r="O483">
        <v>0.39</v>
      </c>
      <c r="P483">
        <f>Table1[[#This Row],[Profit]]/Table1[[#This Row],[Sales]]</f>
        <v>-0.12906024096385543</v>
      </c>
      <c r="Q483" t="s">
        <v>33</v>
      </c>
      <c r="R483" t="s">
        <v>61</v>
      </c>
      <c r="S483" t="s">
        <v>130</v>
      </c>
      <c r="T483" t="s">
        <v>1421</v>
      </c>
      <c r="U483">
        <v>76086</v>
      </c>
      <c r="V483">
        <v>42046</v>
      </c>
      <c r="W483" t="str">
        <f>TEXT(Table1[[#This Row],[Order Date]],"mmmm")</f>
        <v>February</v>
      </c>
      <c r="X483" t="str">
        <f>TEXT(Table1[[#This Row],[Order Date]],"yyyy")</f>
        <v>2015</v>
      </c>
      <c r="Y483">
        <v>42046</v>
      </c>
      <c r="Z483">
        <v>-1.0712000000000002</v>
      </c>
      <c r="AA483">
        <v>2</v>
      </c>
      <c r="AB483">
        <v>8.3000000000000007</v>
      </c>
      <c r="AC483">
        <v>91209</v>
      </c>
      <c r="AD483" t="e">
        <f>IF(COUNTIF(#REF!,Orders!AC768)&gt;0,"Returned","Not Returned")</f>
        <v>#REF!</v>
      </c>
      <c r="AE483" t="str">
        <f>TEXT(Table1[[#This Row],[Order Date]],"mmmm-yyy")</f>
        <v>February-2015</v>
      </c>
    </row>
    <row r="484" spans="1:31" ht="12.75" customHeight="1" x14ac:dyDescent="0.3">
      <c r="A484">
        <v>20871</v>
      </c>
      <c r="B484" t="s">
        <v>25</v>
      </c>
      <c r="C484">
        <v>0.04</v>
      </c>
      <c r="D484">
        <v>4.9800000000000004</v>
      </c>
      <c r="E484">
        <v>0.49</v>
      </c>
      <c r="F484">
        <v>1354</v>
      </c>
      <c r="G484" t="str">
        <f>IF(COUNTIF(Table1[Customer ID],Table1[[#This Row],[Customer ID]])&gt;1,"Repeat Customer","One-Time Customer")</f>
        <v>Repeat Customer</v>
      </c>
      <c r="H484" t="s">
        <v>1419</v>
      </c>
      <c r="I484" t="s">
        <v>49</v>
      </c>
      <c r="J484" t="s">
        <v>114</v>
      </c>
      <c r="K484" t="s">
        <v>29</v>
      </c>
      <c r="L484" t="s">
        <v>134</v>
      </c>
      <c r="M484" t="s">
        <v>59</v>
      </c>
      <c r="N484" t="s">
        <v>1422</v>
      </c>
      <c r="O484">
        <v>0.39</v>
      </c>
      <c r="P484">
        <f>Table1[[#This Row],[Profit]]/Table1[[#This Row],[Sales]]</f>
        <v>0.43928286852589649</v>
      </c>
      <c r="Q484" t="s">
        <v>33</v>
      </c>
      <c r="R484" t="s">
        <v>61</v>
      </c>
      <c r="S484" t="s">
        <v>130</v>
      </c>
      <c r="T484" t="s">
        <v>1421</v>
      </c>
      <c r="U484">
        <v>76086</v>
      </c>
      <c r="V484">
        <v>42046</v>
      </c>
      <c r="W484" t="str">
        <f>TEXT(Table1[[#This Row],[Order Date]],"mmmm")</f>
        <v>February</v>
      </c>
      <c r="X484" t="str">
        <f>TEXT(Table1[[#This Row],[Order Date]],"yyyy")</f>
        <v>2015</v>
      </c>
      <c r="Y484">
        <v>42048</v>
      </c>
      <c r="Z484">
        <v>4.4104000000000001</v>
      </c>
      <c r="AA484">
        <v>2</v>
      </c>
      <c r="AB484">
        <v>10.039999999999999</v>
      </c>
      <c r="AC484">
        <v>91209</v>
      </c>
      <c r="AD484" t="e">
        <f>IF(COUNTIF(#REF!,Orders!AC769)&gt;0,"Returned","Not Returned")</f>
        <v>#REF!</v>
      </c>
      <c r="AE484" t="str">
        <f>TEXT(Table1[[#This Row],[Order Date]],"mmmm-yyy")</f>
        <v>February-2015</v>
      </c>
    </row>
    <row r="485" spans="1:31" ht="12.75" customHeight="1" x14ac:dyDescent="0.3">
      <c r="A485">
        <v>24463</v>
      </c>
      <c r="B485" t="s">
        <v>56</v>
      </c>
      <c r="C485">
        <v>0.06</v>
      </c>
      <c r="D485">
        <v>90.97</v>
      </c>
      <c r="E485">
        <v>14</v>
      </c>
      <c r="F485">
        <v>1815</v>
      </c>
      <c r="G485" t="str">
        <f>IF(COUNTIF(Table1[Customer ID],Table1[[#This Row],[Customer ID]])&gt;1,"Repeat Customer","One-Time Customer")</f>
        <v>One-Time Customer</v>
      </c>
      <c r="H485" t="s">
        <v>1804</v>
      </c>
      <c r="I485" t="s">
        <v>39</v>
      </c>
      <c r="J485" t="s">
        <v>40</v>
      </c>
      <c r="K485" t="s">
        <v>77</v>
      </c>
      <c r="L485" t="s">
        <v>85</v>
      </c>
      <c r="M485" t="s">
        <v>43</v>
      </c>
      <c r="N485" t="s">
        <v>1805</v>
      </c>
      <c r="O485">
        <v>0.36</v>
      </c>
      <c r="P485">
        <f>Table1[[#This Row],[Profit]]/Table1[[#This Row],[Sales]]</f>
        <v>3.7467051885859033E-2</v>
      </c>
      <c r="Q485" t="s">
        <v>33</v>
      </c>
      <c r="R485" t="s">
        <v>136</v>
      </c>
      <c r="S485" t="s">
        <v>671</v>
      </c>
      <c r="T485" t="s">
        <v>1806</v>
      </c>
      <c r="U485">
        <v>39208</v>
      </c>
      <c r="V485">
        <v>42046</v>
      </c>
      <c r="W485" t="str">
        <f>TEXT(Table1[[#This Row],[Order Date]],"mmmm")</f>
        <v>February</v>
      </c>
      <c r="X485" t="str">
        <f>TEXT(Table1[[#This Row],[Order Date]],"yyyy")</f>
        <v>2015</v>
      </c>
      <c r="Y485">
        <v>42047</v>
      </c>
      <c r="Z485">
        <v>47.334000000000003</v>
      </c>
      <c r="AA485">
        <v>14</v>
      </c>
      <c r="AB485">
        <v>1263.3499999999999</v>
      </c>
      <c r="AC485">
        <v>90525</v>
      </c>
      <c r="AD485" t="e">
        <f>IF(COUNTIF(#REF!,Orders!AC1013)&gt;0,"Returned","Not Returned")</f>
        <v>#REF!</v>
      </c>
      <c r="AE485" t="str">
        <f>TEXT(Table1[[#This Row],[Order Date]],"mmmm-yyy")</f>
        <v>February-2015</v>
      </c>
    </row>
    <row r="486" spans="1:31" ht="12.75" customHeight="1" x14ac:dyDescent="0.3">
      <c r="A486">
        <v>20824</v>
      </c>
      <c r="B486" t="s">
        <v>25</v>
      </c>
      <c r="C486">
        <v>0.09</v>
      </c>
      <c r="D486">
        <v>260.98</v>
      </c>
      <c r="E486">
        <v>41.91</v>
      </c>
      <c r="F486">
        <v>2072</v>
      </c>
      <c r="G486" t="str">
        <f>IF(COUNTIF(Table1[Customer ID],Table1[[#This Row],[Customer ID]])&gt;1,"Repeat Customer","One-Time Customer")</f>
        <v>Repeat Customer</v>
      </c>
      <c r="H486" t="s">
        <v>1995</v>
      </c>
      <c r="I486" t="s">
        <v>39</v>
      </c>
      <c r="J486" t="s">
        <v>28</v>
      </c>
      <c r="K486" t="s">
        <v>41</v>
      </c>
      <c r="L486" t="s">
        <v>191</v>
      </c>
      <c r="M486" t="s">
        <v>121</v>
      </c>
      <c r="N486" t="s">
        <v>950</v>
      </c>
      <c r="O486">
        <v>0.59</v>
      </c>
      <c r="P486">
        <f>Table1[[#This Row],[Profit]]/Table1[[#This Row],[Sales]]</f>
        <v>0.38710274617566759</v>
      </c>
      <c r="Q486" t="s">
        <v>33</v>
      </c>
      <c r="R486" t="s">
        <v>61</v>
      </c>
      <c r="S486" t="s">
        <v>300</v>
      </c>
      <c r="T486" t="s">
        <v>1997</v>
      </c>
      <c r="U486">
        <v>48505</v>
      </c>
      <c r="V486">
        <v>42046</v>
      </c>
      <c r="W486" t="str">
        <f>TEXT(Table1[[#This Row],[Order Date]],"mmmm")</f>
        <v>February</v>
      </c>
      <c r="X486" t="str">
        <f>TEXT(Table1[[#This Row],[Order Date]],"yyyy")</f>
        <v>2015</v>
      </c>
      <c r="Y486">
        <v>42048</v>
      </c>
      <c r="Z486">
        <v>1307.2692</v>
      </c>
      <c r="AA486">
        <v>14</v>
      </c>
      <c r="AB486">
        <v>3377.06</v>
      </c>
      <c r="AC486">
        <v>88556</v>
      </c>
      <c r="AD486" t="e">
        <f>IF(COUNTIF(#REF!,Orders!AC1153)&gt;0,"Returned","Not Returned")</f>
        <v>#REF!</v>
      </c>
      <c r="AE486" t="str">
        <f>TEXT(Table1[[#This Row],[Order Date]],"mmmm-yyy")</f>
        <v>February-2015</v>
      </c>
    </row>
    <row r="487" spans="1:31" ht="12.75" customHeight="1" x14ac:dyDescent="0.3">
      <c r="A487">
        <v>20825</v>
      </c>
      <c r="B487" t="s">
        <v>25</v>
      </c>
      <c r="C487">
        <v>0.01</v>
      </c>
      <c r="D487">
        <v>10.52</v>
      </c>
      <c r="E487">
        <v>7.94</v>
      </c>
      <c r="F487">
        <v>2072</v>
      </c>
      <c r="G487" t="str">
        <f>IF(COUNTIF(Table1[Customer ID],Table1[[#This Row],[Customer ID]])&gt;1,"Repeat Customer","One-Time Customer")</f>
        <v>Repeat Customer</v>
      </c>
      <c r="H487" t="s">
        <v>1995</v>
      </c>
      <c r="I487" t="s">
        <v>49</v>
      </c>
      <c r="J487" t="s">
        <v>28</v>
      </c>
      <c r="K487" t="s">
        <v>41</v>
      </c>
      <c r="L487" t="s">
        <v>50</v>
      </c>
      <c r="M487" t="s">
        <v>51</v>
      </c>
      <c r="N487" t="s">
        <v>1998</v>
      </c>
      <c r="O487">
        <v>0.52</v>
      </c>
      <c r="P487">
        <f>Table1[[#This Row],[Profit]]/Table1[[#This Row],[Sales]]</f>
        <v>-0.1276397966594045</v>
      </c>
      <c r="Q487" t="s">
        <v>33</v>
      </c>
      <c r="R487" t="s">
        <v>61</v>
      </c>
      <c r="S487" t="s">
        <v>300</v>
      </c>
      <c r="T487" t="s">
        <v>1997</v>
      </c>
      <c r="U487">
        <v>48505</v>
      </c>
      <c r="V487">
        <v>42046</v>
      </c>
      <c r="W487" t="str">
        <f>TEXT(Table1[[#This Row],[Order Date]],"mmmm")</f>
        <v>February</v>
      </c>
      <c r="X487" t="str">
        <f>TEXT(Table1[[#This Row],[Order Date]],"yyyy")</f>
        <v>2015</v>
      </c>
      <c r="Y487">
        <v>42048</v>
      </c>
      <c r="Z487">
        <v>-15.818400000000002</v>
      </c>
      <c r="AA487">
        <v>11</v>
      </c>
      <c r="AB487">
        <v>123.93</v>
      </c>
      <c r="AC487">
        <v>88556</v>
      </c>
      <c r="AD487" t="e">
        <f>IF(COUNTIF(#REF!,Orders!AC1154)&gt;0,"Returned","Not Returned")</f>
        <v>#REF!</v>
      </c>
      <c r="AE487" t="str">
        <f>TEXT(Table1[[#This Row],[Order Date]],"mmmm-yyy")</f>
        <v>February-2015</v>
      </c>
    </row>
    <row r="488" spans="1:31" ht="12.75" customHeight="1" x14ac:dyDescent="0.3">
      <c r="A488">
        <v>20826</v>
      </c>
      <c r="B488" t="s">
        <v>25</v>
      </c>
      <c r="C488">
        <v>0.02</v>
      </c>
      <c r="D488">
        <v>5.98</v>
      </c>
      <c r="E488">
        <v>7.5</v>
      </c>
      <c r="F488">
        <v>2072</v>
      </c>
      <c r="G488" t="str">
        <f>IF(COUNTIF(Table1[Customer ID],Table1[[#This Row],[Customer ID]])&gt;1,"Repeat Customer","One-Time Customer")</f>
        <v>Repeat Customer</v>
      </c>
      <c r="H488" t="s">
        <v>1995</v>
      </c>
      <c r="I488" t="s">
        <v>27</v>
      </c>
      <c r="J488" t="s">
        <v>28</v>
      </c>
      <c r="K488" t="s">
        <v>29</v>
      </c>
      <c r="L488" t="s">
        <v>93</v>
      </c>
      <c r="M488" t="s">
        <v>59</v>
      </c>
      <c r="N488" t="s">
        <v>1999</v>
      </c>
      <c r="O488">
        <v>0.4</v>
      </c>
      <c r="P488">
        <f>Table1[[#This Row],[Profit]]/Table1[[#This Row],[Sales]]</f>
        <v>-0.59421455938697332</v>
      </c>
      <c r="Q488" t="s">
        <v>33</v>
      </c>
      <c r="R488" t="s">
        <v>61</v>
      </c>
      <c r="S488" t="s">
        <v>300</v>
      </c>
      <c r="T488" t="s">
        <v>1997</v>
      </c>
      <c r="U488">
        <v>48505</v>
      </c>
      <c r="V488">
        <v>42046</v>
      </c>
      <c r="W488" t="str">
        <f>TEXT(Table1[[#This Row],[Order Date]],"mmmm")</f>
        <v>February</v>
      </c>
      <c r="X488" t="str">
        <f>TEXT(Table1[[#This Row],[Order Date]],"yyyy")</f>
        <v>2015</v>
      </c>
      <c r="Y488">
        <v>42048</v>
      </c>
      <c r="Z488">
        <v>-55.832400000000007</v>
      </c>
      <c r="AA488">
        <v>14</v>
      </c>
      <c r="AB488">
        <v>93.96</v>
      </c>
      <c r="AC488">
        <v>88556</v>
      </c>
      <c r="AD488" t="e">
        <f>IF(COUNTIF(#REF!,Orders!AC1155)&gt;0,"Returned","Not Returned")</f>
        <v>#REF!</v>
      </c>
      <c r="AE488" t="str">
        <f>TEXT(Table1[[#This Row],[Order Date]],"mmmm-yyy")</f>
        <v>February-2015</v>
      </c>
    </row>
    <row r="489" spans="1:31" ht="12.75" customHeight="1" x14ac:dyDescent="0.3">
      <c r="A489">
        <v>24673</v>
      </c>
      <c r="B489" t="s">
        <v>47</v>
      </c>
      <c r="C489">
        <v>7.0000000000000007E-2</v>
      </c>
      <c r="D489">
        <v>270.98</v>
      </c>
      <c r="E489">
        <v>50</v>
      </c>
      <c r="F489">
        <v>2302</v>
      </c>
      <c r="G489" t="str">
        <f>IF(COUNTIF(Table1[Customer ID],Table1[[#This Row],[Customer ID]])&gt;1,"Repeat Customer","One-Time Customer")</f>
        <v>Repeat Customer</v>
      </c>
      <c r="H489" t="s">
        <v>2187</v>
      </c>
      <c r="I489" t="s">
        <v>39</v>
      </c>
      <c r="J489" t="s">
        <v>28</v>
      </c>
      <c r="K489" t="s">
        <v>41</v>
      </c>
      <c r="L489" t="s">
        <v>42</v>
      </c>
      <c r="M489" t="s">
        <v>43</v>
      </c>
      <c r="N489" t="s">
        <v>2188</v>
      </c>
      <c r="O489">
        <v>0.77</v>
      </c>
      <c r="P489">
        <f>Table1[[#This Row],[Profit]]/Table1[[#This Row],[Sales]]</f>
        <v>1.1366049430795656E-2</v>
      </c>
      <c r="Q489" t="s">
        <v>33</v>
      </c>
      <c r="R489" t="s">
        <v>136</v>
      </c>
      <c r="S489" t="s">
        <v>362</v>
      </c>
      <c r="T489" t="s">
        <v>2189</v>
      </c>
      <c r="U489">
        <v>32404</v>
      </c>
      <c r="V489">
        <v>42046</v>
      </c>
      <c r="W489" t="str">
        <f>TEXT(Table1[[#This Row],[Order Date]],"mmmm")</f>
        <v>February</v>
      </c>
      <c r="X489" t="str">
        <f>TEXT(Table1[[#This Row],[Order Date]],"yyyy")</f>
        <v>2015</v>
      </c>
      <c r="Y489">
        <v>42048</v>
      </c>
      <c r="Z489">
        <v>27.725999999999999</v>
      </c>
      <c r="AA489">
        <v>9</v>
      </c>
      <c r="AB489">
        <v>2439.37</v>
      </c>
      <c r="AC489">
        <v>87695</v>
      </c>
      <c r="AD489" t="e">
        <f>IF(COUNTIF(#REF!,Orders!AC1281)&gt;0,"Returned","Not Returned")</f>
        <v>#REF!</v>
      </c>
      <c r="AE489" t="str">
        <f>TEXT(Table1[[#This Row],[Order Date]],"mmmm-yyy")</f>
        <v>February-2015</v>
      </c>
    </row>
    <row r="490" spans="1:31" ht="12.75" customHeight="1" x14ac:dyDescent="0.3">
      <c r="A490">
        <v>6673</v>
      </c>
      <c r="B490" t="s">
        <v>47</v>
      </c>
      <c r="C490">
        <v>7.0000000000000007E-2</v>
      </c>
      <c r="D490">
        <v>270.98</v>
      </c>
      <c r="E490">
        <v>50</v>
      </c>
      <c r="F490">
        <v>2303</v>
      </c>
      <c r="G490" t="str">
        <f>IF(COUNTIF(Table1[Customer ID],Table1[[#This Row],[Customer ID]])&gt;1,"Repeat Customer","One-Time Customer")</f>
        <v>Repeat Customer</v>
      </c>
      <c r="H490" t="s">
        <v>2191</v>
      </c>
      <c r="I490" t="s">
        <v>39</v>
      </c>
      <c r="J490" t="s">
        <v>28</v>
      </c>
      <c r="K490" t="s">
        <v>41</v>
      </c>
      <c r="L490" t="s">
        <v>42</v>
      </c>
      <c r="M490" t="s">
        <v>43</v>
      </c>
      <c r="N490" t="s">
        <v>2188</v>
      </c>
      <c r="O490">
        <v>0.77</v>
      </c>
      <c r="P490">
        <f>Table1[[#This Row],[Profit]]/Table1[[#This Row],[Sales]]</f>
        <v>-9.8437301434386743E-3</v>
      </c>
      <c r="Q490" t="s">
        <v>33</v>
      </c>
      <c r="R490" t="s">
        <v>53</v>
      </c>
      <c r="S490" t="s">
        <v>71</v>
      </c>
      <c r="T490" t="s">
        <v>90</v>
      </c>
      <c r="U490">
        <v>10011</v>
      </c>
      <c r="V490">
        <v>42046</v>
      </c>
      <c r="W490" t="str">
        <f>TEXT(Table1[[#This Row],[Order Date]],"mmmm")</f>
        <v>February</v>
      </c>
      <c r="X490" t="str">
        <f>TEXT(Table1[[#This Row],[Order Date]],"yyyy")</f>
        <v>2015</v>
      </c>
      <c r="Y490">
        <v>42048</v>
      </c>
      <c r="Z490">
        <v>-96.05</v>
      </c>
      <c r="AA490">
        <v>36</v>
      </c>
      <c r="AB490">
        <v>9757.48</v>
      </c>
      <c r="AC490">
        <v>47493</v>
      </c>
      <c r="AD490" t="e">
        <f>IF(COUNTIF(#REF!,Orders!AC1284)&gt;0,"Returned","Not Returned")</f>
        <v>#REF!</v>
      </c>
      <c r="AE490" t="str">
        <f>TEXT(Table1[[#This Row],[Order Date]],"mmmm-yyy")</f>
        <v>February-2015</v>
      </c>
    </row>
    <row r="491" spans="1:31" x14ac:dyDescent="0.3">
      <c r="A491">
        <v>20602</v>
      </c>
      <c r="B491" t="s">
        <v>25</v>
      </c>
      <c r="C491">
        <v>0.01</v>
      </c>
      <c r="D491">
        <v>2036.48</v>
      </c>
      <c r="E491">
        <v>14.7</v>
      </c>
      <c r="F491">
        <v>2489</v>
      </c>
      <c r="G491" t="str">
        <f>IF(COUNTIF(Table1[Customer ID],Table1[[#This Row],[Customer ID]])&gt;1,"Repeat Customer","One-Time Customer")</f>
        <v>Repeat Customer</v>
      </c>
      <c r="H491" t="s">
        <v>2338</v>
      </c>
      <c r="I491" t="s">
        <v>39</v>
      </c>
      <c r="J491" t="s">
        <v>114</v>
      </c>
      <c r="K491" t="s">
        <v>77</v>
      </c>
      <c r="L491" t="s">
        <v>85</v>
      </c>
      <c r="M491" t="s">
        <v>43</v>
      </c>
      <c r="N491" t="s">
        <v>633</v>
      </c>
      <c r="O491">
        <v>0.55000000000000004</v>
      </c>
      <c r="P491">
        <f>Table1[[#This Row],[Profit]]/Table1[[#This Row],[Sales]]</f>
        <v>-0.42165652628576855</v>
      </c>
      <c r="Q491" t="s">
        <v>33</v>
      </c>
      <c r="R491" t="s">
        <v>34</v>
      </c>
      <c r="S491" t="s">
        <v>45</v>
      </c>
      <c r="T491" t="s">
        <v>695</v>
      </c>
      <c r="U491">
        <v>94521</v>
      </c>
      <c r="V491">
        <v>42046</v>
      </c>
      <c r="W491" t="str">
        <f>TEXT(Table1[[#This Row],[Order Date]],"mmmm")</f>
        <v>February</v>
      </c>
      <c r="X491" t="str">
        <f>TEXT(Table1[[#This Row],[Order Date]],"yyyy")</f>
        <v>2015</v>
      </c>
      <c r="Y491">
        <v>42048</v>
      </c>
      <c r="Z491">
        <v>-1596.7457999999999</v>
      </c>
      <c r="AA491">
        <v>2</v>
      </c>
      <c r="AB491">
        <v>3786.84</v>
      </c>
      <c r="AC491">
        <v>86883</v>
      </c>
      <c r="AD491" t="e">
        <f>IF(COUNTIF(#REF!,Orders!AC1398)&gt;0,"Returned","Not Returned")</f>
        <v>#REF!</v>
      </c>
      <c r="AE491" t="str">
        <f>TEXT(Table1[[#This Row],[Order Date]],"mmmm-yyy")</f>
        <v>February-2015</v>
      </c>
    </row>
    <row r="492" spans="1:31" x14ac:dyDescent="0.3">
      <c r="A492">
        <v>20097</v>
      </c>
      <c r="B492" t="s">
        <v>25</v>
      </c>
      <c r="C492">
        <v>0.05</v>
      </c>
      <c r="D492">
        <v>205.99</v>
      </c>
      <c r="E492">
        <v>8.99</v>
      </c>
      <c r="F492">
        <v>2778</v>
      </c>
      <c r="G492" t="str">
        <f>IF(COUNTIF(Table1[Customer ID],Table1[[#This Row],[Customer ID]])&gt;1,"Repeat Customer","One-Time Customer")</f>
        <v>Repeat Customer</v>
      </c>
      <c r="H492" t="s">
        <v>2549</v>
      </c>
      <c r="I492" t="s">
        <v>27</v>
      </c>
      <c r="J492" t="s">
        <v>114</v>
      </c>
      <c r="K492" t="s">
        <v>77</v>
      </c>
      <c r="L492" t="s">
        <v>78</v>
      </c>
      <c r="M492" t="s">
        <v>59</v>
      </c>
      <c r="N492" t="s">
        <v>2550</v>
      </c>
      <c r="O492">
        <v>0.57999999999999996</v>
      </c>
      <c r="P492">
        <f>Table1[[#This Row],[Profit]]/Table1[[#This Row],[Sales]]</f>
        <v>5.2408222785383603E-2</v>
      </c>
      <c r="Q492" t="s">
        <v>33</v>
      </c>
      <c r="R492" t="s">
        <v>136</v>
      </c>
      <c r="S492" t="s">
        <v>322</v>
      </c>
      <c r="T492" t="s">
        <v>1021</v>
      </c>
      <c r="U492">
        <v>28403</v>
      </c>
      <c r="V492">
        <v>42046</v>
      </c>
      <c r="W492" t="str">
        <f>TEXT(Table1[[#This Row],[Order Date]],"mmmm")</f>
        <v>February</v>
      </c>
      <c r="X492" t="str">
        <f>TEXT(Table1[[#This Row],[Order Date]],"yyyy")</f>
        <v>2015</v>
      </c>
      <c r="Y492">
        <v>42047</v>
      </c>
      <c r="Z492">
        <v>111.05249999999999</v>
      </c>
      <c r="AA492">
        <v>12</v>
      </c>
      <c r="AB492">
        <v>2118.9899999999998</v>
      </c>
      <c r="AC492">
        <v>87160</v>
      </c>
      <c r="AD492" t="e">
        <f>IF(COUNTIF(#REF!,Orders!AC1563)&gt;0,"Returned","Not Returned")</f>
        <v>#REF!</v>
      </c>
      <c r="AE492" t="str">
        <f>TEXT(Table1[[#This Row],[Order Date]],"mmmm-yyy")</f>
        <v>February-2015</v>
      </c>
    </row>
    <row r="493" spans="1:31" ht="12.75" customHeight="1" x14ac:dyDescent="0.3">
      <c r="A493">
        <v>20098</v>
      </c>
      <c r="B493" t="s">
        <v>25</v>
      </c>
      <c r="C493">
        <v>0.08</v>
      </c>
      <c r="D493">
        <v>205.99</v>
      </c>
      <c r="E493">
        <v>8.99</v>
      </c>
      <c r="F493">
        <v>2778</v>
      </c>
      <c r="G493" t="str">
        <f>IF(COUNTIF(Table1[Customer ID],Table1[[#This Row],[Customer ID]])&gt;1,"Repeat Customer","One-Time Customer")</f>
        <v>Repeat Customer</v>
      </c>
      <c r="H493" t="s">
        <v>2549</v>
      </c>
      <c r="I493" t="s">
        <v>49</v>
      </c>
      <c r="J493" t="s">
        <v>114</v>
      </c>
      <c r="K493" t="s">
        <v>77</v>
      </c>
      <c r="L493" t="s">
        <v>78</v>
      </c>
      <c r="M493" t="s">
        <v>59</v>
      </c>
      <c r="N493" t="s">
        <v>107</v>
      </c>
      <c r="O493">
        <v>0.56000000000000005</v>
      </c>
      <c r="P493">
        <f>Table1[[#This Row],[Profit]]/Table1[[#This Row],[Sales]]</f>
        <v>-2.3443866099995225</v>
      </c>
      <c r="Q493" t="s">
        <v>33</v>
      </c>
      <c r="R493" t="s">
        <v>136</v>
      </c>
      <c r="S493" t="s">
        <v>322</v>
      </c>
      <c r="T493" t="s">
        <v>1021</v>
      </c>
      <c r="U493">
        <v>28403</v>
      </c>
      <c r="V493">
        <v>42046</v>
      </c>
      <c r="W493" t="str">
        <f>TEXT(Table1[[#This Row],[Order Date]],"mmmm")</f>
        <v>February</v>
      </c>
      <c r="X493" t="str">
        <f>TEXT(Table1[[#This Row],[Order Date]],"yyyy")</f>
        <v>2015</v>
      </c>
      <c r="Y493">
        <v>42047</v>
      </c>
      <c r="Z493">
        <v>-1963.752</v>
      </c>
      <c r="AA493">
        <v>5</v>
      </c>
      <c r="AB493">
        <v>837.64</v>
      </c>
      <c r="AC493">
        <v>87160</v>
      </c>
      <c r="AD493" t="e">
        <f>IF(COUNTIF(#REF!,Orders!AC1564)&gt;0,"Returned","Not Returned")</f>
        <v>#REF!</v>
      </c>
      <c r="AE493" t="str">
        <f>TEXT(Table1[[#This Row],[Order Date]],"mmmm-yyy")</f>
        <v>February-2015</v>
      </c>
    </row>
    <row r="494" spans="1:31" ht="12.75" customHeight="1" x14ac:dyDescent="0.3">
      <c r="A494">
        <v>26267</v>
      </c>
      <c r="B494" t="s">
        <v>25</v>
      </c>
      <c r="C494">
        <v>0.04</v>
      </c>
      <c r="D494">
        <v>2.98</v>
      </c>
      <c r="E494">
        <v>1.58</v>
      </c>
      <c r="F494">
        <v>16</v>
      </c>
      <c r="G494" t="str">
        <f>IF(COUNTIF(Table1[Customer ID],Table1[[#This Row],[Customer ID]])&gt;1,"Repeat Customer","One-Time Customer")</f>
        <v>Repeat Customer</v>
      </c>
      <c r="H494" t="s">
        <v>74</v>
      </c>
      <c r="I494" t="s">
        <v>49</v>
      </c>
      <c r="J494" t="s">
        <v>58</v>
      </c>
      <c r="K494" t="s">
        <v>29</v>
      </c>
      <c r="L494" t="s">
        <v>66</v>
      </c>
      <c r="M494" t="s">
        <v>31</v>
      </c>
      <c r="N494" t="s">
        <v>75</v>
      </c>
      <c r="O494">
        <v>0.39</v>
      </c>
      <c r="P494">
        <f>Table1[[#This Row],[Profit]]/Table1[[#This Row],[Sales]]</f>
        <v>0.13989361702127659</v>
      </c>
      <c r="Q494" t="s">
        <v>33</v>
      </c>
      <c r="R494" t="s">
        <v>53</v>
      </c>
      <c r="S494" t="s">
        <v>71</v>
      </c>
      <c r="T494" t="s">
        <v>76</v>
      </c>
      <c r="U494">
        <v>13210</v>
      </c>
      <c r="V494">
        <v>42047</v>
      </c>
      <c r="W494" t="str">
        <f>TEXT(Table1[[#This Row],[Order Date]],"mmmm")</f>
        <v>February</v>
      </c>
      <c r="X494" t="str">
        <f>TEXT(Table1[[#This Row],[Order Date]],"yyyy")</f>
        <v>2015</v>
      </c>
      <c r="Y494">
        <v>42050</v>
      </c>
      <c r="Z494">
        <v>2.63</v>
      </c>
      <c r="AA494">
        <v>6</v>
      </c>
      <c r="AB494">
        <v>18.8</v>
      </c>
      <c r="AC494">
        <v>86836</v>
      </c>
      <c r="AD494" t="e">
        <f>IF(COUNTIF(#REF!,Orders!AC11)&gt;0,"Returned","Not Returned")</f>
        <v>#REF!</v>
      </c>
      <c r="AE494" t="str">
        <f>TEXT(Table1[[#This Row],[Order Date]],"mmmm-yyy")</f>
        <v>February-2015</v>
      </c>
    </row>
    <row r="495" spans="1:31" ht="12.75" customHeight="1" x14ac:dyDescent="0.3">
      <c r="A495">
        <v>26268</v>
      </c>
      <c r="B495" t="s">
        <v>25</v>
      </c>
      <c r="C495">
        <v>0.05</v>
      </c>
      <c r="D495">
        <v>115.99</v>
      </c>
      <c r="E495">
        <v>2.5</v>
      </c>
      <c r="F495">
        <v>16</v>
      </c>
      <c r="G495" t="str">
        <f>IF(COUNTIF(Table1[Customer ID],Table1[[#This Row],[Customer ID]])&gt;1,"Repeat Customer","One-Time Customer")</f>
        <v>Repeat Customer</v>
      </c>
      <c r="H495" t="s">
        <v>74</v>
      </c>
      <c r="I495" t="s">
        <v>49</v>
      </c>
      <c r="J495" t="s">
        <v>58</v>
      </c>
      <c r="K495" t="s">
        <v>77</v>
      </c>
      <c r="L495" t="s">
        <v>78</v>
      </c>
      <c r="M495" t="s">
        <v>59</v>
      </c>
      <c r="N495" t="s">
        <v>79</v>
      </c>
      <c r="O495">
        <v>0.55000000000000004</v>
      </c>
      <c r="P495">
        <f>Table1[[#This Row],[Profit]]/Table1[[#This Row],[Sales]]</f>
        <v>0.69</v>
      </c>
      <c r="Q495" t="s">
        <v>33</v>
      </c>
      <c r="R495" t="s">
        <v>53</v>
      </c>
      <c r="S495" t="s">
        <v>71</v>
      </c>
      <c r="T495" t="s">
        <v>76</v>
      </c>
      <c r="U495">
        <v>13210</v>
      </c>
      <c r="V495">
        <v>42047</v>
      </c>
      <c r="W495" t="str">
        <f>TEXT(Table1[[#This Row],[Order Date]],"mmmm")</f>
        <v>February</v>
      </c>
      <c r="X495" t="str">
        <f>TEXT(Table1[[#This Row],[Order Date]],"yyyy")</f>
        <v>2015</v>
      </c>
      <c r="Y495">
        <v>42049</v>
      </c>
      <c r="Z495">
        <v>652.73309999999992</v>
      </c>
      <c r="AA495">
        <v>10</v>
      </c>
      <c r="AB495">
        <v>945.99</v>
      </c>
      <c r="AC495">
        <v>86836</v>
      </c>
      <c r="AD495" t="e">
        <f>IF(COUNTIF(#REF!,Orders!AC12)&gt;0,"Returned","Not Returned")</f>
        <v>#REF!</v>
      </c>
      <c r="AE495" t="str">
        <f>TEXT(Table1[[#This Row],[Order Date]],"mmmm-yyy")</f>
        <v>February-2015</v>
      </c>
    </row>
    <row r="496" spans="1:31" ht="12.75" customHeight="1" x14ac:dyDescent="0.3">
      <c r="A496">
        <v>18817</v>
      </c>
      <c r="B496" t="s">
        <v>25</v>
      </c>
      <c r="C496">
        <v>0.1</v>
      </c>
      <c r="D496">
        <v>58.1</v>
      </c>
      <c r="E496">
        <v>1.49</v>
      </c>
      <c r="F496">
        <v>190</v>
      </c>
      <c r="G496" t="str">
        <f>IF(COUNTIF(Table1[Customer ID],Table1[[#This Row],[Customer ID]])&gt;1,"Repeat Customer","One-Time Customer")</f>
        <v>One-Time Customer</v>
      </c>
      <c r="H496" t="s">
        <v>282</v>
      </c>
      <c r="I496" t="s">
        <v>49</v>
      </c>
      <c r="J496" t="s">
        <v>28</v>
      </c>
      <c r="K496" t="s">
        <v>29</v>
      </c>
      <c r="L496" t="s">
        <v>109</v>
      </c>
      <c r="M496" t="s">
        <v>59</v>
      </c>
      <c r="N496" t="s">
        <v>283</v>
      </c>
      <c r="O496">
        <v>0.38</v>
      </c>
      <c r="P496">
        <f>Table1[[#This Row],[Profit]]/Table1[[#This Row],[Sales]]</f>
        <v>0.69</v>
      </c>
      <c r="Q496" t="s">
        <v>33</v>
      </c>
      <c r="R496" t="s">
        <v>61</v>
      </c>
      <c r="S496" t="s">
        <v>178</v>
      </c>
      <c r="T496" t="s">
        <v>284</v>
      </c>
      <c r="U496">
        <v>60004</v>
      </c>
      <c r="V496">
        <v>42047</v>
      </c>
      <c r="W496" t="str">
        <f>TEXT(Table1[[#This Row],[Order Date]],"mmmm")</f>
        <v>February</v>
      </c>
      <c r="X496" t="str">
        <f>TEXT(Table1[[#This Row],[Order Date]],"yyyy")</f>
        <v>2015</v>
      </c>
      <c r="Y496">
        <v>42048</v>
      </c>
      <c r="Z496">
        <v>113.6499</v>
      </c>
      <c r="AA496">
        <v>3</v>
      </c>
      <c r="AB496">
        <v>164.71</v>
      </c>
      <c r="AC496">
        <v>89092</v>
      </c>
      <c r="AD496" t="e">
        <f>IF(COUNTIF(#REF!,Orders!AC106)&gt;0,"Returned","Not Returned")</f>
        <v>#REF!</v>
      </c>
      <c r="AE496" t="str">
        <f>TEXT(Table1[[#This Row],[Order Date]],"mmmm-yyy")</f>
        <v>February-2015</v>
      </c>
    </row>
    <row r="497" spans="1:31" ht="12.75" customHeight="1" x14ac:dyDescent="0.3">
      <c r="A497">
        <v>18818</v>
      </c>
      <c r="B497" t="s">
        <v>25</v>
      </c>
      <c r="C497">
        <v>0.01</v>
      </c>
      <c r="D497">
        <v>80.48</v>
      </c>
      <c r="E497">
        <v>4.5</v>
      </c>
      <c r="F497">
        <v>191</v>
      </c>
      <c r="G497" t="str">
        <f>IF(COUNTIF(Table1[Customer ID],Table1[[#This Row],[Customer ID]])&gt;1,"Repeat Customer","One-Time Customer")</f>
        <v>Repeat Customer</v>
      </c>
      <c r="H497" t="s">
        <v>285</v>
      </c>
      <c r="I497" t="s">
        <v>49</v>
      </c>
      <c r="J497" t="s">
        <v>28</v>
      </c>
      <c r="K497" t="s">
        <v>29</v>
      </c>
      <c r="L497" t="s">
        <v>257</v>
      </c>
      <c r="M497" t="s">
        <v>59</v>
      </c>
      <c r="N497" t="s">
        <v>286</v>
      </c>
      <c r="O497">
        <v>0.55000000000000004</v>
      </c>
      <c r="P497">
        <f>Table1[[#This Row],[Profit]]/Table1[[#This Row],[Sales]]</f>
        <v>-0.44521084337349398</v>
      </c>
      <c r="Q497" t="s">
        <v>33</v>
      </c>
      <c r="R497" t="s">
        <v>61</v>
      </c>
      <c r="S497" t="s">
        <v>178</v>
      </c>
      <c r="T497" t="s">
        <v>287</v>
      </c>
      <c r="U497">
        <v>60505</v>
      </c>
      <c r="V497">
        <v>42047</v>
      </c>
      <c r="W497" t="str">
        <f>TEXT(Table1[[#This Row],[Order Date]],"mmmm")</f>
        <v>February</v>
      </c>
      <c r="X497" t="str">
        <f>TEXT(Table1[[#This Row],[Order Date]],"yyyy")</f>
        <v>2015</v>
      </c>
      <c r="Y497">
        <v>42050</v>
      </c>
      <c r="Z497">
        <v>-35.474400000000003</v>
      </c>
      <c r="AA497">
        <v>1</v>
      </c>
      <c r="AB497">
        <v>79.680000000000007</v>
      </c>
      <c r="AC497">
        <v>89092</v>
      </c>
      <c r="AD497" t="e">
        <f>IF(COUNTIF(#REF!,Orders!AC107)&gt;0,"Returned","Not Returned")</f>
        <v>#REF!</v>
      </c>
      <c r="AE497" t="str">
        <f>TEXT(Table1[[#This Row],[Order Date]],"mmmm-yyy")</f>
        <v>February-2015</v>
      </c>
    </row>
    <row r="498" spans="1:31" ht="12.75" customHeight="1" x14ac:dyDescent="0.3">
      <c r="A498">
        <v>20073</v>
      </c>
      <c r="B498" t="s">
        <v>106</v>
      </c>
      <c r="C498">
        <v>0.1</v>
      </c>
      <c r="D498">
        <v>7.31</v>
      </c>
      <c r="E498">
        <v>0.49</v>
      </c>
      <c r="F498">
        <v>954</v>
      </c>
      <c r="G498" t="str">
        <f>IF(COUNTIF(Table1[Customer ID],Table1[[#This Row],[Customer ID]])&gt;1,"Repeat Customer","One-Time Customer")</f>
        <v>Repeat Customer</v>
      </c>
      <c r="H498" t="s">
        <v>1070</v>
      </c>
      <c r="I498" t="s">
        <v>49</v>
      </c>
      <c r="J498" t="s">
        <v>58</v>
      </c>
      <c r="K498" t="s">
        <v>29</v>
      </c>
      <c r="L498" t="s">
        <v>134</v>
      </c>
      <c r="M498" t="s">
        <v>59</v>
      </c>
      <c r="N498" t="s">
        <v>1071</v>
      </c>
      <c r="O498">
        <v>0.38</v>
      </c>
      <c r="P498">
        <f>Table1[[#This Row],[Profit]]/Table1[[#This Row],[Sales]]</f>
        <v>0.69</v>
      </c>
      <c r="Q498" t="s">
        <v>33</v>
      </c>
      <c r="R498" t="s">
        <v>61</v>
      </c>
      <c r="S498" t="s">
        <v>130</v>
      </c>
      <c r="T498" t="s">
        <v>1072</v>
      </c>
      <c r="U498">
        <v>75067</v>
      </c>
      <c r="V498">
        <v>42047</v>
      </c>
      <c r="W498" t="str">
        <f>TEXT(Table1[[#This Row],[Order Date]],"mmmm")</f>
        <v>February</v>
      </c>
      <c r="X498" t="str">
        <f>TEXT(Table1[[#This Row],[Order Date]],"yyyy")</f>
        <v>2015</v>
      </c>
      <c r="Y498">
        <v>42056</v>
      </c>
      <c r="Z498">
        <v>19.064699999999998</v>
      </c>
      <c r="AA498">
        <v>4</v>
      </c>
      <c r="AB498">
        <v>27.63</v>
      </c>
      <c r="AC498">
        <v>90771</v>
      </c>
      <c r="AD498" t="e">
        <f>IF(COUNTIF(#REF!,Orders!AC540)&gt;0,"Returned","Not Returned")</f>
        <v>#REF!</v>
      </c>
      <c r="AE498" t="str">
        <f>TEXT(Table1[[#This Row],[Order Date]],"mmmm-yyy")</f>
        <v>February-2015</v>
      </c>
    </row>
    <row r="499" spans="1:31" ht="12.75" customHeight="1" x14ac:dyDescent="0.3">
      <c r="A499">
        <v>20074</v>
      </c>
      <c r="B499" t="s">
        <v>106</v>
      </c>
      <c r="C499">
        <v>0.08</v>
      </c>
      <c r="D499">
        <v>6.7</v>
      </c>
      <c r="E499">
        <v>1.56</v>
      </c>
      <c r="F499">
        <v>954</v>
      </c>
      <c r="G499" t="str">
        <f>IF(COUNTIF(Table1[Customer ID],Table1[[#This Row],[Customer ID]])&gt;1,"Repeat Customer","One-Time Customer")</f>
        <v>Repeat Customer</v>
      </c>
      <c r="H499" t="s">
        <v>1070</v>
      </c>
      <c r="I499" t="s">
        <v>49</v>
      </c>
      <c r="J499" t="s">
        <v>58</v>
      </c>
      <c r="K499" t="s">
        <v>29</v>
      </c>
      <c r="L499" t="s">
        <v>30</v>
      </c>
      <c r="M499" t="s">
        <v>31</v>
      </c>
      <c r="N499" t="s">
        <v>1073</v>
      </c>
      <c r="O499">
        <v>0.52</v>
      </c>
      <c r="P499">
        <f>Table1[[#This Row],[Profit]]/Table1[[#This Row],[Sales]]</f>
        <v>0.33835309195770585</v>
      </c>
      <c r="Q499" t="s">
        <v>33</v>
      </c>
      <c r="R499" t="s">
        <v>61</v>
      </c>
      <c r="S499" t="s">
        <v>130</v>
      </c>
      <c r="T499" t="s">
        <v>1072</v>
      </c>
      <c r="U499">
        <v>75067</v>
      </c>
      <c r="V499">
        <v>42047</v>
      </c>
      <c r="W499" t="str">
        <f>TEXT(Table1[[#This Row],[Order Date]],"mmmm")</f>
        <v>February</v>
      </c>
      <c r="X499" t="str">
        <f>TEXT(Table1[[#This Row],[Order Date]],"yyyy")</f>
        <v>2015</v>
      </c>
      <c r="Y499">
        <v>42047</v>
      </c>
      <c r="Z499">
        <v>10.56</v>
      </c>
      <c r="AA499">
        <v>5</v>
      </c>
      <c r="AB499">
        <v>31.21</v>
      </c>
      <c r="AC499">
        <v>90771</v>
      </c>
      <c r="AD499" t="e">
        <f>IF(COUNTIF(#REF!,Orders!AC541)&gt;0,"Returned","Not Returned")</f>
        <v>#REF!</v>
      </c>
      <c r="AE499" t="str">
        <f>TEXT(Table1[[#This Row],[Order Date]],"mmmm-yyy")</f>
        <v>February-2015</v>
      </c>
    </row>
    <row r="500" spans="1:31" ht="12.75" customHeight="1" x14ac:dyDescent="0.3">
      <c r="A500">
        <v>19990</v>
      </c>
      <c r="B500" t="s">
        <v>37</v>
      </c>
      <c r="C500">
        <v>0.04</v>
      </c>
      <c r="D500">
        <v>150.97999999999999</v>
      </c>
      <c r="E500">
        <v>13.99</v>
      </c>
      <c r="F500">
        <v>1298</v>
      </c>
      <c r="G500" t="str">
        <f>IF(COUNTIF(Table1[Customer ID],Table1[[#This Row],[Customer ID]])&gt;1,"Repeat Customer","One-Time Customer")</f>
        <v>Repeat Customer</v>
      </c>
      <c r="H500" t="s">
        <v>1381</v>
      </c>
      <c r="I500" t="s">
        <v>49</v>
      </c>
      <c r="J500" t="s">
        <v>40</v>
      </c>
      <c r="K500" t="s">
        <v>77</v>
      </c>
      <c r="L500" t="s">
        <v>85</v>
      </c>
      <c r="M500" t="s">
        <v>86</v>
      </c>
      <c r="N500" t="s">
        <v>627</v>
      </c>
      <c r="O500">
        <v>0.38</v>
      </c>
      <c r="P500">
        <f>Table1[[#This Row],[Profit]]/Table1[[#This Row],[Sales]]</f>
        <v>0.69</v>
      </c>
      <c r="Q500" t="s">
        <v>33</v>
      </c>
      <c r="R500" t="s">
        <v>61</v>
      </c>
      <c r="S500" t="s">
        <v>130</v>
      </c>
      <c r="T500" t="s">
        <v>1321</v>
      </c>
      <c r="U500">
        <v>75482</v>
      </c>
      <c r="V500">
        <v>42047</v>
      </c>
      <c r="W500" t="str">
        <f>TEXT(Table1[[#This Row],[Order Date]],"mmmm")</f>
        <v>February</v>
      </c>
      <c r="X500" t="str">
        <f>TEXT(Table1[[#This Row],[Order Date]],"yyyy")</f>
        <v>2015</v>
      </c>
      <c r="Y500">
        <v>42050</v>
      </c>
      <c r="Z500">
        <v>606.05459999999994</v>
      </c>
      <c r="AA500">
        <v>6</v>
      </c>
      <c r="AB500">
        <v>878.34</v>
      </c>
      <c r="AC500">
        <v>90662</v>
      </c>
      <c r="AD500" t="e">
        <f>IF(COUNTIF(#REF!,Orders!AC740)&gt;0,"Returned","Not Returned")</f>
        <v>#REF!</v>
      </c>
      <c r="AE500" t="str">
        <f>TEXT(Table1[[#This Row],[Order Date]],"mmmm-yyy")</f>
        <v>February-2015</v>
      </c>
    </row>
    <row r="501" spans="1:31" ht="12.75" customHeight="1" x14ac:dyDescent="0.3">
      <c r="A501">
        <v>19991</v>
      </c>
      <c r="B501" t="s">
        <v>37</v>
      </c>
      <c r="C501">
        <v>0.04</v>
      </c>
      <c r="D501">
        <v>176.19</v>
      </c>
      <c r="E501">
        <v>11.87</v>
      </c>
      <c r="F501">
        <v>1298</v>
      </c>
      <c r="G501" t="str">
        <f>IF(COUNTIF(Table1[Customer ID],Table1[[#This Row],[Customer ID]])&gt;1,"Repeat Customer","One-Time Customer")</f>
        <v>Repeat Customer</v>
      </c>
      <c r="H501" t="s">
        <v>1381</v>
      </c>
      <c r="I501" t="s">
        <v>49</v>
      </c>
      <c r="J501" t="s">
        <v>40</v>
      </c>
      <c r="K501" t="s">
        <v>29</v>
      </c>
      <c r="L501" t="s">
        <v>141</v>
      </c>
      <c r="M501" t="s">
        <v>59</v>
      </c>
      <c r="N501" t="s">
        <v>1382</v>
      </c>
      <c r="O501">
        <v>0.62</v>
      </c>
      <c r="P501">
        <f>Table1[[#This Row],[Profit]]/Table1[[#This Row],[Sales]]</f>
        <v>0.47312177601726357</v>
      </c>
      <c r="Q501" t="s">
        <v>33</v>
      </c>
      <c r="R501" t="s">
        <v>61</v>
      </c>
      <c r="S501" t="s">
        <v>130</v>
      </c>
      <c r="T501" t="s">
        <v>1321</v>
      </c>
      <c r="U501">
        <v>75482</v>
      </c>
      <c r="V501">
        <v>42047</v>
      </c>
      <c r="W501" t="str">
        <f>TEXT(Table1[[#This Row],[Order Date]],"mmmm")</f>
        <v>February</v>
      </c>
      <c r="X501" t="str">
        <f>TEXT(Table1[[#This Row],[Order Date]],"yyyy")</f>
        <v>2015</v>
      </c>
      <c r="Y501">
        <v>42049</v>
      </c>
      <c r="Z501">
        <v>320.10000000000002</v>
      </c>
      <c r="AA501">
        <v>4</v>
      </c>
      <c r="AB501">
        <v>676.57</v>
      </c>
      <c r="AC501">
        <v>90662</v>
      </c>
      <c r="AD501" t="e">
        <f>IF(COUNTIF(#REF!,Orders!AC741)&gt;0,"Returned","Not Returned")</f>
        <v>#REF!</v>
      </c>
      <c r="AE501" t="str">
        <f>TEXT(Table1[[#This Row],[Order Date]],"mmmm-yyy")</f>
        <v>February-2015</v>
      </c>
    </row>
    <row r="502" spans="1:31" ht="12.75" customHeight="1" x14ac:dyDescent="0.3">
      <c r="A502">
        <v>20591</v>
      </c>
      <c r="B502" t="s">
        <v>56</v>
      </c>
      <c r="C502">
        <v>0</v>
      </c>
      <c r="D502">
        <v>55.99</v>
      </c>
      <c r="E502">
        <v>2.5</v>
      </c>
      <c r="F502">
        <v>1743</v>
      </c>
      <c r="G502" t="str">
        <f>IF(COUNTIF(Table1[Customer ID],Table1[[#This Row],[Customer ID]])&gt;1,"Repeat Customer","One-Time Customer")</f>
        <v>One-Time Customer</v>
      </c>
      <c r="H502" t="s">
        <v>1757</v>
      </c>
      <c r="I502" t="s">
        <v>49</v>
      </c>
      <c r="J502" t="s">
        <v>114</v>
      </c>
      <c r="K502" t="s">
        <v>77</v>
      </c>
      <c r="L502" t="s">
        <v>78</v>
      </c>
      <c r="M502" t="s">
        <v>51</v>
      </c>
      <c r="N502" t="s">
        <v>1758</v>
      </c>
      <c r="O502">
        <v>0.83</v>
      </c>
      <c r="P502">
        <f>Table1[[#This Row],[Profit]]/Table1[[#This Row],[Sales]]</f>
        <v>-2.323571593090211</v>
      </c>
      <c r="Q502" t="s">
        <v>33</v>
      </c>
      <c r="R502" t="s">
        <v>61</v>
      </c>
      <c r="S502" t="s">
        <v>130</v>
      </c>
      <c r="T502" t="s">
        <v>1654</v>
      </c>
      <c r="U502">
        <v>77546</v>
      </c>
      <c r="V502">
        <v>42047</v>
      </c>
      <c r="W502" t="str">
        <f>TEXT(Table1[[#This Row],[Order Date]],"mmmm")</f>
        <v>February</v>
      </c>
      <c r="X502" t="str">
        <f>TEXT(Table1[[#This Row],[Order Date]],"yyyy")</f>
        <v>2015</v>
      </c>
      <c r="Y502">
        <v>42049</v>
      </c>
      <c r="Z502">
        <v>-121.05807999999999</v>
      </c>
      <c r="AA502">
        <v>1</v>
      </c>
      <c r="AB502">
        <v>52.1</v>
      </c>
      <c r="AC502">
        <v>91025</v>
      </c>
      <c r="AD502" t="e">
        <f>IF(COUNTIF(#REF!,Orders!AC980)&gt;0,"Returned","Not Returned")</f>
        <v>#REF!</v>
      </c>
      <c r="AE502" t="str">
        <f>TEXT(Table1[[#This Row],[Order Date]],"mmmm-yyy")</f>
        <v>February-2015</v>
      </c>
    </row>
    <row r="503" spans="1:31" ht="12.75" customHeight="1" x14ac:dyDescent="0.3">
      <c r="A503">
        <v>18130</v>
      </c>
      <c r="B503" t="s">
        <v>56</v>
      </c>
      <c r="C503">
        <v>0.03</v>
      </c>
      <c r="D503">
        <v>12.53</v>
      </c>
      <c r="E503">
        <v>7.17</v>
      </c>
      <c r="F503">
        <v>2553</v>
      </c>
      <c r="G503" t="str">
        <f>IF(COUNTIF(Table1[Customer ID],Table1[[#This Row],[Customer ID]])&gt;1,"Repeat Customer","One-Time Customer")</f>
        <v>One-Time Customer</v>
      </c>
      <c r="H503" t="s">
        <v>2392</v>
      </c>
      <c r="I503" t="s">
        <v>49</v>
      </c>
      <c r="J503" t="s">
        <v>40</v>
      </c>
      <c r="K503" t="s">
        <v>29</v>
      </c>
      <c r="L503" t="s">
        <v>109</v>
      </c>
      <c r="M503" t="s">
        <v>59</v>
      </c>
      <c r="N503" t="s">
        <v>2393</v>
      </c>
      <c r="O503">
        <v>0.38</v>
      </c>
      <c r="P503">
        <f>Table1[[#This Row],[Profit]]/Table1[[#This Row],[Sales]]</f>
        <v>-1.0517857142857143</v>
      </c>
      <c r="Q503" t="s">
        <v>33</v>
      </c>
      <c r="R503" t="s">
        <v>61</v>
      </c>
      <c r="S503" t="s">
        <v>1858</v>
      </c>
      <c r="T503" t="s">
        <v>2394</v>
      </c>
      <c r="U503">
        <v>53142</v>
      </c>
      <c r="V503">
        <v>42047</v>
      </c>
      <c r="W503" t="str">
        <f>TEXT(Table1[[#This Row],[Order Date]],"mmmm")</f>
        <v>February</v>
      </c>
      <c r="X503" t="str">
        <f>TEXT(Table1[[#This Row],[Order Date]],"yyyy")</f>
        <v>2015</v>
      </c>
      <c r="Y503">
        <v>42048</v>
      </c>
      <c r="Z503">
        <v>-20.320500000000003</v>
      </c>
      <c r="AA503">
        <v>1</v>
      </c>
      <c r="AB503">
        <v>19.32</v>
      </c>
      <c r="AC503">
        <v>86528</v>
      </c>
      <c r="AD503" t="e">
        <f>IF(COUNTIF(#REF!,Orders!AC1449)&gt;0,"Returned","Not Returned")</f>
        <v>#REF!</v>
      </c>
      <c r="AE503" t="str">
        <f>TEXT(Table1[[#This Row],[Order Date]],"mmmm-yyy")</f>
        <v>February-2015</v>
      </c>
    </row>
    <row r="504" spans="1:31" ht="12.75" customHeight="1" x14ac:dyDescent="0.3">
      <c r="A504">
        <v>24415</v>
      </c>
      <c r="B504" t="s">
        <v>25</v>
      </c>
      <c r="C504">
        <v>0.05</v>
      </c>
      <c r="D504">
        <v>120.98</v>
      </c>
      <c r="E504">
        <v>30</v>
      </c>
      <c r="F504">
        <v>3046</v>
      </c>
      <c r="G504" t="str">
        <f>IF(COUNTIF(Table1[Customer ID],Table1[[#This Row],[Customer ID]])&gt;1,"Repeat Customer","One-Time Customer")</f>
        <v>One-Time Customer</v>
      </c>
      <c r="H504" t="s">
        <v>2754</v>
      </c>
      <c r="I504" t="s">
        <v>39</v>
      </c>
      <c r="J504" t="s">
        <v>58</v>
      </c>
      <c r="K504" t="s">
        <v>41</v>
      </c>
      <c r="L504" t="s">
        <v>42</v>
      </c>
      <c r="M504" t="s">
        <v>43</v>
      </c>
      <c r="N504" t="s">
        <v>1342</v>
      </c>
      <c r="O504">
        <v>0.64</v>
      </c>
      <c r="P504">
        <f>Table1[[#This Row],[Profit]]/Table1[[#This Row],[Sales]]</f>
        <v>-0.31370668366127619</v>
      </c>
      <c r="Q504" t="s">
        <v>33</v>
      </c>
      <c r="R504" t="s">
        <v>61</v>
      </c>
      <c r="S504" t="s">
        <v>183</v>
      </c>
      <c r="T504" t="s">
        <v>2755</v>
      </c>
      <c r="U504">
        <v>66209</v>
      </c>
      <c r="V504">
        <v>42047</v>
      </c>
      <c r="W504" t="str">
        <f>TEXT(Table1[[#This Row],[Order Date]],"mmmm")</f>
        <v>February</v>
      </c>
      <c r="X504" t="str">
        <f>TEXT(Table1[[#This Row],[Order Date]],"yyyy")</f>
        <v>2015</v>
      </c>
      <c r="Y504">
        <v>42049</v>
      </c>
      <c r="Z504">
        <v>-78.759200000000007</v>
      </c>
      <c r="AA504">
        <v>2</v>
      </c>
      <c r="AB504">
        <v>251.06</v>
      </c>
      <c r="AC504">
        <v>86103</v>
      </c>
      <c r="AD504" t="e">
        <f>IF(COUNTIF(#REF!,Orders!AC1730)&gt;0,"Returned","Not Returned")</f>
        <v>#REF!</v>
      </c>
      <c r="AE504" t="str">
        <f>TEXT(Table1[[#This Row],[Order Date]],"mmmm-yyy")</f>
        <v>February-2015</v>
      </c>
    </row>
    <row r="505" spans="1:31" ht="12.75" customHeight="1" x14ac:dyDescent="0.3">
      <c r="A505">
        <v>25330</v>
      </c>
      <c r="B505" t="s">
        <v>56</v>
      </c>
      <c r="C505">
        <v>0.05</v>
      </c>
      <c r="D505">
        <v>6.48</v>
      </c>
      <c r="E505">
        <v>8.19</v>
      </c>
      <c r="F505">
        <v>3324</v>
      </c>
      <c r="G505" t="str">
        <f>IF(COUNTIF(Table1[Customer ID],Table1[[#This Row],[Customer ID]])&gt;1,"Repeat Customer","One-Time Customer")</f>
        <v>One-Time Customer</v>
      </c>
      <c r="H505" t="s">
        <v>2959</v>
      </c>
      <c r="I505" t="s">
        <v>49</v>
      </c>
      <c r="J505" t="s">
        <v>114</v>
      </c>
      <c r="K505" t="s">
        <v>29</v>
      </c>
      <c r="L505" t="s">
        <v>93</v>
      </c>
      <c r="M505" t="s">
        <v>59</v>
      </c>
      <c r="N505" t="s">
        <v>2556</v>
      </c>
      <c r="O505">
        <v>0.37</v>
      </c>
      <c r="P505">
        <f>Table1[[#This Row],[Profit]]/Table1[[#This Row],[Sales]]</f>
        <v>-2.8064957264957267</v>
      </c>
      <c r="Q505" t="s">
        <v>33</v>
      </c>
      <c r="R505" t="s">
        <v>34</v>
      </c>
      <c r="S505" t="s">
        <v>378</v>
      </c>
      <c r="T505" t="s">
        <v>2960</v>
      </c>
      <c r="U505">
        <v>85335</v>
      </c>
      <c r="V505">
        <v>42047</v>
      </c>
      <c r="W505" t="str">
        <f>TEXT(Table1[[#This Row],[Order Date]],"mmmm")</f>
        <v>February</v>
      </c>
      <c r="X505" t="str">
        <f>TEXT(Table1[[#This Row],[Order Date]],"yyyy")</f>
        <v>2015</v>
      </c>
      <c r="Y505">
        <v>42050</v>
      </c>
      <c r="Z505">
        <v>-164.18</v>
      </c>
      <c r="AA505">
        <v>9</v>
      </c>
      <c r="AB505">
        <v>58.5</v>
      </c>
      <c r="AC505">
        <v>90985</v>
      </c>
      <c r="AD505" t="e">
        <f>IF(COUNTIF(#REF!,Orders!AC1892)&gt;0,"Returned","Not Returned")</f>
        <v>#REF!</v>
      </c>
      <c r="AE505" t="str">
        <f>TEXT(Table1[[#This Row],[Order Date]],"mmmm-yyy")</f>
        <v>February-2015</v>
      </c>
    </row>
    <row r="506" spans="1:31" ht="12.75" customHeight="1" x14ac:dyDescent="0.3">
      <c r="A506">
        <v>26104</v>
      </c>
      <c r="B506" t="s">
        <v>56</v>
      </c>
      <c r="C506">
        <v>0.06</v>
      </c>
      <c r="D506">
        <v>7.1</v>
      </c>
      <c r="E506">
        <v>6.05</v>
      </c>
      <c r="F506">
        <v>3369</v>
      </c>
      <c r="G506" t="str">
        <f>IF(COUNTIF(Table1[Customer ID],Table1[[#This Row],[Customer ID]])&gt;1,"Repeat Customer","One-Time Customer")</f>
        <v>One-Time Customer</v>
      </c>
      <c r="H506" t="s">
        <v>3002</v>
      </c>
      <c r="I506" t="s">
        <v>49</v>
      </c>
      <c r="J506" t="s">
        <v>40</v>
      </c>
      <c r="K506" t="s">
        <v>29</v>
      </c>
      <c r="L506" t="s">
        <v>109</v>
      </c>
      <c r="M506" t="s">
        <v>59</v>
      </c>
      <c r="N506" t="s">
        <v>651</v>
      </c>
      <c r="O506">
        <v>0.39</v>
      </c>
      <c r="P506">
        <f>Table1[[#This Row],[Profit]]/Table1[[#This Row],[Sales]]</f>
        <v>-1.4061520506835614</v>
      </c>
      <c r="Q506" t="s">
        <v>33</v>
      </c>
      <c r="R506" t="s">
        <v>53</v>
      </c>
      <c r="S506" t="s">
        <v>154</v>
      </c>
      <c r="T506" t="s">
        <v>1511</v>
      </c>
      <c r="U506">
        <v>43081</v>
      </c>
      <c r="V506">
        <v>42047</v>
      </c>
      <c r="W506" t="str">
        <f>TEXT(Table1[[#This Row],[Order Date]],"mmmm")</f>
        <v>February</v>
      </c>
      <c r="X506" t="str">
        <f>TEXT(Table1[[#This Row],[Order Date]],"yyyy")</f>
        <v>2015</v>
      </c>
      <c r="Y506">
        <v>42048</v>
      </c>
      <c r="Z506">
        <v>-42.170500000000004</v>
      </c>
      <c r="AA506">
        <v>4</v>
      </c>
      <c r="AB506">
        <v>29.99</v>
      </c>
      <c r="AC506">
        <v>90500</v>
      </c>
      <c r="AD506" t="e">
        <f>IF(COUNTIF(#REF!,Orders!AC1929)&gt;0,"Returned","Not Returned")</f>
        <v>#REF!</v>
      </c>
      <c r="AE506" t="str">
        <f>TEXT(Table1[[#This Row],[Order Date]],"mmmm-yyy")</f>
        <v>February-2015</v>
      </c>
    </row>
    <row r="507" spans="1:31" ht="12.75" customHeight="1" x14ac:dyDescent="0.3">
      <c r="A507">
        <v>25409</v>
      </c>
      <c r="B507" t="s">
        <v>25</v>
      </c>
      <c r="C507">
        <v>0.03</v>
      </c>
      <c r="D507">
        <v>124.49</v>
      </c>
      <c r="E507">
        <v>51.94</v>
      </c>
      <c r="F507">
        <v>1554</v>
      </c>
      <c r="G507" t="str">
        <f>IF(COUNTIF(Table1[Customer ID],Table1[[#This Row],[Customer ID]])&gt;1,"Repeat Customer","One-Time Customer")</f>
        <v>Repeat Customer</v>
      </c>
      <c r="H507" t="s">
        <v>1577</v>
      </c>
      <c r="I507" t="s">
        <v>39</v>
      </c>
      <c r="J507" t="s">
        <v>114</v>
      </c>
      <c r="K507" t="s">
        <v>41</v>
      </c>
      <c r="L507" t="s">
        <v>152</v>
      </c>
      <c r="M507" t="s">
        <v>121</v>
      </c>
      <c r="N507" t="s">
        <v>462</v>
      </c>
      <c r="O507">
        <v>0.63</v>
      </c>
      <c r="P507">
        <f>Table1[[#This Row],[Profit]]/Table1[[#This Row],[Sales]]</f>
        <v>-4.4899874843554455E-3</v>
      </c>
      <c r="Q507" t="s">
        <v>33</v>
      </c>
      <c r="R507" t="s">
        <v>136</v>
      </c>
      <c r="S507" t="s">
        <v>671</v>
      </c>
      <c r="T507" t="s">
        <v>1579</v>
      </c>
      <c r="U507">
        <v>39503</v>
      </c>
      <c r="V507">
        <v>42048</v>
      </c>
      <c r="W507" t="str">
        <f>TEXT(Table1[[#This Row],[Order Date]],"mmmm")</f>
        <v>February</v>
      </c>
      <c r="X507" t="str">
        <f>TEXT(Table1[[#This Row],[Order Date]],"yyyy")</f>
        <v>2015</v>
      </c>
      <c r="Y507">
        <v>42049</v>
      </c>
      <c r="Z507">
        <v>-4.0180000000000007</v>
      </c>
      <c r="AA507">
        <v>7</v>
      </c>
      <c r="AB507">
        <v>894.88</v>
      </c>
      <c r="AC507">
        <v>87487</v>
      </c>
      <c r="AD507" t="e">
        <f>IF(COUNTIF(#REF!,Orders!AC870)&gt;0,"Returned","Not Returned")</f>
        <v>#REF!</v>
      </c>
      <c r="AE507" t="str">
        <f>TEXT(Table1[[#This Row],[Order Date]],"mmmm-yyy")</f>
        <v>February-2015</v>
      </c>
    </row>
    <row r="508" spans="1:31" ht="12.75" customHeight="1" x14ac:dyDescent="0.3">
      <c r="A508">
        <v>25557</v>
      </c>
      <c r="B508" t="s">
        <v>47</v>
      </c>
      <c r="C508">
        <v>0.02</v>
      </c>
      <c r="D508">
        <v>120.98</v>
      </c>
      <c r="E508">
        <v>58.64</v>
      </c>
      <c r="F508">
        <v>2020</v>
      </c>
      <c r="G508" t="str">
        <f>IF(COUNTIF(Table1[Customer ID],Table1[[#This Row],[Customer ID]])&gt;1,"Repeat Customer","One-Time Customer")</f>
        <v>One-Time Customer</v>
      </c>
      <c r="H508" t="s">
        <v>1951</v>
      </c>
      <c r="I508" t="s">
        <v>39</v>
      </c>
      <c r="J508" t="s">
        <v>40</v>
      </c>
      <c r="K508" t="s">
        <v>41</v>
      </c>
      <c r="L508" t="s">
        <v>191</v>
      </c>
      <c r="M508" t="s">
        <v>121</v>
      </c>
      <c r="N508" t="s">
        <v>1952</v>
      </c>
      <c r="O508">
        <v>0.75</v>
      </c>
      <c r="P508">
        <f>Table1[[#This Row],[Profit]]/Table1[[#This Row],[Sales]]</f>
        <v>-0.97046659713054073</v>
      </c>
      <c r="Q508" t="s">
        <v>33</v>
      </c>
      <c r="R508" t="s">
        <v>53</v>
      </c>
      <c r="S508" t="s">
        <v>234</v>
      </c>
      <c r="T508" t="s">
        <v>1953</v>
      </c>
      <c r="U508">
        <v>15239</v>
      </c>
      <c r="V508">
        <v>42048</v>
      </c>
      <c r="W508" t="str">
        <f>TEXT(Table1[[#This Row],[Order Date]],"mmmm")</f>
        <v>February</v>
      </c>
      <c r="X508" t="str">
        <f>TEXT(Table1[[#This Row],[Order Date]],"yyyy")</f>
        <v>2015</v>
      </c>
      <c r="Y508">
        <v>42050</v>
      </c>
      <c r="Z508">
        <v>-1330.5</v>
      </c>
      <c r="AA508">
        <v>11</v>
      </c>
      <c r="AB508">
        <v>1370.99</v>
      </c>
      <c r="AC508">
        <v>86933</v>
      </c>
      <c r="AD508" t="e">
        <f>IF(COUNTIF(#REF!,Orders!AC1119)&gt;0,"Returned","Not Returned")</f>
        <v>#REF!</v>
      </c>
      <c r="AE508" t="str">
        <f>TEXT(Table1[[#This Row],[Order Date]],"mmmm-yyy")</f>
        <v>February-2015</v>
      </c>
    </row>
    <row r="509" spans="1:31" ht="12.75" customHeight="1" x14ac:dyDescent="0.3">
      <c r="A509">
        <v>20481</v>
      </c>
      <c r="B509" t="s">
        <v>56</v>
      </c>
      <c r="C509">
        <v>7.0000000000000007E-2</v>
      </c>
      <c r="D509">
        <v>5.98</v>
      </c>
      <c r="E509">
        <v>5.46</v>
      </c>
      <c r="F509">
        <v>2058</v>
      </c>
      <c r="G509" t="str">
        <f>IF(COUNTIF(Table1[Customer ID],Table1[[#This Row],[Customer ID]])&gt;1,"Repeat Customer","One-Time Customer")</f>
        <v>One-Time Customer</v>
      </c>
      <c r="H509" t="s">
        <v>1973</v>
      </c>
      <c r="I509" t="s">
        <v>49</v>
      </c>
      <c r="J509" t="s">
        <v>28</v>
      </c>
      <c r="K509" t="s">
        <v>29</v>
      </c>
      <c r="L509" t="s">
        <v>93</v>
      </c>
      <c r="M509" t="s">
        <v>59</v>
      </c>
      <c r="N509" t="s">
        <v>1051</v>
      </c>
      <c r="O509">
        <v>0.36</v>
      </c>
      <c r="P509">
        <f>Table1[[#This Row],[Profit]]/Table1[[#This Row],[Sales]]</f>
        <v>1.423992673992674</v>
      </c>
      <c r="Q509" t="s">
        <v>33</v>
      </c>
      <c r="R509" t="s">
        <v>136</v>
      </c>
      <c r="S509" t="s">
        <v>322</v>
      </c>
      <c r="T509" t="s">
        <v>1974</v>
      </c>
      <c r="U509">
        <v>28601</v>
      </c>
      <c r="V509">
        <v>42048</v>
      </c>
      <c r="W509" t="str">
        <f>TEXT(Table1[[#This Row],[Order Date]],"mmmm")</f>
        <v>February</v>
      </c>
      <c r="X509" t="str">
        <f>TEXT(Table1[[#This Row],[Order Date]],"yyyy")</f>
        <v>2015</v>
      </c>
      <c r="Y509">
        <v>42050</v>
      </c>
      <c r="Z509">
        <v>46.65</v>
      </c>
      <c r="AA509">
        <v>5</v>
      </c>
      <c r="AB509">
        <v>32.76</v>
      </c>
      <c r="AC509">
        <v>88040</v>
      </c>
      <c r="AD509" t="e">
        <f>IF(COUNTIF(#REF!,Orders!AC1136)&gt;0,"Returned","Not Returned")</f>
        <v>#REF!</v>
      </c>
      <c r="AE509" t="str">
        <f>TEXT(Table1[[#This Row],[Order Date]],"mmmm-yyy")</f>
        <v>February-2015</v>
      </c>
    </row>
    <row r="510" spans="1:31" ht="12.75" customHeight="1" x14ac:dyDescent="0.3">
      <c r="A510">
        <v>20304</v>
      </c>
      <c r="B510" t="s">
        <v>25</v>
      </c>
      <c r="C510">
        <v>0.05</v>
      </c>
      <c r="D510">
        <v>80.97</v>
      </c>
      <c r="E510">
        <v>30.06</v>
      </c>
      <c r="F510">
        <v>2897</v>
      </c>
      <c r="G510" t="str">
        <f>IF(COUNTIF(Table1[Customer ID],Table1[[#This Row],[Customer ID]])&gt;1,"Repeat Customer","One-Time Customer")</f>
        <v>Repeat Customer</v>
      </c>
      <c r="H510" t="s">
        <v>2649</v>
      </c>
      <c r="I510" t="s">
        <v>39</v>
      </c>
      <c r="J510" t="s">
        <v>40</v>
      </c>
      <c r="K510" t="s">
        <v>77</v>
      </c>
      <c r="L510" t="s">
        <v>85</v>
      </c>
      <c r="M510" t="s">
        <v>121</v>
      </c>
      <c r="N510" t="s">
        <v>386</v>
      </c>
      <c r="O510">
        <v>0.4</v>
      </c>
      <c r="P510">
        <f>Table1[[#This Row],[Profit]]/Table1[[#This Row],[Sales]]</f>
        <v>0.62502626486038149</v>
      </c>
      <c r="Q510" t="s">
        <v>33</v>
      </c>
      <c r="R510" t="s">
        <v>61</v>
      </c>
      <c r="S510" t="s">
        <v>62</v>
      </c>
      <c r="T510" t="s">
        <v>2650</v>
      </c>
      <c r="U510">
        <v>55369</v>
      </c>
      <c r="V510">
        <v>42048</v>
      </c>
      <c r="W510" t="str">
        <f>TEXT(Table1[[#This Row],[Order Date]],"mmmm")</f>
        <v>February</v>
      </c>
      <c r="X510" t="str">
        <f>TEXT(Table1[[#This Row],[Order Date]],"yyyy")</f>
        <v>2015</v>
      </c>
      <c r="Y510">
        <v>42049</v>
      </c>
      <c r="Z510">
        <v>565.17999999999995</v>
      </c>
      <c r="AA510">
        <v>11</v>
      </c>
      <c r="AB510">
        <v>904.25</v>
      </c>
      <c r="AC510">
        <v>86926</v>
      </c>
      <c r="AD510" t="e">
        <f>IF(COUNTIF(#REF!,Orders!AC1649)&gt;0,"Returned","Not Returned")</f>
        <v>#REF!</v>
      </c>
      <c r="AE510" t="str">
        <f>TEXT(Table1[[#This Row],[Order Date]],"mmmm-yyy")</f>
        <v>February-2015</v>
      </c>
    </row>
    <row r="511" spans="1:31" ht="12.75" customHeight="1" x14ac:dyDescent="0.3">
      <c r="A511">
        <v>20305</v>
      </c>
      <c r="B511" t="s">
        <v>25</v>
      </c>
      <c r="C511">
        <v>0</v>
      </c>
      <c r="D511">
        <v>6.48</v>
      </c>
      <c r="E511">
        <v>10.050000000000001</v>
      </c>
      <c r="F511">
        <v>2897</v>
      </c>
      <c r="G511" t="str">
        <f>IF(COUNTIF(Table1[Customer ID],Table1[[#This Row],[Customer ID]])&gt;1,"Repeat Customer","One-Time Customer")</f>
        <v>Repeat Customer</v>
      </c>
      <c r="H511" t="s">
        <v>2649</v>
      </c>
      <c r="I511" t="s">
        <v>49</v>
      </c>
      <c r="J511" t="s">
        <v>40</v>
      </c>
      <c r="K511" t="s">
        <v>29</v>
      </c>
      <c r="L511" t="s">
        <v>93</v>
      </c>
      <c r="M511" t="s">
        <v>59</v>
      </c>
      <c r="N511" t="s">
        <v>2651</v>
      </c>
      <c r="O511">
        <v>0.37</v>
      </c>
      <c r="P511">
        <f>Table1[[#This Row],[Profit]]/Table1[[#This Row],[Sales]]</f>
        <v>-2.374003678724709</v>
      </c>
      <c r="Q511" t="s">
        <v>33</v>
      </c>
      <c r="R511" t="s">
        <v>61</v>
      </c>
      <c r="S511" t="s">
        <v>62</v>
      </c>
      <c r="T511" t="s">
        <v>2650</v>
      </c>
      <c r="U511">
        <v>55369</v>
      </c>
      <c r="V511">
        <v>42048</v>
      </c>
      <c r="W511" t="str">
        <f>TEXT(Table1[[#This Row],[Order Date]],"mmmm")</f>
        <v>February</v>
      </c>
      <c r="X511" t="str">
        <f>TEXT(Table1[[#This Row],[Order Date]],"yyyy")</f>
        <v>2015</v>
      </c>
      <c r="Y511">
        <v>42050</v>
      </c>
      <c r="Z511">
        <v>-38.72</v>
      </c>
      <c r="AA511">
        <v>2</v>
      </c>
      <c r="AB511">
        <v>16.309999999999999</v>
      </c>
      <c r="AC511">
        <v>86926</v>
      </c>
      <c r="AD511" t="e">
        <f>IF(COUNTIF(#REF!,Orders!AC1650)&gt;0,"Returned","Not Returned")</f>
        <v>#REF!</v>
      </c>
      <c r="AE511" t="str">
        <f>TEXT(Table1[[#This Row],[Order Date]],"mmmm-yyy")</f>
        <v>February-2015</v>
      </c>
    </row>
    <row r="512" spans="1:31" ht="12.75" customHeight="1" x14ac:dyDescent="0.3">
      <c r="A512">
        <v>26055</v>
      </c>
      <c r="B512" t="s">
        <v>56</v>
      </c>
      <c r="C512">
        <v>0.1</v>
      </c>
      <c r="D512">
        <v>7.28</v>
      </c>
      <c r="E512">
        <v>5.47</v>
      </c>
      <c r="F512">
        <v>3170</v>
      </c>
      <c r="G512" t="str">
        <f>IF(COUNTIF(Table1[Customer ID],Table1[[#This Row],[Customer ID]])&gt;1,"Repeat Customer","One-Time Customer")</f>
        <v>One-Time Customer</v>
      </c>
      <c r="H512" t="s">
        <v>2857</v>
      </c>
      <c r="I512" t="s">
        <v>49</v>
      </c>
      <c r="J512" t="s">
        <v>28</v>
      </c>
      <c r="K512" t="s">
        <v>29</v>
      </c>
      <c r="L512" t="s">
        <v>93</v>
      </c>
      <c r="M512" t="s">
        <v>59</v>
      </c>
      <c r="N512" t="s">
        <v>2858</v>
      </c>
      <c r="O512">
        <v>0.35</v>
      </c>
      <c r="P512">
        <f>Table1[[#This Row],[Profit]]/Table1[[#This Row],[Sales]]</f>
        <v>2.0126774115949</v>
      </c>
      <c r="Q512" t="s">
        <v>33</v>
      </c>
      <c r="R512" t="s">
        <v>136</v>
      </c>
      <c r="S512" t="s">
        <v>362</v>
      </c>
      <c r="T512" t="s">
        <v>2859</v>
      </c>
      <c r="U512">
        <v>34952</v>
      </c>
      <c r="V512">
        <v>42048</v>
      </c>
      <c r="W512" t="str">
        <f>TEXT(Table1[[#This Row],[Order Date]],"mmmm")</f>
        <v>February</v>
      </c>
      <c r="X512" t="str">
        <f>TEXT(Table1[[#This Row],[Order Date]],"yyyy")</f>
        <v>2015</v>
      </c>
      <c r="Y512">
        <v>42048</v>
      </c>
      <c r="Z512">
        <v>167.334</v>
      </c>
      <c r="AA512">
        <v>12</v>
      </c>
      <c r="AB512">
        <v>83.14</v>
      </c>
      <c r="AC512">
        <v>86489</v>
      </c>
      <c r="AD512" t="e">
        <f>IF(COUNTIF(#REF!,Orders!AC1819)&gt;0,"Returned","Not Returned")</f>
        <v>#REF!</v>
      </c>
      <c r="AE512" t="str">
        <f>TEXT(Table1[[#This Row],[Order Date]],"mmmm-yyy")</f>
        <v>February-2015</v>
      </c>
    </row>
    <row r="513" spans="1:31" ht="12.75" customHeight="1" x14ac:dyDescent="0.3">
      <c r="A513">
        <v>2986</v>
      </c>
      <c r="B513" t="s">
        <v>47</v>
      </c>
      <c r="C513">
        <v>0.03</v>
      </c>
      <c r="D513">
        <v>194.3</v>
      </c>
      <c r="E513">
        <v>11.54</v>
      </c>
      <c r="F513">
        <v>3342</v>
      </c>
      <c r="G513" t="str">
        <f>IF(COUNTIF(Table1[Customer ID],Table1[[#This Row],[Customer ID]])&gt;1,"Repeat Customer","One-Time Customer")</f>
        <v>One-Time Customer</v>
      </c>
      <c r="H513" t="s">
        <v>2974</v>
      </c>
      <c r="I513" t="s">
        <v>49</v>
      </c>
      <c r="J513" t="s">
        <v>40</v>
      </c>
      <c r="K513" t="s">
        <v>41</v>
      </c>
      <c r="L513" t="s">
        <v>50</v>
      </c>
      <c r="M513" t="s">
        <v>236</v>
      </c>
      <c r="N513" t="s">
        <v>1163</v>
      </c>
      <c r="O513">
        <v>0.59</v>
      </c>
      <c r="P513">
        <f>Table1[[#This Row],[Profit]]/Table1[[#This Row],[Sales]]</f>
        <v>0.33465862833721682</v>
      </c>
      <c r="Q513" t="s">
        <v>33</v>
      </c>
      <c r="R513" t="s">
        <v>53</v>
      </c>
      <c r="S513" t="s">
        <v>1008</v>
      </c>
      <c r="T513" t="s">
        <v>35</v>
      </c>
      <c r="U513">
        <v>20006</v>
      </c>
      <c r="V513">
        <v>42048</v>
      </c>
      <c r="W513" t="str">
        <f>TEXT(Table1[[#This Row],[Order Date]],"mmmm")</f>
        <v>February</v>
      </c>
      <c r="X513" t="str">
        <f>TEXT(Table1[[#This Row],[Order Date]],"yyyy")</f>
        <v>2015</v>
      </c>
      <c r="Y513">
        <v>42050</v>
      </c>
      <c r="Z513">
        <v>2861.01</v>
      </c>
      <c r="AA513">
        <v>42</v>
      </c>
      <c r="AB513">
        <v>8549.0400000000009</v>
      </c>
      <c r="AC513">
        <v>21572</v>
      </c>
      <c r="AD513" t="e">
        <f>IF(COUNTIF(#REF!,Orders!AC1903)&gt;0,"Returned","Not Returned")</f>
        <v>#REF!</v>
      </c>
      <c r="AE513" t="str">
        <f>TEXT(Table1[[#This Row],[Order Date]],"mmmm-yyy")</f>
        <v>February-2015</v>
      </c>
    </row>
    <row r="514" spans="1:31" ht="12.75" customHeight="1" x14ac:dyDescent="0.3">
      <c r="A514">
        <v>20986</v>
      </c>
      <c r="B514" t="s">
        <v>47</v>
      </c>
      <c r="C514">
        <v>0.03</v>
      </c>
      <c r="D514">
        <v>194.3</v>
      </c>
      <c r="E514">
        <v>11.54</v>
      </c>
      <c r="F514">
        <v>3344</v>
      </c>
      <c r="G514" t="str">
        <f>IF(COUNTIF(Table1[Customer ID],Table1[[#This Row],[Customer ID]])&gt;1,"Repeat Customer","One-Time Customer")</f>
        <v>One-Time Customer</v>
      </c>
      <c r="H514" t="s">
        <v>2975</v>
      </c>
      <c r="I514" t="s">
        <v>49</v>
      </c>
      <c r="J514" t="s">
        <v>40</v>
      </c>
      <c r="K514" t="s">
        <v>41</v>
      </c>
      <c r="L514" t="s">
        <v>50</v>
      </c>
      <c r="M514" t="s">
        <v>236</v>
      </c>
      <c r="N514" t="s">
        <v>1163</v>
      </c>
      <c r="O514">
        <v>0.59</v>
      </c>
      <c r="P514">
        <f>Table1[[#This Row],[Profit]]/Table1[[#This Row],[Sales]]</f>
        <v>0.69</v>
      </c>
      <c r="Q514" t="s">
        <v>33</v>
      </c>
      <c r="R514" t="s">
        <v>61</v>
      </c>
      <c r="S514" t="s">
        <v>300</v>
      </c>
      <c r="T514" t="s">
        <v>2976</v>
      </c>
      <c r="U514">
        <v>48307</v>
      </c>
      <c r="V514">
        <v>42048</v>
      </c>
      <c r="W514" t="str">
        <f>TEXT(Table1[[#This Row],[Order Date]],"mmmm")</f>
        <v>February</v>
      </c>
      <c r="X514" t="str">
        <f>TEXT(Table1[[#This Row],[Order Date]],"yyyy")</f>
        <v>2015</v>
      </c>
      <c r="Y514">
        <v>42050</v>
      </c>
      <c r="Z514">
        <v>1544.9307000000001</v>
      </c>
      <c r="AA514">
        <v>11</v>
      </c>
      <c r="AB514">
        <v>2239.0300000000002</v>
      </c>
      <c r="AC514">
        <v>89928</v>
      </c>
      <c r="AD514" t="e">
        <f>IF(COUNTIF(#REF!,Orders!AC1904)&gt;0,"Returned","Not Returned")</f>
        <v>#REF!</v>
      </c>
      <c r="AE514" t="str">
        <f>TEXT(Table1[[#This Row],[Order Date]],"mmmm-yyy")</f>
        <v>February-2015</v>
      </c>
    </row>
    <row r="515" spans="1:31" ht="12.75" customHeight="1" x14ac:dyDescent="0.3">
      <c r="A515">
        <v>23302</v>
      </c>
      <c r="B515" t="s">
        <v>25</v>
      </c>
      <c r="C515">
        <v>0.01</v>
      </c>
      <c r="D515">
        <v>8.33</v>
      </c>
      <c r="E515">
        <v>1.99</v>
      </c>
      <c r="F515">
        <v>306</v>
      </c>
      <c r="G515" t="str">
        <f>IF(COUNTIF(Table1[Customer ID],Table1[[#This Row],[Customer ID]])&gt;1,"Repeat Customer","One-Time Customer")</f>
        <v>Repeat Customer</v>
      </c>
      <c r="H515" t="s">
        <v>413</v>
      </c>
      <c r="I515" t="s">
        <v>49</v>
      </c>
      <c r="J515" t="s">
        <v>58</v>
      </c>
      <c r="K515" t="s">
        <v>77</v>
      </c>
      <c r="L515" t="s">
        <v>180</v>
      </c>
      <c r="M515" t="s">
        <v>51</v>
      </c>
      <c r="N515" t="s">
        <v>414</v>
      </c>
      <c r="O515">
        <v>0.52</v>
      </c>
      <c r="P515">
        <f>Table1[[#This Row],[Profit]]/Table1[[#This Row],[Sales]]</f>
        <v>0.2265564424173318</v>
      </c>
      <c r="Q515" t="s">
        <v>33</v>
      </c>
      <c r="R515" t="s">
        <v>53</v>
      </c>
      <c r="S515" t="s">
        <v>415</v>
      </c>
      <c r="T515" t="s">
        <v>416</v>
      </c>
      <c r="U515">
        <v>21208</v>
      </c>
      <c r="V515">
        <v>42049</v>
      </c>
      <c r="W515" t="str">
        <f>TEXT(Table1[[#This Row],[Order Date]],"mmmm")</f>
        <v>February</v>
      </c>
      <c r="X515" t="str">
        <f>TEXT(Table1[[#This Row],[Order Date]],"yyyy")</f>
        <v>2015</v>
      </c>
      <c r="Y515">
        <v>42050</v>
      </c>
      <c r="Z515">
        <v>15.895199999999999</v>
      </c>
      <c r="AA515">
        <v>8</v>
      </c>
      <c r="AB515">
        <v>70.16</v>
      </c>
      <c r="AC515">
        <v>87057</v>
      </c>
      <c r="AD515" t="e">
        <f>IF(COUNTIF(#REF!,Orders!AC171)&gt;0,"Returned","Not Returned")</f>
        <v>#REF!</v>
      </c>
      <c r="AE515" t="str">
        <f>TEXT(Table1[[#This Row],[Order Date]],"mmmm-yyy")</f>
        <v>February-2015</v>
      </c>
    </row>
    <row r="516" spans="1:31" ht="12.75" customHeight="1" x14ac:dyDescent="0.3">
      <c r="A516">
        <v>23303</v>
      </c>
      <c r="B516" t="s">
        <v>25</v>
      </c>
      <c r="C516">
        <v>0.04</v>
      </c>
      <c r="D516">
        <v>85.99</v>
      </c>
      <c r="E516">
        <v>0.99</v>
      </c>
      <c r="F516">
        <v>306</v>
      </c>
      <c r="G516" t="str">
        <f>IF(COUNTIF(Table1[Customer ID],Table1[[#This Row],[Customer ID]])&gt;1,"Repeat Customer","One-Time Customer")</f>
        <v>Repeat Customer</v>
      </c>
      <c r="H516" t="s">
        <v>413</v>
      </c>
      <c r="I516" t="s">
        <v>49</v>
      </c>
      <c r="J516" t="s">
        <v>58</v>
      </c>
      <c r="K516" t="s">
        <v>77</v>
      </c>
      <c r="L516" t="s">
        <v>78</v>
      </c>
      <c r="M516" t="s">
        <v>31</v>
      </c>
      <c r="N516" t="s">
        <v>417</v>
      </c>
      <c r="O516">
        <v>0.55000000000000004</v>
      </c>
      <c r="P516">
        <f>Table1[[#This Row],[Profit]]/Table1[[#This Row],[Sales]]</f>
        <v>0.69</v>
      </c>
      <c r="Q516" t="s">
        <v>33</v>
      </c>
      <c r="R516" t="s">
        <v>53</v>
      </c>
      <c r="S516" t="s">
        <v>415</v>
      </c>
      <c r="T516" t="s">
        <v>416</v>
      </c>
      <c r="U516">
        <v>21208</v>
      </c>
      <c r="V516">
        <v>42049</v>
      </c>
      <c r="W516" t="str">
        <f>TEXT(Table1[[#This Row],[Order Date]],"mmmm")</f>
        <v>February</v>
      </c>
      <c r="X516" t="str">
        <f>TEXT(Table1[[#This Row],[Order Date]],"yyyy")</f>
        <v>2015</v>
      </c>
      <c r="Y516">
        <v>42051</v>
      </c>
      <c r="Z516">
        <v>855.99329999999986</v>
      </c>
      <c r="AA516">
        <v>17</v>
      </c>
      <c r="AB516">
        <v>1240.57</v>
      </c>
      <c r="AC516">
        <v>87057</v>
      </c>
      <c r="AD516" t="e">
        <f>IF(COUNTIF(#REF!,Orders!AC172)&gt;0,"Returned","Not Returned")</f>
        <v>#REF!</v>
      </c>
      <c r="AE516" t="str">
        <f>TEXT(Table1[[#This Row],[Order Date]],"mmmm-yyy")</f>
        <v>February-2015</v>
      </c>
    </row>
    <row r="517" spans="1:31" ht="12.75" customHeight="1" x14ac:dyDescent="0.3">
      <c r="A517">
        <v>5302</v>
      </c>
      <c r="B517" t="s">
        <v>25</v>
      </c>
      <c r="C517">
        <v>0.01</v>
      </c>
      <c r="D517">
        <v>8.33</v>
      </c>
      <c r="E517">
        <v>1.99</v>
      </c>
      <c r="F517">
        <v>308</v>
      </c>
      <c r="G517" t="str">
        <f>IF(COUNTIF(Table1[Customer ID],Table1[[#This Row],[Customer ID]])&gt;1,"Repeat Customer","One-Time Customer")</f>
        <v>One-Time Customer</v>
      </c>
      <c r="H517" t="s">
        <v>418</v>
      </c>
      <c r="I517" t="s">
        <v>49</v>
      </c>
      <c r="J517" t="s">
        <v>58</v>
      </c>
      <c r="K517" t="s">
        <v>77</v>
      </c>
      <c r="L517" t="s">
        <v>180</v>
      </c>
      <c r="M517" t="s">
        <v>51</v>
      </c>
      <c r="N517" t="s">
        <v>414</v>
      </c>
      <c r="O517">
        <v>0.52</v>
      </c>
      <c r="P517">
        <f>Table1[[#This Row],[Profit]]/Table1[[#This Row],[Sales]]</f>
        <v>3.8272396835578364E-2</v>
      </c>
      <c r="Q517" t="s">
        <v>33</v>
      </c>
      <c r="R517" t="s">
        <v>34</v>
      </c>
      <c r="S517" t="s">
        <v>35</v>
      </c>
      <c r="T517" t="s">
        <v>209</v>
      </c>
      <c r="U517">
        <v>98115</v>
      </c>
      <c r="V517">
        <v>42049</v>
      </c>
      <c r="W517" t="str">
        <f>TEXT(Table1[[#This Row],[Order Date]],"mmmm")</f>
        <v>February</v>
      </c>
      <c r="X517" t="str">
        <f>TEXT(Table1[[#This Row],[Order Date]],"yyyy")</f>
        <v>2015</v>
      </c>
      <c r="Y517">
        <v>42050</v>
      </c>
      <c r="Z517">
        <v>10.74</v>
      </c>
      <c r="AA517">
        <v>32</v>
      </c>
      <c r="AB517">
        <v>280.62</v>
      </c>
      <c r="AC517">
        <v>37760</v>
      </c>
      <c r="AD517" t="e">
        <f>IF(COUNTIF(#REF!,Orders!AC173)&gt;0,"Returned","Not Returned")</f>
        <v>#REF!</v>
      </c>
      <c r="AE517" t="str">
        <f>TEXT(Table1[[#This Row],[Order Date]],"mmmm-yyy")</f>
        <v>February-2015</v>
      </c>
    </row>
    <row r="518" spans="1:31" ht="12.75" customHeight="1" x14ac:dyDescent="0.3">
      <c r="A518">
        <v>25893</v>
      </c>
      <c r="B518" t="s">
        <v>37</v>
      </c>
      <c r="C518">
        <v>0</v>
      </c>
      <c r="D518">
        <v>236.97</v>
      </c>
      <c r="E518">
        <v>59.24</v>
      </c>
      <c r="F518">
        <v>639</v>
      </c>
      <c r="G518" t="str">
        <f>IF(COUNTIF(Table1[Customer ID],Table1[[#This Row],[Customer ID]])&gt;1,"Repeat Customer","One-Time Customer")</f>
        <v>One-Time Customer</v>
      </c>
      <c r="H518" t="s">
        <v>754</v>
      </c>
      <c r="I518" t="s">
        <v>39</v>
      </c>
      <c r="J518" t="s">
        <v>114</v>
      </c>
      <c r="K518" t="s">
        <v>41</v>
      </c>
      <c r="L518" t="s">
        <v>152</v>
      </c>
      <c r="M518" t="s">
        <v>121</v>
      </c>
      <c r="N518" t="s">
        <v>755</v>
      </c>
      <c r="O518">
        <v>0.61</v>
      </c>
      <c r="P518">
        <f>Table1[[#This Row],[Profit]]/Table1[[#This Row],[Sales]]</f>
        <v>0.67350317247769653</v>
      </c>
      <c r="Q518" t="s">
        <v>33</v>
      </c>
      <c r="R518" t="s">
        <v>34</v>
      </c>
      <c r="S518" t="s">
        <v>45</v>
      </c>
      <c r="T518" t="s">
        <v>756</v>
      </c>
      <c r="U518">
        <v>93454</v>
      </c>
      <c r="V518">
        <v>42049</v>
      </c>
      <c r="W518" t="str">
        <f>TEXT(Table1[[#This Row],[Order Date]],"mmmm")</f>
        <v>February</v>
      </c>
      <c r="X518" t="str">
        <f>TEXT(Table1[[#This Row],[Order Date]],"yyyy")</f>
        <v>2015</v>
      </c>
      <c r="Y518">
        <v>42050</v>
      </c>
      <c r="Z518">
        <v>1192.04</v>
      </c>
      <c r="AA518">
        <v>9</v>
      </c>
      <c r="AB518">
        <v>1769.91</v>
      </c>
      <c r="AC518">
        <v>87952</v>
      </c>
      <c r="AD518" t="e">
        <f>IF(COUNTIF(#REF!,Orders!AC347)&gt;0,"Returned","Not Returned")</f>
        <v>#REF!</v>
      </c>
      <c r="AE518" t="str">
        <f>TEXT(Table1[[#This Row],[Order Date]],"mmmm-yyy")</f>
        <v>February-2015</v>
      </c>
    </row>
    <row r="519" spans="1:31" ht="12.75" customHeight="1" x14ac:dyDescent="0.3">
      <c r="A519">
        <v>7893</v>
      </c>
      <c r="B519" t="s">
        <v>37</v>
      </c>
      <c r="C519">
        <v>0</v>
      </c>
      <c r="D519">
        <v>236.97</v>
      </c>
      <c r="E519">
        <v>59.24</v>
      </c>
      <c r="F519">
        <v>640</v>
      </c>
      <c r="G519" t="str">
        <f>IF(COUNTIF(Table1[Customer ID],Table1[[#This Row],[Customer ID]])&gt;1,"Repeat Customer","One-Time Customer")</f>
        <v>Repeat Customer</v>
      </c>
      <c r="H519" t="s">
        <v>757</v>
      </c>
      <c r="I519" t="s">
        <v>39</v>
      </c>
      <c r="J519" t="s">
        <v>114</v>
      </c>
      <c r="K519" t="s">
        <v>41</v>
      </c>
      <c r="L519" t="s">
        <v>152</v>
      </c>
      <c r="M519" t="s">
        <v>121</v>
      </c>
      <c r="N519" t="s">
        <v>755</v>
      </c>
      <c r="O519">
        <v>0.61</v>
      </c>
      <c r="P519">
        <f>Table1[[#This Row],[Profit]]/Table1[[#This Row],[Sales]]</f>
        <v>0.17827989602682484</v>
      </c>
      <c r="Q519" t="s">
        <v>33</v>
      </c>
      <c r="R519" t="s">
        <v>34</v>
      </c>
      <c r="S519" t="s">
        <v>35</v>
      </c>
      <c r="T519" t="s">
        <v>209</v>
      </c>
      <c r="U519">
        <v>98119</v>
      </c>
      <c r="V519">
        <v>42049</v>
      </c>
      <c r="W519" t="str">
        <f>TEXT(Table1[[#This Row],[Order Date]],"mmmm")</f>
        <v>February</v>
      </c>
      <c r="X519" t="str">
        <f>TEXT(Table1[[#This Row],[Order Date]],"yyyy")</f>
        <v>2015</v>
      </c>
      <c r="Y519">
        <v>42050</v>
      </c>
      <c r="Z519">
        <v>1192.04</v>
      </c>
      <c r="AA519">
        <v>34</v>
      </c>
      <c r="AB519">
        <v>6686.34</v>
      </c>
      <c r="AC519">
        <v>56452</v>
      </c>
      <c r="AD519" t="e">
        <f>IF(COUNTIF(#REF!,Orders!AC348)&gt;0,"Returned","Not Returned")</f>
        <v>#REF!</v>
      </c>
      <c r="AE519" t="str">
        <f>TEXT(Table1[[#This Row],[Order Date]],"mmmm-yyy")</f>
        <v>February-2015</v>
      </c>
    </row>
    <row r="520" spans="1:31" ht="12.75" customHeight="1" x14ac:dyDescent="0.3">
      <c r="A520">
        <v>20212</v>
      </c>
      <c r="B520" t="s">
        <v>25</v>
      </c>
      <c r="C520">
        <v>0.06</v>
      </c>
      <c r="D520">
        <v>175.99</v>
      </c>
      <c r="E520">
        <v>8.99</v>
      </c>
      <c r="F520">
        <v>1156</v>
      </c>
      <c r="G520" t="str">
        <f>IF(COUNTIF(Table1[Customer ID],Table1[[#This Row],[Customer ID]])&gt;1,"Repeat Customer","One-Time Customer")</f>
        <v>One-Time Customer</v>
      </c>
      <c r="H520" t="s">
        <v>1260</v>
      </c>
      <c r="I520" t="s">
        <v>49</v>
      </c>
      <c r="J520" t="s">
        <v>114</v>
      </c>
      <c r="K520" t="s">
        <v>77</v>
      </c>
      <c r="L520" t="s">
        <v>78</v>
      </c>
      <c r="M520" t="s">
        <v>59</v>
      </c>
      <c r="N520" t="s">
        <v>168</v>
      </c>
      <c r="O520">
        <v>0.56999999999999995</v>
      </c>
      <c r="P520">
        <f>Table1[[#This Row],[Profit]]/Table1[[#This Row],[Sales]]</f>
        <v>4.7809792472184962E-2</v>
      </c>
      <c r="Q520" t="s">
        <v>33</v>
      </c>
      <c r="R520" t="s">
        <v>53</v>
      </c>
      <c r="S520" t="s">
        <v>193</v>
      </c>
      <c r="T520" t="s">
        <v>1261</v>
      </c>
      <c r="U520">
        <v>1876</v>
      </c>
      <c r="V520">
        <v>42049</v>
      </c>
      <c r="W520" t="str">
        <f>TEXT(Table1[[#This Row],[Order Date]],"mmmm")</f>
        <v>February</v>
      </c>
      <c r="X520" t="str">
        <f>TEXT(Table1[[#This Row],[Order Date]],"yyyy")</f>
        <v>2015</v>
      </c>
      <c r="Y520">
        <v>42050</v>
      </c>
      <c r="Z520">
        <v>48.47148</v>
      </c>
      <c r="AA520">
        <v>7</v>
      </c>
      <c r="AB520">
        <v>1013.84</v>
      </c>
      <c r="AC520">
        <v>90855</v>
      </c>
      <c r="AD520" t="e">
        <f>IF(COUNTIF(#REF!,Orders!AC655)&gt;0,"Returned","Not Returned")</f>
        <v>#REF!</v>
      </c>
      <c r="AE520" t="str">
        <f>TEXT(Table1[[#This Row],[Order Date]],"mmmm-yyy")</f>
        <v>February-2015</v>
      </c>
    </row>
    <row r="521" spans="1:31" ht="12.75" customHeight="1" x14ac:dyDescent="0.3">
      <c r="A521">
        <v>1976</v>
      </c>
      <c r="B521" t="s">
        <v>37</v>
      </c>
      <c r="C521">
        <v>0.04</v>
      </c>
      <c r="D521">
        <v>6.28</v>
      </c>
      <c r="E521">
        <v>5.41</v>
      </c>
      <c r="F521">
        <v>1682</v>
      </c>
      <c r="G521" t="str">
        <f>IF(COUNTIF(Table1[Customer ID],Table1[[#This Row],[Customer ID]])&gt;1,"Repeat Customer","One-Time Customer")</f>
        <v>Repeat Customer</v>
      </c>
      <c r="H521" t="s">
        <v>1684</v>
      </c>
      <c r="I521" t="s">
        <v>49</v>
      </c>
      <c r="J521" t="s">
        <v>114</v>
      </c>
      <c r="K521" t="s">
        <v>41</v>
      </c>
      <c r="L521" t="s">
        <v>50</v>
      </c>
      <c r="M521" t="s">
        <v>59</v>
      </c>
      <c r="N521" t="s">
        <v>1685</v>
      </c>
      <c r="O521">
        <v>0.53</v>
      </c>
      <c r="P521">
        <f>Table1[[#This Row],[Profit]]/Table1[[#This Row],[Sales]]</f>
        <v>-0.13491282339707536</v>
      </c>
      <c r="Q521" t="s">
        <v>33</v>
      </c>
      <c r="R521" t="s">
        <v>61</v>
      </c>
      <c r="S521" t="s">
        <v>178</v>
      </c>
      <c r="T521" t="s">
        <v>179</v>
      </c>
      <c r="U521">
        <v>60611</v>
      </c>
      <c r="V521">
        <v>42049</v>
      </c>
      <c r="W521" t="str">
        <f>TEXT(Table1[[#This Row],[Order Date]],"mmmm")</f>
        <v>February</v>
      </c>
      <c r="X521" t="str">
        <f>TEXT(Table1[[#This Row],[Order Date]],"yyyy")</f>
        <v>2015</v>
      </c>
      <c r="Y521">
        <v>42051</v>
      </c>
      <c r="Z521">
        <v>-38.380000000000003</v>
      </c>
      <c r="AA521">
        <v>43</v>
      </c>
      <c r="AB521">
        <v>284.48</v>
      </c>
      <c r="AC521">
        <v>14115</v>
      </c>
      <c r="AD521" t="e">
        <f>IF(COUNTIF(#REF!,Orders!AC934)&gt;0,"Returned","Not Returned")</f>
        <v>#REF!</v>
      </c>
      <c r="AE521" t="str">
        <f>TEXT(Table1[[#This Row],[Order Date]],"mmmm-yyy")</f>
        <v>February-2015</v>
      </c>
    </row>
    <row r="522" spans="1:31" ht="12.75" customHeight="1" x14ac:dyDescent="0.3">
      <c r="A522">
        <v>19976</v>
      </c>
      <c r="B522" t="s">
        <v>37</v>
      </c>
      <c r="C522">
        <v>0.04</v>
      </c>
      <c r="D522">
        <v>6.28</v>
      </c>
      <c r="E522">
        <v>5.41</v>
      </c>
      <c r="F522">
        <v>1683</v>
      </c>
      <c r="G522" t="str">
        <f>IF(COUNTIF(Table1[Customer ID],Table1[[#This Row],[Customer ID]])&gt;1,"Repeat Customer","One-Time Customer")</f>
        <v>Repeat Customer</v>
      </c>
      <c r="H522" t="s">
        <v>1687</v>
      </c>
      <c r="I522" t="s">
        <v>49</v>
      </c>
      <c r="J522" t="s">
        <v>114</v>
      </c>
      <c r="K522" t="s">
        <v>41</v>
      </c>
      <c r="L522" t="s">
        <v>50</v>
      </c>
      <c r="M522" t="s">
        <v>59</v>
      </c>
      <c r="N522" t="s">
        <v>1685</v>
      </c>
      <c r="O522">
        <v>0.53</v>
      </c>
      <c r="P522">
        <f>Table1[[#This Row],[Profit]]/Table1[[#This Row],[Sales]]</f>
        <v>-0.27425587467362927</v>
      </c>
      <c r="Q522" t="s">
        <v>33</v>
      </c>
      <c r="R522" t="s">
        <v>61</v>
      </c>
      <c r="S522" t="s">
        <v>130</v>
      </c>
      <c r="T522" t="s">
        <v>1688</v>
      </c>
      <c r="U522">
        <v>77301</v>
      </c>
      <c r="V522">
        <v>42049</v>
      </c>
      <c r="W522" t="str">
        <f>TEXT(Table1[[#This Row],[Order Date]],"mmmm")</f>
        <v>February</v>
      </c>
      <c r="X522" t="str">
        <f>TEXT(Table1[[#This Row],[Order Date]],"yyyy")</f>
        <v>2015</v>
      </c>
      <c r="Y522">
        <v>42051</v>
      </c>
      <c r="Z522">
        <v>-19.957600000000003</v>
      </c>
      <c r="AA522">
        <v>11</v>
      </c>
      <c r="AB522">
        <v>72.77</v>
      </c>
      <c r="AC522">
        <v>90612</v>
      </c>
      <c r="AD522" t="e">
        <f>IF(COUNTIF(#REF!,Orders!AC936)&gt;0,"Returned","Not Returned")</f>
        <v>#REF!</v>
      </c>
      <c r="AE522" t="str">
        <f>TEXT(Table1[[#This Row],[Order Date]],"mmmm-yyy")</f>
        <v>February-2015</v>
      </c>
    </row>
    <row r="523" spans="1:31" ht="12.75" customHeight="1" x14ac:dyDescent="0.3">
      <c r="A523">
        <v>1863</v>
      </c>
      <c r="B523" t="s">
        <v>106</v>
      </c>
      <c r="C523">
        <v>0.04</v>
      </c>
      <c r="D523">
        <v>60.65</v>
      </c>
      <c r="E523">
        <v>12.23</v>
      </c>
      <c r="F523">
        <v>1745</v>
      </c>
      <c r="G523" t="str">
        <f>IF(COUNTIF(Table1[Customer ID],Table1[[#This Row],[Customer ID]])&gt;1,"Repeat Customer","One-Time Customer")</f>
        <v>Repeat Customer</v>
      </c>
      <c r="H523" t="s">
        <v>1759</v>
      </c>
      <c r="I523" t="s">
        <v>49</v>
      </c>
      <c r="J523" t="s">
        <v>40</v>
      </c>
      <c r="K523" t="s">
        <v>41</v>
      </c>
      <c r="L523" t="s">
        <v>50</v>
      </c>
      <c r="M523" t="s">
        <v>86</v>
      </c>
      <c r="N523" t="s">
        <v>1761</v>
      </c>
      <c r="O523">
        <v>0.64</v>
      </c>
      <c r="P523">
        <f>Table1[[#This Row],[Profit]]/Table1[[#This Row],[Sales]]</f>
        <v>0.45373797562020479</v>
      </c>
      <c r="Q523" t="s">
        <v>33</v>
      </c>
      <c r="R523" t="s">
        <v>136</v>
      </c>
      <c r="S523" t="s">
        <v>387</v>
      </c>
      <c r="T523" t="s">
        <v>580</v>
      </c>
      <c r="U523">
        <v>30305</v>
      </c>
      <c r="V523">
        <v>42049</v>
      </c>
      <c r="W523" t="str">
        <f>TEXT(Table1[[#This Row],[Order Date]],"mmmm")</f>
        <v>February</v>
      </c>
      <c r="X523" t="str">
        <f>TEXT(Table1[[#This Row],[Order Date]],"yyyy")</f>
        <v>2015</v>
      </c>
      <c r="Y523">
        <v>42051</v>
      </c>
      <c r="Z523">
        <v>116.50629999999998</v>
      </c>
      <c r="AA523">
        <v>4</v>
      </c>
      <c r="AB523">
        <v>256.77</v>
      </c>
      <c r="AC523">
        <v>13408</v>
      </c>
      <c r="AD523" t="e">
        <f>IF(COUNTIF(#REF!,Orders!AC982)&gt;0,"Returned","Not Returned")</f>
        <v>#REF!</v>
      </c>
      <c r="AE523" t="str">
        <f>TEXT(Table1[[#This Row],[Order Date]],"mmmm-yyy")</f>
        <v>February-2015</v>
      </c>
    </row>
    <row r="524" spans="1:31" ht="12.75" customHeight="1" x14ac:dyDescent="0.3">
      <c r="A524">
        <v>19863</v>
      </c>
      <c r="B524" t="s">
        <v>106</v>
      </c>
      <c r="C524">
        <v>0.04</v>
      </c>
      <c r="D524">
        <v>60.65</v>
      </c>
      <c r="E524">
        <v>12.23</v>
      </c>
      <c r="F524">
        <v>1749</v>
      </c>
      <c r="G524" t="str">
        <f>IF(COUNTIF(Table1[Customer ID],Table1[[#This Row],[Customer ID]])&gt;1,"Repeat Customer","One-Time Customer")</f>
        <v>Repeat Customer</v>
      </c>
      <c r="H524" t="s">
        <v>1765</v>
      </c>
      <c r="I524" t="s">
        <v>49</v>
      </c>
      <c r="J524" t="s">
        <v>40</v>
      </c>
      <c r="K524" t="s">
        <v>41</v>
      </c>
      <c r="L524" t="s">
        <v>50</v>
      </c>
      <c r="M524" t="s">
        <v>86</v>
      </c>
      <c r="N524" t="s">
        <v>1761</v>
      </c>
      <c r="O524">
        <v>0.64</v>
      </c>
      <c r="P524">
        <f>Table1[[#This Row],[Profit]]/Table1[[#This Row],[Sales]]</f>
        <v>0.69</v>
      </c>
      <c r="Q524" t="s">
        <v>33</v>
      </c>
      <c r="R524" t="s">
        <v>61</v>
      </c>
      <c r="S524" t="s">
        <v>304</v>
      </c>
      <c r="T524" t="s">
        <v>1766</v>
      </c>
      <c r="U524">
        <v>73505</v>
      </c>
      <c r="V524">
        <v>42049</v>
      </c>
      <c r="W524" t="str">
        <f>TEXT(Table1[[#This Row],[Order Date]],"mmmm")</f>
        <v>February</v>
      </c>
      <c r="X524" t="str">
        <f>TEXT(Table1[[#This Row],[Order Date]],"yyyy")</f>
        <v>2015</v>
      </c>
      <c r="Y524">
        <v>42051</v>
      </c>
      <c r="Z524">
        <v>44.291099999999993</v>
      </c>
      <c r="AA524">
        <v>1</v>
      </c>
      <c r="AB524">
        <v>64.19</v>
      </c>
      <c r="AC524">
        <v>87244</v>
      </c>
      <c r="AD524" t="e">
        <f>IF(COUNTIF(#REF!,Orders!AC987)&gt;0,"Returned","Not Returned")</f>
        <v>#REF!</v>
      </c>
      <c r="AE524" t="str">
        <f>TEXT(Table1[[#This Row],[Order Date]],"mmmm-yyy")</f>
        <v>February-2015</v>
      </c>
    </row>
    <row r="525" spans="1:31" ht="12.75" customHeight="1" x14ac:dyDescent="0.3">
      <c r="A525">
        <v>5870</v>
      </c>
      <c r="B525" t="s">
        <v>47</v>
      </c>
      <c r="C525">
        <v>0.05</v>
      </c>
      <c r="D525">
        <v>16.98</v>
      </c>
      <c r="E525">
        <v>7.78</v>
      </c>
      <c r="F525">
        <v>2190</v>
      </c>
      <c r="G525" t="str">
        <f>IF(COUNTIF(Table1[Customer ID],Table1[[#This Row],[Customer ID]])&gt;1,"Repeat Customer","One-Time Customer")</f>
        <v>Repeat Customer</v>
      </c>
      <c r="H525" t="s">
        <v>2084</v>
      </c>
      <c r="I525" t="s">
        <v>49</v>
      </c>
      <c r="J525" t="s">
        <v>40</v>
      </c>
      <c r="K525" t="s">
        <v>29</v>
      </c>
      <c r="L525" t="s">
        <v>30</v>
      </c>
      <c r="M525" t="s">
        <v>51</v>
      </c>
      <c r="N525" t="s">
        <v>2085</v>
      </c>
      <c r="O525">
        <v>0.56999999999999995</v>
      </c>
      <c r="P525">
        <f>Table1[[#This Row],[Profit]]/Table1[[#This Row],[Sales]]</f>
        <v>-6.2074126590255629E-2</v>
      </c>
      <c r="Q525" t="s">
        <v>33</v>
      </c>
      <c r="R525" t="s">
        <v>61</v>
      </c>
      <c r="S525" t="s">
        <v>300</v>
      </c>
      <c r="T525" t="s">
        <v>301</v>
      </c>
      <c r="U525">
        <v>48227</v>
      </c>
      <c r="V525">
        <v>42049</v>
      </c>
      <c r="W525" t="str">
        <f>TEXT(Table1[[#This Row],[Order Date]],"mmmm")</f>
        <v>February</v>
      </c>
      <c r="X525" t="str">
        <f>TEXT(Table1[[#This Row],[Order Date]],"yyyy")</f>
        <v>2015</v>
      </c>
      <c r="Y525">
        <v>42051</v>
      </c>
      <c r="Z525">
        <v>-47.28</v>
      </c>
      <c r="AA525">
        <v>45</v>
      </c>
      <c r="AB525">
        <v>761.67</v>
      </c>
      <c r="AC525">
        <v>41636</v>
      </c>
      <c r="AD525" t="e">
        <f>IF(COUNTIF(#REF!,Orders!AC1208)&gt;0,"Returned","Not Returned")</f>
        <v>#REF!</v>
      </c>
      <c r="AE525" t="str">
        <f>TEXT(Table1[[#This Row],[Order Date]],"mmmm-yyy")</f>
        <v>February-2015</v>
      </c>
    </row>
    <row r="526" spans="1:31" ht="12.75" customHeight="1" x14ac:dyDescent="0.3">
      <c r="A526">
        <v>5871</v>
      </c>
      <c r="B526" t="s">
        <v>47</v>
      </c>
      <c r="C526">
        <v>0.03</v>
      </c>
      <c r="D526">
        <v>115.99</v>
      </c>
      <c r="E526">
        <v>4.2300000000000004</v>
      </c>
      <c r="F526">
        <v>2190</v>
      </c>
      <c r="G526" t="str">
        <f>IF(COUNTIF(Table1[Customer ID],Table1[[#This Row],[Customer ID]])&gt;1,"Repeat Customer","One-Time Customer")</f>
        <v>Repeat Customer</v>
      </c>
      <c r="H526" t="s">
        <v>2084</v>
      </c>
      <c r="I526" t="s">
        <v>49</v>
      </c>
      <c r="J526" t="s">
        <v>40</v>
      </c>
      <c r="K526" t="s">
        <v>77</v>
      </c>
      <c r="L526" t="s">
        <v>78</v>
      </c>
      <c r="M526" t="s">
        <v>59</v>
      </c>
      <c r="N526" t="s">
        <v>2086</v>
      </c>
      <c r="O526">
        <v>0.56000000000000005</v>
      </c>
      <c r="P526">
        <f>Table1[[#This Row],[Profit]]/Table1[[#This Row],[Sales]]</f>
        <v>0.14404286338244182</v>
      </c>
      <c r="Q526" t="s">
        <v>33</v>
      </c>
      <c r="R526" t="s">
        <v>61</v>
      </c>
      <c r="S526" t="s">
        <v>300</v>
      </c>
      <c r="T526" t="s">
        <v>301</v>
      </c>
      <c r="U526">
        <v>48227</v>
      </c>
      <c r="V526">
        <v>42049</v>
      </c>
      <c r="W526" t="str">
        <f>TEXT(Table1[[#This Row],[Order Date]],"mmmm")</f>
        <v>February</v>
      </c>
      <c r="X526" t="str">
        <f>TEXT(Table1[[#This Row],[Order Date]],"yyyy")</f>
        <v>2015</v>
      </c>
      <c r="Y526">
        <v>42051</v>
      </c>
      <c r="Z526">
        <v>722.24099999999999</v>
      </c>
      <c r="AA526">
        <v>49</v>
      </c>
      <c r="AB526">
        <v>5014.07</v>
      </c>
      <c r="AC526">
        <v>41636</v>
      </c>
      <c r="AD526" t="e">
        <f>IF(COUNTIF(#REF!,Orders!AC1209)&gt;0,"Returned","Not Returned")</f>
        <v>#REF!</v>
      </c>
      <c r="AE526" t="str">
        <f>TEXT(Table1[[#This Row],[Order Date]],"mmmm-yyy")</f>
        <v>February-2015</v>
      </c>
    </row>
    <row r="527" spans="1:31" ht="12.75" customHeight="1" x14ac:dyDescent="0.3">
      <c r="A527">
        <v>23870</v>
      </c>
      <c r="B527" t="s">
        <v>47</v>
      </c>
      <c r="C527">
        <v>0.05</v>
      </c>
      <c r="D527">
        <v>16.98</v>
      </c>
      <c r="E527">
        <v>7.78</v>
      </c>
      <c r="F527">
        <v>2193</v>
      </c>
      <c r="G527" t="str">
        <f>IF(COUNTIF(Table1[Customer ID],Table1[[#This Row],[Customer ID]])&gt;1,"Repeat Customer","One-Time Customer")</f>
        <v>Repeat Customer</v>
      </c>
      <c r="H527" t="s">
        <v>2087</v>
      </c>
      <c r="I527" t="s">
        <v>49</v>
      </c>
      <c r="J527" t="s">
        <v>40</v>
      </c>
      <c r="K527" t="s">
        <v>29</v>
      </c>
      <c r="L527" t="s">
        <v>30</v>
      </c>
      <c r="M527" t="s">
        <v>51</v>
      </c>
      <c r="N527" t="s">
        <v>2085</v>
      </c>
      <c r="O527">
        <v>0.56999999999999995</v>
      </c>
      <c r="P527">
        <f>Table1[[#This Row],[Profit]]/Table1[[#This Row],[Sales]]</f>
        <v>-0.86470809388259307</v>
      </c>
      <c r="Q527" t="s">
        <v>33</v>
      </c>
      <c r="R527" t="s">
        <v>136</v>
      </c>
      <c r="S527" t="s">
        <v>322</v>
      </c>
      <c r="T527" t="s">
        <v>2088</v>
      </c>
      <c r="U527">
        <v>28560</v>
      </c>
      <c r="V527">
        <v>42049</v>
      </c>
      <c r="W527" t="str">
        <f>TEXT(Table1[[#This Row],[Order Date]],"mmmm")</f>
        <v>February</v>
      </c>
      <c r="X527" t="str">
        <f>TEXT(Table1[[#This Row],[Order Date]],"yyyy")</f>
        <v>2015</v>
      </c>
      <c r="Y527">
        <v>42051</v>
      </c>
      <c r="Z527">
        <v>-161</v>
      </c>
      <c r="AA527">
        <v>11</v>
      </c>
      <c r="AB527">
        <v>186.19</v>
      </c>
      <c r="AC527">
        <v>90685</v>
      </c>
      <c r="AD527" t="e">
        <f>IF(COUNTIF(#REF!,Orders!AC1210)&gt;0,"Returned","Not Returned")</f>
        <v>#REF!</v>
      </c>
      <c r="AE527" t="str">
        <f>TEXT(Table1[[#This Row],[Order Date]],"mmmm-yyy")</f>
        <v>February-2015</v>
      </c>
    </row>
    <row r="528" spans="1:31" ht="12.75" customHeight="1" x14ac:dyDescent="0.3">
      <c r="A528">
        <v>23871</v>
      </c>
      <c r="B528" t="s">
        <v>47</v>
      </c>
      <c r="C528">
        <v>0.03</v>
      </c>
      <c r="D528">
        <v>115.99</v>
      </c>
      <c r="E528">
        <v>4.2300000000000004</v>
      </c>
      <c r="F528">
        <v>2193</v>
      </c>
      <c r="G528" t="str">
        <f>IF(COUNTIF(Table1[Customer ID],Table1[[#This Row],[Customer ID]])&gt;1,"Repeat Customer","One-Time Customer")</f>
        <v>Repeat Customer</v>
      </c>
      <c r="H528" t="s">
        <v>2087</v>
      </c>
      <c r="I528" t="s">
        <v>49</v>
      </c>
      <c r="J528" t="s">
        <v>40</v>
      </c>
      <c r="K528" t="s">
        <v>77</v>
      </c>
      <c r="L528" t="s">
        <v>78</v>
      </c>
      <c r="M528" t="s">
        <v>59</v>
      </c>
      <c r="N528" t="s">
        <v>2086</v>
      </c>
      <c r="O528">
        <v>0.56000000000000005</v>
      </c>
      <c r="P528">
        <f>Table1[[#This Row],[Profit]]/Table1[[#This Row],[Sales]]</f>
        <v>0.69088440803296569</v>
      </c>
      <c r="Q528" t="s">
        <v>33</v>
      </c>
      <c r="R528" t="s">
        <v>136</v>
      </c>
      <c r="S528" t="s">
        <v>322</v>
      </c>
      <c r="T528" t="s">
        <v>2088</v>
      </c>
      <c r="U528">
        <v>28560</v>
      </c>
      <c r="V528">
        <v>42049</v>
      </c>
      <c r="W528" t="str">
        <f>TEXT(Table1[[#This Row],[Order Date]],"mmmm")</f>
        <v>February</v>
      </c>
      <c r="X528" t="str">
        <f>TEXT(Table1[[#This Row],[Order Date]],"yyyy")</f>
        <v>2015</v>
      </c>
      <c r="Y528">
        <v>42051</v>
      </c>
      <c r="Z528">
        <v>848.3646</v>
      </c>
      <c r="AA528">
        <v>12</v>
      </c>
      <c r="AB528">
        <v>1227.94</v>
      </c>
      <c r="AC528">
        <v>90685</v>
      </c>
      <c r="AD528" t="e">
        <f>IF(COUNTIF(#REF!,Orders!AC1211)&gt;0,"Returned","Not Returned")</f>
        <v>#REF!</v>
      </c>
      <c r="AE528" t="str">
        <f>TEXT(Table1[[#This Row],[Order Date]],"mmmm-yyy")</f>
        <v>February-2015</v>
      </c>
    </row>
    <row r="529" spans="1:31" ht="12.75" customHeight="1" x14ac:dyDescent="0.3">
      <c r="A529">
        <v>18892</v>
      </c>
      <c r="B529" t="s">
        <v>47</v>
      </c>
      <c r="C529">
        <v>0.05</v>
      </c>
      <c r="D529">
        <v>2.08</v>
      </c>
      <c r="E529">
        <v>2.56</v>
      </c>
      <c r="F529">
        <v>2358</v>
      </c>
      <c r="G529" t="str">
        <f>IF(COUNTIF(Table1[Customer ID],Table1[[#This Row],[Customer ID]])&gt;1,"Repeat Customer","One-Time Customer")</f>
        <v>Repeat Customer</v>
      </c>
      <c r="H529" t="s">
        <v>2228</v>
      </c>
      <c r="I529" t="s">
        <v>49</v>
      </c>
      <c r="J529" t="s">
        <v>40</v>
      </c>
      <c r="K529" t="s">
        <v>29</v>
      </c>
      <c r="L529" t="s">
        <v>174</v>
      </c>
      <c r="M529" t="s">
        <v>51</v>
      </c>
      <c r="N529" t="s">
        <v>316</v>
      </c>
      <c r="O529">
        <v>0.55000000000000004</v>
      </c>
      <c r="P529">
        <f>Table1[[#This Row],[Profit]]/Table1[[#This Row],[Sales]]</f>
        <v>-25.531785976056685</v>
      </c>
      <c r="Q529" t="s">
        <v>33</v>
      </c>
      <c r="R529" t="s">
        <v>136</v>
      </c>
      <c r="S529" t="s">
        <v>362</v>
      </c>
      <c r="T529" t="s">
        <v>2056</v>
      </c>
      <c r="U529">
        <v>33311</v>
      </c>
      <c r="V529">
        <v>42049</v>
      </c>
      <c r="W529" t="str">
        <f>TEXT(Table1[[#This Row],[Order Date]],"mmmm")</f>
        <v>February</v>
      </c>
      <c r="X529" t="str">
        <f>TEXT(Table1[[#This Row],[Order Date]],"yyyy")</f>
        <v>2015</v>
      </c>
      <c r="Y529">
        <v>42051</v>
      </c>
      <c r="Z529">
        <v>-1045.0160000000001</v>
      </c>
      <c r="AA529">
        <v>19</v>
      </c>
      <c r="AB529">
        <v>40.93</v>
      </c>
      <c r="AC529">
        <v>88268</v>
      </c>
      <c r="AD529" t="e">
        <f>IF(COUNTIF(#REF!,Orders!AC1315)&gt;0,"Returned","Not Returned")</f>
        <v>#REF!</v>
      </c>
      <c r="AE529" t="str">
        <f>TEXT(Table1[[#This Row],[Order Date]],"mmmm-yyy")</f>
        <v>February-2015</v>
      </c>
    </row>
    <row r="530" spans="1:31" ht="12.75" customHeight="1" x14ac:dyDescent="0.3">
      <c r="A530">
        <v>24856</v>
      </c>
      <c r="B530" t="s">
        <v>47</v>
      </c>
      <c r="C530">
        <v>0.09</v>
      </c>
      <c r="D530">
        <v>348.21</v>
      </c>
      <c r="E530">
        <v>40.19</v>
      </c>
      <c r="F530">
        <v>2490</v>
      </c>
      <c r="G530" t="str">
        <f>IF(COUNTIF(Table1[Customer ID],Table1[[#This Row],[Customer ID]])&gt;1,"Repeat Customer","One-Time Customer")</f>
        <v>Repeat Customer</v>
      </c>
      <c r="H530" t="s">
        <v>2339</v>
      </c>
      <c r="I530" t="s">
        <v>39</v>
      </c>
      <c r="J530" t="s">
        <v>40</v>
      </c>
      <c r="K530" t="s">
        <v>41</v>
      </c>
      <c r="L530" t="s">
        <v>152</v>
      </c>
      <c r="M530" t="s">
        <v>121</v>
      </c>
      <c r="N530" t="s">
        <v>1572</v>
      </c>
      <c r="O530">
        <v>0.62</v>
      </c>
      <c r="P530">
        <f>Table1[[#This Row],[Profit]]/Table1[[#This Row],[Sales]]</f>
        <v>-0.14159625829812902</v>
      </c>
      <c r="Q530" t="s">
        <v>33</v>
      </c>
      <c r="R530" t="s">
        <v>34</v>
      </c>
      <c r="S530" t="s">
        <v>45</v>
      </c>
      <c r="T530" t="s">
        <v>2340</v>
      </c>
      <c r="U530">
        <v>92627</v>
      </c>
      <c r="V530">
        <v>42049</v>
      </c>
      <c r="W530" t="str">
        <f>TEXT(Table1[[#This Row],[Order Date]],"mmmm")</f>
        <v>February</v>
      </c>
      <c r="X530" t="str">
        <f>TEXT(Table1[[#This Row],[Order Date]],"yyyy")</f>
        <v>2015</v>
      </c>
      <c r="Y530">
        <v>42051</v>
      </c>
      <c r="Z530">
        <v>-93.849999999999909</v>
      </c>
      <c r="AA530">
        <v>2</v>
      </c>
      <c r="AB530">
        <v>662.8</v>
      </c>
      <c r="AC530">
        <v>86884</v>
      </c>
      <c r="AD530" t="e">
        <f>IF(COUNTIF(#REF!,Orders!AC1401)&gt;0,"Returned","Not Returned")</f>
        <v>#REF!</v>
      </c>
      <c r="AE530" t="str">
        <f>TEXT(Table1[[#This Row],[Order Date]],"mmmm-yyy")</f>
        <v>February-2015</v>
      </c>
    </row>
    <row r="531" spans="1:31" ht="12.75" customHeight="1" x14ac:dyDescent="0.3">
      <c r="A531">
        <v>6856</v>
      </c>
      <c r="B531" t="s">
        <v>47</v>
      </c>
      <c r="C531">
        <v>0.09</v>
      </c>
      <c r="D531">
        <v>348.21</v>
      </c>
      <c r="E531">
        <v>40.19</v>
      </c>
      <c r="F531">
        <v>2491</v>
      </c>
      <c r="G531" t="str">
        <f>IF(COUNTIF(Table1[Customer ID],Table1[[#This Row],[Customer ID]])&gt;1,"Repeat Customer","One-Time Customer")</f>
        <v>Repeat Customer</v>
      </c>
      <c r="H531" t="s">
        <v>2342</v>
      </c>
      <c r="I531" t="s">
        <v>39</v>
      </c>
      <c r="J531" t="s">
        <v>40</v>
      </c>
      <c r="K531" t="s">
        <v>41</v>
      </c>
      <c r="L531" t="s">
        <v>152</v>
      </c>
      <c r="M531" t="s">
        <v>121</v>
      </c>
      <c r="N531" t="s">
        <v>1572</v>
      </c>
      <c r="O531">
        <v>0.62</v>
      </c>
      <c r="P531">
        <f>Table1[[#This Row],[Profit]]/Table1[[#This Row],[Sales]]</f>
        <v>-3.5398931054122423E-2</v>
      </c>
      <c r="Q531" t="s">
        <v>33</v>
      </c>
      <c r="R531" t="s">
        <v>34</v>
      </c>
      <c r="S531" t="s">
        <v>45</v>
      </c>
      <c r="T531" t="s">
        <v>663</v>
      </c>
      <c r="U531">
        <v>90045</v>
      </c>
      <c r="V531">
        <v>42049</v>
      </c>
      <c r="W531" t="str">
        <f>TEXT(Table1[[#This Row],[Order Date]],"mmmm")</f>
        <v>February</v>
      </c>
      <c r="X531" t="str">
        <f>TEXT(Table1[[#This Row],[Order Date]],"yyyy")</f>
        <v>2015</v>
      </c>
      <c r="Y531">
        <v>42051</v>
      </c>
      <c r="Z531">
        <v>-93.849999999999909</v>
      </c>
      <c r="AA531">
        <v>8</v>
      </c>
      <c r="AB531">
        <v>2651.21</v>
      </c>
      <c r="AC531">
        <v>48836</v>
      </c>
      <c r="AD531" t="e">
        <f>IF(COUNTIF(#REF!,Orders!AC1403)&gt;0,"Returned","Not Returned")</f>
        <v>#REF!</v>
      </c>
      <c r="AE531" t="str">
        <f>TEXT(Table1[[#This Row],[Order Date]],"mmmm-yyy")</f>
        <v>February-2015</v>
      </c>
    </row>
    <row r="532" spans="1:31" ht="12.75" customHeight="1" x14ac:dyDescent="0.3">
      <c r="A532">
        <v>22213</v>
      </c>
      <c r="B532" t="s">
        <v>47</v>
      </c>
      <c r="C532">
        <v>0.09</v>
      </c>
      <c r="D532">
        <v>1.82</v>
      </c>
      <c r="E532">
        <v>0.83</v>
      </c>
      <c r="F532">
        <v>3069</v>
      </c>
      <c r="G532" t="str">
        <f>IF(COUNTIF(Table1[Customer ID],Table1[[#This Row],[Customer ID]])&gt;1,"Repeat Customer","One-Time Customer")</f>
        <v>Repeat Customer</v>
      </c>
      <c r="H532" t="s">
        <v>2767</v>
      </c>
      <c r="I532" t="s">
        <v>49</v>
      </c>
      <c r="J532" t="s">
        <v>114</v>
      </c>
      <c r="K532" t="s">
        <v>29</v>
      </c>
      <c r="L532" t="s">
        <v>30</v>
      </c>
      <c r="M532" t="s">
        <v>31</v>
      </c>
      <c r="N532" t="s">
        <v>2769</v>
      </c>
      <c r="O532">
        <v>0.56999999999999995</v>
      </c>
      <c r="P532">
        <f>Table1[[#This Row],[Profit]]/Table1[[#This Row],[Sales]]</f>
        <v>-0.18288973384030419</v>
      </c>
      <c r="Q532" t="s">
        <v>33</v>
      </c>
      <c r="R532" t="s">
        <v>61</v>
      </c>
      <c r="S532" t="s">
        <v>62</v>
      </c>
      <c r="T532" t="s">
        <v>2768</v>
      </c>
      <c r="U532">
        <v>55128</v>
      </c>
      <c r="V532">
        <v>42049</v>
      </c>
      <c r="W532" t="str">
        <f>TEXT(Table1[[#This Row],[Order Date]],"mmmm")</f>
        <v>February</v>
      </c>
      <c r="X532" t="str">
        <f>TEXT(Table1[[#This Row],[Order Date]],"yyyy")</f>
        <v>2015</v>
      </c>
      <c r="Y532">
        <v>42050</v>
      </c>
      <c r="Z532">
        <v>-6.734</v>
      </c>
      <c r="AA532">
        <v>22</v>
      </c>
      <c r="AB532">
        <v>36.82</v>
      </c>
      <c r="AC532">
        <v>88192</v>
      </c>
      <c r="AD532" t="e">
        <f>IF(COUNTIF(#REF!,Orders!AC1740)&gt;0,"Returned","Not Returned")</f>
        <v>#REF!</v>
      </c>
      <c r="AE532" t="str">
        <f>TEXT(Table1[[#This Row],[Order Date]],"mmmm-yyy")</f>
        <v>February-2015</v>
      </c>
    </row>
    <row r="533" spans="1:31" ht="12.75" customHeight="1" x14ac:dyDescent="0.3">
      <c r="A533">
        <v>19635</v>
      </c>
      <c r="B533" t="s">
        <v>47</v>
      </c>
      <c r="C533">
        <v>0.08</v>
      </c>
      <c r="D533">
        <v>4.4800000000000004</v>
      </c>
      <c r="E533">
        <v>2.5</v>
      </c>
      <c r="F533">
        <v>3393</v>
      </c>
      <c r="G533" t="str">
        <f>IF(COUNTIF(Table1[Customer ID],Table1[[#This Row],[Customer ID]])&gt;1,"Repeat Customer","One-Time Customer")</f>
        <v>Repeat Customer</v>
      </c>
      <c r="H533" t="s">
        <v>3018</v>
      </c>
      <c r="I533" t="s">
        <v>49</v>
      </c>
      <c r="J533" t="s">
        <v>114</v>
      </c>
      <c r="K533" t="s">
        <v>29</v>
      </c>
      <c r="L533" t="s">
        <v>69</v>
      </c>
      <c r="M533" t="s">
        <v>59</v>
      </c>
      <c r="N533" t="s">
        <v>1130</v>
      </c>
      <c r="O533">
        <v>0.37</v>
      </c>
      <c r="P533">
        <f>Table1[[#This Row],[Profit]]/Table1[[#This Row],[Sales]]</f>
        <v>-4.0458852867830422E-2</v>
      </c>
      <c r="Q533" t="s">
        <v>33</v>
      </c>
      <c r="R533" t="s">
        <v>34</v>
      </c>
      <c r="S533" t="s">
        <v>35</v>
      </c>
      <c r="T533" t="s">
        <v>3019</v>
      </c>
      <c r="U533">
        <v>99163</v>
      </c>
      <c r="V533">
        <v>42049</v>
      </c>
      <c r="W533" t="str">
        <f>TEXT(Table1[[#This Row],[Order Date]],"mmmm")</f>
        <v>February</v>
      </c>
      <c r="X533" t="str">
        <f>TEXT(Table1[[#This Row],[Order Date]],"yyyy")</f>
        <v>2015</v>
      </c>
      <c r="Y533">
        <v>42050</v>
      </c>
      <c r="Z533">
        <v>-3.2448000000000001</v>
      </c>
      <c r="AA533">
        <v>19</v>
      </c>
      <c r="AB533">
        <v>80.2</v>
      </c>
      <c r="AC533">
        <v>87909</v>
      </c>
      <c r="AD533" t="e">
        <f>IF(COUNTIF(#REF!,Orders!AC1947)&gt;0,"Returned","Not Returned")</f>
        <v>#REF!</v>
      </c>
      <c r="AE533" t="str">
        <f>TEXT(Table1[[#This Row],[Order Date]],"mmmm-yyy")</f>
        <v>February-2015</v>
      </c>
    </row>
    <row r="534" spans="1:31" ht="12.75" customHeight="1" x14ac:dyDescent="0.3">
      <c r="A534">
        <v>21776</v>
      </c>
      <c r="B534" t="s">
        <v>47</v>
      </c>
      <c r="C534">
        <v>0.06</v>
      </c>
      <c r="D534">
        <v>9.48</v>
      </c>
      <c r="E534">
        <v>7.29</v>
      </c>
      <c r="F534">
        <v>11</v>
      </c>
      <c r="G534" t="str">
        <f>IF(COUNTIF(Table1[Customer ID],Table1[[#This Row],[Customer ID]])&gt;1,"Repeat Customer","One-Time Customer")</f>
        <v>One-Time Customer</v>
      </c>
      <c r="H534" t="s">
        <v>48</v>
      </c>
      <c r="I534" t="s">
        <v>49</v>
      </c>
      <c r="J534" t="s">
        <v>40</v>
      </c>
      <c r="K534" t="s">
        <v>41</v>
      </c>
      <c r="L534" t="s">
        <v>50</v>
      </c>
      <c r="M534" t="s">
        <v>51</v>
      </c>
      <c r="N534" t="s">
        <v>52</v>
      </c>
      <c r="O534">
        <v>0.45</v>
      </c>
      <c r="P534">
        <f>Table1[[#This Row],[Profit]]/Table1[[#This Row],[Sales]]</f>
        <v>-0.25484063461993844</v>
      </c>
      <c r="Q534" t="s">
        <v>33</v>
      </c>
      <c r="R534" t="s">
        <v>53</v>
      </c>
      <c r="S534" t="s">
        <v>54</v>
      </c>
      <c r="T534" t="s">
        <v>55</v>
      </c>
      <c r="U534">
        <v>7203</v>
      </c>
      <c r="V534">
        <v>42050</v>
      </c>
      <c r="W534" t="str">
        <f>TEXT(Table1[[#This Row],[Order Date]],"mmmm")</f>
        <v>February</v>
      </c>
      <c r="X534" t="str">
        <f>TEXT(Table1[[#This Row],[Order Date]],"yyyy")</f>
        <v>2015</v>
      </c>
      <c r="Y534">
        <v>42052</v>
      </c>
      <c r="Z534">
        <v>-53.809600000000003</v>
      </c>
      <c r="AA534">
        <v>22</v>
      </c>
      <c r="AB534">
        <v>211.15</v>
      </c>
      <c r="AC534">
        <v>90192</v>
      </c>
      <c r="AD534" t="e">
        <f>IF(COUNTIF(#REF!,Orders!AC4)&gt;0,"Returned","Not Returned")</f>
        <v>#REF!</v>
      </c>
      <c r="AE534" t="str">
        <f>TEXT(Table1[[#This Row],[Order Date]],"mmmm-yyy")</f>
        <v>February-2015</v>
      </c>
    </row>
    <row r="535" spans="1:31" ht="12.75" customHeight="1" x14ac:dyDescent="0.3">
      <c r="A535">
        <v>22598</v>
      </c>
      <c r="B535" t="s">
        <v>106</v>
      </c>
      <c r="C535">
        <v>7.0000000000000007E-2</v>
      </c>
      <c r="D535">
        <v>9.7100000000000009</v>
      </c>
      <c r="E535">
        <v>9.4499999999999993</v>
      </c>
      <c r="F535">
        <v>393</v>
      </c>
      <c r="G535" t="str">
        <f>IF(COUNTIF(Table1[Customer ID],Table1[[#This Row],[Customer ID]])&gt;1,"Repeat Customer","One-Time Customer")</f>
        <v>One-Time Customer</v>
      </c>
      <c r="H535" t="s">
        <v>509</v>
      </c>
      <c r="I535" t="s">
        <v>49</v>
      </c>
      <c r="J535" t="s">
        <v>28</v>
      </c>
      <c r="K535" t="s">
        <v>29</v>
      </c>
      <c r="L535" t="s">
        <v>141</v>
      </c>
      <c r="M535" t="s">
        <v>59</v>
      </c>
      <c r="N535" t="s">
        <v>510</v>
      </c>
      <c r="O535">
        <v>0.6</v>
      </c>
      <c r="P535">
        <f>Table1[[#This Row],[Profit]]/Table1[[#This Row],[Sales]]</f>
        <v>-2.6008269720101778</v>
      </c>
      <c r="Q535" t="s">
        <v>33</v>
      </c>
      <c r="R535" t="s">
        <v>53</v>
      </c>
      <c r="S535" t="s">
        <v>71</v>
      </c>
      <c r="T535" t="s">
        <v>511</v>
      </c>
      <c r="U535">
        <v>13021</v>
      </c>
      <c r="V535">
        <v>42050</v>
      </c>
      <c r="W535" t="str">
        <f>TEXT(Table1[[#This Row],[Order Date]],"mmmm")</f>
        <v>February</v>
      </c>
      <c r="X535" t="str">
        <f>TEXT(Table1[[#This Row],[Order Date]],"yyyy")</f>
        <v>2015</v>
      </c>
      <c r="Y535">
        <v>42057</v>
      </c>
      <c r="Z535">
        <v>-81.77</v>
      </c>
      <c r="AA535">
        <v>3</v>
      </c>
      <c r="AB535">
        <v>31.44</v>
      </c>
      <c r="AC535">
        <v>86382</v>
      </c>
      <c r="AD535" t="e">
        <f>IF(COUNTIF(#REF!,Orders!AC217)&gt;0,"Returned","Not Returned")</f>
        <v>#REF!</v>
      </c>
      <c r="AE535" t="str">
        <f>TEXT(Table1[[#This Row],[Order Date]],"mmmm-yyy")</f>
        <v>February-2015</v>
      </c>
    </row>
    <row r="536" spans="1:31" ht="12.75" customHeight="1" x14ac:dyDescent="0.3">
      <c r="A536">
        <v>24480</v>
      </c>
      <c r="B536" t="s">
        <v>47</v>
      </c>
      <c r="C536">
        <v>0.03</v>
      </c>
      <c r="D536">
        <v>3.8</v>
      </c>
      <c r="E536">
        <v>1.49</v>
      </c>
      <c r="F536">
        <v>596</v>
      </c>
      <c r="G536" t="str">
        <f>IF(COUNTIF(Table1[Customer ID],Table1[[#This Row],[Customer ID]])&gt;1,"Repeat Customer","One-Time Customer")</f>
        <v>Repeat Customer</v>
      </c>
      <c r="H536" t="s">
        <v>707</v>
      </c>
      <c r="I536" t="s">
        <v>49</v>
      </c>
      <c r="J536" t="s">
        <v>114</v>
      </c>
      <c r="K536" t="s">
        <v>29</v>
      </c>
      <c r="L536" t="s">
        <v>109</v>
      </c>
      <c r="M536" t="s">
        <v>59</v>
      </c>
      <c r="N536" t="s">
        <v>125</v>
      </c>
      <c r="O536">
        <v>0.38</v>
      </c>
      <c r="P536">
        <f>Table1[[#This Row],[Profit]]/Table1[[#This Row],[Sales]]</f>
        <v>0.62935723114956732</v>
      </c>
      <c r="Q536" t="s">
        <v>33</v>
      </c>
      <c r="R536" t="s">
        <v>61</v>
      </c>
      <c r="S536" t="s">
        <v>703</v>
      </c>
      <c r="T536" t="s">
        <v>708</v>
      </c>
      <c r="U536">
        <v>46032</v>
      </c>
      <c r="V536">
        <v>42050</v>
      </c>
      <c r="W536" t="str">
        <f>TEXT(Table1[[#This Row],[Order Date]],"mmmm")</f>
        <v>February</v>
      </c>
      <c r="X536" t="str">
        <f>TEXT(Table1[[#This Row],[Order Date]],"yyyy")</f>
        <v>2015</v>
      </c>
      <c r="Y536">
        <v>42052</v>
      </c>
      <c r="Z536">
        <v>15.2745</v>
      </c>
      <c r="AA536">
        <v>6</v>
      </c>
      <c r="AB536">
        <v>24.27</v>
      </c>
      <c r="AC536">
        <v>86308</v>
      </c>
      <c r="AD536" t="e">
        <f>IF(COUNTIF(#REF!,Orders!AC322)&gt;0,"Returned","Not Returned")</f>
        <v>#REF!</v>
      </c>
      <c r="AE536" t="str">
        <f>TEXT(Table1[[#This Row],[Order Date]],"mmmm-yyy")</f>
        <v>February-2015</v>
      </c>
    </row>
    <row r="537" spans="1:31" ht="12.75" customHeight="1" x14ac:dyDescent="0.3">
      <c r="A537">
        <v>24481</v>
      </c>
      <c r="B537" t="s">
        <v>47</v>
      </c>
      <c r="C537">
        <v>7.0000000000000007E-2</v>
      </c>
      <c r="D537">
        <v>7.98</v>
      </c>
      <c r="E537">
        <v>1.25</v>
      </c>
      <c r="F537">
        <v>596</v>
      </c>
      <c r="G537" t="str">
        <f>IF(COUNTIF(Table1[Customer ID],Table1[[#This Row],[Customer ID]])&gt;1,"Repeat Customer","One-Time Customer")</f>
        <v>Repeat Customer</v>
      </c>
      <c r="H537" t="s">
        <v>707</v>
      </c>
      <c r="I537" t="s">
        <v>49</v>
      </c>
      <c r="J537" t="s">
        <v>114</v>
      </c>
      <c r="K537" t="s">
        <v>29</v>
      </c>
      <c r="L537" t="s">
        <v>93</v>
      </c>
      <c r="M537" t="s">
        <v>31</v>
      </c>
      <c r="N537" t="s">
        <v>709</v>
      </c>
      <c r="O537">
        <v>0.35</v>
      </c>
      <c r="P537">
        <f>Table1[[#This Row],[Profit]]/Table1[[#This Row],[Sales]]</f>
        <v>0.69</v>
      </c>
      <c r="Q537" t="s">
        <v>33</v>
      </c>
      <c r="R537" t="s">
        <v>61</v>
      </c>
      <c r="S537" t="s">
        <v>703</v>
      </c>
      <c r="T537" t="s">
        <v>708</v>
      </c>
      <c r="U537">
        <v>46032</v>
      </c>
      <c r="V537">
        <v>42050</v>
      </c>
      <c r="W537" t="str">
        <f>TEXT(Table1[[#This Row],[Order Date]],"mmmm")</f>
        <v>February</v>
      </c>
      <c r="X537" t="str">
        <f>TEXT(Table1[[#This Row],[Order Date]],"yyyy")</f>
        <v>2015</v>
      </c>
      <c r="Y537">
        <v>42052</v>
      </c>
      <c r="Z537">
        <v>26.585699999999999</v>
      </c>
      <c r="AA537">
        <v>5</v>
      </c>
      <c r="AB537">
        <v>38.53</v>
      </c>
      <c r="AC537">
        <v>86308</v>
      </c>
      <c r="AD537" t="e">
        <f>IF(COUNTIF(#REF!,Orders!AC323)&gt;0,"Returned","Not Returned")</f>
        <v>#REF!</v>
      </c>
      <c r="AE537" t="str">
        <f>TEXT(Table1[[#This Row],[Order Date]],"mmmm-yyy")</f>
        <v>February-2015</v>
      </c>
    </row>
    <row r="538" spans="1:31" ht="12.75" customHeight="1" x14ac:dyDescent="0.3">
      <c r="A538">
        <v>24482</v>
      </c>
      <c r="B538" t="s">
        <v>47</v>
      </c>
      <c r="C538">
        <v>7.0000000000000007E-2</v>
      </c>
      <c r="D538">
        <v>417.4</v>
      </c>
      <c r="E538">
        <v>75.23</v>
      </c>
      <c r="F538">
        <v>596</v>
      </c>
      <c r="G538" t="str">
        <f>IF(COUNTIF(Table1[Customer ID],Table1[[#This Row],[Customer ID]])&gt;1,"Repeat Customer","One-Time Customer")</f>
        <v>Repeat Customer</v>
      </c>
      <c r="H538" t="s">
        <v>707</v>
      </c>
      <c r="I538" t="s">
        <v>39</v>
      </c>
      <c r="J538" t="s">
        <v>114</v>
      </c>
      <c r="K538" t="s">
        <v>41</v>
      </c>
      <c r="L538" t="s">
        <v>152</v>
      </c>
      <c r="M538" t="s">
        <v>121</v>
      </c>
      <c r="N538" t="s">
        <v>710</v>
      </c>
      <c r="O538">
        <v>0.79</v>
      </c>
      <c r="P538">
        <f>Table1[[#This Row],[Profit]]/Table1[[#This Row],[Sales]]</f>
        <v>-0.11716245275641859</v>
      </c>
      <c r="Q538" t="s">
        <v>33</v>
      </c>
      <c r="R538" t="s">
        <v>61</v>
      </c>
      <c r="S538" t="s">
        <v>703</v>
      </c>
      <c r="T538" t="s">
        <v>708</v>
      </c>
      <c r="U538">
        <v>46032</v>
      </c>
      <c r="V538">
        <v>42050</v>
      </c>
      <c r="W538" t="str">
        <f>TEXT(Table1[[#This Row],[Order Date]],"mmmm")</f>
        <v>February</v>
      </c>
      <c r="X538" t="str">
        <f>TEXT(Table1[[#This Row],[Order Date]],"yyyy")</f>
        <v>2015</v>
      </c>
      <c r="Y538">
        <v>42051</v>
      </c>
      <c r="Z538">
        <v>-575.35199999999998</v>
      </c>
      <c r="AA538">
        <v>12</v>
      </c>
      <c r="AB538">
        <v>4910.72</v>
      </c>
      <c r="AC538">
        <v>86308</v>
      </c>
      <c r="AD538" t="e">
        <f>IF(COUNTIF(#REF!,Orders!AC324)&gt;0,"Returned","Not Returned")</f>
        <v>#REF!</v>
      </c>
      <c r="AE538" t="str">
        <f>TEXT(Table1[[#This Row],[Order Date]],"mmmm-yyy")</f>
        <v>February-2015</v>
      </c>
    </row>
    <row r="539" spans="1:31" ht="12.75" customHeight="1" x14ac:dyDescent="0.3">
      <c r="A539">
        <v>23433</v>
      </c>
      <c r="B539" t="s">
        <v>106</v>
      </c>
      <c r="C539">
        <v>0.04</v>
      </c>
      <c r="D539">
        <v>880.98</v>
      </c>
      <c r="E539">
        <v>44.55</v>
      </c>
      <c r="F539">
        <v>651</v>
      </c>
      <c r="G539" t="str">
        <f>IF(COUNTIF(Table1[Customer ID],Table1[[#This Row],[Customer ID]])&gt;1,"Repeat Customer","One-Time Customer")</f>
        <v>Repeat Customer</v>
      </c>
      <c r="H539" t="s">
        <v>767</v>
      </c>
      <c r="I539" t="s">
        <v>39</v>
      </c>
      <c r="J539" t="s">
        <v>114</v>
      </c>
      <c r="K539" t="s">
        <v>41</v>
      </c>
      <c r="L539" t="s">
        <v>191</v>
      </c>
      <c r="M539" t="s">
        <v>121</v>
      </c>
      <c r="N539" t="s">
        <v>769</v>
      </c>
      <c r="O539">
        <v>0.62</v>
      </c>
      <c r="P539">
        <f>Table1[[#This Row],[Profit]]/Table1[[#This Row],[Sales]]</f>
        <v>0.6134046440862162</v>
      </c>
      <c r="Q539" t="s">
        <v>33</v>
      </c>
      <c r="R539" t="s">
        <v>34</v>
      </c>
      <c r="S539" t="s">
        <v>533</v>
      </c>
      <c r="T539" t="s">
        <v>768</v>
      </c>
      <c r="U539">
        <v>89115</v>
      </c>
      <c r="V539">
        <v>42050</v>
      </c>
      <c r="W539" t="str">
        <f>TEXT(Table1[[#This Row],[Order Date]],"mmmm")</f>
        <v>February</v>
      </c>
      <c r="X539" t="str">
        <f>TEXT(Table1[[#This Row],[Order Date]],"yyyy")</f>
        <v>2015</v>
      </c>
      <c r="Y539">
        <v>42054</v>
      </c>
      <c r="Z539">
        <v>4233.2587999999996</v>
      </c>
      <c r="AA539">
        <v>8</v>
      </c>
      <c r="AB539">
        <v>6901.25</v>
      </c>
      <c r="AC539">
        <v>91576</v>
      </c>
      <c r="AD539" t="e">
        <f>IF(COUNTIF(#REF!,Orders!AC356)&gt;0,"Returned","Not Returned")</f>
        <v>#REF!</v>
      </c>
      <c r="AE539" t="str">
        <f>TEXT(Table1[[#This Row],[Order Date]],"mmmm-yyy")</f>
        <v>February-2015</v>
      </c>
    </row>
    <row r="540" spans="1:31" ht="12.75" customHeight="1" x14ac:dyDescent="0.3">
      <c r="A540">
        <v>23434</v>
      </c>
      <c r="B540" t="s">
        <v>106</v>
      </c>
      <c r="C540">
        <v>7.0000000000000007E-2</v>
      </c>
      <c r="D540">
        <v>13.4</v>
      </c>
      <c r="E540">
        <v>4.95</v>
      </c>
      <c r="F540">
        <v>651</v>
      </c>
      <c r="G540" t="str">
        <f>IF(COUNTIF(Table1[Customer ID],Table1[[#This Row],[Customer ID]])&gt;1,"Repeat Customer","One-Time Customer")</f>
        <v>Repeat Customer</v>
      </c>
      <c r="H540" t="s">
        <v>767</v>
      </c>
      <c r="I540" t="s">
        <v>49</v>
      </c>
      <c r="J540" t="s">
        <v>114</v>
      </c>
      <c r="K540" t="s">
        <v>41</v>
      </c>
      <c r="L540" t="s">
        <v>50</v>
      </c>
      <c r="M540" t="s">
        <v>51</v>
      </c>
      <c r="N540" t="s">
        <v>770</v>
      </c>
      <c r="O540">
        <v>0.37</v>
      </c>
      <c r="P540">
        <f>Table1[[#This Row],[Profit]]/Table1[[#This Row],[Sales]]</f>
        <v>0.69</v>
      </c>
      <c r="Q540" t="s">
        <v>33</v>
      </c>
      <c r="R540" t="s">
        <v>34</v>
      </c>
      <c r="S540" t="s">
        <v>533</v>
      </c>
      <c r="T540" t="s">
        <v>768</v>
      </c>
      <c r="U540">
        <v>89115</v>
      </c>
      <c r="V540">
        <v>42050</v>
      </c>
      <c r="W540" t="str">
        <f>TEXT(Table1[[#This Row],[Order Date]],"mmmm")</f>
        <v>February</v>
      </c>
      <c r="X540" t="str">
        <f>TEXT(Table1[[#This Row],[Order Date]],"yyyy")</f>
        <v>2015</v>
      </c>
      <c r="Y540">
        <v>42055</v>
      </c>
      <c r="Z540">
        <v>102.76859999999999</v>
      </c>
      <c r="AA540">
        <v>11</v>
      </c>
      <c r="AB540">
        <v>148.94</v>
      </c>
      <c r="AC540">
        <v>91576</v>
      </c>
      <c r="AD540" t="e">
        <f>IF(COUNTIF(#REF!,Orders!AC357)&gt;0,"Returned","Not Returned")</f>
        <v>#REF!</v>
      </c>
      <c r="AE540" t="str">
        <f>TEXT(Table1[[#This Row],[Order Date]],"mmmm-yyy")</f>
        <v>February-2015</v>
      </c>
    </row>
    <row r="541" spans="1:31" ht="12.75" customHeight="1" x14ac:dyDescent="0.3">
      <c r="A541">
        <v>23435</v>
      </c>
      <c r="B541" t="s">
        <v>106</v>
      </c>
      <c r="C541">
        <v>0.01</v>
      </c>
      <c r="D541">
        <v>15.99</v>
      </c>
      <c r="E541">
        <v>11.28</v>
      </c>
      <c r="F541">
        <v>651</v>
      </c>
      <c r="G541" t="str">
        <f>IF(COUNTIF(Table1[Customer ID],Table1[[#This Row],[Customer ID]])&gt;1,"Repeat Customer","One-Time Customer")</f>
        <v>Repeat Customer</v>
      </c>
      <c r="H541" t="s">
        <v>767</v>
      </c>
      <c r="I541" t="s">
        <v>49</v>
      </c>
      <c r="J541" t="s">
        <v>114</v>
      </c>
      <c r="K541" t="s">
        <v>77</v>
      </c>
      <c r="L541" t="s">
        <v>85</v>
      </c>
      <c r="M541" t="s">
        <v>86</v>
      </c>
      <c r="N541" t="s">
        <v>550</v>
      </c>
      <c r="O541">
        <v>0.38</v>
      </c>
      <c r="P541">
        <f>Table1[[#This Row],[Profit]]/Table1[[#This Row],[Sales]]</f>
        <v>-0.18273641618497108</v>
      </c>
      <c r="Q541" t="s">
        <v>33</v>
      </c>
      <c r="R541" t="s">
        <v>34</v>
      </c>
      <c r="S541" t="s">
        <v>533</v>
      </c>
      <c r="T541" t="s">
        <v>768</v>
      </c>
      <c r="U541">
        <v>89115</v>
      </c>
      <c r="V541">
        <v>42050</v>
      </c>
      <c r="W541" t="str">
        <f>TEXT(Table1[[#This Row],[Order Date]],"mmmm")</f>
        <v>February</v>
      </c>
      <c r="X541" t="str">
        <f>TEXT(Table1[[#This Row],[Order Date]],"yyyy")</f>
        <v>2015</v>
      </c>
      <c r="Y541">
        <v>42057</v>
      </c>
      <c r="Z541">
        <v>-36.671543999999997</v>
      </c>
      <c r="AA541">
        <v>12</v>
      </c>
      <c r="AB541">
        <v>200.68</v>
      </c>
      <c r="AC541">
        <v>91576</v>
      </c>
      <c r="AD541" t="e">
        <f>IF(COUNTIF(#REF!,Orders!AC358)&gt;0,"Returned","Not Returned")</f>
        <v>#REF!</v>
      </c>
      <c r="AE541" t="str">
        <f>TEXT(Table1[[#This Row],[Order Date]],"mmmm-yyy")</f>
        <v>February-2015</v>
      </c>
    </row>
    <row r="542" spans="1:31" ht="12.75" customHeight="1" x14ac:dyDescent="0.3">
      <c r="A542">
        <v>20187</v>
      </c>
      <c r="B542" t="s">
        <v>47</v>
      </c>
      <c r="C542">
        <v>0.02</v>
      </c>
      <c r="D542">
        <v>4.9800000000000004</v>
      </c>
      <c r="E542">
        <v>0.49</v>
      </c>
      <c r="F542">
        <v>2260</v>
      </c>
      <c r="G542" t="str">
        <f>IF(COUNTIF(Table1[Customer ID],Table1[[#This Row],[Customer ID]])&gt;1,"Repeat Customer","One-Time Customer")</f>
        <v>Repeat Customer</v>
      </c>
      <c r="H542" t="s">
        <v>2139</v>
      </c>
      <c r="I542" t="s">
        <v>49</v>
      </c>
      <c r="J542" t="s">
        <v>28</v>
      </c>
      <c r="K542" t="s">
        <v>29</v>
      </c>
      <c r="L542" t="s">
        <v>134</v>
      </c>
      <c r="M542" t="s">
        <v>59</v>
      </c>
      <c r="N542" t="s">
        <v>1422</v>
      </c>
      <c r="O542">
        <v>0.39</v>
      </c>
      <c r="P542">
        <f>Table1[[#This Row],[Profit]]/Table1[[#This Row],[Sales]]</f>
        <v>-0.60686488348065659</v>
      </c>
      <c r="Q542" t="s">
        <v>33</v>
      </c>
      <c r="R542" t="s">
        <v>136</v>
      </c>
      <c r="S542" t="s">
        <v>387</v>
      </c>
      <c r="T542" t="s">
        <v>2140</v>
      </c>
      <c r="U542">
        <v>30161</v>
      </c>
      <c r="V542">
        <v>42050</v>
      </c>
      <c r="W542" t="str">
        <f>TEXT(Table1[[#This Row],[Order Date]],"mmmm")</f>
        <v>February</v>
      </c>
      <c r="X542" t="str">
        <f>TEXT(Table1[[#This Row],[Order Date]],"yyyy")</f>
        <v>2015</v>
      </c>
      <c r="Y542">
        <v>42051</v>
      </c>
      <c r="Z542">
        <v>-52.863999999999997</v>
      </c>
      <c r="AA542">
        <v>17</v>
      </c>
      <c r="AB542">
        <v>87.11</v>
      </c>
      <c r="AC542">
        <v>89601</v>
      </c>
      <c r="AD542" t="e">
        <f>IF(COUNTIF(#REF!,Orders!AC1247)&gt;0,"Returned","Not Returned")</f>
        <v>#REF!</v>
      </c>
      <c r="AE542" t="str">
        <f>TEXT(Table1[[#This Row],[Order Date]],"mmmm-yyy")</f>
        <v>February-2015</v>
      </c>
    </row>
    <row r="543" spans="1:31" ht="12.75" customHeight="1" x14ac:dyDescent="0.3">
      <c r="A543">
        <v>20188</v>
      </c>
      <c r="B543" t="s">
        <v>47</v>
      </c>
      <c r="C543">
        <v>0.01</v>
      </c>
      <c r="D543">
        <v>20.99</v>
      </c>
      <c r="E543">
        <v>0.99</v>
      </c>
      <c r="F543">
        <v>2260</v>
      </c>
      <c r="G543" t="str">
        <f>IF(COUNTIF(Table1[Customer ID],Table1[[#This Row],[Customer ID]])&gt;1,"Repeat Customer","One-Time Customer")</f>
        <v>Repeat Customer</v>
      </c>
      <c r="H543" t="s">
        <v>2139</v>
      </c>
      <c r="I543" t="s">
        <v>49</v>
      </c>
      <c r="J543" t="s">
        <v>28</v>
      </c>
      <c r="K543" t="s">
        <v>77</v>
      </c>
      <c r="L543" t="s">
        <v>78</v>
      </c>
      <c r="M543" t="s">
        <v>51</v>
      </c>
      <c r="N543" t="s">
        <v>2141</v>
      </c>
      <c r="O543">
        <v>0.83</v>
      </c>
      <c r="P543">
        <f>Table1[[#This Row],[Profit]]/Table1[[#This Row],[Sales]]</f>
        <v>0.26620908130939808</v>
      </c>
      <c r="Q543" t="s">
        <v>33</v>
      </c>
      <c r="R543" t="s">
        <v>136</v>
      </c>
      <c r="S543" t="s">
        <v>387</v>
      </c>
      <c r="T543" t="s">
        <v>2140</v>
      </c>
      <c r="U543">
        <v>30161</v>
      </c>
      <c r="V543">
        <v>42050</v>
      </c>
      <c r="W543" t="str">
        <f>TEXT(Table1[[#This Row],[Order Date]],"mmmm")</f>
        <v>February</v>
      </c>
      <c r="X543" t="str">
        <f>TEXT(Table1[[#This Row],[Order Date]],"yyyy")</f>
        <v>2015</v>
      </c>
      <c r="Y543">
        <v>42051</v>
      </c>
      <c r="Z543">
        <v>45.378</v>
      </c>
      <c r="AA543">
        <v>9</v>
      </c>
      <c r="AB543">
        <v>170.46</v>
      </c>
      <c r="AC543">
        <v>89601</v>
      </c>
      <c r="AD543" t="e">
        <f>IF(COUNTIF(#REF!,Orders!AC1248)&gt;0,"Returned","Not Returned")</f>
        <v>#REF!</v>
      </c>
      <c r="AE543" t="str">
        <f>TEXT(Table1[[#This Row],[Order Date]],"mmmm-yyy")</f>
        <v>February-2015</v>
      </c>
    </row>
    <row r="544" spans="1:31" ht="12.75" customHeight="1" x14ac:dyDescent="0.3">
      <c r="A544">
        <v>22649</v>
      </c>
      <c r="B544" t="s">
        <v>37</v>
      </c>
      <c r="C544">
        <v>0.1</v>
      </c>
      <c r="D544">
        <v>78.69</v>
      </c>
      <c r="E544">
        <v>19.989999999999998</v>
      </c>
      <c r="F544">
        <v>2355</v>
      </c>
      <c r="G544" t="str">
        <f>IF(COUNTIF(Table1[Customer ID],Table1[[#This Row],[Customer ID]])&gt;1,"Repeat Customer","One-Time Customer")</f>
        <v>Repeat Customer</v>
      </c>
      <c r="H544" t="s">
        <v>2224</v>
      </c>
      <c r="I544" t="s">
        <v>49</v>
      </c>
      <c r="J544" t="s">
        <v>114</v>
      </c>
      <c r="K544" t="s">
        <v>41</v>
      </c>
      <c r="L544" t="s">
        <v>50</v>
      </c>
      <c r="M544" t="s">
        <v>59</v>
      </c>
      <c r="N544" t="s">
        <v>60</v>
      </c>
      <c r="O544">
        <v>0.43</v>
      </c>
      <c r="P544">
        <f>Table1[[#This Row],[Profit]]/Table1[[#This Row],[Sales]]</f>
        <v>0.69</v>
      </c>
      <c r="Q544" t="s">
        <v>33</v>
      </c>
      <c r="R544" t="s">
        <v>34</v>
      </c>
      <c r="S544" t="s">
        <v>45</v>
      </c>
      <c r="T544" t="s">
        <v>2198</v>
      </c>
      <c r="U544">
        <v>92236</v>
      </c>
      <c r="V544">
        <v>42050</v>
      </c>
      <c r="W544" t="str">
        <f>TEXT(Table1[[#This Row],[Order Date]],"mmmm")</f>
        <v>February</v>
      </c>
      <c r="X544" t="str">
        <f>TEXT(Table1[[#This Row],[Order Date]],"yyyy")</f>
        <v>2015</v>
      </c>
      <c r="Y544">
        <v>42051</v>
      </c>
      <c r="Z544">
        <v>465.43949999999995</v>
      </c>
      <c r="AA544">
        <v>9</v>
      </c>
      <c r="AB544">
        <v>674.55</v>
      </c>
      <c r="AC544">
        <v>91304</v>
      </c>
      <c r="AD544" t="e">
        <f>IF(COUNTIF(#REF!,Orders!AC1311)&gt;0,"Returned","Not Returned")</f>
        <v>#REF!</v>
      </c>
      <c r="AE544" t="str">
        <f>TEXT(Table1[[#This Row],[Order Date]],"mmmm-yyy")</f>
        <v>February-2015</v>
      </c>
    </row>
    <row r="545" spans="1:31" ht="12.75" customHeight="1" x14ac:dyDescent="0.3">
      <c r="A545">
        <v>22848</v>
      </c>
      <c r="B545" t="s">
        <v>106</v>
      </c>
      <c r="C545">
        <v>0.09</v>
      </c>
      <c r="D545">
        <v>8.74</v>
      </c>
      <c r="E545">
        <v>1.39</v>
      </c>
      <c r="F545">
        <v>2684</v>
      </c>
      <c r="G545" t="str">
        <f>IF(COUNTIF(Table1[Customer ID],Table1[[#This Row],[Customer ID]])&gt;1,"Repeat Customer","One-Time Customer")</f>
        <v>Repeat Customer</v>
      </c>
      <c r="H545" t="s">
        <v>2483</v>
      </c>
      <c r="I545" t="s">
        <v>27</v>
      </c>
      <c r="J545" t="s">
        <v>58</v>
      </c>
      <c r="K545" t="s">
        <v>29</v>
      </c>
      <c r="L545" t="s">
        <v>69</v>
      </c>
      <c r="M545" t="s">
        <v>59</v>
      </c>
      <c r="N545" t="s">
        <v>1482</v>
      </c>
      <c r="O545">
        <v>0.38</v>
      </c>
      <c r="P545">
        <f>Table1[[#This Row],[Profit]]/Table1[[#This Row],[Sales]]</f>
        <v>2.0047538200339559</v>
      </c>
      <c r="Q545" t="s">
        <v>33</v>
      </c>
      <c r="R545" t="s">
        <v>136</v>
      </c>
      <c r="S545" t="s">
        <v>362</v>
      </c>
      <c r="T545" t="s">
        <v>2484</v>
      </c>
      <c r="U545">
        <v>33952</v>
      </c>
      <c r="V545">
        <v>42050</v>
      </c>
      <c r="W545" t="str">
        <f>TEXT(Table1[[#This Row],[Order Date]],"mmmm")</f>
        <v>February</v>
      </c>
      <c r="X545" t="str">
        <f>TEXT(Table1[[#This Row],[Order Date]],"yyyy")</f>
        <v>2015</v>
      </c>
      <c r="Y545">
        <v>42055</v>
      </c>
      <c r="Z545">
        <v>23.616</v>
      </c>
      <c r="AA545">
        <v>1</v>
      </c>
      <c r="AB545">
        <v>11.78</v>
      </c>
      <c r="AC545">
        <v>89146</v>
      </c>
      <c r="AD545" t="e">
        <f>IF(COUNTIF(#REF!,Orders!AC1520)&gt;0,"Returned","Not Returned")</f>
        <v>#REF!</v>
      </c>
      <c r="AE545" t="str">
        <f>TEXT(Table1[[#This Row],[Order Date]],"mmmm-yyy")</f>
        <v>February-2015</v>
      </c>
    </row>
    <row r="546" spans="1:31" ht="12.75" customHeight="1" x14ac:dyDescent="0.3">
      <c r="A546">
        <v>22849</v>
      </c>
      <c r="B546" t="s">
        <v>106</v>
      </c>
      <c r="C546">
        <v>0.09</v>
      </c>
      <c r="D546">
        <v>18.97</v>
      </c>
      <c r="E546">
        <v>9.0299999999999994</v>
      </c>
      <c r="F546">
        <v>2684</v>
      </c>
      <c r="G546" t="str">
        <f>IF(COUNTIF(Table1[Customer ID],Table1[[#This Row],[Customer ID]])&gt;1,"Repeat Customer","One-Time Customer")</f>
        <v>Repeat Customer</v>
      </c>
      <c r="H546" t="s">
        <v>2483</v>
      </c>
      <c r="I546" t="s">
        <v>49</v>
      </c>
      <c r="J546" t="s">
        <v>58</v>
      </c>
      <c r="K546" t="s">
        <v>29</v>
      </c>
      <c r="L546" t="s">
        <v>93</v>
      </c>
      <c r="M546" t="s">
        <v>59</v>
      </c>
      <c r="N546" t="s">
        <v>775</v>
      </c>
      <c r="O546">
        <v>0.37</v>
      </c>
      <c r="P546">
        <f>Table1[[#This Row],[Profit]]/Table1[[#This Row],[Sales]]</f>
        <v>-83.397519083969456</v>
      </c>
      <c r="Q546" t="s">
        <v>33</v>
      </c>
      <c r="R546" t="s">
        <v>136</v>
      </c>
      <c r="S546" t="s">
        <v>362</v>
      </c>
      <c r="T546" t="s">
        <v>2484</v>
      </c>
      <c r="U546">
        <v>33952</v>
      </c>
      <c r="V546">
        <v>42050</v>
      </c>
      <c r="W546" t="str">
        <f>TEXT(Table1[[#This Row],[Order Date]],"mmmm")</f>
        <v>February</v>
      </c>
      <c r="X546" t="str">
        <f>TEXT(Table1[[#This Row],[Order Date]],"yyyy")</f>
        <v>2015</v>
      </c>
      <c r="Y546">
        <v>42055</v>
      </c>
      <c r="Z546">
        <v>-1748.0119999999999</v>
      </c>
      <c r="AA546">
        <v>1</v>
      </c>
      <c r="AB546">
        <v>20.96</v>
      </c>
      <c r="AC546">
        <v>89146</v>
      </c>
      <c r="AD546" t="e">
        <f>IF(COUNTIF(#REF!,Orders!AC1521)&gt;0,"Returned","Not Returned")</f>
        <v>#REF!</v>
      </c>
      <c r="AE546" t="str">
        <f>TEXT(Table1[[#This Row],[Order Date]],"mmmm-yyy")</f>
        <v>February-2015</v>
      </c>
    </row>
    <row r="547" spans="1:31" ht="12.75" customHeight="1" x14ac:dyDescent="0.3">
      <c r="A547">
        <v>25051</v>
      </c>
      <c r="B547" t="s">
        <v>56</v>
      </c>
      <c r="C547">
        <v>7.0000000000000007E-2</v>
      </c>
      <c r="D547">
        <v>42.98</v>
      </c>
      <c r="E547">
        <v>4.62</v>
      </c>
      <c r="F547">
        <v>2951</v>
      </c>
      <c r="G547" t="str">
        <f>IF(COUNTIF(Table1[Customer ID],Table1[[#This Row],[Customer ID]])&gt;1,"Repeat Customer","One-Time Customer")</f>
        <v>Repeat Customer</v>
      </c>
      <c r="H547" t="s">
        <v>2680</v>
      </c>
      <c r="I547" t="s">
        <v>27</v>
      </c>
      <c r="J547" t="s">
        <v>28</v>
      </c>
      <c r="K547" t="s">
        <v>29</v>
      </c>
      <c r="L547" t="s">
        <v>257</v>
      </c>
      <c r="M547" t="s">
        <v>59</v>
      </c>
      <c r="N547" t="s">
        <v>1888</v>
      </c>
      <c r="O547">
        <v>0.56000000000000005</v>
      </c>
      <c r="P547">
        <f>Table1[[#This Row],[Profit]]/Table1[[#This Row],[Sales]]</f>
        <v>0.69</v>
      </c>
      <c r="Q547" t="s">
        <v>33</v>
      </c>
      <c r="R547" t="s">
        <v>61</v>
      </c>
      <c r="S547" t="s">
        <v>183</v>
      </c>
      <c r="T547" t="s">
        <v>2612</v>
      </c>
      <c r="U547">
        <v>67601</v>
      </c>
      <c r="V547">
        <v>42050</v>
      </c>
      <c r="W547" t="str">
        <f>TEXT(Table1[[#This Row],[Order Date]],"mmmm")</f>
        <v>February</v>
      </c>
      <c r="X547" t="str">
        <f>TEXT(Table1[[#This Row],[Order Date]],"yyyy")</f>
        <v>2015</v>
      </c>
      <c r="Y547">
        <v>42052</v>
      </c>
      <c r="Z547">
        <v>565.38599999999997</v>
      </c>
      <c r="AA547">
        <v>19</v>
      </c>
      <c r="AB547">
        <v>819.4</v>
      </c>
      <c r="AC547">
        <v>91397</v>
      </c>
      <c r="AD547" t="e">
        <f>IF(COUNTIF(#REF!,Orders!AC1671)&gt;0,"Returned","Not Returned")</f>
        <v>#REF!</v>
      </c>
      <c r="AE547" t="str">
        <f>TEXT(Table1[[#This Row],[Order Date]],"mmmm-yyy")</f>
        <v>February-2015</v>
      </c>
    </row>
    <row r="548" spans="1:31" ht="12.75" customHeight="1" x14ac:dyDescent="0.3">
      <c r="A548">
        <v>25052</v>
      </c>
      <c r="B548" t="s">
        <v>56</v>
      </c>
      <c r="C548">
        <v>0.03</v>
      </c>
      <c r="D548">
        <v>89.99</v>
      </c>
      <c r="E548">
        <v>42</v>
      </c>
      <c r="F548">
        <v>2951</v>
      </c>
      <c r="G548" t="str">
        <f>IF(COUNTIF(Table1[Customer ID],Table1[[#This Row],[Customer ID]])&gt;1,"Repeat Customer","One-Time Customer")</f>
        <v>Repeat Customer</v>
      </c>
      <c r="H548" t="s">
        <v>2680</v>
      </c>
      <c r="I548" t="s">
        <v>39</v>
      </c>
      <c r="J548" t="s">
        <v>28</v>
      </c>
      <c r="K548" t="s">
        <v>41</v>
      </c>
      <c r="L548" t="s">
        <v>42</v>
      </c>
      <c r="M548" t="s">
        <v>43</v>
      </c>
      <c r="N548" t="s">
        <v>2466</v>
      </c>
      <c r="O548">
        <v>0.66</v>
      </c>
      <c r="P548">
        <f>Table1[[#This Row],[Profit]]/Table1[[#This Row],[Sales]]</f>
        <v>-0.12761585854399779</v>
      </c>
      <c r="Q548" t="s">
        <v>33</v>
      </c>
      <c r="R548" t="s">
        <v>61</v>
      </c>
      <c r="S548" t="s">
        <v>183</v>
      </c>
      <c r="T548" t="s">
        <v>2612</v>
      </c>
      <c r="U548">
        <v>67601</v>
      </c>
      <c r="V548">
        <v>42050</v>
      </c>
      <c r="W548" t="str">
        <f>TEXT(Table1[[#This Row],[Order Date]],"mmmm")</f>
        <v>February</v>
      </c>
      <c r="X548" t="str">
        <f>TEXT(Table1[[#This Row],[Order Date]],"yyyy")</f>
        <v>2015</v>
      </c>
      <c r="Y548">
        <v>42053</v>
      </c>
      <c r="Z548">
        <v>-230.9528</v>
      </c>
      <c r="AA548">
        <v>19</v>
      </c>
      <c r="AB548">
        <v>1809.75</v>
      </c>
      <c r="AC548">
        <v>91397</v>
      </c>
      <c r="AD548" t="e">
        <f>IF(COUNTIF(#REF!,Orders!AC1672)&gt;0,"Returned","Not Returned")</f>
        <v>#REF!</v>
      </c>
      <c r="AE548" t="str">
        <f>TEXT(Table1[[#This Row],[Order Date]],"mmmm-yyy")</f>
        <v>February-2015</v>
      </c>
    </row>
    <row r="549" spans="1:31" ht="12.75" customHeight="1" x14ac:dyDescent="0.3">
      <c r="A549">
        <v>22804</v>
      </c>
      <c r="B549" t="s">
        <v>25</v>
      </c>
      <c r="C549">
        <v>0.1</v>
      </c>
      <c r="D549">
        <v>7.31</v>
      </c>
      <c r="E549">
        <v>0.49</v>
      </c>
      <c r="F549">
        <v>3211</v>
      </c>
      <c r="G549" t="str">
        <f>IF(COUNTIF(Table1[Customer ID],Table1[[#This Row],[Customer ID]])&gt;1,"Repeat Customer","One-Time Customer")</f>
        <v>Repeat Customer</v>
      </c>
      <c r="H549" t="s">
        <v>2881</v>
      </c>
      <c r="I549" t="s">
        <v>49</v>
      </c>
      <c r="J549" t="s">
        <v>28</v>
      </c>
      <c r="K549" t="s">
        <v>29</v>
      </c>
      <c r="L549" t="s">
        <v>134</v>
      </c>
      <c r="M549" t="s">
        <v>59</v>
      </c>
      <c r="N549" t="s">
        <v>1071</v>
      </c>
      <c r="O549">
        <v>0.38</v>
      </c>
      <c r="P549">
        <f>Table1[[#This Row],[Profit]]/Table1[[#This Row],[Sales]]</f>
        <v>0.69</v>
      </c>
      <c r="Q549" t="s">
        <v>33</v>
      </c>
      <c r="R549" t="s">
        <v>61</v>
      </c>
      <c r="S549" t="s">
        <v>178</v>
      </c>
      <c r="T549" t="s">
        <v>2882</v>
      </c>
      <c r="U549">
        <v>60101</v>
      </c>
      <c r="V549">
        <v>42050</v>
      </c>
      <c r="W549" t="str">
        <f>TEXT(Table1[[#This Row],[Order Date]],"mmmm")</f>
        <v>February</v>
      </c>
      <c r="X549" t="str">
        <f>TEXT(Table1[[#This Row],[Order Date]],"yyyy")</f>
        <v>2015</v>
      </c>
      <c r="Y549">
        <v>42051</v>
      </c>
      <c r="Z549">
        <v>55.020599999999995</v>
      </c>
      <c r="AA549">
        <v>12</v>
      </c>
      <c r="AB549">
        <v>79.739999999999995</v>
      </c>
      <c r="AC549">
        <v>91522</v>
      </c>
      <c r="AD549" t="e">
        <f>IF(COUNTIF(#REF!,Orders!AC1838)&gt;0,"Returned","Not Returned")</f>
        <v>#REF!</v>
      </c>
      <c r="AE549" t="str">
        <f>TEXT(Table1[[#This Row],[Order Date]],"mmmm-yyy")</f>
        <v>February-2015</v>
      </c>
    </row>
    <row r="550" spans="1:31" ht="12.75" customHeight="1" x14ac:dyDescent="0.3">
      <c r="A550">
        <v>22805</v>
      </c>
      <c r="B550" t="s">
        <v>25</v>
      </c>
      <c r="C550">
        <v>0.1</v>
      </c>
      <c r="D550">
        <v>20.99</v>
      </c>
      <c r="E550">
        <v>2.5</v>
      </c>
      <c r="F550">
        <v>3211</v>
      </c>
      <c r="G550" t="str">
        <f>IF(COUNTIF(Table1[Customer ID],Table1[[#This Row],[Customer ID]])&gt;1,"Repeat Customer","One-Time Customer")</f>
        <v>Repeat Customer</v>
      </c>
      <c r="H550" t="s">
        <v>2881</v>
      </c>
      <c r="I550" t="s">
        <v>49</v>
      </c>
      <c r="J550" t="s">
        <v>28</v>
      </c>
      <c r="K550" t="s">
        <v>77</v>
      </c>
      <c r="L550" t="s">
        <v>78</v>
      </c>
      <c r="M550" t="s">
        <v>31</v>
      </c>
      <c r="N550" t="s">
        <v>1170</v>
      </c>
      <c r="O550">
        <v>0.81</v>
      </c>
      <c r="P550">
        <f>Table1[[#This Row],[Profit]]/Table1[[#This Row],[Sales]]</f>
        <v>-0.11123720219136196</v>
      </c>
      <c r="Q550" t="s">
        <v>33</v>
      </c>
      <c r="R550" t="s">
        <v>61</v>
      </c>
      <c r="S550" t="s">
        <v>178</v>
      </c>
      <c r="T550" t="s">
        <v>2882</v>
      </c>
      <c r="U550">
        <v>60101</v>
      </c>
      <c r="V550">
        <v>42050</v>
      </c>
      <c r="W550" t="str">
        <f>TEXT(Table1[[#This Row],[Order Date]],"mmmm")</f>
        <v>February</v>
      </c>
      <c r="X550" t="str">
        <f>TEXT(Table1[[#This Row],[Order Date]],"yyyy")</f>
        <v>2015</v>
      </c>
      <c r="Y550">
        <v>42051</v>
      </c>
      <c r="Z550">
        <v>-43.65504</v>
      </c>
      <c r="AA550">
        <v>23</v>
      </c>
      <c r="AB550">
        <v>392.45</v>
      </c>
      <c r="AC550">
        <v>91522</v>
      </c>
      <c r="AD550" t="e">
        <f>IF(COUNTIF(#REF!,Orders!AC1839)&gt;0,"Returned","Not Returned")</f>
        <v>#REF!</v>
      </c>
      <c r="AE550" t="str">
        <f>TEXT(Table1[[#This Row],[Order Date]],"mmmm-yyy")</f>
        <v>February-2015</v>
      </c>
    </row>
    <row r="551" spans="1:31" ht="12.75" customHeight="1" x14ac:dyDescent="0.3">
      <c r="A551">
        <v>4501</v>
      </c>
      <c r="B551" t="s">
        <v>106</v>
      </c>
      <c r="C551">
        <v>0.04</v>
      </c>
      <c r="D551">
        <v>8.6</v>
      </c>
      <c r="E551">
        <v>6.19</v>
      </c>
      <c r="F551">
        <v>1129</v>
      </c>
      <c r="G551" t="str">
        <f>IF(COUNTIF(Table1[Customer ID],Table1[[#This Row],[Customer ID]])&gt;1,"Repeat Customer","One-Time Customer")</f>
        <v>Repeat Customer</v>
      </c>
      <c r="H551" t="s">
        <v>1236</v>
      </c>
      <c r="I551" t="s">
        <v>49</v>
      </c>
      <c r="J551" t="s">
        <v>40</v>
      </c>
      <c r="K551" t="s">
        <v>29</v>
      </c>
      <c r="L551" t="s">
        <v>109</v>
      </c>
      <c r="M551" t="s">
        <v>59</v>
      </c>
      <c r="N551" t="s">
        <v>924</v>
      </c>
      <c r="O551">
        <v>0.38</v>
      </c>
      <c r="P551">
        <f>Table1[[#This Row],[Profit]]/Table1[[#This Row],[Sales]]</f>
        <v>-0.20475357761663351</v>
      </c>
      <c r="Q551" t="s">
        <v>33</v>
      </c>
      <c r="R551" t="s">
        <v>53</v>
      </c>
      <c r="S551" t="s">
        <v>193</v>
      </c>
      <c r="T551" t="s">
        <v>194</v>
      </c>
      <c r="U551">
        <v>2118</v>
      </c>
      <c r="V551">
        <v>42051</v>
      </c>
      <c r="W551" t="str">
        <f>TEXT(Table1[[#This Row],[Order Date]],"mmmm")</f>
        <v>February</v>
      </c>
      <c r="X551" t="str">
        <f>TEXT(Table1[[#This Row],[Order Date]],"yyyy")</f>
        <v>2015</v>
      </c>
      <c r="Y551">
        <v>42058</v>
      </c>
      <c r="Z551">
        <v>-63.813500000000005</v>
      </c>
      <c r="AA551">
        <v>37</v>
      </c>
      <c r="AB551">
        <v>311.66000000000003</v>
      </c>
      <c r="AC551">
        <v>32037</v>
      </c>
      <c r="AD551" t="e">
        <f>IF(COUNTIF(#REF!,Orders!AC636)&gt;0,"Returned","Not Returned")</f>
        <v>#REF!</v>
      </c>
      <c r="AE551" t="str">
        <f>TEXT(Table1[[#This Row],[Order Date]],"mmmm-yyy")</f>
        <v>February-2015</v>
      </c>
    </row>
    <row r="552" spans="1:31" ht="12.75" customHeight="1" x14ac:dyDescent="0.3">
      <c r="A552">
        <v>4502</v>
      </c>
      <c r="B552" t="s">
        <v>106</v>
      </c>
      <c r="C552">
        <v>7.0000000000000007E-2</v>
      </c>
      <c r="D552">
        <v>699.99</v>
      </c>
      <c r="E552">
        <v>24.49</v>
      </c>
      <c r="F552">
        <v>1129</v>
      </c>
      <c r="G552" t="str">
        <f>IF(COUNTIF(Table1[Customer ID],Table1[[#This Row],[Customer ID]])&gt;1,"Repeat Customer","One-Time Customer")</f>
        <v>Repeat Customer</v>
      </c>
      <c r="H552" t="s">
        <v>1236</v>
      </c>
      <c r="I552" t="s">
        <v>49</v>
      </c>
      <c r="J552" t="s">
        <v>40</v>
      </c>
      <c r="K552" t="s">
        <v>77</v>
      </c>
      <c r="L552" t="s">
        <v>587</v>
      </c>
      <c r="M552" t="s">
        <v>236</v>
      </c>
      <c r="N552" t="s">
        <v>1237</v>
      </c>
      <c r="O552">
        <v>0.54</v>
      </c>
      <c r="P552">
        <f>Table1[[#This Row],[Profit]]/Table1[[#This Row],[Sales]]</f>
        <v>3.2982476063395626E-2</v>
      </c>
      <c r="Q552" t="s">
        <v>33</v>
      </c>
      <c r="R552" t="s">
        <v>53</v>
      </c>
      <c r="S552" t="s">
        <v>193</v>
      </c>
      <c r="T552" t="s">
        <v>194</v>
      </c>
      <c r="U552">
        <v>2118</v>
      </c>
      <c r="V552">
        <v>42051</v>
      </c>
      <c r="W552" t="str">
        <f>TEXT(Table1[[#This Row],[Order Date]],"mmmm")</f>
        <v>February</v>
      </c>
      <c r="X552" t="str">
        <f>TEXT(Table1[[#This Row],[Order Date]],"yyyy")</f>
        <v>2015</v>
      </c>
      <c r="Y552">
        <v>42055</v>
      </c>
      <c r="Z552">
        <v>325.29000000000002</v>
      </c>
      <c r="AA552">
        <v>15</v>
      </c>
      <c r="AB552">
        <v>9862.51</v>
      </c>
      <c r="AC552">
        <v>32037</v>
      </c>
      <c r="AD552" t="e">
        <f>IF(COUNTIF(#REF!,Orders!AC637)&gt;0,"Returned","Not Returned")</f>
        <v>#REF!</v>
      </c>
      <c r="AE552" t="str">
        <f>TEXT(Table1[[#This Row],[Order Date]],"mmmm-yyy")</f>
        <v>February-2015</v>
      </c>
    </row>
    <row r="553" spans="1:31" ht="12.75" customHeight="1" x14ac:dyDescent="0.3">
      <c r="A553">
        <v>22501</v>
      </c>
      <c r="B553" t="s">
        <v>106</v>
      </c>
      <c r="C553">
        <v>0.04</v>
      </c>
      <c r="D553">
        <v>8.6</v>
      </c>
      <c r="E553">
        <v>6.19</v>
      </c>
      <c r="F553">
        <v>1132</v>
      </c>
      <c r="G553" t="str">
        <f>IF(COUNTIF(Table1[Customer ID],Table1[[#This Row],[Customer ID]])&gt;1,"Repeat Customer","One-Time Customer")</f>
        <v>Repeat Customer</v>
      </c>
      <c r="H553" t="s">
        <v>1243</v>
      </c>
      <c r="I553" t="s">
        <v>49</v>
      </c>
      <c r="J553" t="s">
        <v>40</v>
      </c>
      <c r="K553" t="s">
        <v>29</v>
      </c>
      <c r="L553" t="s">
        <v>109</v>
      </c>
      <c r="M553" t="s">
        <v>59</v>
      </c>
      <c r="N553" t="s">
        <v>924</v>
      </c>
      <c r="O553">
        <v>0.38</v>
      </c>
      <c r="P553">
        <f>Table1[[#This Row],[Profit]]/Table1[[#This Row],[Sales]]</f>
        <v>-0.84175570505210395</v>
      </c>
      <c r="Q553" t="s">
        <v>33</v>
      </c>
      <c r="R553" t="s">
        <v>61</v>
      </c>
      <c r="S553" t="s">
        <v>130</v>
      </c>
      <c r="T553" t="s">
        <v>1244</v>
      </c>
      <c r="U553">
        <v>76039</v>
      </c>
      <c r="V553">
        <v>42051</v>
      </c>
      <c r="W553" t="str">
        <f>TEXT(Table1[[#This Row],[Order Date]],"mmmm")</f>
        <v>February</v>
      </c>
      <c r="X553" t="str">
        <f>TEXT(Table1[[#This Row],[Order Date]],"yyyy")</f>
        <v>2015</v>
      </c>
      <c r="Y553">
        <v>42058</v>
      </c>
      <c r="Z553">
        <v>-63.813500000000005</v>
      </c>
      <c r="AA553">
        <v>9</v>
      </c>
      <c r="AB553">
        <v>75.81</v>
      </c>
      <c r="AC553">
        <v>88102</v>
      </c>
      <c r="AD553" t="e">
        <f>IF(COUNTIF(#REF!,Orders!AC644)&gt;0,"Returned","Not Returned")</f>
        <v>#REF!</v>
      </c>
      <c r="AE553" t="str">
        <f>TEXT(Table1[[#This Row],[Order Date]],"mmmm-yyy")</f>
        <v>February-2015</v>
      </c>
    </row>
    <row r="554" spans="1:31" ht="12.75" customHeight="1" x14ac:dyDescent="0.3">
      <c r="A554">
        <v>22502</v>
      </c>
      <c r="B554" t="s">
        <v>106</v>
      </c>
      <c r="C554">
        <v>7.0000000000000007E-2</v>
      </c>
      <c r="D554">
        <v>699.99</v>
      </c>
      <c r="E554">
        <v>24.49</v>
      </c>
      <c r="F554">
        <v>1132</v>
      </c>
      <c r="G554" t="str">
        <f>IF(COUNTIF(Table1[Customer ID],Table1[[#This Row],[Customer ID]])&gt;1,"Repeat Customer","One-Time Customer")</f>
        <v>Repeat Customer</v>
      </c>
      <c r="H554" t="s">
        <v>1243</v>
      </c>
      <c r="I554" t="s">
        <v>49</v>
      </c>
      <c r="J554" t="s">
        <v>40</v>
      </c>
      <c r="K554" t="s">
        <v>77</v>
      </c>
      <c r="L554" t="s">
        <v>587</v>
      </c>
      <c r="M554" t="s">
        <v>236</v>
      </c>
      <c r="N554" t="s">
        <v>1237</v>
      </c>
      <c r="O554">
        <v>0.54</v>
      </c>
      <c r="P554">
        <f>Table1[[#This Row],[Profit]]/Table1[[#This Row],[Sales]]</f>
        <v>0.12368441064638784</v>
      </c>
      <c r="Q554" t="s">
        <v>33</v>
      </c>
      <c r="R554" t="s">
        <v>61</v>
      </c>
      <c r="S554" t="s">
        <v>130</v>
      </c>
      <c r="T554" t="s">
        <v>1244</v>
      </c>
      <c r="U554">
        <v>76039</v>
      </c>
      <c r="V554">
        <v>42051</v>
      </c>
      <c r="W554" t="str">
        <f>TEXT(Table1[[#This Row],[Order Date]],"mmmm")</f>
        <v>February</v>
      </c>
      <c r="X554" t="str">
        <f>TEXT(Table1[[#This Row],[Order Date]],"yyyy")</f>
        <v>2015</v>
      </c>
      <c r="Y554">
        <v>42055</v>
      </c>
      <c r="Z554">
        <v>325.29000000000002</v>
      </c>
      <c r="AA554">
        <v>4</v>
      </c>
      <c r="AB554">
        <v>2630</v>
      </c>
      <c r="AC554">
        <v>88102</v>
      </c>
      <c r="AD554" t="e">
        <f>IF(COUNTIF(#REF!,Orders!AC645)&gt;0,"Returned","Not Returned")</f>
        <v>#REF!</v>
      </c>
      <c r="AE554" t="str">
        <f>TEXT(Table1[[#This Row],[Order Date]],"mmmm-yyy")</f>
        <v>February-2015</v>
      </c>
    </row>
    <row r="555" spans="1:31" ht="12.75" customHeight="1" x14ac:dyDescent="0.3">
      <c r="A555">
        <v>19357</v>
      </c>
      <c r="B555" t="s">
        <v>56</v>
      </c>
      <c r="C555">
        <v>0.02</v>
      </c>
      <c r="D555">
        <v>160.97999999999999</v>
      </c>
      <c r="E555">
        <v>30</v>
      </c>
      <c r="F555">
        <v>1138</v>
      </c>
      <c r="G555" t="str">
        <f>IF(COUNTIF(Table1[Customer ID],Table1[[#This Row],[Customer ID]])&gt;1,"Repeat Customer","One-Time Customer")</f>
        <v>One-Time Customer</v>
      </c>
      <c r="H555" t="s">
        <v>1250</v>
      </c>
      <c r="I555" t="s">
        <v>39</v>
      </c>
      <c r="J555" t="s">
        <v>40</v>
      </c>
      <c r="K555" t="s">
        <v>41</v>
      </c>
      <c r="L555" t="s">
        <v>42</v>
      </c>
      <c r="M555" t="s">
        <v>43</v>
      </c>
      <c r="N555" t="s">
        <v>177</v>
      </c>
      <c r="O555">
        <v>0.62</v>
      </c>
      <c r="P555">
        <f>Table1[[#This Row],[Profit]]/Table1[[#This Row],[Sales]]</f>
        <v>-0.26555145721855677</v>
      </c>
      <c r="Q555" t="s">
        <v>33</v>
      </c>
      <c r="R555" t="s">
        <v>61</v>
      </c>
      <c r="S555" t="s">
        <v>130</v>
      </c>
      <c r="T555" t="s">
        <v>1251</v>
      </c>
      <c r="U555">
        <v>75056</v>
      </c>
      <c r="V555">
        <v>42051</v>
      </c>
      <c r="W555" t="str">
        <f>TEXT(Table1[[#This Row],[Order Date]],"mmmm")</f>
        <v>February</v>
      </c>
      <c r="X555" t="str">
        <f>TEXT(Table1[[#This Row],[Order Date]],"yyyy")</f>
        <v>2015</v>
      </c>
      <c r="Y555">
        <v>42054</v>
      </c>
      <c r="Z555">
        <v>-51.116</v>
      </c>
      <c r="AA555">
        <v>1</v>
      </c>
      <c r="AB555">
        <v>192.49</v>
      </c>
      <c r="AC555">
        <v>86574</v>
      </c>
      <c r="AD555" t="e">
        <f>IF(COUNTIF(#REF!,Orders!AC649)&gt;0,"Returned","Not Returned")</f>
        <v>#REF!</v>
      </c>
      <c r="AE555" t="str">
        <f>TEXT(Table1[[#This Row],[Order Date]],"mmmm-yyy")</f>
        <v>February-2015</v>
      </c>
    </row>
    <row r="556" spans="1:31" ht="12.75" customHeight="1" x14ac:dyDescent="0.3">
      <c r="A556">
        <v>7810</v>
      </c>
      <c r="B556" t="s">
        <v>56</v>
      </c>
      <c r="C556">
        <v>0</v>
      </c>
      <c r="D556">
        <v>7.1</v>
      </c>
      <c r="E556">
        <v>6.05</v>
      </c>
      <c r="F556">
        <v>1228</v>
      </c>
      <c r="G556" t="str">
        <f>IF(COUNTIF(Table1[Customer ID],Table1[[#This Row],[Customer ID]])&gt;1,"Repeat Customer","One-Time Customer")</f>
        <v>Repeat Customer</v>
      </c>
      <c r="H556" t="s">
        <v>1318</v>
      </c>
      <c r="I556" t="s">
        <v>49</v>
      </c>
      <c r="J556" t="s">
        <v>58</v>
      </c>
      <c r="K556" t="s">
        <v>29</v>
      </c>
      <c r="L556" t="s">
        <v>109</v>
      </c>
      <c r="M556" t="s">
        <v>59</v>
      </c>
      <c r="N556" t="s">
        <v>651</v>
      </c>
      <c r="O556">
        <v>0.39</v>
      </c>
      <c r="P556">
        <f>Table1[[#This Row],[Profit]]/Table1[[#This Row],[Sales]]</f>
        <v>-0.28800938562467077</v>
      </c>
      <c r="Q556" t="s">
        <v>33</v>
      </c>
      <c r="R556" t="s">
        <v>53</v>
      </c>
      <c r="S556" t="s">
        <v>234</v>
      </c>
      <c r="T556" t="s">
        <v>1319</v>
      </c>
      <c r="U556">
        <v>19140</v>
      </c>
      <c r="V556">
        <v>42051</v>
      </c>
      <c r="W556" t="str">
        <f>TEXT(Table1[[#This Row],[Order Date]],"mmmm")</f>
        <v>February</v>
      </c>
      <c r="X556" t="str">
        <f>TEXT(Table1[[#This Row],[Order Date]],"yyyy")</f>
        <v>2015</v>
      </c>
      <c r="Y556">
        <v>42052</v>
      </c>
      <c r="Z556">
        <v>-60.145000000000003</v>
      </c>
      <c r="AA556">
        <v>28</v>
      </c>
      <c r="AB556">
        <v>208.83</v>
      </c>
      <c r="AC556">
        <v>55874</v>
      </c>
      <c r="AD556" t="e">
        <f>IF(COUNTIF(#REF!,Orders!AC694)&gt;0,"Returned","Not Returned")</f>
        <v>#REF!</v>
      </c>
      <c r="AE556" t="str">
        <f>TEXT(Table1[[#This Row],[Order Date]],"mmmm-yyy")</f>
        <v>February-2015</v>
      </c>
    </row>
    <row r="557" spans="1:31" ht="12.75" customHeight="1" x14ac:dyDescent="0.3">
      <c r="A557">
        <v>7811</v>
      </c>
      <c r="B557" t="s">
        <v>56</v>
      </c>
      <c r="C557">
        <v>0.01</v>
      </c>
      <c r="D557">
        <v>4.9800000000000004</v>
      </c>
      <c r="E557">
        <v>4.62</v>
      </c>
      <c r="F557">
        <v>1228</v>
      </c>
      <c r="G557" t="str">
        <f>IF(COUNTIF(Table1[Customer ID],Table1[[#This Row],[Customer ID]])&gt;1,"Repeat Customer","One-Time Customer")</f>
        <v>Repeat Customer</v>
      </c>
      <c r="H557" t="s">
        <v>1318</v>
      </c>
      <c r="I557" t="s">
        <v>27</v>
      </c>
      <c r="J557" t="s">
        <v>58</v>
      </c>
      <c r="K557" t="s">
        <v>77</v>
      </c>
      <c r="L557" t="s">
        <v>180</v>
      </c>
      <c r="M557" t="s">
        <v>51</v>
      </c>
      <c r="N557" t="s">
        <v>411</v>
      </c>
      <c r="O557">
        <v>0.64</v>
      </c>
      <c r="P557">
        <f>Table1[[#This Row],[Profit]]/Table1[[#This Row],[Sales]]</f>
        <v>-0.48935611038107751</v>
      </c>
      <c r="Q557" t="s">
        <v>33</v>
      </c>
      <c r="R557" t="s">
        <v>53</v>
      </c>
      <c r="S557" t="s">
        <v>234</v>
      </c>
      <c r="T557" t="s">
        <v>1319</v>
      </c>
      <c r="U557">
        <v>19140</v>
      </c>
      <c r="V557">
        <v>42051</v>
      </c>
      <c r="W557" t="str">
        <f>TEXT(Table1[[#This Row],[Order Date]],"mmmm")</f>
        <v>February</v>
      </c>
      <c r="X557" t="str">
        <f>TEXT(Table1[[#This Row],[Order Date]],"yyyy")</f>
        <v>2015</v>
      </c>
      <c r="Y557">
        <v>42053</v>
      </c>
      <c r="Z557">
        <v>-111.72</v>
      </c>
      <c r="AA557">
        <v>41</v>
      </c>
      <c r="AB557">
        <v>228.3</v>
      </c>
      <c r="AC557">
        <v>55874</v>
      </c>
      <c r="AD557" t="e">
        <f>IF(COUNTIF(#REF!,Orders!AC695)&gt;0,"Returned","Not Returned")</f>
        <v>#REF!</v>
      </c>
      <c r="AE557" t="str">
        <f>TEXT(Table1[[#This Row],[Order Date]],"mmmm-yyy")</f>
        <v>February-2015</v>
      </c>
    </row>
    <row r="558" spans="1:31" ht="12.75" customHeight="1" x14ac:dyDescent="0.3">
      <c r="A558">
        <v>7812</v>
      </c>
      <c r="B558" t="s">
        <v>56</v>
      </c>
      <c r="C558">
        <v>0.06</v>
      </c>
      <c r="D558">
        <v>5.68</v>
      </c>
      <c r="E558">
        <v>1.39</v>
      </c>
      <c r="F558">
        <v>1228</v>
      </c>
      <c r="G558" t="str">
        <f>IF(COUNTIF(Table1[Customer ID],Table1[[#This Row],[Customer ID]])&gt;1,"Repeat Customer","One-Time Customer")</f>
        <v>Repeat Customer</v>
      </c>
      <c r="H558" t="s">
        <v>1318</v>
      </c>
      <c r="I558" t="s">
        <v>49</v>
      </c>
      <c r="J558" t="s">
        <v>58</v>
      </c>
      <c r="K558" t="s">
        <v>29</v>
      </c>
      <c r="L558" t="s">
        <v>69</v>
      </c>
      <c r="M558" t="s">
        <v>59</v>
      </c>
      <c r="N558" t="s">
        <v>998</v>
      </c>
      <c r="O558">
        <v>0.38</v>
      </c>
      <c r="P558">
        <f>Table1[[#This Row],[Profit]]/Table1[[#This Row],[Sales]]</f>
        <v>0.25484443758202729</v>
      </c>
      <c r="Q558" t="s">
        <v>33</v>
      </c>
      <c r="R558" t="s">
        <v>53</v>
      </c>
      <c r="S558" t="s">
        <v>234</v>
      </c>
      <c r="T558" t="s">
        <v>1319</v>
      </c>
      <c r="U558">
        <v>19140</v>
      </c>
      <c r="V558">
        <v>42051</v>
      </c>
      <c r="W558" t="str">
        <f>TEXT(Table1[[#This Row],[Order Date]],"mmmm")</f>
        <v>February</v>
      </c>
      <c r="X558" t="str">
        <f>TEXT(Table1[[#This Row],[Order Date]],"yyyy")</f>
        <v>2015</v>
      </c>
      <c r="Y558">
        <v>42051</v>
      </c>
      <c r="Z558">
        <v>33.01</v>
      </c>
      <c r="AA558">
        <v>24</v>
      </c>
      <c r="AB558">
        <v>129.53</v>
      </c>
      <c r="AC558">
        <v>55874</v>
      </c>
      <c r="AD558" t="e">
        <f>IF(COUNTIF(#REF!,Orders!AC696)&gt;0,"Returned","Not Returned")</f>
        <v>#REF!</v>
      </c>
      <c r="AE558" t="str">
        <f>TEXT(Table1[[#This Row],[Order Date]],"mmmm-yyy")</f>
        <v>February-2015</v>
      </c>
    </row>
    <row r="559" spans="1:31" ht="12.75" customHeight="1" x14ac:dyDescent="0.3">
      <c r="A559">
        <v>25811</v>
      </c>
      <c r="B559" t="s">
        <v>56</v>
      </c>
      <c r="C559">
        <v>0.01</v>
      </c>
      <c r="D559">
        <v>4.9800000000000004</v>
      </c>
      <c r="E559">
        <v>4.62</v>
      </c>
      <c r="F559">
        <v>1229</v>
      </c>
      <c r="G559" t="str">
        <f>IF(COUNTIF(Table1[Customer ID],Table1[[#This Row],[Customer ID]])&gt;1,"Repeat Customer","One-Time Customer")</f>
        <v>One-Time Customer</v>
      </c>
      <c r="H559" t="s">
        <v>1320</v>
      </c>
      <c r="I559" t="s">
        <v>27</v>
      </c>
      <c r="J559" t="s">
        <v>58</v>
      </c>
      <c r="K559" t="s">
        <v>77</v>
      </c>
      <c r="L559" t="s">
        <v>180</v>
      </c>
      <c r="M559" t="s">
        <v>51</v>
      </c>
      <c r="N559" t="s">
        <v>411</v>
      </c>
      <c r="O559">
        <v>0.64</v>
      </c>
      <c r="P559">
        <f>Table1[[#This Row],[Profit]]/Table1[[#This Row],[Sales]]</f>
        <v>-2.0064655172413794</v>
      </c>
      <c r="Q559" t="s">
        <v>33</v>
      </c>
      <c r="R559" t="s">
        <v>61</v>
      </c>
      <c r="S559" t="s">
        <v>130</v>
      </c>
      <c r="T559" t="s">
        <v>1321</v>
      </c>
      <c r="U559">
        <v>75482</v>
      </c>
      <c r="V559">
        <v>42051</v>
      </c>
      <c r="W559" t="str">
        <f>TEXT(Table1[[#This Row],[Order Date]],"mmmm")</f>
        <v>February</v>
      </c>
      <c r="X559" t="str">
        <f>TEXT(Table1[[#This Row],[Order Date]],"yyyy")</f>
        <v>2015</v>
      </c>
      <c r="Y559">
        <v>42053</v>
      </c>
      <c r="Z559">
        <v>-111.72</v>
      </c>
      <c r="AA559">
        <v>10</v>
      </c>
      <c r="AB559">
        <v>55.68</v>
      </c>
      <c r="AC559">
        <v>90378</v>
      </c>
      <c r="AD559" t="e">
        <f>IF(COUNTIF(#REF!,Orders!AC697)&gt;0,"Returned","Not Returned")</f>
        <v>#REF!</v>
      </c>
      <c r="AE559" t="str">
        <f>TEXT(Table1[[#This Row],[Order Date]],"mmmm-yyy")</f>
        <v>February-2015</v>
      </c>
    </row>
    <row r="560" spans="1:31" ht="12.75" customHeight="1" x14ac:dyDescent="0.3">
      <c r="A560">
        <v>22127</v>
      </c>
      <c r="B560" t="s">
        <v>106</v>
      </c>
      <c r="C560">
        <v>0.1</v>
      </c>
      <c r="D560">
        <v>11.58</v>
      </c>
      <c r="E560">
        <v>6.97</v>
      </c>
      <c r="F560">
        <v>1580</v>
      </c>
      <c r="G560" t="str">
        <f>IF(COUNTIF(Table1[Customer ID],Table1[[#This Row],[Customer ID]])&gt;1,"Repeat Customer","One-Time Customer")</f>
        <v>One-Time Customer</v>
      </c>
      <c r="H560" t="s">
        <v>1593</v>
      </c>
      <c r="I560" t="s">
        <v>49</v>
      </c>
      <c r="J560" t="s">
        <v>28</v>
      </c>
      <c r="K560" t="s">
        <v>29</v>
      </c>
      <c r="L560" t="s">
        <v>69</v>
      </c>
      <c r="M560" t="s">
        <v>59</v>
      </c>
      <c r="N560" t="s">
        <v>686</v>
      </c>
      <c r="O560">
        <v>0.35</v>
      </c>
      <c r="P560">
        <f>Table1[[#This Row],[Profit]]/Table1[[#This Row],[Sales]]</f>
        <v>-0.57797660013764629</v>
      </c>
      <c r="Q560" t="s">
        <v>33</v>
      </c>
      <c r="R560" t="s">
        <v>53</v>
      </c>
      <c r="S560" t="s">
        <v>188</v>
      </c>
      <c r="T560" t="s">
        <v>1594</v>
      </c>
      <c r="U560">
        <v>4901</v>
      </c>
      <c r="V560">
        <v>42051</v>
      </c>
      <c r="W560" t="str">
        <f>TEXT(Table1[[#This Row],[Order Date]],"mmmm")</f>
        <v>February</v>
      </c>
      <c r="X560" t="str">
        <f>TEXT(Table1[[#This Row],[Order Date]],"yyyy")</f>
        <v>2015</v>
      </c>
      <c r="Y560">
        <v>42055</v>
      </c>
      <c r="Z560">
        <v>-8.3979999999999997</v>
      </c>
      <c r="AA560">
        <v>1</v>
      </c>
      <c r="AB560">
        <v>14.53</v>
      </c>
      <c r="AC560">
        <v>90934</v>
      </c>
      <c r="AD560" t="e">
        <f>IF(COUNTIF(#REF!,Orders!AC879)&gt;0,"Returned","Not Returned")</f>
        <v>#REF!</v>
      </c>
      <c r="AE560" t="str">
        <f>TEXT(Table1[[#This Row],[Order Date]],"mmmm-yyy")</f>
        <v>February-2015</v>
      </c>
    </row>
    <row r="561" spans="1:31" ht="12.75" customHeight="1" x14ac:dyDescent="0.3">
      <c r="A561">
        <v>21270</v>
      </c>
      <c r="B561" t="s">
        <v>56</v>
      </c>
      <c r="C561">
        <v>0</v>
      </c>
      <c r="D561">
        <v>209.37</v>
      </c>
      <c r="E561">
        <v>69</v>
      </c>
      <c r="F561">
        <v>1625</v>
      </c>
      <c r="G561" t="str">
        <f>IF(COUNTIF(Table1[Customer ID],Table1[[#This Row],[Customer ID]])&gt;1,"Repeat Customer","One-Time Customer")</f>
        <v>Repeat Customer</v>
      </c>
      <c r="H561" t="s">
        <v>1629</v>
      </c>
      <c r="I561" t="s">
        <v>49</v>
      </c>
      <c r="J561" t="s">
        <v>40</v>
      </c>
      <c r="K561" t="s">
        <v>41</v>
      </c>
      <c r="L561" t="s">
        <v>152</v>
      </c>
      <c r="M561" t="s">
        <v>236</v>
      </c>
      <c r="N561" t="s">
        <v>1633</v>
      </c>
      <c r="O561">
        <v>0.79</v>
      </c>
      <c r="P561">
        <f>Table1[[#This Row],[Profit]]/Table1[[#This Row],[Sales]]</f>
        <v>-0.13424899946935531</v>
      </c>
      <c r="Q561" t="s">
        <v>33</v>
      </c>
      <c r="R561" t="s">
        <v>53</v>
      </c>
      <c r="S561" t="s">
        <v>71</v>
      </c>
      <c r="T561" t="s">
        <v>1630</v>
      </c>
      <c r="U561">
        <v>11542</v>
      </c>
      <c r="V561">
        <v>42051</v>
      </c>
      <c r="W561" t="str">
        <f>TEXT(Table1[[#This Row],[Order Date]],"mmmm")</f>
        <v>February</v>
      </c>
      <c r="X561" t="str">
        <f>TEXT(Table1[[#This Row],[Order Date]],"yyyy")</f>
        <v>2015</v>
      </c>
      <c r="Y561">
        <v>42053</v>
      </c>
      <c r="Z561">
        <v>-263.1119290800001</v>
      </c>
      <c r="AA561">
        <v>11</v>
      </c>
      <c r="AB561">
        <v>1959.88</v>
      </c>
      <c r="AC561">
        <v>90601</v>
      </c>
      <c r="AD561" t="e">
        <f>IF(COUNTIF(#REF!,Orders!AC904)&gt;0,"Returned","Not Returned")</f>
        <v>#REF!</v>
      </c>
      <c r="AE561" t="str">
        <f>TEXT(Table1[[#This Row],[Order Date]],"mmmm-yyy")</f>
        <v>February-2015</v>
      </c>
    </row>
    <row r="562" spans="1:31" ht="12.75" customHeight="1" x14ac:dyDescent="0.3">
      <c r="A562">
        <v>23322</v>
      </c>
      <c r="B562" t="s">
        <v>37</v>
      </c>
      <c r="C562">
        <v>0.05</v>
      </c>
      <c r="D562">
        <v>25.99</v>
      </c>
      <c r="E562">
        <v>5.37</v>
      </c>
      <c r="F562">
        <v>3151</v>
      </c>
      <c r="G562" t="str">
        <f>IF(COUNTIF(Table1[Customer ID],Table1[[#This Row],[Customer ID]])&gt;1,"Repeat Customer","One-Time Customer")</f>
        <v>Repeat Customer</v>
      </c>
      <c r="H562" t="s">
        <v>2844</v>
      </c>
      <c r="I562" t="s">
        <v>27</v>
      </c>
      <c r="J562" t="s">
        <v>28</v>
      </c>
      <c r="K562" t="s">
        <v>29</v>
      </c>
      <c r="L562" t="s">
        <v>30</v>
      </c>
      <c r="M562" t="s">
        <v>59</v>
      </c>
      <c r="N562" t="s">
        <v>1639</v>
      </c>
      <c r="O562">
        <v>0.56000000000000005</v>
      </c>
      <c r="P562">
        <f>Table1[[#This Row],[Profit]]/Table1[[#This Row],[Sales]]</f>
        <v>0.48821801262878023</v>
      </c>
      <c r="Q562" t="s">
        <v>33</v>
      </c>
      <c r="R562" t="s">
        <v>34</v>
      </c>
      <c r="S562" t="s">
        <v>45</v>
      </c>
      <c r="T562" t="s">
        <v>2846</v>
      </c>
      <c r="U562">
        <v>92277</v>
      </c>
      <c r="V562">
        <v>42051</v>
      </c>
      <c r="W562" t="str">
        <f>TEXT(Table1[[#This Row],[Order Date]],"mmmm")</f>
        <v>February</v>
      </c>
      <c r="X562" t="str">
        <f>TEXT(Table1[[#This Row],[Order Date]],"yyyy")</f>
        <v>2015</v>
      </c>
      <c r="Y562">
        <v>42053</v>
      </c>
      <c r="Z562">
        <v>220.35719999999998</v>
      </c>
      <c r="AA562">
        <v>18</v>
      </c>
      <c r="AB562">
        <v>451.35</v>
      </c>
      <c r="AC562">
        <v>88545</v>
      </c>
      <c r="AD562" t="e">
        <f>IF(COUNTIF(#REF!,Orders!AC1804)&gt;0,"Returned","Not Returned")</f>
        <v>#REF!</v>
      </c>
      <c r="AE562" t="str">
        <f>TEXT(Table1[[#This Row],[Order Date]],"mmmm-yyy")</f>
        <v>February-2015</v>
      </c>
    </row>
    <row r="563" spans="1:31" ht="12.75" customHeight="1" x14ac:dyDescent="0.3">
      <c r="A563">
        <v>21077</v>
      </c>
      <c r="B563" t="s">
        <v>47</v>
      </c>
      <c r="C563">
        <v>0.05</v>
      </c>
      <c r="D563">
        <v>6.04</v>
      </c>
      <c r="E563">
        <v>2.14</v>
      </c>
      <c r="F563">
        <v>936</v>
      </c>
      <c r="G563" t="str">
        <f>IF(COUNTIF(Table1[Customer ID],Table1[[#This Row],[Customer ID]])&gt;1,"Repeat Customer","One-Time Customer")</f>
        <v>Repeat Customer</v>
      </c>
      <c r="H563" t="s">
        <v>1049</v>
      </c>
      <c r="I563" t="s">
        <v>27</v>
      </c>
      <c r="J563" t="s">
        <v>28</v>
      </c>
      <c r="K563" t="s">
        <v>29</v>
      </c>
      <c r="L563" t="s">
        <v>93</v>
      </c>
      <c r="M563" t="s">
        <v>31</v>
      </c>
      <c r="N563" t="s">
        <v>1050</v>
      </c>
      <c r="O563">
        <v>0.38</v>
      </c>
      <c r="P563">
        <f>Table1[[#This Row],[Profit]]/Table1[[#This Row],[Sales]]</f>
        <v>-0.4922711058263971</v>
      </c>
      <c r="Q563" t="s">
        <v>33</v>
      </c>
      <c r="R563" t="s">
        <v>34</v>
      </c>
      <c r="S563" t="s">
        <v>45</v>
      </c>
      <c r="T563" t="s">
        <v>1039</v>
      </c>
      <c r="U563">
        <v>92374</v>
      </c>
      <c r="V563">
        <v>42052</v>
      </c>
      <c r="W563" t="str">
        <f>TEXT(Table1[[#This Row],[Order Date]],"mmmm")</f>
        <v>February</v>
      </c>
      <c r="X563" t="str">
        <f>TEXT(Table1[[#This Row],[Order Date]],"yyyy")</f>
        <v>2015</v>
      </c>
      <c r="Y563">
        <v>42054</v>
      </c>
      <c r="Z563">
        <v>-4.1399999999999997</v>
      </c>
      <c r="AA563">
        <v>1</v>
      </c>
      <c r="AB563">
        <v>8.41</v>
      </c>
      <c r="AC563">
        <v>90588</v>
      </c>
      <c r="AD563" t="e">
        <f>IF(COUNTIF(#REF!,Orders!AC527)&gt;0,"Returned","Not Returned")</f>
        <v>#REF!</v>
      </c>
      <c r="AE563" t="str">
        <f>TEXT(Table1[[#This Row],[Order Date]],"mmmm-yyy")</f>
        <v>February-2015</v>
      </c>
    </row>
    <row r="564" spans="1:31" ht="12.75" customHeight="1" x14ac:dyDescent="0.3">
      <c r="A564">
        <v>26274</v>
      </c>
      <c r="B564" t="s">
        <v>25</v>
      </c>
      <c r="C564">
        <v>0.04</v>
      </c>
      <c r="D564">
        <v>62.18</v>
      </c>
      <c r="E564">
        <v>10.84</v>
      </c>
      <c r="F564">
        <v>1305</v>
      </c>
      <c r="G564" t="str">
        <f>IF(COUNTIF(Table1[Customer ID],Table1[[#This Row],[Customer ID]])&gt;1,"Repeat Customer","One-Time Customer")</f>
        <v>One-Time Customer</v>
      </c>
      <c r="H564" t="s">
        <v>1389</v>
      </c>
      <c r="I564" t="s">
        <v>49</v>
      </c>
      <c r="J564" t="s">
        <v>114</v>
      </c>
      <c r="K564" t="s">
        <v>41</v>
      </c>
      <c r="L564" t="s">
        <v>50</v>
      </c>
      <c r="M564" t="s">
        <v>86</v>
      </c>
      <c r="N564" t="s">
        <v>1390</v>
      </c>
      <c r="O564">
        <v>0.63</v>
      </c>
      <c r="P564">
        <f>Table1[[#This Row],[Profit]]/Table1[[#This Row],[Sales]]</f>
        <v>0.69</v>
      </c>
      <c r="Q564" t="s">
        <v>33</v>
      </c>
      <c r="R564" t="s">
        <v>34</v>
      </c>
      <c r="S564" t="s">
        <v>212</v>
      </c>
      <c r="T564" t="s">
        <v>1391</v>
      </c>
      <c r="U564">
        <v>84120</v>
      </c>
      <c r="V564">
        <v>42052</v>
      </c>
      <c r="W564" t="str">
        <f>TEXT(Table1[[#This Row],[Order Date]],"mmmm")</f>
        <v>February</v>
      </c>
      <c r="X564" t="str">
        <f>TEXT(Table1[[#This Row],[Order Date]],"yyyy")</f>
        <v>2015</v>
      </c>
      <c r="Y564">
        <v>42054</v>
      </c>
      <c r="Z564">
        <v>125.8077</v>
      </c>
      <c r="AA564">
        <v>3</v>
      </c>
      <c r="AB564">
        <v>182.33</v>
      </c>
      <c r="AC564">
        <v>87002</v>
      </c>
      <c r="AD564" t="e">
        <f>IF(COUNTIF(#REF!,Orders!AC745)&gt;0,"Returned","Not Returned")</f>
        <v>#REF!</v>
      </c>
      <c r="AE564" t="str">
        <f>TEXT(Table1[[#This Row],[Order Date]],"mmmm-yyy")</f>
        <v>February-2015</v>
      </c>
    </row>
    <row r="565" spans="1:31" ht="12.75" customHeight="1" x14ac:dyDescent="0.3">
      <c r="A565">
        <v>23729</v>
      </c>
      <c r="B565" t="s">
        <v>25</v>
      </c>
      <c r="C565">
        <v>0.03</v>
      </c>
      <c r="D565">
        <v>40.99</v>
      </c>
      <c r="E565">
        <v>19.989999999999998</v>
      </c>
      <c r="F565">
        <v>2427</v>
      </c>
      <c r="G565" t="str">
        <f>IF(COUNTIF(Table1[Customer ID],Table1[[#This Row],[Customer ID]])&gt;1,"Repeat Customer","One-Time Customer")</f>
        <v>One-Time Customer</v>
      </c>
      <c r="H565" t="s">
        <v>2279</v>
      </c>
      <c r="I565" t="s">
        <v>49</v>
      </c>
      <c r="J565" t="s">
        <v>28</v>
      </c>
      <c r="K565" t="s">
        <v>29</v>
      </c>
      <c r="L565" t="s">
        <v>93</v>
      </c>
      <c r="M565" t="s">
        <v>59</v>
      </c>
      <c r="N565" t="s">
        <v>1934</v>
      </c>
      <c r="O565">
        <v>0.36</v>
      </c>
      <c r="P565">
        <f>Table1[[#This Row],[Profit]]/Table1[[#This Row],[Sales]]</f>
        <v>0.44634788008807091</v>
      </c>
      <c r="Q565" t="s">
        <v>33</v>
      </c>
      <c r="R565" t="s">
        <v>61</v>
      </c>
      <c r="S565" t="s">
        <v>130</v>
      </c>
      <c r="T565" t="s">
        <v>2280</v>
      </c>
      <c r="U565">
        <v>76248</v>
      </c>
      <c r="V565">
        <v>42052</v>
      </c>
      <c r="W565" t="str">
        <f>TEXT(Table1[[#This Row],[Order Date]],"mmmm")</f>
        <v>February</v>
      </c>
      <c r="X565" t="str">
        <f>TEXT(Table1[[#This Row],[Order Date]],"yyyy")</f>
        <v>2015</v>
      </c>
      <c r="Y565">
        <v>42053</v>
      </c>
      <c r="Z565">
        <v>395.30799999999999</v>
      </c>
      <c r="AA565">
        <v>21</v>
      </c>
      <c r="AB565">
        <v>885.65</v>
      </c>
      <c r="AC565">
        <v>90860</v>
      </c>
      <c r="AD565" t="e">
        <f>IF(COUNTIF(#REF!,Orders!AC1353)&gt;0,"Returned","Not Returned")</f>
        <v>#REF!</v>
      </c>
      <c r="AE565" t="str">
        <f>TEXT(Table1[[#This Row],[Order Date]],"mmmm-yyy")</f>
        <v>February-2015</v>
      </c>
    </row>
    <row r="566" spans="1:31" ht="12.75" customHeight="1" x14ac:dyDescent="0.3">
      <c r="A566">
        <v>19877</v>
      </c>
      <c r="B566" t="s">
        <v>56</v>
      </c>
      <c r="C566">
        <v>0.05</v>
      </c>
      <c r="D566">
        <v>5.18</v>
      </c>
      <c r="E566">
        <v>2.04</v>
      </c>
      <c r="F566">
        <v>91</v>
      </c>
      <c r="G566" t="str">
        <f>IF(COUNTIF(Table1[Customer ID],Table1[[#This Row],[Customer ID]])&gt;1,"Repeat Customer","One-Time Customer")</f>
        <v>Repeat Customer</v>
      </c>
      <c r="H566" t="s">
        <v>164</v>
      </c>
      <c r="I566" t="s">
        <v>49</v>
      </c>
      <c r="J566" t="s">
        <v>40</v>
      </c>
      <c r="K566" t="s">
        <v>29</v>
      </c>
      <c r="L566" t="s">
        <v>93</v>
      </c>
      <c r="M566" t="s">
        <v>31</v>
      </c>
      <c r="N566" t="s">
        <v>167</v>
      </c>
      <c r="O566">
        <v>0.36</v>
      </c>
      <c r="P566">
        <f>Table1[[#This Row],[Profit]]/Table1[[#This Row],[Sales]]</f>
        <v>0.6352334703025776</v>
      </c>
      <c r="Q566" t="s">
        <v>33</v>
      </c>
      <c r="R566" t="s">
        <v>34</v>
      </c>
      <c r="S566" t="s">
        <v>45</v>
      </c>
      <c r="T566" t="s">
        <v>166</v>
      </c>
      <c r="U566">
        <v>94591</v>
      </c>
      <c r="V566">
        <v>42053</v>
      </c>
      <c r="W566" t="str">
        <f>TEXT(Table1[[#This Row],[Order Date]],"mmmm")</f>
        <v>February</v>
      </c>
      <c r="X566" t="str">
        <f>TEXT(Table1[[#This Row],[Order Date]],"yyyy")</f>
        <v>2015</v>
      </c>
      <c r="Y566">
        <v>42055</v>
      </c>
      <c r="Z566">
        <v>34.010400000000004</v>
      </c>
      <c r="AA566">
        <v>10</v>
      </c>
      <c r="AB566">
        <v>53.54</v>
      </c>
      <c r="AC566">
        <v>87176</v>
      </c>
      <c r="AD566" t="e">
        <f>IF(COUNTIF(#REF!,Orders!AC50)&gt;0,"Returned","Not Returned")</f>
        <v>#REF!</v>
      </c>
      <c r="AE566" t="str">
        <f>TEXT(Table1[[#This Row],[Order Date]],"mmmm-yyy")</f>
        <v>February-2015</v>
      </c>
    </row>
    <row r="567" spans="1:31" ht="12.75" customHeight="1" x14ac:dyDescent="0.3">
      <c r="A567">
        <v>19445</v>
      </c>
      <c r="B567" t="s">
        <v>47</v>
      </c>
      <c r="C567">
        <v>0.01</v>
      </c>
      <c r="D567">
        <v>15.99</v>
      </c>
      <c r="E567">
        <v>13.18</v>
      </c>
      <c r="F567">
        <v>1065</v>
      </c>
      <c r="G567" t="str">
        <f>IF(COUNTIF(Table1[Customer ID],Table1[[#This Row],[Customer ID]])&gt;1,"Repeat Customer","One-Time Customer")</f>
        <v>One-Time Customer</v>
      </c>
      <c r="H567" t="s">
        <v>1177</v>
      </c>
      <c r="I567" t="s">
        <v>49</v>
      </c>
      <c r="J567" t="s">
        <v>28</v>
      </c>
      <c r="K567" t="s">
        <v>29</v>
      </c>
      <c r="L567" t="s">
        <v>109</v>
      </c>
      <c r="M567" t="s">
        <v>59</v>
      </c>
      <c r="N567" t="s">
        <v>638</v>
      </c>
      <c r="O567">
        <v>0.37</v>
      </c>
      <c r="P567">
        <f>Table1[[#This Row],[Profit]]/Table1[[#This Row],[Sales]]</f>
        <v>-0.26344701144552779</v>
      </c>
      <c r="Q567" t="s">
        <v>33</v>
      </c>
      <c r="R567" t="s">
        <v>61</v>
      </c>
      <c r="S567" t="s">
        <v>178</v>
      </c>
      <c r="T567" t="s">
        <v>1178</v>
      </c>
      <c r="U567">
        <v>60459</v>
      </c>
      <c r="V567">
        <v>42053</v>
      </c>
      <c r="W567" t="str">
        <f>TEXT(Table1[[#This Row],[Order Date]],"mmmm")</f>
        <v>February</v>
      </c>
      <c r="X567" t="str">
        <f>TEXT(Table1[[#This Row],[Order Date]],"yyyy")</f>
        <v>2015</v>
      </c>
      <c r="Y567">
        <v>42055</v>
      </c>
      <c r="Z567">
        <v>-99.435440000000014</v>
      </c>
      <c r="AA567">
        <v>23</v>
      </c>
      <c r="AB567">
        <v>377.44</v>
      </c>
      <c r="AC567">
        <v>88899</v>
      </c>
      <c r="AD567" t="e">
        <f>IF(COUNTIF(#REF!,Orders!AC600)&gt;0,"Returned","Not Returned")</f>
        <v>#REF!</v>
      </c>
      <c r="AE567" t="str">
        <f>TEXT(Table1[[#This Row],[Order Date]],"mmmm-yyy")</f>
        <v>February-2015</v>
      </c>
    </row>
    <row r="568" spans="1:31" ht="12.75" customHeight="1" x14ac:dyDescent="0.3">
      <c r="A568">
        <v>18409</v>
      </c>
      <c r="B568" t="s">
        <v>25</v>
      </c>
      <c r="C568">
        <v>0.01</v>
      </c>
      <c r="D568">
        <v>5.44</v>
      </c>
      <c r="E568">
        <v>7.46</v>
      </c>
      <c r="F568">
        <v>2141</v>
      </c>
      <c r="G568" t="str">
        <f>IF(COUNTIF(Table1[Customer ID],Table1[[#This Row],[Customer ID]])&gt;1,"Repeat Customer","One-Time Customer")</f>
        <v>Repeat Customer</v>
      </c>
      <c r="H568" t="s">
        <v>2050</v>
      </c>
      <c r="I568" t="s">
        <v>49</v>
      </c>
      <c r="J568" t="s">
        <v>40</v>
      </c>
      <c r="K568" t="s">
        <v>29</v>
      </c>
      <c r="L568" t="s">
        <v>109</v>
      </c>
      <c r="M568" t="s">
        <v>59</v>
      </c>
      <c r="N568" t="s">
        <v>1167</v>
      </c>
      <c r="O568">
        <v>0.36</v>
      </c>
      <c r="P568">
        <f>Table1[[#This Row],[Profit]]/Table1[[#This Row],[Sales]]</f>
        <v>-0.93893292682926821</v>
      </c>
      <c r="Q568" t="s">
        <v>33</v>
      </c>
      <c r="R568" t="s">
        <v>34</v>
      </c>
      <c r="S568" t="s">
        <v>255</v>
      </c>
      <c r="T568" t="s">
        <v>1946</v>
      </c>
      <c r="U568">
        <v>81301</v>
      </c>
      <c r="V568">
        <v>42053</v>
      </c>
      <c r="W568" t="str">
        <f>TEXT(Table1[[#This Row],[Order Date]],"mmmm")</f>
        <v>February</v>
      </c>
      <c r="X568" t="str">
        <f>TEXT(Table1[[#This Row],[Order Date]],"yyyy")</f>
        <v>2015</v>
      </c>
      <c r="Y568">
        <v>42054</v>
      </c>
      <c r="Z568">
        <v>-18.478199999999998</v>
      </c>
      <c r="AA568">
        <v>3</v>
      </c>
      <c r="AB568">
        <v>19.68</v>
      </c>
      <c r="AC568">
        <v>87570</v>
      </c>
      <c r="AD568" t="e">
        <f>IF(COUNTIF(#REF!,Orders!AC1184)&gt;0,"Returned","Not Returned")</f>
        <v>#REF!</v>
      </c>
      <c r="AE568" t="str">
        <f>TEXT(Table1[[#This Row],[Order Date]],"mmmm-yyy")</f>
        <v>February-2015</v>
      </c>
    </row>
    <row r="569" spans="1:31" ht="12.75" customHeight="1" x14ac:dyDescent="0.3">
      <c r="A569">
        <v>18410</v>
      </c>
      <c r="B569" t="s">
        <v>25</v>
      </c>
      <c r="C569">
        <v>0.02</v>
      </c>
      <c r="D569">
        <v>549.99</v>
      </c>
      <c r="E569">
        <v>49</v>
      </c>
      <c r="F569">
        <v>2141</v>
      </c>
      <c r="G569" t="str">
        <f>IF(COUNTIF(Table1[Customer ID],Table1[[#This Row],[Customer ID]])&gt;1,"Repeat Customer","One-Time Customer")</f>
        <v>Repeat Customer</v>
      </c>
      <c r="H569" t="s">
        <v>2050</v>
      </c>
      <c r="I569" t="s">
        <v>39</v>
      </c>
      <c r="J569" t="s">
        <v>40</v>
      </c>
      <c r="K569" t="s">
        <v>77</v>
      </c>
      <c r="L569" t="s">
        <v>587</v>
      </c>
      <c r="M569" t="s">
        <v>43</v>
      </c>
      <c r="N569" t="s">
        <v>656</v>
      </c>
      <c r="O569">
        <v>0.35</v>
      </c>
      <c r="P569">
        <f>Table1[[#This Row],[Profit]]/Table1[[#This Row],[Sales]]</f>
        <v>-3.8968000293912335E-2</v>
      </c>
      <c r="Q569" t="s">
        <v>33</v>
      </c>
      <c r="R569" t="s">
        <v>34</v>
      </c>
      <c r="S569" t="s">
        <v>255</v>
      </c>
      <c r="T569" t="s">
        <v>1946</v>
      </c>
      <c r="U569">
        <v>81301</v>
      </c>
      <c r="V569">
        <v>42053</v>
      </c>
      <c r="W569" t="str">
        <f>TEXT(Table1[[#This Row],[Order Date]],"mmmm")</f>
        <v>February</v>
      </c>
      <c r="X569" t="str">
        <f>TEXT(Table1[[#This Row],[Order Date]],"yyyy")</f>
        <v>2015</v>
      </c>
      <c r="Y569">
        <v>42055</v>
      </c>
      <c r="Z569">
        <v>-381.84119999999996</v>
      </c>
      <c r="AA569">
        <v>18</v>
      </c>
      <c r="AB569">
        <v>9798.84</v>
      </c>
      <c r="AC569">
        <v>87570</v>
      </c>
      <c r="AD569" t="e">
        <f>IF(COUNTIF(#REF!,Orders!AC1185)&gt;0,"Returned","Not Returned")</f>
        <v>#REF!</v>
      </c>
      <c r="AE569" t="str">
        <f>TEXT(Table1[[#This Row],[Order Date]],"mmmm-yyy")</f>
        <v>February-2015</v>
      </c>
    </row>
    <row r="570" spans="1:31" ht="12.75" customHeight="1" x14ac:dyDescent="0.3">
      <c r="A570">
        <v>18411</v>
      </c>
      <c r="B570" t="s">
        <v>25</v>
      </c>
      <c r="C570">
        <v>0.03</v>
      </c>
      <c r="D570">
        <v>22.01</v>
      </c>
      <c r="E570">
        <v>5.53</v>
      </c>
      <c r="F570">
        <v>2141</v>
      </c>
      <c r="G570" t="str">
        <f>IF(COUNTIF(Table1[Customer ID],Table1[[#This Row],[Customer ID]])&gt;1,"Repeat Customer","One-Time Customer")</f>
        <v>Repeat Customer</v>
      </c>
      <c r="H570" t="s">
        <v>2050</v>
      </c>
      <c r="I570" t="s">
        <v>27</v>
      </c>
      <c r="J570" t="s">
        <v>40</v>
      </c>
      <c r="K570" t="s">
        <v>29</v>
      </c>
      <c r="L570" t="s">
        <v>30</v>
      </c>
      <c r="M570" t="s">
        <v>51</v>
      </c>
      <c r="N570" t="s">
        <v>2051</v>
      </c>
      <c r="O570">
        <v>0.59</v>
      </c>
      <c r="P570">
        <f>Table1[[#This Row],[Profit]]/Table1[[#This Row],[Sales]]</f>
        <v>8.1437933943287258E-2</v>
      </c>
      <c r="Q570" t="s">
        <v>33</v>
      </c>
      <c r="R570" t="s">
        <v>34</v>
      </c>
      <c r="S570" t="s">
        <v>255</v>
      </c>
      <c r="T570" t="s">
        <v>1946</v>
      </c>
      <c r="U570">
        <v>81301</v>
      </c>
      <c r="V570">
        <v>42053</v>
      </c>
      <c r="W570" t="str">
        <f>TEXT(Table1[[#This Row],[Order Date]],"mmmm")</f>
        <v>February</v>
      </c>
      <c r="X570" t="str">
        <f>TEXT(Table1[[#This Row],[Order Date]],"yyyy")</f>
        <v>2015</v>
      </c>
      <c r="Y570">
        <v>42054</v>
      </c>
      <c r="Z570">
        <v>12.5504</v>
      </c>
      <c r="AA570">
        <v>7</v>
      </c>
      <c r="AB570">
        <v>154.11000000000001</v>
      </c>
      <c r="AC570">
        <v>87570</v>
      </c>
      <c r="AD570" t="e">
        <f>IF(COUNTIF(#REF!,Orders!AC1186)&gt;0,"Returned","Not Returned")</f>
        <v>#REF!</v>
      </c>
      <c r="AE570" t="str">
        <f>TEXT(Table1[[#This Row],[Order Date]],"mmmm-yyy")</f>
        <v>February-2015</v>
      </c>
    </row>
    <row r="571" spans="1:31" ht="12.75" customHeight="1" x14ac:dyDescent="0.3">
      <c r="A571">
        <v>18412</v>
      </c>
      <c r="B571" t="s">
        <v>25</v>
      </c>
      <c r="C571">
        <v>0.09</v>
      </c>
      <c r="D571">
        <v>34.76</v>
      </c>
      <c r="E571">
        <v>8.2200000000000006</v>
      </c>
      <c r="F571">
        <v>2141</v>
      </c>
      <c r="G571" t="str">
        <f>IF(COUNTIF(Table1[Customer ID],Table1[[#This Row],[Customer ID]])&gt;1,"Repeat Customer","One-Time Customer")</f>
        <v>Repeat Customer</v>
      </c>
      <c r="H571" t="s">
        <v>2050</v>
      </c>
      <c r="I571" t="s">
        <v>49</v>
      </c>
      <c r="J571" t="s">
        <v>40</v>
      </c>
      <c r="K571" t="s">
        <v>29</v>
      </c>
      <c r="L571" t="s">
        <v>141</v>
      </c>
      <c r="M571" t="s">
        <v>59</v>
      </c>
      <c r="N571" t="s">
        <v>2052</v>
      </c>
      <c r="O571">
        <v>0.56999999999999995</v>
      </c>
      <c r="P571">
        <f>Table1[[#This Row],[Profit]]/Table1[[#This Row],[Sales]]</f>
        <v>0.18657612050870478</v>
      </c>
      <c r="Q571" t="s">
        <v>33</v>
      </c>
      <c r="R571" t="s">
        <v>34</v>
      </c>
      <c r="S571" t="s">
        <v>255</v>
      </c>
      <c r="T571" t="s">
        <v>1946</v>
      </c>
      <c r="U571">
        <v>81301</v>
      </c>
      <c r="V571">
        <v>42053</v>
      </c>
      <c r="W571" t="str">
        <f>TEXT(Table1[[#This Row],[Order Date]],"mmmm")</f>
        <v>February</v>
      </c>
      <c r="X571" t="str">
        <f>TEXT(Table1[[#This Row],[Order Date]],"yyyy")</f>
        <v>2015</v>
      </c>
      <c r="Y571">
        <v>42055</v>
      </c>
      <c r="Z571">
        <v>45.3324</v>
      </c>
      <c r="AA571">
        <v>7</v>
      </c>
      <c r="AB571">
        <v>242.97</v>
      </c>
      <c r="AC571">
        <v>87570</v>
      </c>
      <c r="AD571" t="e">
        <f>IF(COUNTIF(#REF!,Orders!AC1187)&gt;0,"Returned","Not Returned")</f>
        <v>#REF!</v>
      </c>
      <c r="AE571" t="str">
        <f>TEXT(Table1[[#This Row],[Order Date]],"mmmm-yyy")</f>
        <v>February-2015</v>
      </c>
    </row>
    <row r="572" spans="1:31" ht="12.75" customHeight="1" x14ac:dyDescent="0.3">
      <c r="A572">
        <v>2296</v>
      </c>
      <c r="B572" t="s">
        <v>37</v>
      </c>
      <c r="C572">
        <v>0.09</v>
      </c>
      <c r="D572">
        <v>355.98</v>
      </c>
      <c r="E572">
        <v>58.92</v>
      </c>
      <c r="F572">
        <v>2498</v>
      </c>
      <c r="G572" t="str">
        <f>IF(COUNTIF(Table1[Customer ID],Table1[[#This Row],[Customer ID]])&gt;1,"Repeat Customer","One-Time Customer")</f>
        <v>Repeat Customer</v>
      </c>
      <c r="H572" t="s">
        <v>2344</v>
      </c>
      <c r="I572" t="s">
        <v>39</v>
      </c>
      <c r="J572" t="s">
        <v>28</v>
      </c>
      <c r="K572" t="s">
        <v>41</v>
      </c>
      <c r="L572" t="s">
        <v>42</v>
      </c>
      <c r="M572" t="s">
        <v>43</v>
      </c>
      <c r="N572" t="s">
        <v>1294</v>
      </c>
      <c r="O572">
        <v>0.64</v>
      </c>
      <c r="P572">
        <f>Table1[[#This Row],[Profit]]/Table1[[#This Row],[Sales]]</f>
        <v>0.11750767198850173</v>
      </c>
      <c r="Q572" t="s">
        <v>33</v>
      </c>
      <c r="R572" t="s">
        <v>34</v>
      </c>
      <c r="S572" t="s">
        <v>45</v>
      </c>
      <c r="T572" t="s">
        <v>1732</v>
      </c>
      <c r="U572">
        <v>92024</v>
      </c>
      <c r="V572">
        <v>42053</v>
      </c>
      <c r="W572" t="str">
        <f>TEXT(Table1[[#This Row],[Order Date]],"mmmm")</f>
        <v>February</v>
      </c>
      <c r="X572" t="str">
        <f>TEXT(Table1[[#This Row],[Order Date]],"yyyy")</f>
        <v>2015</v>
      </c>
      <c r="Y572">
        <v>42055</v>
      </c>
      <c r="Z572">
        <v>1240.25</v>
      </c>
      <c r="AA572">
        <v>30</v>
      </c>
      <c r="AB572">
        <v>10554.63</v>
      </c>
      <c r="AC572">
        <v>16547</v>
      </c>
      <c r="AD572" t="e">
        <f>IF(COUNTIF(#REF!,Orders!AC1411)&gt;0,"Returned","Not Returned")</f>
        <v>#REF!</v>
      </c>
      <c r="AE572" t="str">
        <f>TEXT(Table1[[#This Row],[Order Date]],"mmmm-yyy")</f>
        <v>February-2015</v>
      </c>
    </row>
    <row r="573" spans="1:31" ht="12.75" customHeight="1" x14ac:dyDescent="0.3">
      <c r="A573">
        <v>2297</v>
      </c>
      <c r="B573" t="s">
        <v>37</v>
      </c>
      <c r="C573">
        <v>0.04</v>
      </c>
      <c r="D573">
        <v>218.75</v>
      </c>
      <c r="E573">
        <v>69.64</v>
      </c>
      <c r="F573">
        <v>2498</v>
      </c>
      <c r="G573" t="str">
        <f>IF(COUNTIF(Table1[Customer ID],Table1[[#This Row],[Customer ID]])&gt;1,"Repeat Customer","One-Time Customer")</f>
        <v>Repeat Customer</v>
      </c>
      <c r="H573" t="s">
        <v>2344</v>
      </c>
      <c r="I573" t="s">
        <v>39</v>
      </c>
      <c r="J573" t="s">
        <v>28</v>
      </c>
      <c r="K573" t="s">
        <v>41</v>
      </c>
      <c r="L573" t="s">
        <v>152</v>
      </c>
      <c r="M573" t="s">
        <v>121</v>
      </c>
      <c r="N573" t="s">
        <v>655</v>
      </c>
      <c r="O573">
        <v>0.77</v>
      </c>
      <c r="P573">
        <f>Table1[[#This Row],[Profit]]/Table1[[#This Row],[Sales]]</f>
        <v>-0.30476669486294328</v>
      </c>
      <c r="Q573" t="s">
        <v>33</v>
      </c>
      <c r="R573" t="s">
        <v>34</v>
      </c>
      <c r="S573" t="s">
        <v>45</v>
      </c>
      <c r="T573" t="s">
        <v>1732</v>
      </c>
      <c r="U573">
        <v>92024</v>
      </c>
      <c r="V573">
        <v>42053</v>
      </c>
      <c r="W573" t="str">
        <f>TEXT(Table1[[#This Row],[Order Date]],"mmmm")</f>
        <v>February</v>
      </c>
      <c r="X573" t="str">
        <f>TEXT(Table1[[#This Row],[Order Date]],"yyyy")</f>
        <v>2015</v>
      </c>
      <c r="Y573">
        <v>42053</v>
      </c>
      <c r="Z573">
        <v>-533.23200000000008</v>
      </c>
      <c r="AA573">
        <v>8</v>
      </c>
      <c r="AB573">
        <v>1749.64</v>
      </c>
      <c r="AC573">
        <v>16547</v>
      </c>
      <c r="AD573" t="e">
        <f>IF(COUNTIF(#REF!,Orders!AC1412)&gt;0,"Returned","Not Returned")</f>
        <v>#REF!</v>
      </c>
      <c r="AE573" t="str">
        <f>TEXT(Table1[[#This Row],[Order Date]],"mmmm-yyy")</f>
        <v>February-2015</v>
      </c>
    </row>
    <row r="574" spans="1:31" ht="12.75" customHeight="1" x14ac:dyDescent="0.3">
      <c r="A574">
        <v>20296</v>
      </c>
      <c r="B574" t="s">
        <v>37</v>
      </c>
      <c r="C574">
        <v>0.09</v>
      </c>
      <c r="D574">
        <v>355.98</v>
      </c>
      <c r="E574">
        <v>58.92</v>
      </c>
      <c r="F574">
        <v>2499</v>
      </c>
      <c r="G574" t="str">
        <f>IF(COUNTIF(Table1[Customer ID],Table1[[#This Row],[Customer ID]])&gt;1,"Repeat Customer","One-Time Customer")</f>
        <v>One-Time Customer</v>
      </c>
      <c r="H574" t="s">
        <v>2345</v>
      </c>
      <c r="I574" t="s">
        <v>39</v>
      </c>
      <c r="J574" t="s">
        <v>28</v>
      </c>
      <c r="K574" t="s">
        <v>41</v>
      </c>
      <c r="L574" t="s">
        <v>42</v>
      </c>
      <c r="M574" t="s">
        <v>43</v>
      </c>
      <c r="N574" t="s">
        <v>1294</v>
      </c>
      <c r="O574">
        <v>0.64</v>
      </c>
      <c r="P574">
        <f>Table1[[#This Row],[Profit]]/Table1[[#This Row],[Sales]]</f>
        <v>0.44065345683354828</v>
      </c>
      <c r="Q574" t="s">
        <v>33</v>
      </c>
      <c r="R574" t="s">
        <v>61</v>
      </c>
      <c r="S574" t="s">
        <v>178</v>
      </c>
      <c r="T574" t="s">
        <v>2346</v>
      </c>
      <c r="U574">
        <v>60901</v>
      </c>
      <c r="V574">
        <v>42053</v>
      </c>
      <c r="W574" t="str">
        <f>TEXT(Table1[[#This Row],[Order Date]],"mmmm")</f>
        <v>February</v>
      </c>
      <c r="X574" t="str">
        <f>TEXT(Table1[[#This Row],[Order Date]],"yyyy")</f>
        <v>2015</v>
      </c>
      <c r="Y574">
        <v>42055</v>
      </c>
      <c r="Z574">
        <v>1240.25</v>
      </c>
      <c r="AA574">
        <v>8</v>
      </c>
      <c r="AB574">
        <v>2814.57</v>
      </c>
      <c r="AC574">
        <v>88319</v>
      </c>
      <c r="AD574" t="e">
        <f>IF(COUNTIF(#REF!,Orders!AC1415)&gt;0,"Returned","Not Returned")</f>
        <v>#REF!</v>
      </c>
      <c r="AE574" t="str">
        <f>TEXT(Table1[[#This Row],[Order Date]],"mmmm-yyy")</f>
        <v>February-2015</v>
      </c>
    </row>
    <row r="575" spans="1:31" ht="12.75" customHeight="1" x14ac:dyDescent="0.3">
      <c r="A575">
        <v>25463</v>
      </c>
      <c r="B575" t="s">
        <v>56</v>
      </c>
      <c r="C575">
        <v>0</v>
      </c>
      <c r="D575">
        <v>175.99</v>
      </c>
      <c r="E575">
        <v>4.99</v>
      </c>
      <c r="F575">
        <v>2521</v>
      </c>
      <c r="G575" t="str">
        <f>IF(COUNTIF(Table1[Customer ID],Table1[[#This Row],[Customer ID]])&gt;1,"Repeat Customer","One-Time Customer")</f>
        <v>One-Time Customer</v>
      </c>
      <c r="H575" t="s">
        <v>2364</v>
      </c>
      <c r="I575" t="s">
        <v>49</v>
      </c>
      <c r="J575" t="s">
        <v>40</v>
      </c>
      <c r="K575" t="s">
        <v>77</v>
      </c>
      <c r="L575" t="s">
        <v>78</v>
      </c>
      <c r="M575" t="s">
        <v>59</v>
      </c>
      <c r="N575" t="s">
        <v>139</v>
      </c>
      <c r="O575">
        <v>0.59</v>
      </c>
      <c r="P575">
        <f>Table1[[#This Row],[Profit]]/Table1[[#This Row],[Sales]]</f>
        <v>0.69</v>
      </c>
      <c r="Q575" t="s">
        <v>33</v>
      </c>
      <c r="R575" t="s">
        <v>61</v>
      </c>
      <c r="S575" t="s">
        <v>130</v>
      </c>
      <c r="T575" t="s">
        <v>2365</v>
      </c>
      <c r="U575">
        <v>75109</v>
      </c>
      <c r="V575">
        <v>42053</v>
      </c>
      <c r="W575" t="str">
        <f>TEXT(Table1[[#This Row],[Order Date]],"mmmm")</f>
        <v>February</v>
      </c>
      <c r="X575" t="str">
        <f>TEXT(Table1[[#This Row],[Order Date]],"yyyy")</f>
        <v>2015</v>
      </c>
      <c r="Y575">
        <v>42056</v>
      </c>
      <c r="Z575">
        <v>1656.6554999999998</v>
      </c>
      <c r="AA575">
        <v>15</v>
      </c>
      <c r="AB575">
        <v>2400.9499999999998</v>
      </c>
      <c r="AC575">
        <v>87032</v>
      </c>
      <c r="AD575" t="e">
        <f>IF(COUNTIF(#REF!,Orders!AC1426)&gt;0,"Returned","Not Returned")</f>
        <v>#REF!</v>
      </c>
      <c r="AE575" t="str">
        <f>TEXT(Table1[[#This Row],[Order Date]],"mmmm-yyy")</f>
        <v>February-2015</v>
      </c>
    </row>
    <row r="576" spans="1:31" ht="12.75" customHeight="1" x14ac:dyDescent="0.3">
      <c r="A576">
        <v>21046</v>
      </c>
      <c r="B576" t="s">
        <v>47</v>
      </c>
      <c r="C576">
        <v>0.06</v>
      </c>
      <c r="D576">
        <v>47.98</v>
      </c>
      <c r="E576">
        <v>3.61</v>
      </c>
      <c r="F576">
        <v>3255</v>
      </c>
      <c r="G576" t="str">
        <f>IF(COUNTIF(Table1[Customer ID],Table1[[#This Row],[Customer ID]])&gt;1,"Repeat Customer","One-Time Customer")</f>
        <v>One-Time Customer</v>
      </c>
      <c r="H576" t="s">
        <v>2917</v>
      </c>
      <c r="I576" t="s">
        <v>49</v>
      </c>
      <c r="J576" t="s">
        <v>40</v>
      </c>
      <c r="K576" t="s">
        <v>77</v>
      </c>
      <c r="L576" t="s">
        <v>180</v>
      </c>
      <c r="M576" t="s">
        <v>51</v>
      </c>
      <c r="N576" t="s">
        <v>1013</v>
      </c>
      <c r="O576">
        <v>0.71</v>
      </c>
      <c r="P576">
        <f>Table1[[#This Row],[Profit]]/Table1[[#This Row],[Sales]]</f>
        <v>6.0923642302980809</v>
      </c>
      <c r="Q576" t="s">
        <v>33</v>
      </c>
      <c r="R576" t="s">
        <v>136</v>
      </c>
      <c r="S576" t="s">
        <v>362</v>
      </c>
      <c r="T576" t="s">
        <v>2918</v>
      </c>
      <c r="U576">
        <v>33319</v>
      </c>
      <c r="V576">
        <v>42053</v>
      </c>
      <c r="W576" t="str">
        <f>TEXT(Table1[[#This Row],[Order Date]],"mmmm")</f>
        <v>February</v>
      </c>
      <c r="X576" t="str">
        <f>TEXT(Table1[[#This Row],[Order Date]],"yyyy")</f>
        <v>2015</v>
      </c>
      <c r="Y576">
        <v>42055</v>
      </c>
      <c r="Z576">
        <v>596.80799999999999</v>
      </c>
      <c r="AA576">
        <v>2</v>
      </c>
      <c r="AB576">
        <v>97.96</v>
      </c>
      <c r="AC576">
        <v>90488</v>
      </c>
      <c r="AD576" t="e">
        <f>IF(COUNTIF(#REF!,Orders!AC1861)&gt;0,"Returned","Not Returned")</f>
        <v>#REF!</v>
      </c>
      <c r="AE576" t="str">
        <f>TEXT(Table1[[#This Row],[Order Date]],"mmmm-yyy")</f>
        <v>February-2015</v>
      </c>
    </row>
    <row r="577" spans="1:31" ht="12.75" customHeight="1" x14ac:dyDescent="0.3">
      <c r="A577">
        <v>25895</v>
      </c>
      <c r="B577" t="s">
        <v>25</v>
      </c>
      <c r="C577">
        <v>0.05</v>
      </c>
      <c r="D577">
        <v>4.28</v>
      </c>
      <c r="E577">
        <v>5.17</v>
      </c>
      <c r="F577">
        <v>993</v>
      </c>
      <c r="G577" t="str">
        <f>IF(COUNTIF(Table1[Customer ID],Table1[[#This Row],[Customer ID]])&gt;1,"Repeat Customer","One-Time Customer")</f>
        <v>One-Time Customer</v>
      </c>
      <c r="H577" t="s">
        <v>1091</v>
      </c>
      <c r="I577" t="s">
        <v>49</v>
      </c>
      <c r="J577" t="s">
        <v>58</v>
      </c>
      <c r="K577" t="s">
        <v>29</v>
      </c>
      <c r="L577" t="s">
        <v>93</v>
      </c>
      <c r="M577" t="s">
        <v>59</v>
      </c>
      <c r="N577" t="s">
        <v>481</v>
      </c>
      <c r="O577">
        <v>0.4</v>
      </c>
      <c r="P577">
        <f>Table1[[#This Row],[Profit]]/Table1[[#This Row],[Sales]]</f>
        <v>-2.7104717470191808</v>
      </c>
      <c r="Q577" t="s">
        <v>33</v>
      </c>
      <c r="R577" t="s">
        <v>34</v>
      </c>
      <c r="S577" t="s">
        <v>45</v>
      </c>
      <c r="T577" t="s">
        <v>1092</v>
      </c>
      <c r="U577">
        <v>93030</v>
      </c>
      <c r="V577">
        <v>42054</v>
      </c>
      <c r="W577" t="str">
        <f>TEXT(Table1[[#This Row],[Order Date]],"mmmm")</f>
        <v>February</v>
      </c>
      <c r="X577" t="str">
        <f>TEXT(Table1[[#This Row],[Order Date]],"yyyy")</f>
        <v>2015</v>
      </c>
      <c r="Y577">
        <v>42054</v>
      </c>
      <c r="Z577">
        <v>-104.57</v>
      </c>
      <c r="AA577">
        <v>9</v>
      </c>
      <c r="AB577">
        <v>38.58</v>
      </c>
      <c r="AC577">
        <v>89432</v>
      </c>
      <c r="AD577" t="e">
        <f>IF(COUNTIF(#REF!,Orders!AC552)&gt;0,"Returned","Not Returned")</f>
        <v>#REF!</v>
      </c>
      <c r="AE577" t="str">
        <f>TEXT(Table1[[#This Row],[Order Date]],"mmmm-yyy")</f>
        <v>February-2015</v>
      </c>
    </row>
    <row r="578" spans="1:31" ht="12.75" customHeight="1" x14ac:dyDescent="0.3">
      <c r="A578">
        <v>23120</v>
      </c>
      <c r="B578" t="s">
        <v>25</v>
      </c>
      <c r="C578">
        <v>0.03</v>
      </c>
      <c r="D578">
        <v>39.479999999999997</v>
      </c>
      <c r="E578">
        <v>1.99</v>
      </c>
      <c r="F578">
        <v>1303</v>
      </c>
      <c r="G578" t="str">
        <f>IF(COUNTIF(Table1[Customer ID],Table1[[#This Row],[Customer ID]])&gt;1,"Repeat Customer","One-Time Customer")</f>
        <v>Repeat Customer</v>
      </c>
      <c r="H578" t="s">
        <v>1383</v>
      </c>
      <c r="I578" t="s">
        <v>49</v>
      </c>
      <c r="J578" t="s">
        <v>114</v>
      </c>
      <c r="K578" t="s">
        <v>77</v>
      </c>
      <c r="L578" t="s">
        <v>180</v>
      </c>
      <c r="M578" t="s">
        <v>51</v>
      </c>
      <c r="N578" t="s">
        <v>705</v>
      </c>
      <c r="O578">
        <v>0.54</v>
      </c>
      <c r="P578">
        <f>Table1[[#This Row],[Profit]]/Table1[[#This Row],[Sales]]</f>
        <v>0.69</v>
      </c>
      <c r="Q578" t="s">
        <v>33</v>
      </c>
      <c r="R578" t="s">
        <v>34</v>
      </c>
      <c r="S578" t="s">
        <v>212</v>
      </c>
      <c r="T578" t="s">
        <v>1384</v>
      </c>
      <c r="U578">
        <v>84074</v>
      </c>
      <c r="V578">
        <v>42054</v>
      </c>
      <c r="W578" t="str">
        <f>TEXT(Table1[[#This Row],[Order Date]],"mmmm")</f>
        <v>February</v>
      </c>
      <c r="X578" t="str">
        <f>TEXT(Table1[[#This Row],[Order Date]],"yyyy")</f>
        <v>2015</v>
      </c>
      <c r="Y578">
        <v>42056</v>
      </c>
      <c r="Z578">
        <v>317.08949999999999</v>
      </c>
      <c r="AA578">
        <v>12</v>
      </c>
      <c r="AB578">
        <v>459.55</v>
      </c>
      <c r="AC578">
        <v>87003</v>
      </c>
      <c r="AD578" t="e">
        <f>IF(COUNTIF(#REF!,Orders!AC742)&gt;0,"Returned","Not Returned")</f>
        <v>#REF!</v>
      </c>
      <c r="AE578" t="str">
        <f>TEXT(Table1[[#This Row],[Order Date]],"mmmm-yyy")</f>
        <v>February-2015</v>
      </c>
    </row>
    <row r="579" spans="1:31" ht="12.75" customHeight="1" x14ac:dyDescent="0.3">
      <c r="A579">
        <v>20652</v>
      </c>
      <c r="B579" t="s">
        <v>106</v>
      </c>
      <c r="C579">
        <v>0.01</v>
      </c>
      <c r="D579">
        <v>65.989999999999995</v>
      </c>
      <c r="E579">
        <v>5.31</v>
      </c>
      <c r="F579">
        <v>1303</v>
      </c>
      <c r="G579" t="str">
        <f>IF(COUNTIF(Table1[Customer ID],Table1[[#This Row],[Customer ID]])&gt;1,"Repeat Customer","One-Time Customer")</f>
        <v>Repeat Customer</v>
      </c>
      <c r="H579" t="s">
        <v>1383</v>
      </c>
      <c r="I579" t="s">
        <v>49</v>
      </c>
      <c r="J579" t="s">
        <v>114</v>
      </c>
      <c r="K579" t="s">
        <v>77</v>
      </c>
      <c r="L579" t="s">
        <v>78</v>
      </c>
      <c r="M579" t="s">
        <v>59</v>
      </c>
      <c r="N579" t="s">
        <v>1385</v>
      </c>
      <c r="O579">
        <v>0.56999999999999995</v>
      </c>
      <c r="P579">
        <f>Table1[[#This Row],[Profit]]/Table1[[#This Row],[Sales]]</f>
        <v>0.46631164090147148</v>
      </c>
      <c r="Q579" t="s">
        <v>33</v>
      </c>
      <c r="R579" t="s">
        <v>34</v>
      </c>
      <c r="S579" t="s">
        <v>212</v>
      </c>
      <c r="T579" t="s">
        <v>1384</v>
      </c>
      <c r="U579">
        <v>84074</v>
      </c>
      <c r="V579">
        <v>42054</v>
      </c>
      <c r="W579" t="str">
        <f>TEXT(Table1[[#This Row],[Order Date]],"mmmm")</f>
        <v>February</v>
      </c>
      <c r="X579" t="str">
        <f>TEXT(Table1[[#This Row],[Order Date]],"yyyy")</f>
        <v>2015</v>
      </c>
      <c r="Y579">
        <v>42061</v>
      </c>
      <c r="Z579">
        <v>250.36272000000002</v>
      </c>
      <c r="AA579">
        <v>9</v>
      </c>
      <c r="AB579">
        <v>536.9</v>
      </c>
      <c r="AC579">
        <v>87005</v>
      </c>
      <c r="AD579" t="e">
        <f>IF(COUNTIF(#REF!,Orders!AC743)&gt;0,"Returned","Not Returned")</f>
        <v>#REF!</v>
      </c>
      <c r="AE579" t="str">
        <f>TEXT(Table1[[#This Row],[Order Date]],"mmmm-yyy")</f>
        <v>February-2015</v>
      </c>
    </row>
    <row r="580" spans="1:31" ht="12.75" customHeight="1" x14ac:dyDescent="0.3">
      <c r="A580">
        <v>20551</v>
      </c>
      <c r="B580" t="s">
        <v>37</v>
      </c>
      <c r="C580">
        <v>0</v>
      </c>
      <c r="D580">
        <v>5.98</v>
      </c>
      <c r="E580">
        <v>0.96</v>
      </c>
      <c r="F580">
        <v>1827</v>
      </c>
      <c r="G580" t="str">
        <f>IF(COUNTIF(Table1[Customer ID],Table1[[#This Row],[Customer ID]])&gt;1,"Repeat Customer","One-Time Customer")</f>
        <v>Repeat Customer</v>
      </c>
      <c r="H580" t="s">
        <v>1818</v>
      </c>
      <c r="I580" t="s">
        <v>49</v>
      </c>
      <c r="J580" t="s">
        <v>28</v>
      </c>
      <c r="K580" t="s">
        <v>29</v>
      </c>
      <c r="L580" t="s">
        <v>30</v>
      </c>
      <c r="M580" t="s">
        <v>31</v>
      </c>
      <c r="N580" t="s">
        <v>1819</v>
      </c>
      <c r="O580">
        <v>0.6</v>
      </c>
      <c r="P580">
        <f>Table1[[#This Row],[Profit]]/Table1[[#This Row],[Sales]]</f>
        <v>0.69</v>
      </c>
      <c r="Q580" t="s">
        <v>33</v>
      </c>
      <c r="R580" t="s">
        <v>61</v>
      </c>
      <c r="S580" t="s">
        <v>330</v>
      </c>
      <c r="T580" t="s">
        <v>150</v>
      </c>
      <c r="U580">
        <v>52601</v>
      </c>
      <c r="V580">
        <v>42054</v>
      </c>
      <c r="W580" t="str">
        <f>TEXT(Table1[[#This Row],[Order Date]],"mmmm")</f>
        <v>February</v>
      </c>
      <c r="X580" t="str">
        <f>TEXT(Table1[[#This Row],[Order Date]],"yyyy")</f>
        <v>2015</v>
      </c>
      <c r="Y580">
        <v>42055</v>
      </c>
      <c r="Z580">
        <v>38.039699999999996</v>
      </c>
      <c r="AA580">
        <v>9</v>
      </c>
      <c r="AB580">
        <v>55.13</v>
      </c>
      <c r="AC580">
        <v>86956</v>
      </c>
      <c r="AD580" t="e">
        <f>IF(COUNTIF(#REF!,Orders!AC1024)&gt;0,"Returned","Not Returned")</f>
        <v>#REF!</v>
      </c>
      <c r="AE580" t="str">
        <f>TEXT(Table1[[#This Row],[Order Date]],"mmmm-yyy")</f>
        <v>February-2015</v>
      </c>
    </row>
    <row r="581" spans="1:31" ht="12.75" customHeight="1" x14ac:dyDescent="0.3">
      <c r="A581">
        <v>20553</v>
      </c>
      <c r="B581" t="s">
        <v>37</v>
      </c>
      <c r="C581">
        <v>0.02</v>
      </c>
      <c r="D581">
        <v>5.98</v>
      </c>
      <c r="E581">
        <v>5.46</v>
      </c>
      <c r="F581">
        <v>1828</v>
      </c>
      <c r="G581" t="str">
        <f>IF(COUNTIF(Table1[Customer ID],Table1[[#This Row],[Customer ID]])&gt;1,"Repeat Customer","One-Time Customer")</f>
        <v>Repeat Customer</v>
      </c>
      <c r="H581" t="s">
        <v>1821</v>
      </c>
      <c r="I581" t="s">
        <v>49</v>
      </c>
      <c r="J581" t="s">
        <v>28</v>
      </c>
      <c r="K581" t="s">
        <v>29</v>
      </c>
      <c r="L581" t="s">
        <v>93</v>
      </c>
      <c r="M581" t="s">
        <v>59</v>
      </c>
      <c r="N581" t="s">
        <v>1051</v>
      </c>
      <c r="O581">
        <v>0.36</v>
      </c>
      <c r="P581">
        <f>Table1[[#This Row],[Profit]]/Table1[[#This Row],[Sales]]</f>
        <v>-1.0517857142857143</v>
      </c>
      <c r="Q581" t="s">
        <v>33</v>
      </c>
      <c r="R581" t="s">
        <v>61</v>
      </c>
      <c r="S581" t="s">
        <v>330</v>
      </c>
      <c r="T581" t="s">
        <v>1822</v>
      </c>
      <c r="U581">
        <v>50613</v>
      </c>
      <c r="V581">
        <v>42054</v>
      </c>
      <c r="W581" t="str">
        <f>TEXT(Table1[[#This Row],[Order Date]],"mmmm")</f>
        <v>February</v>
      </c>
      <c r="X581" t="str">
        <f>TEXT(Table1[[#This Row],[Order Date]],"yyyy")</f>
        <v>2015</v>
      </c>
      <c r="Y581">
        <v>42055</v>
      </c>
      <c r="Z581">
        <v>-47.12</v>
      </c>
      <c r="AA581">
        <v>7</v>
      </c>
      <c r="AB581">
        <v>44.8</v>
      </c>
      <c r="AC581">
        <v>86956</v>
      </c>
      <c r="AD581" t="e">
        <f>IF(COUNTIF(#REF!,Orders!AC1027)&gt;0,"Returned","Not Returned")</f>
        <v>#REF!</v>
      </c>
      <c r="AE581" t="str">
        <f>TEXT(Table1[[#This Row],[Order Date]],"mmmm-yyy")</f>
        <v>February-2015</v>
      </c>
    </row>
    <row r="582" spans="1:31" ht="12.75" customHeight="1" x14ac:dyDescent="0.3">
      <c r="A582">
        <v>18251</v>
      </c>
      <c r="B582" t="s">
        <v>37</v>
      </c>
      <c r="C582">
        <v>7.0000000000000007E-2</v>
      </c>
      <c r="D582">
        <v>31.78</v>
      </c>
      <c r="E582">
        <v>1.99</v>
      </c>
      <c r="F582">
        <v>2052</v>
      </c>
      <c r="G582" t="str">
        <f>IF(COUNTIF(Table1[Customer ID],Table1[[#This Row],[Customer ID]])&gt;1,"Repeat Customer","One-Time Customer")</f>
        <v>Repeat Customer</v>
      </c>
      <c r="H582" t="s">
        <v>1971</v>
      </c>
      <c r="I582" t="s">
        <v>49</v>
      </c>
      <c r="J582" t="s">
        <v>40</v>
      </c>
      <c r="K582" t="s">
        <v>77</v>
      </c>
      <c r="L582" t="s">
        <v>180</v>
      </c>
      <c r="M582" t="s">
        <v>51</v>
      </c>
      <c r="N582" t="s">
        <v>901</v>
      </c>
      <c r="O582">
        <v>0.42</v>
      </c>
      <c r="P582">
        <f>Table1[[#This Row],[Profit]]/Table1[[#This Row],[Sales]]</f>
        <v>0.69</v>
      </c>
      <c r="Q582" t="s">
        <v>33</v>
      </c>
      <c r="R582" t="s">
        <v>34</v>
      </c>
      <c r="S582" t="s">
        <v>366</v>
      </c>
      <c r="T582" t="s">
        <v>1972</v>
      </c>
      <c r="U582">
        <v>87105</v>
      </c>
      <c r="V582">
        <v>42054</v>
      </c>
      <c r="W582" t="str">
        <f>TEXT(Table1[[#This Row],[Order Date]],"mmmm")</f>
        <v>February</v>
      </c>
      <c r="X582" t="str">
        <f>TEXT(Table1[[#This Row],[Order Date]],"yyyy")</f>
        <v>2015</v>
      </c>
      <c r="Y582">
        <v>42056</v>
      </c>
      <c r="Z582">
        <v>265.11180000000002</v>
      </c>
      <c r="AA582">
        <v>13</v>
      </c>
      <c r="AB582">
        <v>384.22</v>
      </c>
      <c r="AC582">
        <v>87234</v>
      </c>
      <c r="AD582" t="e">
        <f>IF(COUNTIF(#REF!,Orders!AC1133)&gt;0,"Returned","Not Returned")</f>
        <v>#REF!</v>
      </c>
      <c r="AE582" t="str">
        <f>TEXT(Table1[[#This Row],[Order Date]],"mmmm-yyy")</f>
        <v>February-2015</v>
      </c>
    </row>
    <row r="583" spans="1:31" ht="12.75" customHeight="1" x14ac:dyDescent="0.3">
      <c r="A583">
        <v>18252</v>
      </c>
      <c r="B583" t="s">
        <v>37</v>
      </c>
      <c r="C583">
        <v>0</v>
      </c>
      <c r="D583">
        <v>5.98</v>
      </c>
      <c r="E583">
        <v>2.5</v>
      </c>
      <c r="F583">
        <v>2052</v>
      </c>
      <c r="G583" t="str">
        <f>IF(COUNTIF(Table1[Customer ID],Table1[[#This Row],[Customer ID]])&gt;1,"Repeat Customer","One-Time Customer")</f>
        <v>Repeat Customer</v>
      </c>
      <c r="H583" t="s">
        <v>1971</v>
      </c>
      <c r="I583" t="s">
        <v>49</v>
      </c>
      <c r="J583" t="s">
        <v>40</v>
      </c>
      <c r="K583" t="s">
        <v>29</v>
      </c>
      <c r="L583" t="s">
        <v>69</v>
      </c>
      <c r="M583" t="s">
        <v>59</v>
      </c>
      <c r="N583" t="s">
        <v>246</v>
      </c>
      <c r="O583">
        <v>0.36</v>
      </c>
      <c r="P583">
        <f>Table1[[#This Row],[Profit]]/Table1[[#This Row],[Sales]]</f>
        <v>0.30217446270543619</v>
      </c>
      <c r="Q583" t="s">
        <v>33</v>
      </c>
      <c r="R583" t="s">
        <v>34</v>
      </c>
      <c r="S583" t="s">
        <v>366</v>
      </c>
      <c r="T583" t="s">
        <v>1972</v>
      </c>
      <c r="U583">
        <v>87105</v>
      </c>
      <c r="V583">
        <v>42054</v>
      </c>
      <c r="W583" t="str">
        <f>TEXT(Table1[[#This Row],[Order Date]],"mmmm")</f>
        <v>February</v>
      </c>
      <c r="X583" t="str">
        <f>TEXT(Table1[[#This Row],[Order Date]],"yyyy")</f>
        <v>2015</v>
      </c>
      <c r="Y583">
        <v>42055</v>
      </c>
      <c r="Z583">
        <v>9.5608000000000004</v>
      </c>
      <c r="AA583">
        <v>5</v>
      </c>
      <c r="AB583">
        <v>31.64</v>
      </c>
      <c r="AC583">
        <v>87234</v>
      </c>
      <c r="AD583" t="e">
        <f>IF(COUNTIF(#REF!,Orders!AC1134)&gt;0,"Returned","Not Returned")</f>
        <v>#REF!</v>
      </c>
      <c r="AE583" t="str">
        <f>TEXT(Table1[[#This Row],[Order Date]],"mmmm-yyy")</f>
        <v>February-2015</v>
      </c>
    </row>
    <row r="584" spans="1:31" ht="12.75" customHeight="1" x14ac:dyDescent="0.3">
      <c r="A584">
        <v>18253</v>
      </c>
      <c r="B584" t="s">
        <v>37</v>
      </c>
      <c r="C584">
        <v>0.1</v>
      </c>
      <c r="D584">
        <v>35.99</v>
      </c>
      <c r="E584">
        <v>1.1000000000000001</v>
      </c>
      <c r="F584">
        <v>2052</v>
      </c>
      <c r="G584" t="str">
        <f>IF(COUNTIF(Table1[Customer ID],Table1[[#This Row],[Customer ID]])&gt;1,"Repeat Customer","One-Time Customer")</f>
        <v>Repeat Customer</v>
      </c>
      <c r="H584" t="s">
        <v>1971</v>
      </c>
      <c r="I584" t="s">
        <v>27</v>
      </c>
      <c r="J584" t="s">
        <v>40</v>
      </c>
      <c r="K584" t="s">
        <v>77</v>
      </c>
      <c r="L584" t="s">
        <v>78</v>
      </c>
      <c r="M584" t="s">
        <v>59</v>
      </c>
      <c r="N584" t="s">
        <v>935</v>
      </c>
      <c r="O584">
        <v>0.55000000000000004</v>
      </c>
      <c r="P584">
        <f>Table1[[#This Row],[Profit]]/Table1[[#This Row],[Sales]]</f>
        <v>0.69</v>
      </c>
      <c r="Q584" t="s">
        <v>33</v>
      </c>
      <c r="R584" t="s">
        <v>34</v>
      </c>
      <c r="S584" t="s">
        <v>366</v>
      </c>
      <c r="T584" t="s">
        <v>1972</v>
      </c>
      <c r="U584">
        <v>87105</v>
      </c>
      <c r="V584">
        <v>42054</v>
      </c>
      <c r="W584" t="str">
        <f>TEXT(Table1[[#This Row],[Order Date]],"mmmm")</f>
        <v>February</v>
      </c>
      <c r="X584" t="str">
        <f>TEXT(Table1[[#This Row],[Order Date]],"yyyy")</f>
        <v>2015</v>
      </c>
      <c r="Y584">
        <v>42055</v>
      </c>
      <c r="Z584">
        <v>390.09839999999997</v>
      </c>
      <c r="AA584">
        <v>19</v>
      </c>
      <c r="AB584">
        <v>565.36</v>
      </c>
      <c r="AC584">
        <v>87234</v>
      </c>
      <c r="AD584" t="e">
        <f>IF(COUNTIF(#REF!,Orders!AC1135)&gt;0,"Returned","Not Returned")</f>
        <v>#REF!</v>
      </c>
      <c r="AE584" t="str">
        <f>TEXT(Table1[[#This Row],[Order Date]],"mmmm-yyy")</f>
        <v>February-2015</v>
      </c>
    </row>
    <row r="585" spans="1:31" ht="12.75" customHeight="1" x14ac:dyDescent="0.3">
      <c r="A585">
        <v>24396</v>
      </c>
      <c r="B585" t="s">
        <v>106</v>
      </c>
      <c r="C585">
        <v>0.1</v>
      </c>
      <c r="D585">
        <v>54.1</v>
      </c>
      <c r="E585">
        <v>19.989999999999998</v>
      </c>
      <c r="F585">
        <v>2287</v>
      </c>
      <c r="G585" t="str">
        <f>IF(COUNTIF(Table1[Customer ID],Table1[[#This Row],[Customer ID]])&gt;1,"Repeat Customer","One-Time Customer")</f>
        <v>Repeat Customer</v>
      </c>
      <c r="H585" t="s">
        <v>2179</v>
      </c>
      <c r="I585" t="s">
        <v>49</v>
      </c>
      <c r="J585" t="s">
        <v>28</v>
      </c>
      <c r="K585" t="s">
        <v>29</v>
      </c>
      <c r="L585" t="s">
        <v>141</v>
      </c>
      <c r="M585" t="s">
        <v>59</v>
      </c>
      <c r="N585" t="s">
        <v>2181</v>
      </c>
      <c r="O585">
        <v>0.59</v>
      </c>
      <c r="P585">
        <f>Table1[[#This Row],[Profit]]/Table1[[#This Row],[Sales]]</f>
        <v>7.2548393279243589E-2</v>
      </c>
      <c r="Q585" t="s">
        <v>33</v>
      </c>
      <c r="R585" t="s">
        <v>136</v>
      </c>
      <c r="S585" t="s">
        <v>932</v>
      </c>
      <c r="T585" t="s">
        <v>2180</v>
      </c>
      <c r="U585">
        <v>29483</v>
      </c>
      <c r="V585">
        <v>42054</v>
      </c>
      <c r="W585" t="str">
        <f>TEXT(Table1[[#This Row],[Order Date]],"mmmm")</f>
        <v>February</v>
      </c>
      <c r="X585" t="str">
        <f>TEXT(Table1[[#This Row],[Order Date]],"yyyy")</f>
        <v>2015</v>
      </c>
      <c r="Y585">
        <v>42059</v>
      </c>
      <c r="Z585">
        <v>34.067999999999998</v>
      </c>
      <c r="AA585">
        <v>9</v>
      </c>
      <c r="AB585">
        <v>469.59</v>
      </c>
      <c r="AC585">
        <v>90147</v>
      </c>
      <c r="AD585" t="e">
        <f>IF(COUNTIF(#REF!,Orders!AC1276)&gt;0,"Returned","Not Returned")</f>
        <v>#REF!</v>
      </c>
      <c r="AE585" t="str">
        <f>TEXT(Table1[[#This Row],[Order Date]],"mmmm-yyy")</f>
        <v>February-2015</v>
      </c>
    </row>
    <row r="586" spans="1:31" ht="12.75" customHeight="1" x14ac:dyDescent="0.3">
      <c r="A586">
        <v>24607</v>
      </c>
      <c r="B586" t="s">
        <v>25</v>
      </c>
      <c r="C586">
        <v>0.05</v>
      </c>
      <c r="D586">
        <v>11.29</v>
      </c>
      <c r="E586">
        <v>5.03</v>
      </c>
      <c r="F586">
        <v>2828</v>
      </c>
      <c r="G586" t="str">
        <f>IF(COUNTIF(Table1[Customer ID],Table1[[#This Row],[Customer ID]])&gt;1,"Repeat Customer","One-Time Customer")</f>
        <v>Repeat Customer</v>
      </c>
      <c r="H586" t="s">
        <v>2590</v>
      </c>
      <c r="I586" t="s">
        <v>49</v>
      </c>
      <c r="J586" t="s">
        <v>28</v>
      </c>
      <c r="K586" t="s">
        <v>29</v>
      </c>
      <c r="L586" t="s">
        <v>141</v>
      </c>
      <c r="M586" t="s">
        <v>59</v>
      </c>
      <c r="N586" t="s">
        <v>1453</v>
      </c>
      <c r="O586">
        <v>0.59</v>
      </c>
      <c r="P586">
        <f>Table1[[#This Row],[Profit]]/Table1[[#This Row],[Sales]]</f>
        <v>-0.38978554057041787</v>
      </c>
      <c r="Q586" t="s">
        <v>33</v>
      </c>
      <c r="R586" t="s">
        <v>34</v>
      </c>
      <c r="S586" t="s">
        <v>45</v>
      </c>
      <c r="T586" t="s">
        <v>2591</v>
      </c>
      <c r="U586">
        <v>92243</v>
      </c>
      <c r="V586">
        <v>42054</v>
      </c>
      <c r="W586" t="str">
        <f>TEXT(Table1[[#This Row],[Order Date]],"mmmm")</f>
        <v>February</v>
      </c>
      <c r="X586" t="str">
        <f>TEXT(Table1[[#This Row],[Order Date]],"yyyy")</f>
        <v>2015</v>
      </c>
      <c r="Y586">
        <v>42056</v>
      </c>
      <c r="Z586">
        <v>-35.26</v>
      </c>
      <c r="AA586">
        <v>8</v>
      </c>
      <c r="AB586">
        <v>90.46</v>
      </c>
      <c r="AC586">
        <v>87720</v>
      </c>
      <c r="AD586" t="e">
        <f>IF(COUNTIF(#REF!,Orders!AC1590)&gt;0,"Returned","Not Returned")</f>
        <v>#REF!</v>
      </c>
      <c r="AE586" t="str">
        <f>TEXT(Table1[[#This Row],[Order Date]],"mmmm-yyy")</f>
        <v>February-2015</v>
      </c>
    </row>
    <row r="587" spans="1:31" ht="12.75" customHeight="1" x14ac:dyDescent="0.3">
      <c r="A587">
        <v>25500</v>
      </c>
      <c r="B587" t="s">
        <v>56</v>
      </c>
      <c r="C587">
        <v>7.0000000000000007E-2</v>
      </c>
      <c r="D587">
        <v>5.81</v>
      </c>
      <c r="E587">
        <v>8.49</v>
      </c>
      <c r="F587">
        <v>233</v>
      </c>
      <c r="G587" t="str">
        <f>IF(COUNTIF(Table1[Customer ID],Table1[[#This Row],[Customer ID]])&gt;1,"Repeat Customer","One-Time Customer")</f>
        <v>Repeat Customer</v>
      </c>
      <c r="H587" t="s">
        <v>324</v>
      </c>
      <c r="I587" t="s">
        <v>49</v>
      </c>
      <c r="J587" t="s">
        <v>58</v>
      </c>
      <c r="K587" t="s">
        <v>29</v>
      </c>
      <c r="L587" t="s">
        <v>109</v>
      </c>
      <c r="M587" t="s">
        <v>59</v>
      </c>
      <c r="N587" t="s">
        <v>325</v>
      </c>
      <c r="O587">
        <v>0.39</v>
      </c>
      <c r="P587">
        <f>Table1[[#This Row],[Profit]]/Table1[[#This Row],[Sales]]</f>
        <v>-4.1366751700680267</v>
      </c>
      <c r="Q587" t="s">
        <v>33</v>
      </c>
      <c r="R587" t="s">
        <v>61</v>
      </c>
      <c r="S587" t="s">
        <v>178</v>
      </c>
      <c r="T587" t="s">
        <v>326</v>
      </c>
      <c r="U587">
        <v>60462</v>
      </c>
      <c r="V587">
        <v>42055</v>
      </c>
      <c r="W587" t="str">
        <f>TEXT(Table1[[#This Row],[Order Date]],"mmmm")</f>
        <v>February</v>
      </c>
      <c r="X587" t="str">
        <f>TEXT(Table1[[#This Row],[Order Date]],"yyyy")</f>
        <v>2015</v>
      </c>
      <c r="Y587">
        <v>42057</v>
      </c>
      <c r="Z587">
        <v>-243.23649999999998</v>
      </c>
      <c r="AA587">
        <v>10</v>
      </c>
      <c r="AB587">
        <v>58.8</v>
      </c>
      <c r="AC587">
        <v>90237</v>
      </c>
      <c r="AD587" t="e">
        <f>IF(COUNTIF(#REF!,Orders!AC128)&gt;0,"Returned","Not Returned")</f>
        <v>#REF!</v>
      </c>
      <c r="AE587" t="str">
        <f>TEXT(Table1[[#This Row],[Order Date]],"mmmm-yyy")</f>
        <v>February-2015</v>
      </c>
    </row>
    <row r="588" spans="1:31" ht="12.75" customHeight="1" x14ac:dyDescent="0.3">
      <c r="A588">
        <v>25501</v>
      </c>
      <c r="B588" t="s">
        <v>56</v>
      </c>
      <c r="C588">
        <v>0.04</v>
      </c>
      <c r="D588">
        <v>9.65</v>
      </c>
      <c r="E588">
        <v>6.22</v>
      </c>
      <c r="F588">
        <v>233</v>
      </c>
      <c r="G588" t="str">
        <f>IF(COUNTIF(Table1[Customer ID],Table1[[#This Row],[Customer ID]])&gt;1,"Repeat Customer","One-Time Customer")</f>
        <v>Repeat Customer</v>
      </c>
      <c r="H588" t="s">
        <v>324</v>
      </c>
      <c r="I588" t="s">
        <v>49</v>
      </c>
      <c r="J588" t="s">
        <v>58</v>
      </c>
      <c r="K588" t="s">
        <v>41</v>
      </c>
      <c r="L588" t="s">
        <v>50</v>
      </c>
      <c r="M588" t="s">
        <v>59</v>
      </c>
      <c r="N588" t="s">
        <v>327</v>
      </c>
      <c r="O588">
        <v>0.55000000000000004</v>
      </c>
      <c r="P588">
        <f>Table1[[#This Row],[Profit]]/Table1[[#This Row],[Sales]]</f>
        <v>-0.44509006391632772</v>
      </c>
      <c r="Q588" t="s">
        <v>33</v>
      </c>
      <c r="R588" t="s">
        <v>61</v>
      </c>
      <c r="S588" t="s">
        <v>178</v>
      </c>
      <c r="T588" t="s">
        <v>326</v>
      </c>
      <c r="U588">
        <v>60462</v>
      </c>
      <c r="V588">
        <v>42055</v>
      </c>
      <c r="W588" t="str">
        <f>TEXT(Table1[[#This Row],[Order Date]],"mmmm")</f>
        <v>February</v>
      </c>
      <c r="X588" t="str">
        <f>TEXT(Table1[[#This Row],[Order Date]],"yyyy")</f>
        <v>2015</v>
      </c>
      <c r="Y588">
        <v>42056</v>
      </c>
      <c r="Z588">
        <v>-53.62</v>
      </c>
      <c r="AA588">
        <v>12</v>
      </c>
      <c r="AB588">
        <v>120.47</v>
      </c>
      <c r="AC588">
        <v>90237</v>
      </c>
      <c r="AD588" t="e">
        <f>IF(COUNTIF(#REF!,Orders!AC129)&gt;0,"Returned","Not Returned")</f>
        <v>#REF!</v>
      </c>
      <c r="AE588" t="str">
        <f>TEXT(Table1[[#This Row],[Order Date]],"mmmm-yyy")</f>
        <v>February-2015</v>
      </c>
    </row>
    <row r="589" spans="1:31" ht="12.75" customHeight="1" x14ac:dyDescent="0.3">
      <c r="A589">
        <v>22763</v>
      </c>
      <c r="B589" t="s">
        <v>37</v>
      </c>
      <c r="C589">
        <v>0.04</v>
      </c>
      <c r="D589">
        <v>11.5</v>
      </c>
      <c r="E589">
        <v>7.19</v>
      </c>
      <c r="F589">
        <v>1485</v>
      </c>
      <c r="G589" t="str">
        <f>IF(COUNTIF(Table1[Customer ID],Table1[[#This Row],[Customer ID]])&gt;1,"Repeat Customer","One-Time Customer")</f>
        <v>Repeat Customer</v>
      </c>
      <c r="H589" t="s">
        <v>1524</v>
      </c>
      <c r="I589" t="s">
        <v>49</v>
      </c>
      <c r="J589" t="s">
        <v>40</v>
      </c>
      <c r="K589" t="s">
        <v>29</v>
      </c>
      <c r="L589" t="s">
        <v>109</v>
      </c>
      <c r="M589" t="s">
        <v>59</v>
      </c>
      <c r="N589" t="s">
        <v>1525</v>
      </c>
      <c r="O589">
        <v>0.4</v>
      </c>
      <c r="P589">
        <f>Table1[[#This Row],[Profit]]/Table1[[#This Row],[Sales]]</f>
        <v>-0.14801267346809455</v>
      </c>
      <c r="Q589" t="s">
        <v>33</v>
      </c>
      <c r="R589" t="s">
        <v>61</v>
      </c>
      <c r="S589" t="s">
        <v>178</v>
      </c>
      <c r="T589" t="s">
        <v>1526</v>
      </c>
      <c r="U589">
        <v>60516</v>
      </c>
      <c r="V589">
        <v>42055</v>
      </c>
      <c r="W589" t="str">
        <f>TEXT(Table1[[#This Row],[Order Date]],"mmmm")</f>
        <v>February</v>
      </c>
      <c r="X589" t="str">
        <f>TEXT(Table1[[#This Row],[Order Date]],"yyyy")</f>
        <v>2015</v>
      </c>
      <c r="Y589">
        <v>42058</v>
      </c>
      <c r="Z589">
        <v>-23.357880000000002</v>
      </c>
      <c r="AA589">
        <v>14</v>
      </c>
      <c r="AB589">
        <v>157.81</v>
      </c>
      <c r="AC589">
        <v>91236</v>
      </c>
      <c r="AD589" t="e">
        <f>IF(COUNTIF(#REF!,Orders!AC839)&gt;0,"Returned","Not Returned")</f>
        <v>#REF!</v>
      </c>
      <c r="AE589" t="str">
        <f>TEXT(Table1[[#This Row],[Order Date]],"mmmm-yyy")</f>
        <v>February-2015</v>
      </c>
    </row>
    <row r="590" spans="1:31" ht="12.75" customHeight="1" x14ac:dyDescent="0.3">
      <c r="A590">
        <v>22764</v>
      </c>
      <c r="B590" t="s">
        <v>37</v>
      </c>
      <c r="C590">
        <v>0.02</v>
      </c>
      <c r="D590">
        <v>15.7</v>
      </c>
      <c r="E590">
        <v>11.25</v>
      </c>
      <c r="F590">
        <v>1485</v>
      </c>
      <c r="G590" t="str">
        <f>IF(COUNTIF(Table1[Customer ID],Table1[[#This Row],[Customer ID]])&gt;1,"Repeat Customer","One-Time Customer")</f>
        <v>Repeat Customer</v>
      </c>
      <c r="H590" t="s">
        <v>1524</v>
      </c>
      <c r="I590" t="s">
        <v>49</v>
      </c>
      <c r="J590" t="s">
        <v>40</v>
      </c>
      <c r="K590" t="s">
        <v>29</v>
      </c>
      <c r="L590" t="s">
        <v>141</v>
      </c>
      <c r="M590" t="s">
        <v>59</v>
      </c>
      <c r="N590" t="s">
        <v>1527</v>
      </c>
      <c r="O590">
        <v>0.6</v>
      </c>
      <c r="P590">
        <f>Table1[[#This Row],[Profit]]/Table1[[#This Row],[Sales]]</f>
        <v>-0.9383539094650204</v>
      </c>
      <c r="Q590" t="s">
        <v>33</v>
      </c>
      <c r="R590" t="s">
        <v>61</v>
      </c>
      <c r="S590" t="s">
        <v>178</v>
      </c>
      <c r="T590" t="s">
        <v>1526</v>
      </c>
      <c r="U590">
        <v>60516</v>
      </c>
      <c r="V590">
        <v>42055</v>
      </c>
      <c r="W590" t="str">
        <f>TEXT(Table1[[#This Row],[Order Date]],"mmmm")</f>
        <v>February</v>
      </c>
      <c r="X590" t="str">
        <f>TEXT(Table1[[#This Row],[Order Date]],"yyyy")</f>
        <v>2015</v>
      </c>
      <c r="Y590">
        <v>42056</v>
      </c>
      <c r="Z590">
        <v>-18.241599999999998</v>
      </c>
      <c r="AA590">
        <v>1</v>
      </c>
      <c r="AB590">
        <v>19.440000000000001</v>
      </c>
      <c r="AC590">
        <v>91236</v>
      </c>
      <c r="AD590" t="e">
        <f>IF(COUNTIF(#REF!,Orders!AC840)&gt;0,"Returned","Not Returned")</f>
        <v>#REF!</v>
      </c>
      <c r="AE590" t="str">
        <f>TEXT(Table1[[#This Row],[Order Date]],"mmmm-yyy")</f>
        <v>February-2015</v>
      </c>
    </row>
    <row r="591" spans="1:31" ht="12.75" customHeight="1" x14ac:dyDescent="0.3">
      <c r="A591">
        <v>22765</v>
      </c>
      <c r="B591" t="s">
        <v>37</v>
      </c>
      <c r="C591">
        <v>0.05</v>
      </c>
      <c r="D591">
        <v>225.02</v>
      </c>
      <c r="E591">
        <v>28.66</v>
      </c>
      <c r="F591">
        <v>1485</v>
      </c>
      <c r="G591" t="str">
        <f>IF(COUNTIF(Table1[Customer ID],Table1[[#This Row],[Customer ID]])&gt;1,"Repeat Customer","One-Time Customer")</f>
        <v>Repeat Customer</v>
      </c>
      <c r="H591" t="s">
        <v>1524</v>
      </c>
      <c r="I591" t="s">
        <v>39</v>
      </c>
      <c r="J591" t="s">
        <v>40</v>
      </c>
      <c r="K591" t="s">
        <v>29</v>
      </c>
      <c r="L591" t="s">
        <v>141</v>
      </c>
      <c r="M591" t="s">
        <v>43</v>
      </c>
      <c r="N591" t="s">
        <v>1528</v>
      </c>
      <c r="O591">
        <v>0.72</v>
      </c>
      <c r="P591">
        <f>Table1[[#This Row],[Profit]]/Table1[[#This Row],[Sales]]</f>
        <v>0.30817865561841251</v>
      </c>
      <c r="Q591" t="s">
        <v>33</v>
      </c>
      <c r="R591" t="s">
        <v>61</v>
      </c>
      <c r="S591" t="s">
        <v>178</v>
      </c>
      <c r="T591" t="s">
        <v>1526</v>
      </c>
      <c r="U591">
        <v>60516</v>
      </c>
      <c r="V591">
        <v>42055</v>
      </c>
      <c r="W591" t="str">
        <f>TEXT(Table1[[#This Row],[Order Date]],"mmmm")</f>
        <v>February</v>
      </c>
      <c r="X591" t="str">
        <f>TEXT(Table1[[#This Row],[Order Date]],"yyyy")</f>
        <v>2015</v>
      </c>
      <c r="Y591">
        <v>42057</v>
      </c>
      <c r="Z591">
        <v>1428.9104</v>
      </c>
      <c r="AA591">
        <v>21</v>
      </c>
      <c r="AB591">
        <v>4636.63</v>
      </c>
      <c r="AC591">
        <v>91236</v>
      </c>
      <c r="AD591" t="e">
        <f>IF(COUNTIF(#REF!,Orders!AC841)&gt;0,"Returned","Not Returned")</f>
        <v>#REF!</v>
      </c>
      <c r="AE591" t="str">
        <f>TEXT(Table1[[#This Row],[Order Date]],"mmmm-yyy")</f>
        <v>February-2015</v>
      </c>
    </row>
    <row r="592" spans="1:31" x14ac:dyDescent="0.3">
      <c r="A592">
        <v>7718</v>
      </c>
      <c r="B592" t="s">
        <v>25</v>
      </c>
      <c r="C592">
        <v>0.03</v>
      </c>
      <c r="D592">
        <v>4.0599999999999996</v>
      </c>
      <c r="E592">
        <v>6.89</v>
      </c>
      <c r="F592">
        <v>2882</v>
      </c>
      <c r="G592" t="str">
        <f>IF(COUNTIF(Table1[Customer ID],Table1[[#This Row],[Customer ID]])&gt;1,"Repeat Customer","One-Time Customer")</f>
        <v>Repeat Customer</v>
      </c>
      <c r="H592" t="s">
        <v>2632</v>
      </c>
      <c r="I592" t="s">
        <v>49</v>
      </c>
      <c r="J592" t="s">
        <v>114</v>
      </c>
      <c r="K592" t="s">
        <v>29</v>
      </c>
      <c r="L592" t="s">
        <v>257</v>
      </c>
      <c r="M592" t="s">
        <v>59</v>
      </c>
      <c r="N592" t="s">
        <v>910</v>
      </c>
      <c r="O592">
        <v>0.6</v>
      </c>
      <c r="P592">
        <f>Table1[[#This Row],[Profit]]/Table1[[#This Row],[Sales]]</f>
        <v>-1.5402845706423167</v>
      </c>
      <c r="Q592" t="s">
        <v>33</v>
      </c>
      <c r="R592" t="s">
        <v>136</v>
      </c>
      <c r="S592" t="s">
        <v>322</v>
      </c>
      <c r="T592" t="s">
        <v>390</v>
      </c>
      <c r="U592">
        <v>28206</v>
      </c>
      <c r="V592">
        <v>42055</v>
      </c>
      <c r="W592" t="str">
        <f>TEXT(Table1[[#This Row],[Order Date]],"mmmm")</f>
        <v>February</v>
      </c>
      <c r="X592" t="str">
        <f>TEXT(Table1[[#This Row],[Order Date]],"yyyy")</f>
        <v>2015</v>
      </c>
      <c r="Y592">
        <v>42057</v>
      </c>
      <c r="Z592">
        <v>-246.27609999999999</v>
      </c>
      <c r="AA592">
        <v>37</v>
      </c>
      <c r="AB592">
        <v>159.88999999999999</v>
      </c>
      <c r="AC592">
        <v>55300</v>
      </c>
      <c r="AD592" t="e">
        <f>IF(COUNTIF(#REF!,Orders!AC1630)&gt;0,"Returned","Not Returned")</f>
        <v>#REF!</v>
      </c>
      <c r="AE592" t="str">
        <f>TEXT(Table1[[#This Row],[Order Date]],"mmmm-yyy")</f>
        <v>February-2015</v>
      </c>
    </row>
    <row r="593" spans="1:31" x14ac:dyDescent="0.3">
      <c r="A593">
        <v>7719</v>
      </c>
      <c r="B593" t="s">
        <v>25</v>
      </c>
      <c r="C593">
        <v>0.01</v>
      </c>
      <c r="D593">
        <v>3.75</v>
      </c>
      <c r="E593">
        <v>0.5</v>
      </c>
      <c r="F593">
        <v>2882</v>
      </c>
      <c r="G593" t="str">
        <f>IF(COUNTIF(Table1[Customer ID],Table1[[#This Row],[Customer ID]])&gt;1,"Repeat Customer","One-Time Customer")</f>
        <v>Repeat Customer</v>
      </c>
      <c r="H593" t="s">
        <v>2632</v>
      </c>
      <c r="I593" t="s">
        <v>49</v>
      </c>
      <c r="J593" t="s">
        <v>114</v>
      </c>
      <c r="K593" t="s">
        <v>29</v>
      </c>
      <c r="L593" t="s">
        <v>134</v>
      </c>
      <c r="M593" t="s">
        <v>59</v>
      </c>
      <c r="N593" t="s">
        <v>2633</v>
      </c>
      <c r="O593">
        <v>0.37</v>
      </c>
      <c r="P593">
        <f>Table1[[#This Row],[Profit]]/Table1[[#This Row],[Sales]]</f>
        <v>0.30582114361702128</v>
      </c>
      <c r="Q593" t="s">
        <v>33</v>
      </c>
      <c r="R593" t="s">
        <v>136</v>
      </c>
      <c r="S593" t="s">
        <v>322</v>
      </c>
      <c r="T593" t="s">
        <v>390</v>
      </c>
      <c r="U593">
        <v>28206</v>
      </c>
      <c r="V593">
        <v>42055</v>
      </c>
      <c r="W593" t="str">
        <f>TEXT(Table1[[#This Row],[Order Date]],"mmmm")</f>
        <v>February</v>
      </c>
      <c r="X593" t="str">
        <f>TEXT(Table1[[#This Row],[Order Date]],"yyyy")</f>
        <v>2015</v>
      </c>
      <c r="Y593">
        <v>42056</v>
      </c>
      <c r="Z593">
        <v>55.194599999999994</v>
      </c>
      <c r="AA593">
        <v>48</v>
      </c>
      <c r="AB593">
        <v>180.48</v>
      </c>
      <c r="AC593">
        <v>55300</v>
      </c>
      <c r="AD593" t="e">
        <f>IF(COUNTIF(#REF!,Orders!AC1631)&gt;0,"Returned","Not Returned")</f>
        <v>#REF!</v>
      </c>
      <c r="AE593" t="str">
        <f>TEXT(Table1[[#This Row],[Order Date]],"mmmm-yyy")</f>
        <v>February-2015</v>
      </c>
    </row>
    <row r="594" spans="1:31" x14ac:dyDescent="0.3">
      <c r="A594">
        <v>7720</v>
      </c>
      <c r="B594" t="s">
        <v>25</v>
      </c>
      <c r="C594">
        <v>0.02</v>
      </c>
      <c r="D594">
        <v>10.68</v>
      </c>
      <c r="E594">
        <v>13.04</v>
      </c>
      <c r="F594">
        <v>2882</v>
      </c>
      <c r="G594" t="str">
        <f>IF(COUNTIF(Table1[Customer ID],Table1[[#This Row],[Customer ID]])&gt;1,"Repeat Customer","One-Time Customer")</f>
        <v>Repeat Customer</v>
      </c>
      <c r="H594" t="s">
        <v>2632</v>
      </c>
      <c r="I594" t="s">
        <v>49</v>
      </c>
      <c r="J594" t="s">
        <v>114</v>
      </c>
      <c r="K594" t="s">
        <v>41</v>
      </c>
      <c r="L594" t="s">
        <v>50</v>
      </c>
      <c r="M594" t="s">
        <v>236</v>
      </c>
      <c r="N594" t="s">
        <v>2634</v>
      </c>
      <c r="O594">
        <v>0.6</v>
      </c>
      <c r="P594">
        <f>Table1[[#This Row],[Profit]]/Table1[[#This Row],[Sales]]</f>
        <v>-0.87678754850490759</v>
      </c>
      <c r="Q594" t="s">
        <v>33</v>
      </c>
      <c r="R594" t="s">
        <v>136</v>
      </c>
      <c r="S594" t="s">
        <v>322</v>
      </c>
      <c r="T594" t="s">
        <v>390</v>
      </c>
      <c r="U594">
        <v>28206</v>
      </c>
      <c r="V594">
        <v>42055</v>
      </c>
      <c r="W594" t="str">
        <f>TEXT(Table1[[#This Row],[Order Date]],"mmmm")</f>
        <v>February</v>
      </c>
      <c r="X594" t="str">
        <f>TEXT(Table1[[#This Row],[Order Date]],"yyyy")</f>
        <v>2015</v>
      </c>
      <c r="Y594">
        <v>42057</v>
      </c>
      <c r="Z594">
        <v>-307.29650000000004</v>
      </c>
      <c r="AA594">
        <v>31</v>
      </c>
      <c r="AB594">
        <v>350.48</v>
      </c>
      <c r="AC594">
        <v>55300</v>
      </c>
      <c r="AD594" t="e">
        <f>IF(COUNTIF(#REF!,Orders!AC1632)&gt;0,"Returned","Not Returned")</f>
        <v>#REF!</v>
      </c>
      <c r="AE594" t="str">
        <f>TEXT(Table1[[#This Row],[Order Date]],"mmmm-yyy")</f>
        <v>February-2015</v>
      </c>
    </row>
    <row r="595" spans="1:31" ht="12.75" customHeight="1" x14ac:dyDescent="0.3">
      <c r="A595">
        <v>25718</v>
      </c>
      <c r="B595" t="s">
        <v>25</v>
      </c>
      <c r="C595">
        <v>0.03</v>
      </c>
      <c r="D595">
        <v>4.0599999999999996</v>
      </c>
      <c r="E595">
        <v>6.89</v>
      </c>
      <c r="F595">
        <v>2886</v>
      </c>
      <c r="G595" t="str">
        <f>IF(COUNTIF(Table1[Customer ID],Table1[[#This Row],[Customer ID]])&gt;1,"Repeat Customer","One-Time Customer")</f>
        <v>Repeat Customer</v>
      </c>
      <c r="H595" t="s">
        <v>2641</v>
      </c>
      <c r="I595" t="s">
        <v>49</v>
      </c>
      <c r="J595" t="s">
        <v>114</v>
      </c>
      <c r="K595" t="s">
        <v>29</v>
      </c>
      <c r="L595" t="s">
        <v>257</v>
      </c>
      <c r="M595" t="s">
        <v>59</v>
      </c>
      <c r="N595" t="s">
        <v>910</v>
      </c>
      <c r="O595">
        <v>0.6</v>
      </c>
      <c r="P595">
        <f>Table1[[#This Row],[Profit]]/Table1[[#This Row],[Sales]]</f>
        <v>-4.761378246335819</v>
      </c>
      <c r="Q595" t="s">
        <v>33</v>
      </c>
      <c r="R595" t="s">
        <v>53</v>
      </c>
      <c r="S595" t="s">
        <v>154</v>
      </c>
      <c r="T595" t="s">
        <v>2642</v>
      </c>
      <c r="U595">
        <v>44134</v>
      </c>
      <c r="V595">
        <v>42055</v>
      </c>
      <c r="W595" t="str">
        <f>TEXT(Table1[[#This Row],[Order Date]],"mmmm")</f>
        <v>February</v>
      </c>
      <c r="X595" t="str">
        <f>TEXT(Table1[[#This Row],[Order Date]],"yyyy")</f>
        <v>2015</v>
      </c>
      <c r="Y595">
        <v>42057</v>
      </c>
      <c r="Z595">
        <v>-185.17</v>
      </c>
      <c r="AA595">
        <v>9</v>
      </c>
      <c r="AB595">
        <v>38.89</v>
      </c>
      <c r="AC595">
        <v>87630</v>
      </c>
      <c r="AD595" t="e">
        <f>IF(COUNTIF(#REF!,Orders!AC1642)&gt;0,"Returned","Not Returned")</f>
        <v>#REF!</v>
      </c>
      <c r="AE595" t="str">
        <f>TEXT(Table1[[#This Row],[Order Date]],"mmmm-yyy")</f>
        <v>February-2015</v>
      </c>
    </row>
    <row r="596" spans="1:31" ht="12.75" customHeight="1" x14ac:dyDescent="0.3">
      <c r="A596">
        <v>25719</v>
      </c>
      <c r="B596" t="s">
        <v>25</v>
      </c>
      <c r="C596">
        <v>0.01</v>
      </c>
      <c r="D596">
        <v>3.75</v>
      </c>
      <c r="E596">
        <v>0.5</v>
      </c>
      <c r="F596">
        <v>2886</v>
      </c>
      <c r="G596" t="str">
        <f>IF(COUNTIF(Table1[Customer ID],Table1[[#This Row],[Customer ID]])&gt;1,"Repeat Customer","One-Time Customer")</f>
        <v>Repeat Customer</v>
      </c>
      <c r="H596" t="s">
        <v>2641</v>
      </c>
      <c r="I596" t="s">
        <v>49</v>
      </c>
      <c r="J596" t="s">
        <v>114</v>
      </c>
      <c r="K596" t="s">
        <v>29</v>
      </c>
      <c r="L596" t="s">
        <v>134</v>
      </c>
      <c r="M596" t="s">
        <v>59</v>
      </c>
      <c r="N596" t="s">
        <v>2633</v>
      </c>
      <c r="O596">
        <v>0.37</v>
      </c>
      <c r="P596">
        <f>Table1[[#This Row],[Profit]]/Table1[[#This Row],[Sales]]</f>
        <v>0.69</v>
      </c>
      <c r="Q596" t="s">
        <v>33</v>
      </c>
      <c r="R596" t="s">
        <v>53</v>
      </c>
      <c r="S596" t="s">
        <v>154</v>
      </c>
      <c r="T596" t="s">
        <v>2642</v>
      </c>
      <c r="U596">
        <v>44134</v>
      </c>
      <c r="V596">
        <v>42055</v>
      </c>
      <c r="W596" t="str">
        <f>TEXT(Table1[[#This Row],[Order Date]],"mmmm")</f>
        <v>February</v>
      </c>
      <c r="X596" t="str">
        <f>TEXT(Table1[[#This Row],[Order Date]],"yyyy")</f>
        <v>2015</v>
      </c>
      <c r="Y596">
        <v>42056</v>
      </c>
      <c r="Z596">
        <v>31.132799999999996</v>
      </c>
      <c r="AA596">
        <v>12</v>
      </c>
      <c r="AB596">
        <v>45.12</v>
      </c>
      <c r="AC596">
        <v>87630</v>
      </c>
      <c r="AD596" t="e">
        <f>IF(COUNTIF(#REF!,Orders!AC1643)&gt;0,"Returned","Not Returned")</f>
        <v>#REF!</v>
      </c>
      <c r="AE596" t="str">
        <f>TEXT(Table1[[#This Row],[Order Date]],"mmmm-yyy")</f>
        <v>February-2015</v>
      </c>
    </row>
    <row r="597" spans="1:31" ht="12.75" customHeight="1" x14ac:dyDescent="0.3">
      <c r="A597">
        <v>25720</v>
      </c>
      <c r="B597" t="s">
        <v>25</v>
      </c>
      <c r="C597">
        <v>0.02</v>
      </c>
      <c r="D597">
        <v>10.68</v>
      </c>
      <c r="E597">
        <v>13.04</v>
      </c>
      <c r="F597">
        <v>2886</v>
      </c>
      <c r="G597" t="str">
        <f>IF(COUNTIF(Table1[Customer ID],Table1[[#This Row],[Customer ID]])&gt;1,"Repeat Customer","One-Time Customer")</f>
        <v>Repeat Customer</v>
      </c>
      <c r="H597" t="s">
        <v>2641</v>
      </c>
      <c r="I597" t="s">
        <v>49</v>
      </c>
      <c r="J597" t="s">
        <v>114</v>
      </c>
      <c r="K597" t="s">
        <v>41</v>
      </c>
      <c r="L597" t="s">
        <v>50</v>
      </c>
      <c r="M597" t="s">
        <v>236</v>
      </c>
      <c r="N597" t="s">
        <v>2634</v>
      </c>
      <c r="O597">
        <v>0.6</v>
      </c>
      <c r="P597">
        <f>Table1[[#This Row],[Profit]]/Table1[[#This Row],[Sales]]</f>
        <v>-2.5544499723604202</v>
      </c>
      <c r="Q597" t="s">
        <v>33</v>
      </c>
      <c r="R597" t="s">
        <v>53</v>
      </c>
      <c r="S597" t="s">
        <v>154</v>
      </c>
      <c r="T597" t="s">
        <v>2642</v>
      </c>
      <c r="U597">
        <v>44134</v>
      </c>
      <c r="V597">
        <v>42055</v>
      </c>
      <c r="W597" t="str">
        <f>TEXT(Table1[[#This Row],[Order Date]],"mmmm")</f>
        <v>February</v>
      </c>
      <c r="X597" t="str">
        <f>TEXT(Table1[[#This Row],[Order Date]],"yyyy")</f>
        <v>2015</v>
      </c>
      <c r="Y597">
        <v>42057</v>
      </c>
      <c r="Z597">
        <v>-231.05</v>
      </c>
      <c r="AA597">
        <v>8</v>
      </c>
      <c r="AB597">
        <v>90.45</v>
      </c>
      <c r="AC597">
        <v>87630</v>
      </c>
      <c r="AD597" t="e">
        <f>IF(COUNTIF(#REF!,Orders!AC1644)&gt;0,"Returned","Not Returned")</f>
        <v>#REF!</v>
      </c>
      <c r="AE597" t="str">
        <f>TEXT(Table1[[#This Row],[Order Date]],"mmmm-yyy")</f>
        <v>February-2015</v>
      </c>
    </row>
    <row r="598" spans="1:31" ht="12.75" customHeight="1" x14ac:dyDescent="0.3">
      <c r="A598">
        <v>26141</v>
      </c>
      <c r="B598" t="s">
        <v>25</v>
      </c>
      <c r="C598">
        <v>0.05</v>
      </c>
      <c r="D598">
        <v>19.23</v>
      </c>
      <c r="E598">
        <v>6.15</v>
      </c>
      <c r="F598">
        <v>3284</v>
      </c>
      <c r="G598" t="str">
        <f>IF(COUNTIF(Table1[Customer ID],Table1[[#This Row],[Customer ID]])&gt;1,"Repeat Customer","One-Time Customer")</f>
        <v>One-Time Customer</v>
      </c>
      <c r="H598" t="s">
        <v>2936</v>
      </c>
      <c r="I598" t="s">
        <v>27</v>
      </c>
      <c r="J598" t="s">
        <v>28</v>
      </c>
      <c r="K598" t="s">
        <v>41</v>
      </c>
      <c r="L598" t="s">
        <v>50</v>
      </c>
      <c r="M598" t="s">
        <v>51</v>
      </c>
      <c r="N598" t="s">
        <v>472</v>
      </c>
      <c r="O598">
        <v>0.44</v>
      </c>
      <c r="P598">
        <f>Table1[[#This Row],[Profit]]/Table1[[#This Row],[Sales]]</f>
        <v>-17.809968275171148</v>
      </c>
      <c r="Q598" t="s">
        <v>33</v>
      </c>
      <c r="R598" t="s">
        <v>136</v>
      </c>
      <c r="S598" t="s">
        <v>362</v>
      </c>
      <c r="T598" t="s">
        <v>2937</v>
      </c>
      <c r="U598">
        <v>34741</v>
      </c>
      <c r="V598">
        <v>42055</v>
      </c>
      <c r="W598" t="str">
        <f>TEXT(Table1[[#This Row],[Order Date]],"mmmm")</f>
        <v>February</v>
      </c>
      <c r="X598" t="str">
        <f>TEXT(Table1[[#This Row],[Order Date]],"yyyy")</f>
        <v>2015</v>
      </c>
      <c r="Y598">
        <v>42057</v>
      </c>
      <c r="Z598">
        <v>-2133.2780000000002</v>
      </c>
      <c r="AA598">
        <v>6</v>
      </c>
      <c r="AB598">
        <v>119.78</v>
      </c>
      <c r="AC598">
        <v>90751</v>
      </c>
      <c r="AD598" t="e">
        <f>IF(COUNTIF(#REF!,Orders!AC1878)&gt;0,"Returned","Not Returned")</f>
        <v>#REF!</v>
      </c>
      <c r="AE598" t="str">
        <f>TEXT(Table1[[#This Row],[Order Date]],"mmmm-yyy")</f>
        <v>February-2015</v>
      </c>
    </row>
    <row r="599" spans="1:31" ht="12.75" customHeight="1" x14ac:dyDescent="0.3">
      <c r="A599">
        <v>5361</v>
      </c>
      <c r="B599" t="s">
        <v>47</v>
      </c>
      <c r="C599">
        <v>0.02</v>
      </c>
      <c r="D599">
        <v>49.99</v>
      </c>
      <c r="E599">
        <v>19.989999999999998</v>
      </c>
      <c r="F599">
        <v>181</v>
      </c>
      <c r="G599" t="str">
        <f>IF(COUNTIF(Table1[Customer ID],Table1[[#This Row],[Customer ID]])&gt;1,"Repeat Customer","One-Time Customer")</f>
        <v>Repeat Customer</v>
      </c>
      <c r="H599" t="s">
        <v>274</v>
      </c>
      <c r="I599" t="s">
        <v>49</v>
      </c>
      <c r="J599" t="s">
        <v>58</v>
      </c>
      <c r="K599" t="s">
        <v>77</v>
      </c>
      <c r="L599" t="s">
        <v>180</v>
      </c>
      <c r="M599" t="s">
        <v>59</v>
      </c>
      <c r="N599" t="s">
        <v>275</v>
      </c>
      <c r="O599">
        <v>0.41</v>
      </c>
      <c r="P599">
        <f>Table1[[#This Row],[Profit]]/Table1[[#This Row],[Sales]]</f>
        <v>-8.526186225479869E-2</v>
      </c>
      <c r="Q599" t="s">
        <v>33</v>
      </c>
      <c r="R599" t="s">
        <v>34</v>
      </c>
      <c r="S599" t="s">
        <v>45</v>
      </c>
      <c r="T599" t="s">
        <v>276</v>
      </c>
      <c r="U599">
        <v>94122</v>
      </c>
      <c r="V599">
        <v>42056</v>
      </c>
      <c r="W599" t="str">
        <f>TEXT(Table1[[#This Row],[Order Date]],"mmmm")</f>
        <v>February</v>
      </c>
      <c r="X599" t="str">
        <f>TEXT(Table1[[#This Row],[Order Date]],"yyyy")</f>
        <v>2015</v>
      </c>
      <c r="Y599">
        <v>42056</v>
      </c>
      <c r="Z599">
        <v>-76.89</v>
      </c>
      <c r="AA599">
        <v>18</v>
      </c>
      <c r="AB599">
        <v>901.81</v>
      </c>
      <c r="AC599">
        <v>38087</v>
      </c>
      <c r="AD599" t="e">
        <f>IF(COUNTIF(#REF!,Orders!AC101)&gt;0,"Returned","Not Returned")</f>
        <v>#REF!</v>
      </c>
      <c r="AE599" t="str">
        <f>TEXT(Table1[[#This Row],[Order Date]],"mmmm-yyy")</f>
        <v>February-2015</v>
      </c>
    </row>
    <row r="600" spans="1:31" ht="12.75" customHeight="1" x14ac:dyDescent="0.3">
      <c r="A600">
        <v>23361</v>
      </c>
      <c r="B600" t="s">
        <v>47</v>
      </c>
      <c r="C600">
        <v>0.02</v>
      </c>
      <c r="D600">
        <v>49.99</v>
      </c>
      <c r="E600">
        <v>19.989999999999998</v>
      </c>
      <c r="F600">
        <v>184</v>
      </c>
      <c r="G600" t="str">
        <f>IF(COUNTIF(Table1[Customer ID],Table1[[#This Row],[Customer ID]])&gt;1,"Repeat Customer","One-Time Customer")</f>
        <v>One-Time Customer</v>
      </c>
      <c r="H600" t="s">
        <v>277</v>
      </c>
      <c r="I600" t="s">
        <v>49</v>
      </c>
      <c r="J600" t="s">
        <v>58</v>
      </c>
      <c r="K600" t="s">
        <v>77</v>
      </c>
      <c r="L600" t="s">
        <v>180</v>
      </c>
      <c r="M600" t="s">
        <v>59</v>
      </c>
      <c r="N600" t="s">
        <v>275</v>
      </c>
      <c r="O600">
        <v>0.41</v>
      </c>
      <c r="P600">
        <f>Table1[[#This Row],[Profit]]/Table1[[#This Row],[Sales]]</f>
        <v>-0.30694610778443115</v>
      </c>
      <c r="Q600" t="s">
        <v>33</v>
      </c>
      <c r="R600" t="s">
        <v>53</v>
      </c>
      <c r="S600" t="s">
        <v>193</v>
      </c>
      <c r="T600" t="s">
        <v>278</v>
      </c>
      <c r="U600">
        <v>2474</v>
      </c>
      <c r="V600">
        <v>42056</v>
      </c>
      <c r="W600" t="str">
        <f>TEXT(Table1[[#This Row],[Order Date]],"mmmm")</f>
        <v>February</v>
      </c>
      <c r="X600" t="str">
        <f>TEXT(Table1[[#This Row],[Order Date]],"yyyy")</f>
        <v>2015</v>
      </c>
      <c r="Y600">
        <v>42056</v>
      </c>
      <c r="Z600">
        <v>-76.89</v>
      </c>
      <c r="AA600">
        <v>5</v>
      </c>
      <c r="AB600">
        <v>250.5</v>
      </c>
      <c r="AC600">
        <v>88360</v>
      </c>
      <c r="AD600" t="e">
        <f>IF(COUNTIF(#REF!,Orders!AC103)&gt;0,"Returned","Not Returned")</f>
        <v>#REF!</v>
      </c>
      <c r="AE600" t="str">
        <f>TEXT(Table1[[#This Row],[Order Date]],"mmmm-yyy")</f>
        <v>February-2015</v>
      </c>
    </row>
    <row r="601" spans="1:31" ht="12.75" customHeight="1" x14ac:dyDescent="0.3">
      <c r="A601">
        <v>349</v>
      </c>
      <c r="B601" t="s">
        <v>37</v>
      </c>
      <c r="C601">
        <v>7.0000000000000007E-2</v>
      </c>
      <c r="D601">
        <v>2036.48</v>
      </c>
      <c r="E601">
        <v>14.7</v>
      </c>
      <c r="F601">
        <v>553</v>
      </c>
      <c r="G601" t="str">
        <f>IF(COUNTIF(Table1[Customer ID],Table1[[#This Row],[Customer ID]])&gt;1,"Repeat Customer","One-Time Customer")</f>
        <v>Repeat Customer</v>
      </c>
      <c r="H601" t="s">
        <v>661</v>
      </c>
      <c r="I601" t="s">
        <v>39</v>
      </c>
      <c r="J601" t="s">
        <v>28</v>
      </c>
      <c r="K601" t="s">
        <v>77</v>
      </c>
      <c r="L601" t="s">
        <v>85</v>
      </c>
      <c r="M601" t="s">
        <v>43</v>
      </c>
      <c r="N601" t="s">
        <v>633</v>
      </c>
      <c r="O601">
        <v>0.55000000000000004</v>
      </c>
      <c r="P601">
        <f>Table1[[#This Row],[Profit]]/Table1[[#This Row],[Sales]]</f>
        <v>9.4625077242590519E-2</v>
      </c>
      <c r="Q601" t="s">
        <v>33</v>
      </c>
      <c r="R601" t="s">
        <v>34</v>
      </c>
      <c r="S601" t="s">
        <v>45</v>
      </c>
      <c r="T601" t="s">
        <v>663</v>
      </c>
      <c r="U601">
        <v>90008</v>
      </c>
      <c r="V601">
        <v>42056</v>
      </c>
      <c r="W601" t="str">
        <f>TEXT(Table1[[#This Row],[Order Date]],"mmmm")</f>
        <v>February</v>
      </c>
      <c r="X601" t="str">
        <f>TEXT(Table1[[#This Row],[Order Date]],"yyyy")</f>
        <v>2015</v>
      </c>
      <c r="Y601">
        <v>42056</v>
      </c>
      <c r="Z601">
        <v>4073.25</v>
      </c>
      <c r="AA601">
        <v>25</v>
      </c>
      <c r="AB601">
        <v>43046.2</v>
      </c>
      <c r="AC601">
        <v>2433</v>
      </c>
      <c r="AD601" t="e">
        <f>IF(COUNTIF(#REF!,Orders!AC297)&gt;0,"Returned","Not Returned")</f>
        <v>#REF!</v>
      </c>
      <c r="AE601" t="str">
        <f>TEXT(Table1[[#This Row],[Order Date]],"mmmm-yyy")</f>
        <v>February-2015</v>
      </c>
    </row>
    <row r="602" spans="1:31" ht="12.75" customHeight="1" x14ac:dyDescent="0.3">
      <c r="A602">
        <v>18349</v>
      </c>
      <c r="B602" t="s">
        <v>37</v>
      </c>
      <c r="C602">
        <v>7.0000000000000007E-2</v>
      </c>
      <c r="D602">
        <v>2036.48</v>
      </c>
      <c r="E602">
        <v>14.7</v>
      </c>
      <c r="F602">
        <v>555</v>
      </c>
      <c r="G602" t="str">
        <f>IF(COUNTIF(Table1[Customer ID],Table1[[#This Row],[Customer ID]])&gt;1,"Repeat Customer","One-Time Customer")</f>
        <v>Repeat Customer</v>
      </c>
      <c r="H602" t="s">
        <v>664</v>
      </c>
      <c r="I602" t="s">
        <v>39</v>
      </c>
      <c r="J602" t="s">
        <v>28</v>
      </c>
      <c r="K602" t="s">
        <v>77</v>
      </c>
      <c r="L602" t="s">
        <v>85</v>
      </c>
      <c r="M602" t="s">
        <v>43</v>
      </c>
      <c r="N602" t="s">
        <v>633</v>
      </c>
      <c r="O602">
        <v>0.55000000000000004</v>
      </c>
      <c r="P602">
        <f>Table1[[#This Row],[Profit]]/Table1[[#This Row],[Sales]]</f>
        <v>0.58352119669850899</v>
      </c>
      <c r="Q602" t="s">
        <v>33</v>
      </c>
      <c r="R602" t="s">
        <v>34</v>
      </c>
      <c r="S602" t="s">
        <v>212</v>
      </c>
      <c r="T602" t="s">
        <v>665</v>
      </c>
      <c r="U602">
        <v>84062</v>
      </c>
      <c r="V602">
        <v>42056</v>
      </c>
      <c r="W602" t="str">
        <f>TEXT(Table1[[#This Row],[Order Date]],"mmmm")</f>
        <v>February</v>
      </c>
      <c r="X602" t="str">
        <f>TEXT(Table1[[#This Row],[Order Date]],"yyyy")</f>
        <v>2015</v>
      </c>
      <c r="Y602">
        <v>42056</v>
      </c>
      <c r="Z602">
        <v>6028.41</v>
      </c>
      <c r="AA602">
        <v>6</v>
      </c>
      <c r="AB602">
        <v>10331.09</v>
      </c>
      <c r="AC602">
        <v>86190</v>
      </c>
      <c r="AD602" t="e">
        <f>IF(COUNTIF(#REF!,Orders!AC300)&gt;0,"Returned","Not Returned")</f>
        <v>#REF!</v>
      </c>
      <c r="AE602" t="str">
        <f>TEXT(Table1[[#This Row],[Order Date]],"mmmm-yyy")</f>
        <v>February-2015</v>
      </c>
    </row>
    <row r="603" spans="1:31" ht="12.75" customHeight="1" x14ac:dyDescent="0.3">
      <c r="A603">
        <v>19262</v>
      </c>
      <c r="B603" t="s">
        <v>25</v>
      </c>
      <c r="C603">
        <v>0.04</v>
      </c>
      <c r="D603">
        <v>4.37</v>
      </c>
      <c r="E603">
        <v>5.15</v>
      </c>
      <c r="F603">
        <v>875</v>
      </c>
      <c r="G603" t="str">
        <f>IF(COUNTIF(Table1[Customer ID],Table1[[#This Row],[Customer ID]])&gt;1,"Repeat Customer","One-Time Customer")</f>
        <v>Repeat Customer</v>
      </c>
      <c r="H603" t="s">
        <v>993</v>
      </c>
      <c r="I603" t="s">
        <v>49</v>
      </c>
      <c r="J603" t="s">
        <v>58</v>
      </c>
      <c r="K603" t="s">
        <v>29</v>
      </c>
      <c r="L603" t="s">
        <v>257</v>
      </c>
      <c r="M603" t="s">
        <v>59</v>
      </c>
      <c r="N603" t="s">
        <v>994</v>
      </c>
      <c r="O603">
        <v>0.59</v>
      </c>
      <c r="P603">
        <f>Table1[[#This Row],[Profit]]/Table1[[#This Row],[Sales]]</f>
        <v>-0.94769818043008003</v>
      </c>
      <c r="Q603" t="s">
        <v>33</v>
      </c>
      <c r="R603" t="s">
        <v>34</v>
      </c>
      <c r="S603" t="s">
        <v>212</v>
      </c>
      <c r="T603" t="s">
        <v>995</v>
      </c>
      <c r="U603">
        <v>84106</v>
      </c>
      <c r="V603">
        <v>42056</v>
      </c>
      <c r="W603" t="str">
        <f>TEXT(Table1[[#This Row],[Order Date]],"mmmm")</f>
        <v>February</v>
      </c>
      <c r="X603" t="str">
        <f>TEXT(Table1[[#This Row],[Order Date]],"yyyy")</f>
        <v>2015</v>
      </c>
      <c r="Y603">
        <v>42057</v>
      </c>
      <c r="Z603">
        <v>-74.479599999999991</v>
      </c>
      <c r="AA603">
        <v>18</v>
      </c>
      <c r="AB603">
        <v>78.59</v>
      </c>
      <c r="AC603">
        <v>89059</v>
      </c>
      <c r="AD603" t="e">
        <f>IF(COUNTIF(#REF!,Orders!AC489)&gt;0,"Returned","Not Returned")</f>
        <v>#REF!</v>
      </c>
      <c r="AE603" t="str">
        <f>TEXT(Table1[[#This Row],[Order Date]],"mmmm-yyy")</f>
        <v>February-2015</v>
      </c>
    </row>
    <row r="604" spans="1:31" ht="12.75" customHeight="1" x14ac:dyDescent="0.3">
      <c r="A604">
        <v>19263</v>
      </c>
      <c r="B604" t="s">
        <v>25</v>
      </c>
      <c r="C604">
        <v>0.09</v>
      </c>
      <c r="D604">
        <v>155.99</v>
      </c>
      <c r="E604">
        <v>8.99</v>
      </c>
      <c r="F604">
        <v>875</v>
      </c>
      <c r="G604" t="str">
        <f>IF(COUNTIF(Table1[Customer ID],Table1[[#This Row],[Customer ID]])&gt;1,"Repeat Customer","One-Time Customer")</f>
        <v>Repeat Customer</v>
      </c>
      <c r="H604" t="s">
        <v>993</v>
      </c>
      <c r="I604" t="s">
        <v>49</v>
      </c>
      <c r="J604" t="s">
        <v>58</v>
      </c>
      <c r="K604" t="s">
        <v>77</v>
      </c>
      <c r="L604" t="s">
        <v>78</v>
      </c>
      <c r="M604" t="s">
        <v>59</v>
      </c>
      <c r="N604" t="s">
        <v>996</v>
      </c>
      <c r="O604">
        <v>0.57999999999999996</v>
      </c>
      <c r="P604">
        <f>Table1[[#This Row],[Profit]]/Table1[[#This Row],[Sales]]</f>
        <v>-0.46714119611353627</v>
      </c>
      <c r="Q604" t="s">
        <v>33</v>
      </c>
      <c r="R604" t="s">
        <v>34</v>
      </c>
      <c r="S604" t="s">
        <v>212</v>
      </c>
      <c r="T604" t="s">
        <v>995</v>
      </c>
      <c r="U604">
        <v>84106</v>
      </c>
      <c r="V604">
        <v>42056</v>
      </c>
      <c r="W604" t="str">
        <f>TEXT(Table1[[#This Row],[Order Date]],"mmmm")</f>
        <v>February</v>
      </c>
      <c r="X604" t="str">
        <f>TEXT(Table1[[#This Row],[Order Date]],"yyyy")</f>
        <v>2015</v>
      </c>
      <c r="Y604">
        <v>42058</v>
      </c>
      <c r="Z604">
        <v>-232.22056000000003</v>
      </c>
      <c r="AA604">
        <v>4</v>
      </c>
      <c r="AB604">
        <v>497.11</v>
      </c>
      <c r="AC604">
        <v>89059</v>
      </c>
      <c r="AD604" t="e">
        <f>IF(COUNTIF(#REF!,Orders!AC490)&gt;0,"Returned","Not Returned")</f>
        <v>#REF!</v>
      </c>
      <c r="AE604" t="str">
        <f>TEXT(Table1[[#This Row],[Order Date]],"mmmm-yyy")</f>
        <v>February-2015</v>
      </c>
    </row>
    <row r="605" spans="1:31" ht="12.75" customHeight="1" x14ac:dyDescent="0.3">
      <c r="A605">
        <v>24113</v>
      </c>
      <c r="B605" t="s">
        <v>47</v>
      </c>
      <c r="C605">
        <v>0</v>
      </c>
      <c r="D605">
        <v>100.89</v>
      </c>
      <c r="E605">
        <v>42</v>
      </c>
      <c r="F605">
        <v>2225</v>
      </c>
      <c r="G605" t="str">
        <f>IF(COUNTIF(Table1[Customer ID],Table1[[#This Row],[Customer ID]])&gt;1,"Repeat Customer","One-Time Customer")</f>
        <v>One-Time Customer</v>
      </c>
      <c r="H605" t="s">
        <v>2121</v>
      </c>
      <c r="I605" t="s">
        <v>39</v>
      </c>
      <c r="J605" t="s">
        <v>58</v>
      </c>
      <c r="K605" t="s">
        <v>41</v>
      </c>
      <c r="L605" t="s">
        <v>42</v>
      </c>
      <c r="M605" t="s">
        <v>43</v>
      </c>
      <c r="N605" t="s">
        <v>2122</v>
      </c>
      <c r="O605">
        <v>0.61</v>
      </c>
      <c r="P605">
        <f>Table1[[#This Row],[Profit]]/Table1[[#This Row],[Sales]]</f>
        <v>0.93284663362580922</v>
      </c>
      <c r="Q605" t="s">
        <v>33</v>
      </c>
      <c r="R605" t="s">
        <v>34</v>
      </c>
      <c r="S605" t="s">
        <v>366</v>
      </c>
      <c r="T605" t="s">
        <v>2123</v>
      </c>
      <c r="U605">
        <v>88240</v>
      </c>
      <c r="V605">
        <v>42056</v>
      </c>
      <c r="W605" t="str">
        <f>TEXT(Table1[[#This Row],[Order Date]],"mmmm")</f>
        <v>February</v>
      </c>
      <c r="X605" t="str">
        <f>TEXT(Table1[[#This Row],[Order Date]],"yyyy")</f>
        <v>2015</v>
      </c>
      <c r="Y605">
        <v>42057</v>
      </c>
      <c r="Z605">
        <v>1500.12</v>
      </c>
      <c r="AA605">
        <v>15</v>
      </c>
      <c r="AB605">
        <v>1608.11</v>
      </c>
      <c r="AC605">
        <v>89970</v>
      </c>
      <c r="AD605" t="e">
        <f>IF(COUNTIF(#REF!,Orders!AC1236)&gt;0,"Returned","Not Returned")</f>
        <v>#REF!</v>
      </c>
      <c r="AE605" t="str">
        <f>TEXT(Table1[[#This Row],[Order Date]],"mmmm-yyy")</f>
        <v>February-2015</v>
      </c>
    </row>
    <row r="606" spans="1:31" ht="12.75" customHeight="1" x14ac:dyDescent="0.3">
      <c r="A606">
        <v>26057</v>
      </c>
      <c r="B606" t="s">
        <v>106</v>
      </c>
      <c r="C606">
        <v>0.1</v>
      </c>
      <c r="D606">
        <v>4.91</v>
      </c>
      <c r="E606">
        <v>0.5</v>
      </c>
      <c r="F606">
        <v>2472</v>
      </c>
      <c r="G606" t="str">
        <f>IF(COUNTIF(Table1[Customer ID],Table1[[#This Row],[Customer ID]])&gt;1,"Repeat Customer","One-Time Customer")</f>
        <v>One-Time Customer</v>
      </c>
      <c r="H606" t="s">
        <v>2325</v>
      </c>
      <c r="I606" t="s">
        <v>27</v>
      </c>
      <c r="J606" t="s">
        <v>40</v>
      </c>
      <c r="K606" t="s">
        <v>29</v>
      </c>
      <c r="L606" t="s">
        <v>134</v>
      </c>
      <c r="M606" t="s">
        <v>59</v>
      </c>
      <c r="N606" t="s">
        <v>163</v>
      </c>
      <c r="O606">
        <v>0.36</v>
      </c>
      <c r="P606">
        <f>Table1[[#This Row],[Profit]]/Table1[[#This Row],[Sales]]</f>
        <v>0.69</v>
      </c>
      <c r="Q606" t="s">
        <v>33</v>
      </c>
      <c r="R606" t="s">
        <v>61</v>
      </c>
      <c r="S606" t="s">
        <v>178</v>
      </c>
      <c r="T606" t="s">
        <v>2326</v>
      </c>
      <c r="U606">
        <v>60432</v>
      </c>
      <c r="V606">
        <v>42056</v>
      </c>
      <c r="W606" t="str">
        <f>TEXT(Table1[[#This Row],[Order Date]],"mmmm")</f>
        <v>February</v>
      </c>
      <c r="X606" t="str">
        <f>TEXT(Table1[[#This Row],[Order Date]],"yyyy")</f>
        <v>2015</v>
      </c>
      <c r="Y606">
        <v>42056</v>
      </c>
      <c r="Z606">
        <v>35.279699999999998</v>
      </c>
      <c r="AA606">
        <v>10</v>
      </c>
      <c r="AB606">
        <v>51.13</v>
      </c>
      <c r="AC606">
        <v>86514</v>
      </c>
      <c r="AD606" t="e">
        <f>IF(COUNTIF(#REF!,Orders!AC1386)&gt;0,"Returned","Not Returned")</f>
        <v>#REF!</v>
      </c>
      <c r="AE606" t="str">
        <f>TEXT(Table1[[#This Row],[Order Date]],"mmmm-yyy")</f>
        <v>February-2015</v>
      </c>
    </row>
    <row r="607" spans="1:31" ht="12.75" customHeight="1" x14ac:dyDescent="0.3">
      <c r="A607">
        <v>23509</v>
      </c>
      <c r="B607" t="s">
        <v>25</v>
      </c>
      <c r="C607">
        <v>0.08</v>
      </c>
      <c r="D607">
        <v>34.99</v>
      </c>
      <c r="E607">
        <v>7.73</v>
      </c>
      <c r="F607">
        <v>32</v>
      </c>
      <c r="G607" t="str">
        <f>IF(COUNTIF(Table1[Customer ID],Table1[[#This Row],[Customer ID]])&gt;1,"Repeat Customer","One-Time Customer")</f>
        <v>Repeat Customer</v>
      </c>
      <c r="H607" t="s">
        <v>100</v>
      </c>
      <c r="I607" t="s">
        <v>49</v>
      </c>
      <c r="J607" t="s">
        <v>28</v>
      </c>
      <c r="K607" t="s">
        <v>29</v>
      </c>
      <c r="L607" t="s">
        <v>30</v>
      </c>
      <c r="M607" t="s">
        <v>59</v>
      </c>
      <c r="N607" t="s">
        <v>101</v>
      </c>
      <c r="O607">
        <v>0.59</v>
      </c>
      <c r="P607">
        <f>Table1[[#This Row],[Profit]]/Table1[[#This Row],[Sales]]</f>
        <v>0.34070358858434585</v>
      </c>
      <c r="Q607" t="s">
        <v>33</v>
      </c>
      <c r="R607" t="s">
        <v>34</v>
      </c>
      <c r="S607" t="s">
        <v>102</v>
      </c>
      <c r="T607" t="s">
        <v>103</v>
      </c>
      <c r="U607">
        <v>97526</v>
      </c>
      <c r="V607">
        <v>42057</v>
      </c>
      <c r="W607" t="str">
        <f>TEXT(Table1[[#This Row],[Order Date]],"mmmm")</f>
        <v>February</v>
      </c>
      <c r="X607" t="str">
        <f>TEXT(Table1[[#This Row],[Order Date]],"yyyy")</f>
        <v>2015</v>
      </c>
      <c r="Y607">
        <v>42058</v>
      </c>
      <c r="Z607">
        <v>144.69</v>
      </c>
      <c r="AA607">
        <v>13</v>
      </c>
      <c r="AB607">
        <v>424.68</v>
      </c>
      <c r="AC607">
        <v>89199</v>
      </c>
      <c r="AD607" t="e">
        <f>IF(COUNTIF(#REF!,Orders!AC21)&gt;0,"Returned","Not Returned")</f>
        <v>#REF!</v>
      </c>
      <c r="AE607" t="str">
        <f>TEXT(Table1[[#This Row],[Order Date]],"mmmm-yyy")</f>
        <v>February-2015</v>
      </c>
    </row>
    <row r="608" spans="1:31" ht="12.75" customHeight="1" x14ac:dyDescent="0.3">
      <c r="A608">
        <v>18885</v>
      </c>
      <c r="B608" t="s">
        <v>37</v>
      </c>
      <c r="C608">
        <v>0</v>
      </c>
      <c r="D608">
        <v>442.14</v>
      </c>
      <c r="E608">
        <v>14.7</v>
      </c>
      <c r="F608">
        <v>236</v>
      </c>
      <c r="G608" t="str">
        <f>IF(COUNTIF(Table1[Customer ID],Table1[[#This Row],[Customer ID]])&gt;1,"Repeat Customer","One-Time Customer")</f>
        <v>One-Time Customer</v>
      </c>
      <c r="H608" t="s">
        <v>335</v>
      </c>
      <c r="I608" t="s">
        <v>39</v>
      </c>
      <c r="J608" t="s">
        <v>28</v>
      </c>
      <c r="K608" t="s">
        <v>77</v>
      </c>
      <c r="L608" t="s">
        <v>85</v>
      </c>
      <c r="M608" t="s">
        <v>43</v>
      </c>
      <c r="N608" t="s">
        <v>336</v>
      </c>
      <c r="O608">
        <v>0.56000000000000005</v>
      </c>
      <c r="P608">
        <f>Table1[[#This Row],[Profit]]/Table1[[#This Row],[Sales]]</f>
        <v>0.69</v>
      </c>
      <c r="Q608" t="s">
        <v>33</v>
      </c>
      <c r="R608" t="s">
        <v>34</v>
      </c>
      <c r="S608" t="s">
        <v>255</v>
      </c>
      <c r="T608" t="s">
        <v>337</v>
      </c>
      <c r="U608">
        <v>80027</v>
      </c>
      <c r="V608">
        <v>42057</v>
      </c>
      <c r="W608" t="str">
        <f>TEXT(Table1[[#This Row],[Order Date]],"mmmm")</f>
        <v>February</v>
      </c>
      <c r="X608" t="str">
        <f>TEXT(Table1[[#This Row],[Order Date]],"yyyy")</f>
        <v>2015</v>
      </c>
      <c r="Y608">
        <v>42057</v>
      </c>
      <c r="Z608">
        <v>3294.8258999999994</v>
      </c>
      <c r="AA608">
        <v>10</v>
      </c>
      <c r="AB608">
        <v>4775.1099999999997</v>
      </c>
      <c r="AC608">
        <v>86621</v>
      </c>
      <c r="AD608" t="e">
        <f>IF(COUNTIF(#REF!,Orders!AC134)&gt;0,"Returned","Not Returned")</f>
        <v>#REF!</v>
      </c>
      <c r="AE608" t="str">
        <f>TEXT(Table1[[#This Row],[Order Date]],"mmmm-yyy")</f>
        <v>February-2015</v>
      </c>
    </row>
    <row r="609" spans="1:31" ht="12.75" customHeight="1" x14ac:dyDescent="0.3">
      <c r="A609">
        <v>24236</v>
      </c>
      <c r="B609" t="s">
        <v>37</v>
      </c>
      <c r="C609">
        <v>0.01</v>
      </c>
      <c r="D609">
        <v>5.18</v>
      </c>
      <c r="E609">
        <v>2.04</v>
      </c>
      <c r="F609">
        <v>829</v>
      </c>
      <c r="G609" t="str">
        <f>IF(COUNTIF(Table1[Customer ID],Table1[[#This Row],[Customer ID]])&gt;1,"Repeat Customer","One-Time Customer")</f>
        <v>One-Time Customer</v>
      </c>
      <c r="H609" t="s">
        <v>957</v>
      </c>
      <c r="I609" t="s">
        <v>49</v>
      </c>
      <c r="J609" t="s">
        <v>28</v>
      </c>
      <c r="K609" t="s">
        <v>29</v>
      </c>
      <c r="L609" t="s">
        <v>93</v>
      </c>
      <c r="M609" t="s">
        <v>31</v>
      </c>
      <c r="N609" t="s">
        <v>167</v>
      </c>
      <c r="O609">
        <v>0.36</v>
      </c>
      <c r="P609">
        <f>Table1[[#This Row],[Profit]]/Table1[[#This Row],[Sales]]</f>
        <v>-0.62030920590302174</v>
      </c>
      <c r="Q609" t="s">
        <v>33</v>
      </c>
      <c r="R609" t="s">
        <v>136</v>
      </c>
      <c r="S609" t="s">
        <v>958</v>
      </c>
      <c r="T609" t="s">
        <v>959</v>
      </c>
      <c r="U609">
        <v>71854</v>
      </c>
      <c r="V609">
        <v>42057</v>
      </c>
      <c r="W609" t="str">
        <f>TEXT(Table1[[#This Row],[Order Date]],"mmmm")</f>
        <v>February</v>
      </c>
      <c r="X609" t="str">
        <f>TEXT(Table1[[#This Row],[Order Date]],"yyyy")</f>
        <v>2015</v>
      </c>
      <c r="Y609">
        <v>42059</v>
      </c>
      <c r="Z609">
        <v>-17.654</v>
      </c>
      <c r="AA609">
        <v>5</v>
      </c>
      <c r="AB609">
        <v>28.46</v>
      </c>
      <c r="AC609">
        <v>90271</v>
      </c>
      <c r="AD609" t="e">
        <f>IF(COUNTIF(#REF!,Orders!AC468)&gt;0,"Returned","Not Returned")</f>
        <v>#REF!</v>
      </c>
      <c r="AE609" t="str">
        <f>TEXT(Table1[[#This Row],[Order Date]],"mmmm-yyy")</f>
        <v>February-2015</v>
      </c>
    </row>
    <row r="610" spans="1:31" ht="12.75" customHeight="1" x14ac:dyDescent="0.3">
      <c r="A610">
        <v>26066</v>
      </c>
      <c r="B610" t="s">
        <v>25</v>
      </c>
      <c r="C610">
        <v>0.04</v>
      </c>
      <c r="D610">
        <v>55.48</v>
      </c>
      <c r="E610">
        <v>6.79</v>
      </c>
      <c r="F610">
        <v>1728</v>
      </c>
      <c r="G610" t="str">
        <f>IF(COUNTIF(Table1[Customer ID],Table1[[#This Row],[Customer ID]])&gt;1,"Repeat Customer","One-Time Customer")</f>
        <v>One-Time Customer</v>
      </c>
      <c r="H610" t="s">
        <v>1738</v>
      </c>
      <c r="I610" t="s">
        <v>49</v>
      </c>
      <c r="J610" t="s">
        <v>28</v>
      </c>
      <c r="K610" t="s">
        <v>29</v>
      </c>
      <c r="L610" t="s">
        <v>93</v>
      </c>
      <c r="M610" t="s">
        <v>59</v>
      </c>
      <c r="N610" t="s">
        <v>1650</v>
      </c>
      <c r="O610">
        <v>0.37</v>
      </c>
      <c r="P610">
        <f>Table1[[#This Row],[Profit]]/Table1[[#This Row],[Sales]]</f>
        <v>0.69</v>
      </c>
      <c r="Q610" t="s">
        <v>33</v>
      </c>
      <c r="R610" t="s">
        <v>53</v>
      </c>
      <c r="S610" t="s">
        <v>154</v>
      </c>
      <c r="T610" t="s">
        <v>1739</v>
      </c>
      <c r="U610">
        <v>45429</v>
      </c>
      <c r="V610">
        <v>42057</v>
      </c>
      <c r="W610" t="str">
        <f>TEXT(Table1[[#This Row],[Order Date]],"mmmm")</f>
        <v>February</v>
      </c>
      <c r="X610" t="str">
        <f>TEXT(Table1[[#This Row],[Order Date]],"yyyy")</f>
        <v>2015</v>
      </c>
      <c r="Y610">
        <v>42059</v>
      </c>
      <c r="Z610">
        <v>376.88490000000002</v>
      </c>
      <c r="AA610">
        <v>10</v>
      </c>
      <c r="AB610">
        <v>546.21</v>
      </c>
      <c r="AC610">
        <v>87195</v>
      </c>
      <c r="AD610" t="e">
        <f>IF(COUNTIF(#REF!,Orders!AC966)&gt;0,"Returned","Not Returned")</f>
        <v>#REF!</v>
      </c>
      <c r="AE610" t="str">
        <f>TEXT(Table1[[#This Row],[Order Date]],"mmmm-yyy")</f>
        <v>February-2015</v>
      </c>
    </row>
    <row r="611" spans="1:31" ht="12.75" customHeight="1" x14ac:dyDescent="0.3">
      <c r="A611">
        <v>25417</v>
      </c>
      <c r="B611" t="s">
        <v>56</v>
      </c>
      <c r="C611">
        <v>0</v>
      </c>
      <c r="D611">
        <v>47.9</v>
      </c>
      <c r="E611">
        <v>5.86</v>
      </c>
      <c r="F611">
        <v>1991</v>
      </c>
      <c r="G611" t="str">
        <f>IF(COUNTIF(Table1[Customer ID],Table1[[#This Row],[Customer ID]])&gt;1,"Repeat Customer","One-Time Customer")</f>
        <v>One-Time Customer</v>
      </c>
      <c r="H611" t="s">
        <v>1936</v>
      </c>
      <c r="I611" t="s">
        <v>49</v>
      </c>
      <c r="J611" t="s">
        <v>40</v>
      </c>
      <c r="K611" t="s">
        <v>29</v>
      </c>
      <c r="L611" t="s">
        <v>93</v>
      </c>
      <c r="M611" t="s">
        <v>59</v>
      </c>
      <c r="N611" t="s">
        <v>1937</v>
      </c>
      <c r="O611">
        <v>0.37</v>
      </c>
      <c r="P611">
        <f>Table1[[#This Row],[Profit]]/Table1[[#This Row],[Sales]]</f>
        <v>0.69</v>
      </c>
      <c r="Q611" t="s">
        <v>33</v>
      </c>
      <c r="R611" t="s">
        <v>34</v>
      </c>
      <c r="S611" t="s">
        <v>212</v>
      </c>
      <c r="T611" t="s">
        <v>1938</v>
      </c>
      <c r="U611">
        <v>84118</v>
      </c>
      <c r="V611">
        <v>42057</v>
      </c>
      <c r="W611" t="str">
        <f>TEXT(Table1[[#This Row],[Order Date]],"mmmm")</f>
        <v>February</v>
      </c>
      <c r="X611" t="str">
        <f>TEXT(Table1[[#This Row],[Order Date]],"yyyy")</f>
        <v>2015</v>
      </c>
      <c r="Y611">
        <v>42059</v>
      </c>
      <c r="Z611">
        <v>638.38109999999995</v>
      </c>
      <c r="AA611">
        <v>18</v>
      </c>
      <c r="AB611">
        <v>925.19</v>
      </c>
      <c r="AC611">
        <v>90002</v>
      </c>
      <c r="AD611" t="e">
        <f>IF(COUNTIF(#REF!,Orders!AC1107)&gt;0,"Returned","Not Returned")</f>
        <v>#REF!</v>
      </c>
      <c r="AE611" t="str">
        <f>TEXT(Table1[[#This Row],[Order Date]],"mmmm-yyy")</f>
        <v>February-2015</v>
      </c>
    </row>
    <row r="612" spans="1:31" ht="12.75" customHeight="1" x14ac:dyDescent="0.3">
      <c r="A612">
        <v>25662</v>
      </c>
      <c r="B612" t="s">
        <v>37</v>
      </c>
      <c r="C612">
        <v>0.05</v>
      </c>
      <c r="D612">
        <v>4.9800000000000004</v>
      </c>
      <c r="E612">
        <v>4.62</v>
      </c>
      <c r="F612">
        <v>2653</v>
      </c>
      <c r="G612" t="str">
        <f>IF(COUNTIF(Table1[Customer ID],Table1[[#This Row],[Customer ID]])&gt;1,"Repeat Customer","One-Time Customer")</f>
        <v>Repeat Customer</v>
      </c>
      <c r="H612" t="s">
        <v>2463</v>
      </c>
      <c r="I612" t="s">
        <v>49</v>
      </c>
      <c r="J612" t="s">
        <v>114</v>
      </c>
      <c r="K612" t="s">
        <v>77</v>
      </c>
      <c r="L612" t="s">
        <v>180</v>
      </c>
      <c r="M612" t="s">
        <v>51</v>
      </c>
      <c r="N612" t="s">
        <v>411</v>
      </c>
      <c r="O612">
        <v>0.64</v>
      </c>
      <c r="P612">
        <f>Table1[[#This Row],[Profit]]/Table1[[#This Row],[Sales]]</f>
        <v>-2.8656759906759905</v>
      </c>
      <c r="Q612" t="s">
        <v>33</v>
      </c>
      <c r="R612" t="s">
        <v>61</v>
      </c>
      <c r="S612" t="s">
        <v>183</v>
      </c>
      <c r="T612" t="s">
        <v>2464</v>
      </c>
      <c r="U612">
        <v>67037</v>
      </c>
      <c r="V612">
        <v>42057</v>
      </c>
      <c r="W612" t="str">
        <f>TEXT(Table1[[#This Row],[Order Date]],"mmmm")</f>
        <v>February</v>
      </c>
      <c r="X612" t="str">
        <f>TEXT(Table1[[#This Row],[Order Date]],"yyyy")</f>
        <v>2015</v>
      </c>
      <c r="Y612">
        <v>42058</v>
      </c>
      <c r="Z612">
        <v>-98.35</v>
      </c>
      <c r="AA612">
        <v>7</v>
      </c>
      <c r="AB612">
        <v>34.32</v>
      </c>
      <c r="AC612">
        <v>89360</v>
      </c>
      <c r="AD612" t="e">
        <f>IF(COUNTIF(#REF!,Orders!AC1505)&gt;0,"Returned","Not Returned")</f>
        <v>#REF!</v>
      </c>
      <c r="AE612" t="str">
        <f>TEXT(Table1[[#This Row],[Order Date]],"mmmm-yyy")</f>
        <v>February-2015</v>
      </c>
    </row>
    <row r="613" spans="1:31" ht="12.75" customHeight="1" x14ac:dyDescent="0.3">
      <c r="A613">
        <v>25663</v>
      </c>
      <c r="B613" t="s">
        <v>37</v>
      </c>
      <c r="C613">
        <v>0.02</v>
      </c>
      <c r="D613">
        <v>34.229999999999997</v>
      </c>
      <c r="E613">
        <v>5.0199999999999996</v>
      </c>
      <c r="F613">
        <v>2653</v>
      </c>
      <c r="G613" t="str">
        <f>IF(COUNTIF(Table1[Customer ID],Table1[[#This Row],[Customer ID]])&gt;1,"Repeat Customer","One-Time Customer")</f>
        <v>Repeat Customer</v>
      </c>
      <c r="H613" t="s">
        <v>2463</v>
      </c>
      <c r="I613" t="s">
        <v>49</v>
      </c>
      <c r="J613" t="s">
        <v>114</v>
      </c>
      <c r="K613" t="s">
        <v>41</v>
      </c>
      <c r="L613" t="s">
        <v>50</v>
      </c>
      <c r="M613" t="s">
        <v>59</v>
      </c>
      <c r="N613" t="s">
        <v>1371</v>
      </c>
      <c r="O613">
        <v>0.55000000000000004</v>
      </c>
      <c r="P613">
        <f>Table1[[#This Row],[Profit]]/Table1[[#This Row],[Sales]]</f>
        <v>0.69</v>
      </c>
      <c r="Q613" t="s">
        <v>33</v>
      </c>
      <c r="R613" t="s">
        <v>61</v>
      </c>
      <c r="S613" t="s">
        <v>183</v>
      </c>
      <c r="T613" t="s">
        <v>2464</v>
      </c>
      <c r="U613">
        <v>67037</v>
      </c>
      <c r="V613">
        <v>42057</v>
      </c>
      <c r="W613" t="str">
        <f>TEXT(Table1[[#This Row],[Order Date]],"mmmm")</f>
        <v>February</v>
      </c>
      <c r="X613" t="str">
        <f>TEXT(Table1[[#This Row],[Order Date]],"yyyy")</f>
        <v>2015</v>
      </c>
      <c r="Y613">
        <v>42059</v>
      </c>
      <c r="Z613">
        <v>270.79049999999995</v>
      </c>
      <c r="AA613">
        <v>11</v>
      </c>
      <c r="AB613">
        <v>392.45</v>
      </c>
      <c r="AC613">
        <v>89360</v>
      </c>
      <c r="AD613" t="e">
        <f>IF(COUNTIF(#REF!,Orders!AC1506)&gt;0,"Returned","Not Returned")</f>
        <v>#REF!</v>
      </c>
      <c r="AE613" t="str">
        <f>TEXT(Table1[[#This Row],[Order Date]],"mmmm-yyy")</f>
        <v>February-2015</v>
      </c>
    </row>
    <row r="614" spans="1:31" ht="12.75" customHeight="1" x14ac:dyDescent="0.3">
      <c r="A614">
        <v>21390</v>
      </c>
      <c r="B614" t="s">
        <v>37</v>
      </c>
      <c r="C614">
        <v>0.08</v>
      </c>
      <c r="D614">
        <v>9.68</v>
      </c>
      <c r="E614">
        <v>2.0299999999999998</v>
      </c>
      <c r="F614">
        <v>2968</v>
      </c>
      <c r="G614" t="str">
        <f>IF(COUNTIF(Table1[Customer ID],Table1[[#This Row],[Customer ID]])&gt;1,"Repeat Customer","One-Time Customer")</f>
        <v>Repeat Customer</v>
      </c>
      <c r="H614" t="s">
        <v>2697</v>
      </c>
      <c r="I614" t="s">
        <v>49</v>
      </c>
      <c r="J614" t="s">
        <v>58</v>
      </c>
      <c r="K614" t="s">
        <v>29</v>
      </c>
      <c r="L614" t="s">
        <v>93</v>
      </c>
      <c r="M614" t="s">
        <v>31</v>
      </c>
      <c r="N614" t="s">
        <v>2698</v>
      </c>
      <c r="O614">
        <v>0.37</v>
      </c>
      <c r="P614">
        <f>Table1[[#This Row],[Profit]]/Table1[[#This Row],[Sales]]</f>
        <v>-49.016636197440583</v>
      </c>
      <c r="Q614" t="s">
        <v>33</v>
      </c>
      <c r="R614" t="s">
        <v>136</v>
      </c>
      <c r="S614" t="s">
        <v>362</v>
      </c>
      <c r="T614" t="s">
        <v>2699</v>
      </c>
      <c r="U614">
        <v>33021</v>
      </c>
      <c r="V614">
        <v>42057</v>
      </c>
      <c r="W614" t="str">
        <f>TEXT(Table1[[#This Row],[Order Date]],"mmmm")</f>
        <v>February</v>
      </c>
      <c r="X614" t="str">
        <f>TEXT(Table1[[#This Row],[Order Date]],"yyyy")</f>
        <v>2015</v>
      </c>
      <c r="Y614">
        <v>42059</v>
      </c>
      <c r="Z614">
        <v>-536.24199999999996</v>
      </c>
      <c r="AA614">
        <v>1</v>
      </c>
      <c r="AB614">
        <v>10.94</v>
      </c>
      <c r="AC614">
        <v>86085</v>
      </c>
      <c r="AD614" t="e">
        <f>IF(COUNTIF(#REF!,Orders!AC1681)&gt;0,"Returned","Not Returned")</f>
        <v>#REF!</v>
      </c>
      <c r="AE614" t="str">
        <f>TEXT(Table1[[#This Row],[Order Date]],"mmmm-yyy")</f>
        <v>February-2015</v>
      </c>
    </row>
    <row r="615" spans="1:31" ht="12.75" customHeight="1" x14ac:dyDescent="0.3">
      <c r="A615">
        <v>21391</v>
      </c>
      <c r="B615" t="s">
        <v>37</v>
      </c>
      <c r="C615">
        <v>0.04</v>
      </c>
      <c r="D615">
        <v>150.97999999999999</v>
      </c>
      <c r="E615">
        <v>16.010000000000002</v>
      </c>
      <c r="F615">
        <v>2968</v>
      </c>
      <c r="G615" t="str">
        <f>IF(COUNTIF(Table1[Customer ID],Table1[[#This Row],[Customer ID]])&gt;1,"Repeat Customer","One-Time Customer")</f>
        <v>Repeat Customer</v>
      </c>
      <c r="H615" t="s">
        <v>2697</v>
      </c>
      <c r="I615" t="s">
        <v>39</v>
      </c>
      <c r="J615" t="s">
        <v>58</v>
      </c>
      <c r="K615" t="s">
        <v>41</v>
      </c>
      <c r="L615" t="s">
        <v>152</v>
      </c>
      <c r="M615" t="s">
        <v>121</v>
      </c>
      <c r="N615" t="s">
        <v>2700</v>
      </c>
      <c r="O615">
        <v>0.7</v>
      </c>
      <c r="P615">
        <f>Table1[[#This Row],[Profit]]/Table1[[#This Row],[Sales]]</f>
        <v>-0.17208564631245046</v>
      </c>
      <c r="Q615" t="s">
        <v>33</v>
      </c>
      <c r="R615" t="s">
        <v>136</v>
      </c>
      <c r="S615" t="s">
        <v>362</v>
      </c>
      <c r="T615" t="s">
        <v>2699</v>
      </c>
      <c r="U615">
        <v>33021</v>
      </c>
      <c r="V615">
        <v>42057</v>
      </c>
      <c r="W615" t="str">
        <f>TEXT(Table1[[#This Row],[Order Date]],"mmmm")</f>
        <v>February</v>
      </c>
      <c r="X615" t="str">
        <f>TEXT(Table1[[#This Row],[Order Date]],"yyyy")</f>
        <v>2015</v>
      </c>
      <c r="Y615">
        <v>42058</v>
      </c>
      <c r="Z615">
        <v>-125.86000000000001</v>
      </c>
      <c r="AA615">
        <v>5</v>
      </c>
      <c r="AB615">
        <v>731.38</v>
      </c>
      <c r="AC615">
        <v>86085</v>
      </c>
      <c r="AD615" t="e">
        <f>IF(COUNTIF(#REF!,Orders!AC1682)&gt;0,"Returned","Not Returned")</f>
        <v>#REF!</v>
      </c>
      <c r="AE615" t="str">
        <f>TEXT(Table1[[#This Row],[Order Date]],"mmmm-yyy")</f>
        <v>February-2015</v>
      </c>
    </row>
    <row r="616" spans="1:31" ht="12.75" customHeight="1" x14ac:dyDescent="0.3">
      <c r="A616">
        <v>23898</v>
      </c>
      <c r="B616" t="s">
        <v>47</v>
      </c>
      <c r="C616">
        <v>0.03</v>
      </c>
      <c r="D616">
        <v>150.88999999999999</v>
      </c>
      <c r="E616">
        <v>60.2</v>
      </c>
      <c r="F616">
        <v>3136</v>
      </c>
      <c r="G616" t="str">
        <f>IF(COUNTIF(Table1[Customer ID],Table1[[#This Row],[Customer ID]])&gt;1,"Repeat Customer","One-Time Customer")</f>
        <v>One-Time Customer</v>
      </c>
      <c r="H616" t="s">
        <v>2826</v>
      </c>
      <c r="I616" t="s">
        <v>39</v>
      </c>
      <c r="J616" t="s">
        <v>114</v>
      </c>
      <c r="K616" t="s">
        <v>41</v>
      </c>
      <c r="L616" t="s">
        <v>42</v>
      </c>
      <c r="M616" t="s">
        <v>43</v>
      </c>
      <c r="N616" t="s">
        <v>1186</v>
      </c>
      <c r="O616">
        <v>0.77</v>
      </c>
      <c r="P616">
        <f>Table1[[#This Row],[Profit]]/Table1[[#This Row],[Sales]]</f>
        <v>-0.18850565762799529</v>
      </c>
      <c r="Q616" t="s">
        <v>33</v>
      </c>
      <c r="R616" t="s">
        <v>53</v>
      </c>
      <c r="S616" t="s">
        <v>188</v>
      </c>
      <c r="T616" t="s">
        <v>433</v>
      </c>
      <c r="U616">
        <v>4073</v>
      </c>
      <c r="V616">
        <v>42057</v>
      </c>
      <c r="W616" t="str">
        <f>TEXT(Table1[[#This Row],[Order Date]],"mmmm")</f>
        <v>February</v>
      </c>
      <c r="X616" t="str">
        <f>TEXT(Table1[[#This Row],[Order Date]],"yyyy")</f>
        <v>2015</v>
      </c>
      <c r="Y616">
        <v>42057</v>
      </c>
      <c r="Z616">
        <v>-677.87199999999996</v>
      </c>
      <c r="AA616">
        <v>23</v>
      </c>
      <c r="AB616">
        <v>3596.03</v>
      </c>
      <c r="AC616">
        <v>86791</v>
      </c>
      <c r="AD616" t="e">
        <f>IF(COUNTIF(#REF!,Orders!AC1790)&gt;0,"Returned","Not Returned")</f>
        <v>#REF!</v>
      </c>
      <c r="AE616" t="str">
        <f>TEXT(Table1[[#This Row],[Order Date]],"mmmm-yyy")</f>
        <v>February-2015</v>
      </c>
    </row>
    <row r="617" spans="1:31" ht="12.75" customHeight="1" x14ac:dyDescent="0.3">
      <c r="A617">
        <v>18849</v>
      </c>
      <c r="B617" t="s">
        <v>56</v>
      </c>
      <c r="C617">
        <v>0.02</v>
      </c>
      <c r="D617">
        <v>146.05000000000001</v>
      </c>
      <c r="E617">
        <v>80.2</v>
      </c>
      <c r="F617">
        <v>247</v>
      </c>
      <c r="G617" t="str">
        <f>IF(COUNTIF(Table1[Customer ID],Table1[[#This Row],[Customer ID]])&gt;1,"Repeat Customer","One-Time Customer")</f>
        <v>Repeat Customer</v>
      </c>
      <c r="H617" t="s">
        <v>346</v>
      </c>
      <c r="I617" t="s">
        <v>39</v>
      </c>
      <c r="J617" t="s">
        <v>28</v>
      </c>
      <c r="K617" t="s">
        <v>41</v>
      </c>
      <c r="L617" t="s">
        <v>152</v>
      </c>
      <c r="M617" t="s">
        <v>121</v>
      </c>
      <c r="N617" t="s">
        <v>347</v>
      </c>
      <c r="O617">
        <v>0.71</v>
      </c>
      <c r="P617">
        <f>Table1[[#This Row],[Profit]]/Table1[[#This Row],[Sales]]</f>
        <v>-0.12669746710238014</v>
      </c>
      <c r="Q617" t="s">
        <v>33</v>
      </c>
      <c r="R617" t="s">
        <v>136</v>
      </c>
      <c r="S617" t="s">
        <v>244</v>
      </c>
      <c r="T617" t="s">
        <v>348</v>
      </c>
      <c r="U617">
        <v>37804</v>
      </c>
      <c r="V617">
        <v>42058</v>
      </c>
      <c r="W617" t="str">
        <f>TEXT(Table1[[#This Row],[Order Date]],"mmmm")</f>
        <v>February</v>
      </c>
      <c r="X617" t="str">
        <f>TEXT(Table1[[#This Row],[Order Date]],"yyyy")</f>
        <v>2015</v>
      </c>
      <c r="Y617">
        <v>42058</v>
      </c>
      <c r="Z617">
        <v>-101.19200000000001</v>
      </c>
      <c r="AA617">
        <v>5</v>
      </c>
      <c r="AB617">
        <v>798.69</v>
      </c>
      <c r="AC617">
        <v>89139</v>
      </c>
      <c r="AD617" t="e">
        <f>IF(COUNTIF(#REF!,Orders!AC139)&gt;0,"Returned","Not Returned")</f>
        <v>#REF!</v>
      </c>
      <c r="AE617" t="str">
        <f>TEXT(Table1[[#This Row],[Order Date]],"mmmm-yyy")</f>
        <v>February-2015</v>
      </c>
    </row>
    <row r="618" spans="1:31" ht="12.75" customHeight="1" x14ac:dyDescent="0.3">
      <c r="A618">
        <v>18850</v>
      </c>
      <c r="B618" t="s">
        <v>56</v>
      </c>
      <c r="C618">
        <v>0.06</v>
      </c>
      <c r="D618">
        <v>65.989999999999995</v>
      </c>
      <c r="E618">
        <v>5.92</v>
      </c>
      <c r="F618">
        <v>247</v>
      </c>
      <c r="G618" t="str">
        <f>IF(COUNTIF(Table1[Customer ID],Table1[[#This Row],[Customer ID]])&gt;1,"Repeat Customer","One-Time Customer")</f>
        <v>Repeat Customer</v>
      </c>
      <c r="H618" t="s">
        <v>346</v>
      </c>
      <c r="I618" t="s">
        <v>49</v>
      </c>
      <c r="J618" t="s">
        <v>28</v>
      </c>
      <c r="K618" t="s">
        <v>77</v>
      </c>
      <c r="L618" t="s">
        <v>78</v>
      </c>
      <c r="M618" t="s">
        <v>59</v>
      </c>
      <c r="N618" t="s">
        <v>315</v>
      </c>
      <c r="O618">
        <v>0.55000000000000004</v>
      </c>
      <c r="P618">
        <f>Table1[[#This Row],[Profit]]/Table1[[#This Row],[Sales]]</f>
        <v>-4.2064864728384105E-3</v>
      </c>
      <c r="Q618" t="s">
        <v>33</v>
      </c>
      <c r="R618" t="s">
        <v>136</v>
      </c>
      <c r="S618" t="s">
        <v>244</v>
      </c>
      <c r="T618" t="s">
        <v>348</v>
      </c>
      <c r="U618">
        <v>37804</v>
      </c>
      <c r="V618">
        <v>42058</v>
      </c>
      <c r="W618" t="str">
        <f>TEXT(Table1[[#This Row],[Order Date]],"mmmm")</f>
        <v>February</v>
      </c>
      <c r="X618" t="str">
        <f>TEXT(Table1[[#This Row],[Order Date]],"yyyy")</f>
        <v>2015</v>
      </c>
      <c r="Y618">
        <v>42059</v>
      </c>
      <c r="Z618">
        <v>-3.3320000000000336</v>
      </c>
      <c r="AA618">
        <v>14</v>
      </c>
      <c r="AB618">
        <v>792.11</v>
      </c>
      <c r="AC618">
        <v>89139</v>
      </c>
      <c r="AD618" t="e">
        <f>IF(COUNTIF(#REF!,Orders!AC140)&gt;0,"Returned","Not Returned")</f>
        <v>#REF!</v>
      </c>
      <c r="AE618" t="str">
        <f>TEXT(Table1[[#This Row],[Order Date]],"mmmm-yyy")</f>
        <v>February-2015</v>
      </c>
    </row>
    <row r="619" spans="1:31" ht="12.75" customHeight="1" x14ac:dyDescent="0.3">
      <c r="A619">
        <v>21958</v>
      </c>
      <c r="B619" t="s">
        <v>25</v>
      </c>
      <c r="C619">
        <v>0.01</v>
      </c>
      <c r="D619">
        <v>20.98</v>
      </c>
      <c r="E619">
        <v>53.03</v>
      </c>
      <c r="F619">
        <v>508</v>
      </c>
      <c r="G619" t="str">
        <f>IF(COUNTIF(Table1[Customer ID],Table1[[#This Row],[Customer ID]])&gt;1,"Repeat Customer","One-Time Customer")</f>
        <v>Repeat Customer</v>
      </c>
      <c r="H619" t="s">
        <v>616</v>
      </c>
      <c r="I619" t="s">
        <v>39</v>
      </c>
      <c r="J619" t="s">
        <v>28</v>
      </c>
      <c r="K619" t="s">
        <v>29</v>
      </c>
      <c r="L619" t="s">
        <v>141</v>
      </c>
      <c r="M619" t="s">
        <v>43</v>
      </c>
      <c r="N619" t="s">
        <v>617</v>
      </c>
      <c r="O619">
        <v>0.78</v>
      </c>
      <c r="P619">
        <f>Table1[[#This Row],[Profit]]/Table1[[#This Row],[Sales]]</f>
        <v>-2.2933479674796748</v>
      </c>
      <c r="Q619" t="s">
        <v>33</v>
      </c>
      <c r="R619" t="s">
        <v>136</v>
      </c>
      <c r="S619" t="s">
        <v>613</v>
      </c>
      <c r="T619" t="s">
        <v>618</v>
      </c>
      <c r="U619">
        <v>41011</v>
      </c>
      <c r="V619">
        <v>42058</v>
      </c>
      <c r="W619" t="str">
        <f>TEXT(Table1[[#This Row],[Order Date]],"mmmm")</f>
        <v>February</v>
      </c>
      <c r="X619" t="str">
        <f>TEXT(Table1[[#This Row],[Order Date]],"yyyy")</f>
        <v>2015</v>
      </c>
      <c r="Y619">
        <v>42058</v>
      </c>
      <c r="Z619">
        <v>-282.08179999999999</v>
      </c>
      <c r="AA619">
        <v>5</v>
      </c>
      <c r="AB619">
        <v>123</v>
      </c>
      <c r="AC619">
        <v>87356</v>
      </c>
      <c r="AD619" t="e">
        <f>IF(COUNTIF(#REF!,Orders!AC272)&gt;0,"Returned","Not Returned")</f>
        <v>#REF!</v>
      </c>
      <c r="AE619" t="str">
        <f>TEXT(Table1[[#This Row],[Order Date]],"mmmm-yyy")</f>
        <v>February-2015</v>
      </c>
    </row>
    <row r="620" spans="1:31" ht="12.75" customHeight="1" x14ac:dyDescent="0.3">
      <c r="A620">
        <v>19506</v>
      </c>
      <c r="B620" t="s">
        <v>47</v>
      </c>
      <c r="C620">
        <v>0.04</v>
      </c>
      <c r="D620">
        <v>1.74</v>
      </c>
      <c r="E620">
        <v>4.08</v>
      </c>
      <c r="F620">
        <v>2697</v>
      </c>
      <c r="G620" t="str">
        <f>IF(COUNTIF(Table1[Customer ID],Table1[[#This Row],[Customer ID]])&gt;1,"Repeat Customer","One-Time Customer")</f>
        <v>Repeat Customer</v>
      </c>
      <c r="H620" t="s">
        <v>2495</v>
      </c>
      <c r="I620" t="s">
        <v>49</v>
      </c>
      <c r="J620" t="s">
        <v>28</v>
      </c>
      <c r="K620" t="s">
        <v>41</v>
      </c>
      <c r="L620" t="s">
        <v>50</v>
      </c>
      <c r="M620" t="s">
        <v>51</v>
      </c>
      <c r="N620" t="s">
        <v>219</v>
      </c>
      <c r="O620">
        <v>0.53</v>
      </c>
      <c r="P620">
        <f>Table1[[#This Row],[Profit]]/Table1[[#This Row],[Sales]]</f>
        <v>0.31815680880330122</v>
      </c>
      <c r="Q620" t="s">
        <v>33</v>
      </c>
      <c r="R620" t="s">
        <v>136</v>
      </c>
      <c r="S620" t="s">
        <v>1278</v>
      </c>
      <c r="T620" t="s">
        <v>2496</v>
      </c>
      <c r="U620">
        <v>35216</v>
      </c>
      <c r="V620">
        <v>42058</v>
      </c>
      <c r="W620" t="str">
        <f>TEXT(Table1[[#This Row],[Order Date]],"mmmm")</f>
        <v>February</v>
      </c>
      <c r="X620" t="str">
        <f>TEXT(Table1[[#This Row],[Order Date]],"yyyy")</f>
        <v>2015</v>
      </c>
      <c r="Y620">
        <v>42060</v>
      </c>
      <c r="Z620">
        <v>9.2519999999999989</v>
      </c>
      <c r="AA620">
        <v>16</v>
      </c>
      <c r="AB620">
        <v>29.08</v>
      </c>
      <c r="AC620">
        <v>87678</v>
      </c>
      <c r="AD620" t="e">
        <f>IF(COUNTIF(#REF!,Orders!AC1529)&gt;0,"Returned","Not Returned")</f>
        <v>#REF!</v>
      </c>
      <c r="AE620" t="str">
        <f>TEXT(Table1[[#This Row],[Order Date]],"mmmm-yyy")</f>
        <v>February-2015</v>
      </c>
    </row>
    <row r="621" spans="1:31" ht="12.75" customHeight="1" x14ac:dyDescent="0.3">
      <c r="A621">
        <v>19507</v>
      </c>
      <c r="B621" t="s">
        <v>47</v>
      </c>
      <c r="C621">
        <v>0.01</v>
      </c>
      <c r="D621">
        <v>119.99</v>
      </c>
      <c r="E621">
        <v>56.14</v>
      </c>
      <c r="F621">
        <v>2697</v>
      </c>
      <c r="G621" t="str">
        <f>IF(COUNTIF(Table1[Customer ID],Table1[[#This Row],[Customer ID]])&gt;1,"Repeat Customer","One-Time Customer")</f>
        <v>Repeat Customer</v>
      </c>
      <c r="H621" t="s">
        <v>2495</v>
      </c>
      <c r="I621" t="s">
        <v>39</v>
      </c>
      <c r="J621" t="s">
        <v>28</v>
      </c>
      <c r="K621" t="s">
        <v>77</v>
      </c>
      <c r="L621" t="s">
        <v>85</v>
      </c>
      <c r="M621" t="s">
        <v>121</v>
      </c>
      <c r="N621" t="s">
        <v>318</v>
      </c>
      <c r="O621">
        <v>0.39</v>
      </c>
      <c r="P621">
        <f>Table1[[#This Row],[Profit]]/Table1[[#This Row],[Sales]]</f>
        <v>-0.46585304155948265</v>
      </c>
      <c r="Q621" t="s">
        <v>33</v>
      </c>
      <c r="R621" t="s">
        <v>136</v>
      </c>
      <c r="S621" t="s">
        <v>1278</v>
      </c>
      <c r="T621" t="s">
        <v>2496</v>
      </c>
      <c r="U621">
        <v>35216</v>
      </c>
      <c r="V621">
        <v>42058</v>
      </c>
      <c r="W621" t="str">
        <f>TEXT(Table1[[#This Row],[Order Date]],"mmmm")</f>
        <v>February</v>
      </c>
      <c r="X621" t="str">
        <f>TEXT(Table1[[#This Row],[Order Date]],"yyyy")</f>
        <v>2015</v>
      </c>
      <c r="Y621">
        <v>42059</v>
      </c>
      <c r="Z621">
        <v>-1197.0419999999999</v>
      </c>
      <c r="AA621">
        <v>21</v>
      </c>
      <c r="AB621">
        <v>2569.5700000000002</v>
      </c>
      <c r="AC621">
        <v>87678</v>
      </c>
      <c r="AD621" t="e">
        <f>IF(COUNTIF(#REF!,Orders!AC1530)&gt;0,"Returned","Not Returned")</f>
        <v>#REF!</v>
      </c>
      <c r="AE621" t="str">
        <f>TEXT(Table1[[#This Row],[Order Date]],"mmmm-yyy")</f>
        <v>February-2015</v>
      </c>
    </row>
    <row r="622" spans="1:31" ht="12.75" customHeight="1" x14ac:dyDescent="0.3">
      <c r="A622">
        <v>23136</v>
      </c>
      <c r="B622" t="s">
        <v>47</v>
      </c>
      <c r="C622">
        <v>0.01</v>
      </c>
      <c r="D622">
        <v>13.79</v>
      </c>
      <c r="E622">
        <v>8.7799999999999994</v>
      </c>
      <c r="F622">
        <v>2865</v>
      </c>
      <c r="G622" t="str">
        <f>IF(COUNTIF(Table1[Customer ID],Table1[[#This Row],[Customer ID]])&gt;1,"Repeat Customer","One-Time Customer")</f>
        <v>Repeat Customer</v>
      </c>
      <c r="H622" t="s">
        <v>2615</v>
      </c>
      <c r="I622" t="s">
        <v>49</v>
      </c>
      <c r="J622" t="s">
        <v>28</v>
      </c>
      <c r="K622" t="s">
        <v>41</v>
      </c>
      <c r="L622" t="s">
        <v>50</v>
      </c>
      <c r="M622" t="s">
        <v>59</v>
      </c>
      <c r="N622" t="s">
        <v>702</v>
      </c>
      <c r="O622">
        <v>0.43</v>
      </c>
      <c r="P622">
        <f>Table1[[#This Row],[Profit]]/Table1[[#This Row],[Sales]]</f>
        <v>-0.64872971065631624</v>
      </c>
      <c r="Q622" t="s">
        <v>33</v>
      </c>
      <c r="R622" t="s">
        <v>61</v>
      </c>
      <c r="S622" t="s">
        <v>130</v>
      </c>
      <c r="T622" t="s">
        <v>2616</v>
      </c>
      <c r="U622">
        <v>75460</v>
      </c>
      <c r="V622">
        <v>42058</v>
      </c>
      <c r="W622" t="str">
        <f>TEXT(Table1[[#This Row],[Order Date]],"mmmm")</f>
        <v>February</v>
      </c>
      <c r="X622" t="str">
        <f>TEXT(Table1[[#This Row],[Order Date]],"yyyy")</f>
        <v>2015</v>
      </c>
      <c r="Y622">
        <v>42060</v>
      </c>
      <c r="Z622">
        <v>-36.770000000000003</v>
      </c>
      <c r="AA622">
        <v>4</v>
      </c>
      <c r="AB622">
        <v>56.68</v>
      </c>
      <c r="AC622">
        <v>90871</v>
      </c>
      <c r="AD622" t="e">
        <f>IF(COUNTIF(#REF!,Orders!AC1615)&gt;0,"Returned","Not Returned")</f>
        <v>#REF!</v>
      </c>
      <c r="AE622" t="str">
        <f>TEXT(Table1[[#This Row],[Order Date]],"mmmm-yyy")</f>
        <v>February-2015</v>
      </c>
    </row>
    <row r="623" spans="1:31" ht="12.75" customHeight="1" x14ac:dyDescent="0.3">
      <c r="A623">
        <v>23137</v>
      </c>
      <c r="B623" t="s">
        <v>47</v>
      </c>
      <c r="C623">
        <v>0.04</v>
      </c>
      <c r="D623">
        <v>33.29</v>
      </c>
      <c r="E623">
        <v>8.74</v>
      </c>
      <c r="F623">
        <v>2865</v>
      </c>
      <c r="G623" t="str">
        <f>IF(COUNTIF(Table1[Customer ID],Table1[[#This Row],[Customer ID]])&gt;1,"Repeat Customer","One-Time Customer")</f>
        <v>Repeat Customer</v>
      </c>
      <c r="H623" t="s">
        <v>2615</v>
      </c>
      <c r="I623" t="s">
        <v>49</v>
      </c>
      <c r="J623" t="s">
        <v>28</v>
      </c>
      <c r="K623" t="s">
        <v>29</v>
      </c>
      <c r="L623" t="s">
        <v>141</v>
      </c>
      <c r="M623" t="s">
        <v>59</v>
      </c>
      <c r="N623" t="s">
        <v>2617</v>
      </c>
      <c r="O623">
        <v>0.61</v>
      </c>
      <c r="P623">
        <f>Table1[[#This Row],[Profit]]/Table1[[#This Row],[Sales]]</f>
        <v>0.31839467330065124</v>
      </c>
      <c r="Q623" t="s">
        <v>33</v>
      </c>
      <c r="R623" t="s">
        <v>61</v>
      </c>
      <c r="S623" t="s">
        <v>130</v>
      </c>
      <c r="T623" t="s">
        <v>2616</v>
      </c>
      <c r="U623">
        <v>75460</v>
      </c>
      <c r="V623">
        <v>42058</v>
      </c>
      <c r="W623" t="str">
        <f>TEXT(Table1[[#This Row],[Order Date]],"mmmm")</f>
        <v>February</v>
      </c>
      <c r="X623" t="str">
        <f>TEXT(Table1[[#This Row],[Order Date]],"yyyy")</f>
        <v>2015</v>
      </c>
      <c r="Y623">
        <v>42059</v>
      </c>
      <c r="Z623">
        <v>87.03</v>
      </c>
      <c r="AA623">
        <v>8</v>
      </c>
      <c r="AB623">
        <v>273.33999999999997</v>
      </c>
      <c r="AC623">
        <v>90871</v>
      </c>
      <c r="AD623" t="e">
        <f>IF(COUNTIF(#REF!,Orders!AC1616)&gt;0,"Returned","Not Returned")</f>
        <v>#REF!</v>
      </c>
      <c r="AE623" t="str">
        <f>TEXT(Table1[[#This Row],[Order Date]],"mmmm-yyy")</f>
        <v>February-2015</v>
      </c>
    </row>
    <row r="624" spans="1:31" ht="12.75" customHeight="1" x14ac:dyDescent="0.3">
      <c r="A624">
        <v>21514</v>
      </c>
      <c r="B624" t="s">
        <v>25</v>
      </c>
      <c r="C624">
        <v>0.1</v>
      </c>
      <c r="D624">
        <v>209.37</v>
      </c>
      <c r="E624">
        <v>69</v>
      </c>
      <c r="F624">
        <v>2892</v>
      </c>
      <c r="G624" t="str">
        <f>IF(COUNTIF(Table1[Customer ID],Table1[[#This Row],[Customer ID]])&gt;1,"Repeat Customer","One-Time Customer")</f>
        <v>One-Time Customer</v>
      </c>
      <c r="H624" t="s">
        <v>2643</v>
      </c>
      <c r="I624" t="s">
        <v>49</v>
      </c>
      <c r="J624" t="s">
        <v>114</v>
      </c>
      <c r="K624" t="s">
        <v>41</v>
      </c>
      <c r="L624" t="s">
        <v>152</v>
      </c>
      <c r="M624" t="s">
        <v>236</v>
      </c>
      <c r="N624" t="s">
        <v>1633</v>
      </c>
      <c r="O624">
        <v>0.79</v>
      </c>
      <c r="P624">
        <f>Table1[[#This Row],[Profit]]/Table1[[#This Row],[Sales]]</f>
        <v>-7.7922621028459593E-2</v>
      </c>
      <c r="Q624" t="s">
        <v>33</v>
      </c>
      <c r="R624" t="s">
        <v>61</v>
      </c>
      <c r="S624" t="s">
        <v>300</v>
      </c>
      <c r="T624" t="s">
        <v>2644</v>
      </c>
      <c r="U624">
        <v>48154</v>
      </c>
      <c r="V624">
        <v>42058</v>
      </c>
      <c r="W624" t="str">
        <f>TEXT(Table1[[#This Row],[Order Date]],"mmmm")</f>
        <v>February</v>
      </c>
      <c r="X624" t="str">
        <f>TEXT(Table1[[#This Row],[Order Date]],"yyyy")</f>
        <v>2015</v>
      </c>
      <c r="Y624">
        <v>42060</v>
      </c>
      <c r="Z624">
        <v>-165.59492040000003</v>
      </c>
      <c r="AA624">
        <v>11</v>
      </c>
      <c r="AB624">
        <v>2125.12</v>
      </c>
      <c r="AC624">
        <v>90011</v>
      </c>
      <c r="AD624" t="e">
        <f>IF(COUNTIF(#REF!,Orders!AC1645)&gt;0,"Returned","Not Returned")</f>
        <v>#REF!</v>
      </c>
      <c r="AE624" t="str">
        <f>TEXT(Table1[[#This Row],[Order Date]],"mmmm-yyy")</f>
        <v>February-2015</v>
      </c>
    </row>
    <row r="625" spans="1:31" ht="12.75" customHeight="1" x14ac:dyDescent="0.3">
      <c r="A625">
        <v>21515</v>
      </c>
      <c r="B625" t="s">
        <v>25</v>
      </c>
      <c r="C625">
        <v>7.0000000000000007E-2</v>
      </c>
      <c r="D625">
        <v>4.9800000000000004</v>
      </c>
      <c r="E625">
        <v>4.7</v>
      </c>
      <c r="F625">
        <v>2893</v>
      </c>
      <c r="G625" t="str">
        <f>IF(COUNTIF(Table1[Customer ID],Table1[[#This Row],[Customer ID]])&gt;1,"Repeat Customer","One-Time Customer")</f>
        <v>One-Time Customer</v>
      </c>
      <c r="H625" t="s">
        <v>2645</v>
      </c>
      <c r="I625" t="s">
        <v>49</v>
      </c>
      <c r="J625" t="s">
        <v>114</v>
      </c>
      <c r="K625" t="s">
        <v>29</v>
      </c>
      <c r="L625" t="s">
        <v>93</v>
      </c>
      <c r="M625" t="s">
        <v>59</v>
      </c>
      <c r="N625" t="s">
        <v>1686</v>
      </c>
      <c r="O625">
        <v>0.38</v>
      </c>
      <c r="P625">
        <f>Table1[[#This Row],[Profit]]/Table1[[#This Row],[Sales]]</f>
        <v>-0.48133185349611546</v>
      </c>
      <c r="Q625" t="s">
        <v>33</v>
      </c>
      <c r="R625" t="s">
        <v>61</v>
      </c>
      <c r="S625" t="s">
        <v>300</v>
      </c>
      <c r="T625" t="s">
        <v>2561</v>
      </c>
      <c r="U625">
        <v>48071</v>
      </c>
      <c r="V625">
        <v>42058</v>
      </c>
      <c r="W625" t="str">
        <f>TEXT(Table1[[#This Row],[Order Date]],"mmmm")</f>
        <v>February</v>
      </c>
      <c r="X625" t="str">
        <f>TEXT(Table1[[#This Row],[Order Date]],"yyyy")</f>
        <v>2015</v>
      </c>
      <c r="Y625">
        <v>42059</v>
      </c>
      <c r="Z625">
        <v>-21.684000000000001</v>
      </c>
      <c r="AA625">
        <v>9</v>
      </c>
      <c r="AB625">
        <v>45.05</v>
      </c>
      <c r="AC625">
        <v>90011</v>
      </c>
      <c r="AD625" t="e">
        <f>IF(COUNTIF(#REF!,Orders!AC1646)&gt;0,"Returned","Not Returned")</f>
        <v>#REF!</v>
      </c>
      <c r="AE625" t="str">
        <f>TEXT(Table1[[#This Row],[Order Date]],"mmmm-yyy")</f>
        <v>February-2015</v>
      </c>
    </row>
    <row r="626" spans="1:31" ht="12.75" customHeight="1" x14ac:dyDescent="0.3">
      <c r="A626">
        <v>20685</v>
      </c>
      <c r="B626" t="s">
        <v>37</v>
      </c>
      <c r="C626">
        <v>0.05</v>
      </c>
      <c r="D626">
        <v>124.49</v>
      </c>
      <c r="E626">
        <v>51.94</v>
      </c>
      <c r="F626">
        <v>961</v>
      </c>
      <c r="G626" t="str">
        <f>IF(COUNTIF(Table1[Customer ID],Table1[[#This Row],[Customer ID]])&gt;1,"Repeat Customer","One-Time Customer")</f>
        <v>One-Time Customer</v>
      </c>
      <c r="H626" t="s">
        <v>1077</v>
      </c>
      <c r="I626" t="s">
        <v>39</v>
      </c>
      <c r="J626" t="s">
        <v>40</v>
      </c>
      <c r="K626" t="s">
        <v>41</v>
      </c>
      <c r="L626" t="s">
        <v>152</v>
      </c>
      <c r="M626" t="s">
        <v>121</v>
      </c>
      <c r="N626" t="s">
        <v>462</v>
      </c>
      <c r="O626">
        <v>0.63</v>
      </c>
      <c r="P626">
        <f>Table1[[#This Row],[Profit]]/Table1[[#This Row],[Sales]]</f>
        <v>-0.36766233766233769</v>
      </c>
      <c r="Q626" t="s">
        <v>33</v>
      </c>
      <c r="R626" t="s">
        <v>34</v>
      </c>
      <c r="S626" t="s">
        <v>45</v>
      </c>
      <c r="T626" t="s">
        <v>1078</v>
      </c>
      <c r="U626">
        <v>94061</v>
      </c>
      <c r="V626">
        <v>42059</v>
      </c>
      <c r="W626" t="str">
        <f>TEXT(Table1[[#This Row],[Order Date]],"mmmm")</f>
        <v>February</v>
      </c>
      <c r="X626" t="str">
        <f>TEXT(Table1[[#This Row],[Order Date]],"yyyy")</f>
        <v>2015</v>
      </c>
      <c r="Y626">
        <v>42059</v>
      </c>
      <c r="Z626">
        <v>-44.163600000000002</v>
      </c>
      <c r="AA626">
        <v>1</v>
      </c>
      <c r="AB626">
        <v>120.12</v>
      </c>
      <c r="AC626">
        <v>89402</v>
      </c>
      <c r="AD626" t="e">
        <f>IF(COUNTIF(#REF!,Orders!AC544)&gt;0,"Returned","Not Returned")</f>
        <v>#REF!</v>
      </c>
      <c r="AE626" t="str">
        <f>TEXT(Table1[[#This Row],[Order Date]],"mmmm-yyy")</f>
        <v>February-2015</v>
      </c>
    </row>
    <row r="627" spans="1:31" x14ac:dyDescent="0.3">
      <c r="A627">
        <v>22052</v>
      </c>
      <c r="B627" t="s">
        <v>56</v>
      </c>
      <c r="C627">
        <v>0.02</v>
      </c>
      <c r="D627">
        <v>4.0599999999999996</v>
      </c>
      <c r="E627">
        <v>6.89</v>
      </c>
      <c r="F627">
        <v>1127</v>
      </c>
      <c r="G627" t="str">
        <f>IF(COUNTIF(Table1[Customer ID],Table1[[#This Row],[Customer ID]])&gt;1,"Repeat Customer","One-Time Customer")</f>
        <v>Repeat Customer</v>
      </c>
      <c r="H627" t="s">
        <v>1230</v>
      </c>
      <c r="I627" t="s">
        <v>49</v>
      </c>
      <c r="J627" t="s">
        <v>114</v>
      </c>
      <c r="K627" t="s">
        <v>29</v>
      </c>
      <c r="L627" t="s">
        <v>257</v>
      </c>
      <c r="M627" t="s">
        <v>59</v>
      </c>
      <c r="N627" t="s">
        <v>910</v>
      </c>
      <c r="O627">
        <v>0.6</v>
      </c>
      <c r="P627">
        <f>Table1[[#This Row],[Profit]]/Table1[[#This Row],[Sales]]</f>
        <v>-1.4030115252207751</v>
      </c>
      <c r="Q627" t="s">
        <v>33</v>
      </c>
      <c r="R627" t="s">
        <v>61</v>
      </c>
      <c r="S627" t="s">
        <v>130</v>
      </c>
      <c r="T627" t="s">
        <v>1231</v>
      </c>
      <c r="U627">
        <v>78852</v>
      </c>
      <c r="V627">
        <v>42059</v>
      </c>
      <c r="W627" t="str">
        <f>TEXT(Table1[[#This Row],[Order Date]],"mmmm")</f>
        <v>February</v>
      </c>
      <c r="X627" t="str">
        <f>TEXT(Table1[[#This Row],[Order Date]],"yyyy")</f>
        <v>2015</v>
      </c>
      <c r="Y627">
        <v>42061</v>
      </c>
      <c r="Z627">
        <v>-93.735199999999992</v>
      </c>
      <c r="AA627">
        <v>16</v>
      </c>
      <c r="AB627">
        <v>66.81</v>
      </c>
      <c r="AC627">
        <v>87221</v>
      </c>
      <c r="AD627" t="e">
        <f>IF(COUNTIF(#REF!,Orders!AC633)&gt;0,"Returned","Not Returned")</f>
        <v>#REF!</v>
      </c>
      <c r="AE627" t="str">
        <f>TEXT(Table1[[#This Row],[Order Date]],"mmmm-yyy")</f>
        <v>February-2015</v>
      </c>
    </row>
    <row r="628" spans="1:31" ht="12.75" customHeight="1" x14ac:dyDescent="0.3">
      <c r="A628">
        <v>20603</v>
      </c>
      <c r="B628" t="s">
        <v>47</v>
      </c>
      <c r="C628">
        <v>0.03</v>
      </c>
      <c r="D628">
        <v>48.58</v>
      </c>
      <c r="E628">
        <v>3.99</v>
      </c>
      <c r="F628">
        <v>1649</v>
      </c>
      <c r="G628" t="str">
        <f>IF(COUNTIF(Table1[Customer ID],Table1[[#This Row],[Customer ID]])&gt;1,"Repeat Customer","One-Time Customer")</f>
        <v>One-Time Customer</v>
      </c>
      <c r="H628" t="s">
        <v>1659</v>
      </c>
      <c r="I628" t="s">
        <v>27</v>
      </c>
      <c r="J628" t="s">
        <v>28</v>
      </c>
      <c r="K628" t="s">
        <v>29</v>
      </c>
      <c r="L628" t="s">
        <v>257</v>
      </c>
      <c r="M628" t="s">
        <v>59</v>
      </c>
      <c r="N628" t="s">
        <v>1660</v>
      </c>
      <c r="O628">
        <v>0.56000000000000005</v>
      </c>
      <c r="P628">
        <f>Table1[[#This Row],[Profit]]/Table1[[#This Row],[Sales]]</f>
        <v>0.69</v>
      </c>
      <c r="Q628" t="s">
        <v>33</v>
      </c>
      <c r="R628" t="s">
        <v>53</v>
      </c>
      <c r="S628" t="s">
        <v>71</v>
      </c>
      <c r="T628" t="s">
        <v>1608</v>
      </c>
      <c r="U628">
        <v>11598</v>
      </c>
      <c r="V628">
        <v>42059</v>
      </c>
      <c r="W628" t="str">
        <f>TEXT(Table1[[#This Row],[Order Date]],"mmmm")</f>
        <v>February</v>
      </c>
      <c r="X628" t="str">
        <f>TEXT(Table1[[#This Row],[Order Date]],"yyyy")</f>
        <v>2015</v>
      </c>
      <c r="Y628">
        <v>42061</v>
      </c>
      <c r="Z628">
        <v>100.13279999999999</v>
      </c>
      <c r="AA628">
        <v>3</v>
      </c>
      <c r="AB628">
        <v>145.12</v>
      </c>
      <c r="AC628">
        <v>91041</v>
      </c>
      <c r="AD628" t="e">
        <f>IF(COUNTIF(#REF!,Orders!AC918)&gt;0,"Returned","Not Returned")</f>
        <v>#REF!</v>
      </c>
      <c r="AE628" t="str">
        <f>TEXT(Table1[[#This Row],[Order Date]],"mmmm-yyy")</f>
        <v>February-2015</v>
      </c>
    </row>
    <row r="629" spans="1:31" ht="12.75" customHeight="1" x14ac:dyDescent="0.3">
      <c r="A629">
        <v>23260</v>
      </c>
      <c r="B629" t="s">
        <v>47</v>
      </c>
      <c r="C629">
        <v>0</v>
      </c>
      <c r="D629">
        <v>300.98</v>
      </c>
      <c r="E629">
        <v>164.73</v>
      </c>
      <c r="F629">
        <v>1894</v>
      </c>
      <c r="G629" t="str">
        <f>IF(COUNTIF(Table1[Customer ID],Table1[[#This Row],[Customer ID]])&gt;1,"Repeat Customer","One-Time Customer")</f>
        <v>Repeat Customer</v>
      </c>
      <c r="H629" t="s">
        <v>1857</v>
      </c>
      <c r="I629" t="s">
        <v>39</v>
      </c>
      <c r="J629" t="s">
        <v>40</v>
      </c>
      <c r="K629" t="s">
        <v>41</v>
      </c>
      <c r="L629" t="s">
        <v>42</v>
      </c>
      <c r="M629" t="s">
        <v>43</v>
      </c>
      <c r="N629" t="s">
        <v>1489</v>
      </c>
      <c r="O629">
        <v>0.56000000000000005</v>
      </c>
      <c r="P629">
        <f>Table1[[#This Row],[Profit]]/Table1[[#This Row],[Sales]]</f>
        <v>0.69</v>
      </c>
      <c r="Q629" t="s">
        <v>33</v>
      </c>
      <c r="R629" t="s">
        <v>61</v>
      </c>
      <c r="S629" t="s">
        <v>1858</v>
      </c>
      <c r="T629" t="s">
        <v>1859</v>
      </c>
      <c r="U629">
        <v>54915</v>
      </c>
      <c r="V629">
        <v>42059</v>
      </c>
      <c r="W629" t="str">
        <f>TEXT(Table1[[#This Row],[Order Date]],"mmmm")</f>
        <v>February</v>
      </c>
      <c r="X629" t="str">
        <f>TEXT(Table1[[#This Row],[Order Date]],"yyyy")</f>
        <v>2015</v>
      </c>
      <c r="Y629">
        <v>42060</v>
      </c>
      <c r="Z629">
        <v>2653.2914999999998</v>
      </c>
      <c r="AA629">
        <v>12</v>
      </c>
      <c r="AB629">
        <v>3845.35</v>
      </c>
      <c r="AC629">
        <v>91261</v>
      </c>
      <c r="AD629" t="e">
        <f>IF(COUNTIF(#REF!,Orders!AC1051)&gt;0,"Returned","Not Returned")</f>
        <v>#REF!</v>
      </c>
      <c r="AE629" t="str">
        <f>TEXT(Table1[[#This Row],[Order Date]],"mmmm-yyy")</f>
        <v>February-2015</v>
      </c>
    </row>
    <row r="630" spans="1:31" ht="12.75" customHeight="1" x14ac:dyDescent="0.3">
      <c r="A630">
        <v>23261</v>
      </c>
      <c r="B630" t="s">
        <v>47</v>
      </c>
      <c r="C630">
        <v>0.09</v>
      </c>
      <c r="D630">
        <v>2.94</v>
      </c>
      <c r="E630">
        <v>0.96</v>
      </c>
      <c r="F630">
        <v>1894</v>
      </c>
      <c r="G630" t="str">
        <f>IF(COUNTIF(Table1[Customer ID],Table1[[#This Row],[Customer ID]])&gt;1,"Repeat Customer","One-Time Customer")</f>
        <v>Repeat Customer</v>
      </c>
      <c r="H630" t="s">
        <v>1857</v>
      </c>
      <c r="I630" t="s">
        <v>49</v>
      </c>
      <c r="J630" t="s">
        <v>40</v>
      </c>
      <c r="K630" t="s">
        <v>29</v>
      </c>
      <c r="L630" t="s">
        <v>30</v>
      </c>
      <c r="M630" t="s">
        <v>31</v>
      </c>
      <c r="N630" t="s">
        <v>599</v>
      </c>
      <c r="O630">
        <v>0.57999999999999996</v>
      </c>
      <c r="P630">
        <f>Table1[[#This Row],[Profit]]/Table1[[#This Row],[Sales]]</f>
        <v>-0.48806366047745359</v>
      </c>
      <c r="Q630" t="s">
        <v>33</v>
      </c>
      <c r="R630" t="s">
        <v>61</v>
      </c>
      <c r="S630" t="s">
        <v>1858</v>
      </c>
      <c r="T630" t="s">
        <v>1859</v>
      </c>
      <c r="U630">
        <v>54915</v>
      </c>
      <c r="V630">
        <v>42059</v>
      </c>
      <c r="W630" t="str">
        <f>TEXT(Table1[[#This Row],[Order Date]],"mmmm")</f>
        <v>February</v>
      </c>
      <c r="X630" t="str">
        <f>TEXT(Table1[[#This Row],[Order Date]],"yyyy")</f>
        <v>2015</v>
      </c>
      <c r="Y630">
        <v>42061</v>
      </c>
      <c r="Z630">
        <v>-1.84</v>
      </c>
      <c r="AA630">
        <v>1</v>
      </c>
      <c r="AB630">
        <v>3.77</v>
      </c>
      <c r="AC630">
        <v>91261</v>
      </c>
      <c r="AD630" t="e">
        <f>IF(COUNTIF(#REF!,Orders!AC1052)&gt;0,"Returned","Not Returned")</f>
        <v>#REF!</v>
      </c>
      <c r="AE630" t="str">
        <f>TEXT(Table1[[#This Row],[Order Date]],"mmmm-yyy")</f>
        <v>February-2015</v>
      </c>
    </row>
    <row r="631" spans="1:31" ht="12.75" customHeight="1" x14ac:dyDescent="0.3">
      <c r="A631">
        <v>24971</v>
      </c>
      <c r="B631" t="s">
        <v>25</v>
      </c>
      <c r="C631">
        <v>0</v>
      </c>
      <c r="D631">
        <v>195.99</v>
      </c>
      <c r="E631">
        <v>8.99</v>
      </c>
      <c r="F631">
        <v>1919</v>
      </c>
      <c r="G631" t="str">
        <f>IF(COUNTIF(Table1[Customer ID],Table1[[#This Row],[Customer ID]])&gt;1,"Repeat Customer","One-Time Customer")</f>
        <v>One-Time Customer</v>
      </c>
      <c r="H631" t="s">
        <v>1877</v>
      </c>
      <c r="I631" t="s">
        <v>49</v>
      </c>
      <c r="J631" t="s">
        <v>40</v>
      </c>
      <c r="K631" t="s">
        <v>77</v>
      </c>
      <c r="L631" t="s">
        <v>78</v>
      </c>
      <c r="M631" t="s">
        <v>59</v>
      </c>
      <c r="N631" t="s">
        <v>734</v>
      </c>
      <c r="O631">
        <v>0.6</v>
      </c>
      <c r="P631">
        <f>Table1[[#This Row],[Profit]]/Table1[[#This Row],[Sales]]</f>
        <v>0.13011450511365566</v>
      </c>
      <c r="Q631" t="s">
        <v>33</v>
      </c>
      <c r="R631" t="s">
        <v>136</v>
      </c>
      <c r="S631" t="s">
        <v>958</v>
      </c>
      <c r="T631" t="s">
        <v>1878</v>
      </c>
      <c r="U631">
        <v>71603</v>
      </c>
      <c r="V631">
        <v>42059</v>
      </c>
      <c r="W631" t="str">
        <f>TEXT(Table1[[#This Row],[Order Date]],"mmmm")</f>
        <v>February</v>
      </c>
      <c r="X631" t="str">
        <f>TEXT(Table1[[#This Row],[Order Date]],"yyyy")</f>
        <v>2015</v>
      </c>
      <c r="Y631">
        <v>42060</v>
      </c>
      <c r="Z631">
        <v>114.88199999999999</v>
      </c>
      <c r="AA631">
        <v>5</v>
      </c>
      <c r="AB631">
        <v>882.93</v>
      </c>
      <c r="AC631">
        <v>85896</v>
      </c>
      <c r="AD631" t="e">
        <f>IF(COUNTIF(#REF!,Orders!AC1062)&gt;0,"Returned","Not Returned")</f>
        <v>#REF!</v>
      </c>
      <c r="AE631" t="str">
        <f>TEXT(Table1[[#This Row],[Order Date]],"mmmm-yyy")</f>
        <v>February-2015</v>
      </c>
    </row>
    <row r="632" spans="1:31" ht="12.75" customHeight="1" x14ac:dyDescent="0.3">
      <c r="A632">
        <v>22369</v>
      </c>
      <c r="B632" t="s">
        <v>37</v>
      </c>
      <c r="C632">
        <v>0.03</v>
      </c>
      <c r="D632">
        <v>7.64</v>
      </c>
      <c r="E632">
        <v>5.83</v>
      </c>
      <c r="F632">
        <v>2398</v>
      </c>
      <c r="G632" t="str">
        <f>IF(COUNTIF(Table1[Customer ID],Table1[[#This Row],[Customer ID]])&gt;1,"Repeat Customer","One-Time Customer")</f>
        <v>One-Time Customer</v>
      </c>
      <c r="H632" t="s">
        <v>2260</v>
      </c>
      <c r="I632" t="s">
        <v>49</v>
      </c>
      <c r="J632" t="s">
        <v>28</v>
      </c>
      <c r="K632" t="s">
        <v>29</v>
      </c>
      <c r="L632" t="s">
        <v>93</v>
      </c>
      <c r="M632" t="s">
        <v>31</v>
      </c>
      <c r="N632" t="s">
        <v>1026</v>
      </c>
      <c r="O632">
        <v>0.36</v>
      </c>
      <c r="P632">
        <f>Table1[[#This Row],[Profit]]/Table1[[#This Row],[Sales]]</f>
        <v>-0.15579599421845963</v>
      </c>
      <c r="Q632" t="s">
        <v>33</v>
      </c>
      <c r="R632" t="s">
        <v>61</v>
      </c>
      <c r="S632" t="s">
        <v>178</v>
      </c>
      <c r="T632" t="s">
        <v>2261</v>
      </c>
      <c r="U632">
        <v>60103</v>
      </c>
      <c r="V632">
        <v>42059</v>
      </c>
      <c r="W632" t="str">
        <f>TEXT(Table1[[#This Row],[Order Date]],"mmmm")</f>
        <v>February</v>
      </c>
      <c r="X632" t="str">
        <f>TEXT(Table1[[#This Row],[Order Date]],"yyyy")</f>
        <v>2015</v>
      </c>
      <c r="Y632">
        <v>42061</v>
      </c>
      <c r="Z632">
        <v>-15.090400000000001</v>
      </c>
      <c r="AA632">
        <v>12</v>
      </c>
      <c r="AB632">
        <v>96.86</v>
      </c>
      <c r="AC632">
        <v>86373</v>
      </c>
      <c r="AD632" t="e">
        <f>IF(COUNTIF(#REF!,Orders!AC1339)&gt;0,"Returned","Not Returned")</f>
        <v>#REF!</v>
      </c>
      <c r="AE632" t="str">
        <f>TEXT(Table1[[#This Row],[Order Date]],"mmmm-yyy")</f>
        <v>February-2015</v>
      </c>
    </row>
    <row r="633" spans="1:31" ht="12.75" customHeight="1" x14ac:dyDescent="0.3">
      <c r="A633">
        <v>19525</v>
      </c>
      <c r="B633" t="s">
        <v>47</v>
      </c>
      <c r="C633">
        <v>0.01</v>
      </c>
      <c r="D633">
        <v>138.13999999999999</v>
      </c>
      <c r="E633">
        <v>35</v>
      </c>
      <c r="F633">
        <v>2660</v>
      </c>
      <c r="G633" t="str">
        <f>IF(COUNTIF(Table1[Customer ID],Table1[[#This Row],[Customer ID]])&gt;1,"Repeat Customer","One-Time Customer")</f>
        <v>One-Time Customer</v>
      </c>
      <c r="H633" t="s">
        <v>2468</v>
      </c>
      <c r="I633" t="s">
        <v>49</v>
      </c>
      <c r="J633" t="s">
        <v>58</v>
      </c>
      <c r="K633" t="s">
        <v>29</v>
      </c>
      <c r="L633" t="s">
        <v>141</v>
      </c>
      <c r="M633" t="s">
        <v>236</v>
      </c>
      <c r="N633" t="s">
        <v>2469</v>
      </c>
      <c r="P633">
        <f>Table1[[#This Row],[Profit]]/Table1[[#This Row],[Sales]]</f>
        <v>-0.53671769360466093</v>
      </c>
      <c r="Q633" t="s">
        <v>33</v>
      </c>
      <c r="R633" t="s">
        <v>53</v>
      </c>
      <c r="S633" t="s">
        <v>188</v>
      </c>
      <c r="T633" t="s">
        <v>1109</v>
      </c>
      <c r="U633">
        <v>4038</v>
      </c>
      <c r="V633">
        <v>42059</v>
      </c>
      <c r="W633" t="str">
        <f>TEXT(Table1[[#This Row],[Order Date]],"mmmm")</f>
        <v>February</v>
      </c>
      <c r="X633" t="str">
        <f>TEXT(Table1[[#This Row],[Order Date]],"yyyy")</f>
        <v>2015</v>
      </c>
      <c r="Y633">
        <v>42061</v>
      </c>
      <c r="Z633">
        <v>-321.51</v>
      </c>
      <c r="AA633">
        <v>4</v>
      </c>
      <c r="AB633">
        <v>599.03</v>
      </c>
      <c r="AC633">
        <v>86486</v>
      </c>
      <c r="AD633" t="e">
        <f>IF(COUNTIF(#REF!,Orders!AC1509)&gt;0,"Returned","Not Returned")</f>
        <v>#REF!</v>
      </c>
      <c r="AE633" t="str">
        <f>TEXT(Table1[[#This Row],[Order Date]],"mmmm-yyy")</f>
        <v>February-2015</v>
      </c>
    </row>
    <row r="634" spans="1:31" ht="12.75" customHeight="1" x14ac:dyDescent="0.3">
      <c r="A634">
        <v>20604</v>
      </c>
      <c r="B634" t="s">
        <v>106</v>
      </c>
      <c r="C634">
        <v>0.1</v>
      </c>
      <c r="D634">
        <v>50.98</v>
      </c>
      <c r="E634">
        <v>22.24</v>
      </c>
      <c r="F634">
        <v>851</v>
      </c>
      <c r="G634" t="str">
        <f>IF(COUNTIF(Table1[Customer ID],Table1[[#This Row],[Customer ID]])&gt;1,"Repeat Customer","One-Time Customer")</f>
        <v>Repeat Customer</v>
      </c>
      <c r="H634" t="s">
        <v>968</v>
      </c>
      <c r="I634" t="s">
        <v>49</v>
      </c>
      <c r="J634" t="s">
        <v>28</v>
      </c>
      <c r="K634" t="s">
        <v>41</v>
      </c>
      <c r="L634" t="s">
        <v>50</v>
      </c>
      <c r="M634" t="s">
        <v>236</v>
      </c>
      <c r="N634" t="s">
        <v>969</v>
      </c>
      <c r="O634">
        <v>0.55000000000000004</v>
      </c>
      <c r="P634">
        <f>Table1[[#This Row],[Profit]]/Table1[[#This Row],[Sales]]</f>
        <v>0.32638126600804979</v>
      </c>
      <c r="Q634" t="s">
        <v>33</v>
      </c>
      <c r="R634" t="s">
        <v>34</v>
      </c>
      <c r="S634" t="s">
        <v>45</v>
      </c>
      <c r="T634" t="s">
        <v>970</v>
      </c>
      <c r="U634">
        <v>91745</v>
      </c>
      <c r="V634">
        <v>42060</v>
      </c>
      <c r="W634" t="str">
        <f>TEXT(Table1[[#This Row],[Order Date]],"mmmm")</f>
        <v>February</v>
      </c>
      <c r="X634" t="str">
        <f>TEXT(Table1[[#This Row],[Order Date]],"yyyy")</f>
        <v>2015</v>
      </c>
      <c r="Y634">
        <v>42062</v>
      </c>
      <c r="Z634">
        <v>98.12</v>
      </c>
      <c r="AA634">
        <v>6</v>
      </c>
      <c r="AB634">
        <v>300.63</v>
      </c>
      <c r="AC634">
        <v>88568</v>
      </c>
      <c r="AD634" t="e">
        <f>IF(COUNTIF(#REF!,Orders!AC472)&gt;0,"Returned","Not Returned")</f>
        <v>#REF!</v>
      </c>
      <c r="AE634" t="str">
        <f>TEXT(Table1[[#This Row],[Order Date]],"mmmm-yyy")</f>
        <v>February-2015</v>
      </c>
    </row>
    <row r="635" spans="1:31" ht="12.75" customHeight="1" x14ac:dyDescent="0.3">
      <c r="A635">
        <v>24774</v>
      </c>
      <c r="B635" t="s">
        <v>37</v>
      </c>
      <c r="C635">
        <v>0.04</v>
      </c>
      <c r="D635">
        <v>29.18</v>
      </c>
      <c r="E635">
        <v>8.5500000000000007</v>
      </c>
      <c r="F635">
        <v>868</v>
      </c>
      <c r="G635" t="str">
        <f>IF(COUNTIF(Table1[Customer ID],Table1[[#This Row],[Customer ID]])&gt;1,"Repeat Customer","One-Time Customer")</f>
        <v>Repeat Customer</v>
      </c>
      <c r="H635" t="s">
        <v>984</v>
      </c>
      <c r="I635" t="s">
        <v>27</v>
      </c>
      <c r="J635" t="s">
        <v>28</v>
      </c>
      <c r="K635" t="s">
        <v>41</v>
      </c>
      <c r="L635" t="s">
        <v>50</v>
      </c>
      <c r="M635" t="s">
        <v>59</v>
      </c>
      <c r="N635" t="s">
        <v>985</v>
      </c>
      <c r="O635">
        <v>0.42</v>
      </c>
      <c r="P635">
        <f>Table1[[#This Row],[Profit]]/Table1[[#This Row],[Sales]]</f>
        <v>0.69</v>
      </c>
      <c r="Q635" t="s">
        <v>33</v>
      </c>
      <c r="R635" t="s">
        <v>61</v>
      </c>
      <c r="S635" t="s">
        <v>62</v>
      </c>
      <c r="T635" t="s">
        <v>986</v>
      </c>
      <c r="U635">
        <v>55126</v>
      </c>
      <c r="V635">
        <v>42060</v>
      </c>
      <c r="W635" t="str">
        <f>TEXT(Table1[[#This Row],[Order Date]],"mmmm")</f>
        <v>February</v>
      </c>
      <c r="X635" t="str">
        <f>TEXT(Table1[[#This Row],[Order Date]],"yyyy")</f>
        <v>2015</v>
      </c>
      <c r="Y635">
        <v>42062</v>
      </c>
      <c r="Z635">
        <v>201.7353</v>
      </c>
      <c r="AA635">
        <v>10</v>
      </c>
      <c r="AB635">
        <v>292.37</v>
      </c>
      <c r="AC635">
        <v>91194</v>
      </c>
      <c r="AD635" t="e">
        <f>IF(COUNTIF(#REF!,Orders!AC482)&gt;0,"Returned","Not Returned")</f>
        <v>#REF!</v>
      </c>
      <c r="AE635" t="str">
        <f>TEXT(Table1[[#This Row],[Order Date]],"mmmm-yyy")</f>
        <v>February-2015</v>
      </c>
    </row>
    <row r="636" spans="1:31" ht="12.75" customHeight="1" x14ac:dyDescent="0.3">
      <c r="A636">
        <v>24775</v>
      </c>
      <c r="B636" t="s">
        <v>37</v>
      </c>
      <c r="C636">
        <v>0</v>
      </c>
      <c r="D636">
        <v>80.98</v>
      </c>
      <c r="E636">
        <v>35</v>
      </c>
      <c r="F636">
        <v>868</v>
      </c>
      <c r="G636" t="str">
        <f>IF(COUNTIF(Table1[Customer ID],Table1[[#This Row],[Customer ID]])&gt;1,"Repeat Customer","One-Time Customer")</f>
        <v>Repeat Customer</v>
      </c>
      <c r="H636" t="s">
        <v>984</v>
      </c>
      <c r="I636" t="s">
        <v>49</v>
      </c>
      <c r="J636" t="s">
        <v>28</v>
      </c>
      <c r="K636" t="s">
        <v>29</v>
      </c>
      <c r="L636" t="s">
        <v>141</v>
      </c>
      <c r="M636" t="s">
        <v>236</v>
      </c>
      <c r="N636" t="s">
        <v>987</v>
      </c>
      <c r="O636">
        <v>0.83</v>
      </c>
      <c r="P636">
        <f>Table1[[#This Row],[Profit]]/Table1[[#This Row],[Sales]]</f>
        <v>-1.0029145125148289</v>
      </c>
      <c r="Q636" t="s">
        <v>33</v>
      </c>
      <c r="R636" t="s">
        <v>61</v>
      </c>
      <c r="S636" t="s">
        <v>62</v>
      </c>
      <c r="T636" t="s">
        <v>986</v>
      </c>
      <c r="U636">
        <v>55126</v>
      </c>
      <c r="V636">
        <v>42060</v>
      </c>
      <c r="W636" t="str">
        <f>TEXT(Table1[[#This Row],[Order Date]],"mmmm")</f>
        <v>February</v>
      </c>
      <c r="X636" t="str">
        <f>TEXT(Table1[[#This Row],[Order Date]],"yyyy")</f>
        <v>2015</v>
      </c>
      <c r="Y636">
        <v>42062</v>
      </c>
      <c r="Z636">
        <v>-684.78</v>
      </c>
      <c r="AA636">
        <v>8</v>
      </c>
      <c r="AB636">
        <v>682.79</v>
      </c>
      <c r="AC636">
        <v>91194</v>
      </c>
      <c r="AD636" t="e">
        <f>IF(COUNTIF(#REF!,Orders!AC483)&gt;0,"Returned","Not Returned")</f>
        <v>#REF!</v>
      </c>
      <c r="AE636" t="str">
        <f>TEXT(Table1[[#This Row],[Order Date]],"mmmm-yyy")</f>
        <v>February-2015</v>
      </c>
    </row>
    <row r="637" spans="1:31" ht="12.75" customHeight="1" x14ac:dyDescent="0.3">
      <c r="A637">
        <v>4131</v>
      </c>
      <c r="B637" t="s">
        <v>25</v>
      </c>
      <c r="C637">
        <v>0.05</v>
      </c>
      <c r="D637">
        <v>52.4</v>
      </c>
      <c r="E637">
        <v>16.11</v>
      </c>
      <c r="F637">
        <v>1193</v>
      </c>
      <c r="G637" t="str">
        <f>IF(COUNTIF(Table1[Customer ID],Table1[[#This Row],[Customer ID]])&gt;1,"Repeat Customer","One-Time Customer")</f>
        <v>Repeat Customer</v>
      </c>
      <c r="H637" t="s">
        <v>1288</v>
      </c>
      <c r="I637" t="s">
        <v>49</v>
      </c>
      <c r="J637" t="s">
        <v>114</v>
      </c>
      <c r="K637" t="s">
        <v>29</v>
      </c>
      <c r="L637" t="s">
        <v>109</v>
      </c>
      <c r="M637" t="s">
        <v>59</v>
      </c>
      <c r="N637" t="s">
        <v>1289</v>
      </c>
      <c r="O637">
        <v>0.39</v>
      </c>
      <c r="P637">
        <f>Table1[[#This Row],[Profit]]/Table1[[#This Row],[Sales]]</f>
        <v>0.13003612318753113</v>
      </c>
      <c r="Q637" t="s">
        <v>33</v>
      </c>
      <c r="R637" t="s">
        <v>53</v>
      </c>
      <c r="S637" t="s">
        <v>1008</v>
      </c>
      <c r="T637" t="s">
        <v>35</v>
      </c>
      <c r="U637">
        <v>20016</v>
      </c>
      <c r="V637">
        <v>42060</v>
      </c>
      <c r="W637" t="str">
        <f>TEXT(Table1[[#This Row],[Order Date]],"mmmm")</f>
        <v>February</v>
      </c>
      <c r="X637" t="str">
        <f>TEXT(Table1[[#This Row],[Order Date]],"yyyy")</f>
        <v>2015</v>
      </c>
      <c r="Y637">
        <v>42062</v>
      </c>
      <c r="Z637">
        <v>592.52650000000006</v>
      </c>
      <c r="AA637">
        <v>85</v>
      </c>
      <c r="AB637">
        <v>4556.63</v>
      </c>
      <c r="AC637">
        <v>29350</v>
      </c>
      <c r="AD637" t="e">
        <f>IF(COUNTIF(#REF!,Orders!AC674)&gt;0,"Returned","Not Returned")</f>
        <v>#REF!</v>
      </c>
      <c r="AE637" t="str">
        <f>TEXT(Table1[[#This Row],[Order Date]],"mmmm-yyy")</f>
        <v>February-2015</v>
      </c>
    </row>
    <row r="638" spans="1:31" ht="12.75" customHeight="1" x14ac:dyDescent="0.3">
      <c r="A638">
        <v>4133</v>
      </c>
      <c r="B638" t="s">
        <v>25</v>
      </c>
      <c r="C638">
        <v>0.05</v>
      </c>
      <c r="D638">
        <v>36.549999999999997</v>
      </c>
      <c r="E638">
        <v>13.89</v>
      </c>
      <c r="F638">
        <v>1193</v>
      </c>
      <c r="G638" t="str">
        <f>IF(COUNTIF(Table1[Customer ID],Table1[[#This Row],[Customer ID]])&gt;1,"Repeat Customer","One-Time Customer")</f>
        <v>Repeat Customer</v>
      </c>
      <c r="H638" t="s">
        <v>1288</v>
      </c>
      <c r="I638" t="s">
        <v>27</v>
      </c>
      <c r="J638" t="s">
        <v>114</v>
      </c>
      <c r="K638" t="s">
        <v>29</v>
      </c>
      <c r="L638" t="s">
        <v>30</v>
      </c>
      <c r="M638" t="s">
        <v>31</v>
      </c>
      <c r="N638" t="s">
        <v>1290</v>
      </c>
      <c r="O638">
        <v>0.41</v>
      </c>
      <c r="P638">
        <f>Table1[[#This Row],[Profit]]/Table1[[#This Row],[Sales]]</f>
        <v>7.8952455563808033E-2</v>
      </c>
      <c r="Q638" t="s">
        <v>33</v>
      </c>
      <c r="R638" t="s">
        <v>53</v>
      </c>
      <c r="S638" t="s">
        <v>1008</v>
      </c>
      <c r="T638" t="s">
        <v>35</v>
      </c>
      <c r="U638">
        <v>20016</v>
      </c>
      <c r="V638">
        <v>42060</v>
      </c>
      <c r="W638" t="str">
        <f>TEXT(Table1[[#This Row],[Order Date]],"mmmm")</f>
        <v>February</v>
      </c>
      <c r="X638" t="str">
        <f>TEXT(Table1[[#This Row],[Order Date]],"yyyy")</f>
        <v>2015</v>
      </c>
      <c r="Y638">
        <v>42061</v>
      </c>
      <c r="Z638">
        <v>232.8</v>
      </c>
      <c r="AA638">
        <v>83</v>
      </c>
      <c r="AB638">
        <v>2948.61</v>
      </c>
      <c r="AC638">
        <v>29350</v>
      </c>
      <c r="AD638" t="e">
        <f>IF(COUNTIF(#REF!,Orders!AC675)&gt;0,"Returned","Not Returned")</f>
        <v>#REF!</v>
      </c>
      <c r="AE638" t="str">
        <f>TEXT(Table1[[#This Row],[Order Date]],"mmmm-yyy")</f>
        <v>February-2015</v>
      </c>
    </row>
    <row r="639" spans="1:31" ht="12.75" customHeight="1" x14ac:dyDescent="0.3">
      <c r="A639">
        <v>22132</v>
      </c>
      <c r="B639" t="s">
        <v>25</v>
      </c>
      <c r="C639">
        <v>0.1</v>
      </c>
      <c r="D639">
        <v>15.14</v>
      </c>
      <c r="E639">
        <v>4.53</v>
      </c>
      <c r="F639">
        <v>1199</v>
      </c>
      <c r="G639" t="str">
        <f>IF(COUNTIF(Table1[Customer ID],Table1[[#This Row],[Customer ID]])&gt;1,"Repeat Customer","One-Time Customer")</f>
        <v>One-Time Customer</v>
      </c>
      <c r="H639" t="s">
        <v>1296</v>
      </c>
      <c r="I639" t="s">
        <v>49</v>
      </c>
      <c r="J639" t="s">
        <v>114</v>
      </c>
      <c r="K639" t="s">
        <v>29</v>
      </c>
      <c r="L639" t="s">
        <v>141</v>
      </c>
      <c r="M639" t="s">
        <v>59</v>
      </c>
      <c r="N639" t="s">
        <v>1201</v>
      </c>
      <c r="O639">
        <v>0.81</v>
      </c>
      <c r="P639">
        <f>Table1[[#This Row],[Profit]]/Table1[[#This Row],[Sales]]</f>
        <v>-0.33121724092058002</v>
      </c>
      <c r="Q639" t="s">
        <v>33</v>
      </c>
      <c r="R639" t="s">
        <v>53</v>
      </c>
      <c r="S639" t="s">
        <v>197</v>
      </c>
      <c r="T639" t="s">
        <v>1297</v>
      </c>
      <c r="U639">
        <v>3060</v>
      </c>
      <c r="V639">
        <v>42060</v>
      </c>
      <c r="W639" t="str">
        <f>TEXT(Table1[[#This Row],[Order Date]],"mmmm")</f>
        <v>February</v>
      </c>
      <c r="X639" t="str">
        <f>TEXT(Table1[[#This Row],[Order Date]],"yyyy")</f>
        <v>2015</v>
      </c>
      <c r="Y639">
        <v>42063</v>
      </c>
      <c r="Z639">
        <v>-24.897600000000001</v>
      </c>
      <c r="AA639">
        <v>5</v>
      </c>
      <c r="AB639">
        <v>75.17</v>
      </c>
      <c r="AC639">
        <v>87585</v>
      </c>
      <c r="AD639" t="e">
        <f>IF(COUNTIF(#REF!,Orders!AC681)&gt;0,"Returned","Not Returned")</f>
        <v>#REF!</v>
      </c>
      <c r="AE639" t="str">
        <f>TEXT(Table1[[#This Row],[Order Date]],"mmmm-yyy")</f>
        <v>February-2015</v>
      </c>
    </row>
    <row r="640" spans="1:31" ht="12.75" customHeight="1" x14ac:dyDescent="0.3">
      <c r="A640">
        <v>22131</v>
      </c>
      <c r="B640" t="s">
        <v>25</v>
      </c>
      <c r="C640">
        <v>0.05</v>
      </c>
      <c r="D640">
        <v>52.4</v>
      </c>
      <c r="E640">
        <v>16.11</v>
      </c>
      <c r="F640">
        <v>1200</v>
      </c>
      <c r="G640" t="str">
        <f>IF(COUNTIF(Table1[Customer ID],Table1[[#This Row],[Customer ID]])&gt;1,"Repeat Customer","One-Time Customer")</f>
        <v>One-Time Customer</v>
      </c>
      <c r="H640" t="s">
        <v>1298</v>
      </c>
      <c r="I640" t="s">
        <v>49</v>
      </c>
      <c r="J640" t="s">
        <v>114</v>
      </c>
      <c r="K640" t="s">
        <v>29</v>
      </c>
      <c r="L640" t="s">
        <v>109</v>
      </c>
      <c r="M640" t="s">
        <v>59</v>
      </c>
      <c r="N640" t="s">
        <v>1289</v>
      </c>
      <c r="O640">
        <v>0.39</v>
      </c>
      <c r="P640">
        <f>Table1[[#This Row],[Profit]]/Table1[[#This Row],[Sales]]</f>
        <v>0.69</v>
      </c>
      <c r="Q640" t="s">
        <v>33</v>
      </c>
      <c r="R640" t="s">
        <v>53</v>
      </c>
      <c r="S640" t="s">
        <v>54</v>
      </c>
      <c r="T640" t="s">
        <v>1299</v>
      </c>
      <c r="U640">
        <v>7407</v>
      </c>
      <c r="V640">
        <v>42060</v>
      </c>
      <c r="W640" t="str">
        <f>TEXT(Table1[[#This Row],[Order Date]],"mmmm")</f>
        <v>February</v>
      </c>
      <c r="X640" t="str">
        <f>TEXT(Table1[[#This Row],[Order Date]],"yyyy")</f>
        <v>2015</v>
      </c>
      <c r="Y640">
        <v>42062</v>
      </c>
      <c r="Z640">
        <v>776.7743999999999</v>
      </c>
      <c r="AA640">
        <v>21</v>
      </c>
      <c r="AB640">
        <v>1125.76</v>
      </c>
      <c r="AC640">
        <v>87585</v>
      </c>
      <c r="AD640" t="e">
        <f>IF(COUNTIF(#REF!,Orders!AC682)&gt;0,"Returned","Not Returned")</f>
        <v>#REF!</v>
      </c>
      <c r="AE640" t="str">
        <f>TEXT(Table1[[#This Row],[Order Date]],"mmmm-yyy")</f>
        <v>February-2015</v>
      </c>
    </row>
    <row r="641" spans="1:31" ht="12.75" customHeight="1" x14ac:dyDescent="0.3">
      <c r="A641">
        <v>22133</v>
      </c>
      <c r="B641" t="s">
        <v>25</v>
      </c>
      <c r="C641">
        <v>0.05</v>
      </c>
      <c r="D641">
        <v>36.549999999999997</v>
      </c>
      <c r="E641">
        <v>13.89</v>
      </c>
      <c r="F641">
        <v>1202</v>
      </c>
      <c r="G641" t="str">
        <f>IF(COUNTIF(Table1[Customer ID],Table1[[#This Row],[Customer ID]])&gt;1,"Repeat Customer","One-Time Customer")</f>
        <v>One-Time Customer</v>
      </c>
      <c r="H641" t="s">
        <v>1300</v>
      </c>
      <c r="I641" t="s">
        <v>27</v>
      </c>
      <c r="J641" t="s">
        <v>114</v>
      </c>
      <c r="K641" t="s">
        <v>29</v>
      </c>
      <c r="L641" t="s">
        <v>30</v>
      </c>
      <c r="M641" t="s">
        <v>31</v>
      </c>
      <c r="N641" t="s">
        <v>1290</v>
      </c>
      <c r="O641">
        <v>0.41</v>
      </c>
      <c r="P641">
        <f>Table1[[#This Row],[Profit]]/Table1[[#This Row],[Sales]]</f>
        <v>0.46183665536238488</v>
      </c>
      <c r="Q641" t="s">
        <v>33</v>
      </c>
      <c r="R641" t="s">
        <v>53</v>
      </c>
      <c r="S641" t="s">
        <v>54</v>
      </c>
      <c r="T641" t="s">
        <v>1301</v>
      </c>
      <c r="U641">
        <v>7079</v>
      </c>
      <c r="V641">
        <v>42060</v>
      </c>
      <c r="W641" t="str">
        <f>TEXT(Table1[[#This Row],[Order Date]],"mmmm")</f>
        <v>February</v>
      </c>
      <c r="X641" t="str">
        <f>TEXT(Table1[[#This Row],[Order Date]],"yyyy")</f>
        <v>2015</v>
      </c>
      <c r="Y641">
        <v>42061</v>
      </c>
      <c r="Z641">
        <v>344.54399999999998</v>
      </c>
      <c r="AA641">
        <v>21</v>
      </c>
      <c r="AB641">
        <v>746.03</v>
      </c>
      <c r="AC641">
        <v>87585</v>
      </c>
      <c r="AD641" t="e">
        <f>IF(COUNTIF(#REF!,Orders!AC683)&gt;0,"Returned","Not Returned")</f>
        <v>#REF!</v>
      </c>
      <c r="AE641" t="str">
        <f>TEXT(Table1[[#This Row],[Order Date]],"mmmm-yyy")</f>
        <v>February-2015</v>
      </c>
    </row>
    <row r="642" spans="1:31" ht="12.75" customHeight="1" x14ac:dyDescent="0.3">
      <c r="A642">
        <v>24890</v>
      </c>
      <c r="B642" t="s">
        <v>25</v>
      </c>
      <c r="C642">
        <v>0.06</v>
      </c>
      <c r="D642">
        <v>8.33</v>
      </c>
      <c r="E642">
        <v>1.99</v>
      </c>
      <c r="F642">
        <v>2361</v>
      </c>
      <c r="G642" t="str">
        <f>IF(COUNTIF(Table1[Customer ID],Table1[[#This Row],[Customer ID]])&gt;1,"Repeat Customer","One-Time Customer")</f>
        <v>One-Time Customer</v>
      </c>
      <c r="H642" t="s">
        <v>2232</v>
      </c>
      <c r="I642" t="s">
        <v>49</v>
      </c>
      <c r="J642" t="s">
        <v>28</v>
      </c>
      <c r="K642" t="s">
        <v>77</v>
      </c>
      <c r="L642" t="s">
        <v>180</v>
      </c>
      <c r="M642" t="s">
        <v>51</v>
      </c>
      <c r="N642" t="s">
        <v>414</v>
      </c>
      <c r="O642">
        <v>0.52</v>
      </c>
      <c r="P642">
        <f>Table1[[#This Row],[Profit]]/Table1[[#This Row],[Sales]]</f>
        <v>-40.614840989399298</v>
      </c>
      <c r="Q642" t="s">
        <v>33</v>
      </c>
      <c r="R642" t="s">
        <v>136</v>
      </c>
      <c r="S642" t="s">
        <v>362</v>
      </c>
      <c r="T642" t="s">
        <v>2233</v>
      </c>
      <c r="U642">
        <v>32259</v>
      </c>
      <c r="V642">
        <v>42060</v>
      </c>
      <c r="W642" t="str">
        <f>TEXT(Table1[[#This Row],[Order Date]],"mmmm")</f>
        <v>February</v>
      </c>
      <c r="X642" t="str">
        <f>TEXT(Table1[[#This Row],[Order Date]],"yyyy")</f>
        <v>2015</v>
      </c>
      <c r="Y642">
        <v>42061</v>
      </c>
      <c r="Z642">
        <v>-344.82000000000005</v>
      </c>
      <c r="AA642">
        <v>1</v>
      </c>
      <c r="AB642">
        <v>8.49</v>
      </c>
      <c r="AC642">
        <v>88266</v>
      </c>
      <c r="AD642" t="e">
        <f>IF(COUNTIF(#REF!,Orders!AC1317)&gt;0,"Returned","Not Returned")</f>
        <v>#REF!</v>
      </c>
      <c r="AE642" t="str">
        <f>TEXT(Table1[[#This Row],[Order Date]],"mmmm-yyy")</f>
        <v>February-2015</v>
      </c>
    </row>
    <row r="643" spans="1:31" ht="12.75" customHeight="1" x14ac:dyDescent="0.3">
      <c r="A643">
        <v>20435</v>
      </c>
      <c r="B643" t="s">
        <v>56</v>
      </c>
      <c r="C643">
        <v>7.0000000000000007E-2</v>
      </c>
      <c r="D643">
        <v>2.61</v>
      </c>
      <c r="E643">
        <v>0.5</v>
      </c>
      <c r="F643">
        <v>2980</v>
      </c>
      <c r="G643" t="str">
        <f>IF(COUNTIF(Table1[Customer ID],Table1[[#This Row],[Customer ID]])&gt;1,"Repeat Customer","One-Time Customer")</f>
        <v>Repeat Customer</v>
      </c>
      <c r="H643" t="s">
        <v>2708</v>
      </c>
      <c r="I643" t="s">
        <v>49</v>
      </c>
      <c r="J643" t="s">
        <v>28</v>
      </c>
      <c r="K643" t="s">
        <v>29</v>
      </c>
      <c r="L643" t="s">
        <v>134</v>
      </c>
      <c r="M643" t="s">
        <v>59</v>
      </c>
      <c r="N643" t="s">
        <v>1138</v>
      </c>
      <c r="O643">
        <v>0.39</v>
      </c>
      <c r="P643">
        <f>Table1[[#This Row],[Profit]]/Table1[[#This Row],[Sales]]</f>
        <v>0.69</v>
      </c>
      <c r="Q643" t="s">
        <v>33</v>
      </c>
      <c r="R643" t="s">
        <v>53</v>
      </c>
      <c r="S643" t="s">
        <v>154</v>
      </c>
      <c r="T643" t="s">
        <v>2709</v>
      </c>
      <c r="U643">
        <v>44870</v>
      </c>
      <c r="V643">
        <v>42060</v>
      </c>
      <c r="W643" t="str">
        <f>TEXT(Table1[[#This Row],[Order Date]],"mmmm")</f>
        <v>February</v>
      </c>
      <c r="X643" t="str">
        <f>TEXT(Table1[[#This Row],[Order Date]],"yyyy")</f>
        <v>2015</v>
      </c>
      <c r="Y643">
        <v>42062</v>
      </c>
      <c r="Z643">
        <v>10.798499999999999</v>
      </c>
      <c r="AA643">
        <v>6</v>
      </c>
      <c r="AB643">
        <v>15.65</v>
      </c>
      <c r="AC643">
        <v>86547</v>
      </c>
      <c r="AD643" t="e">
        <f>IF(COUNTIF(#REF!,Orders!AC1694)&gt;0,"Returned","Not Returned")</f>
        <v>#REF!</v>
      </c>
      <c r="AE643" t="str">
        <f>TEXT(Table1[[#This Row],[Order Date]],"mmmm-yyy")</f>
        <v>February-2015</v>
      </c>
    </row>
    <row r="644" spans="1:31" ht="12.75" customHeight="1" x14ac:dyDescent="0.3">
      <c r="A644">
        <v>21992</v>
      </c>
      <c r="B644" t="s">
        <v>25</v>
      </c>
      <c r="C644">
        <v>0.08</v>
      </c>
      <c r="D644">
        <v>415.88</v>
      </c>
      <c r="E644">
        <v>11.37</v>
      </c>
      <c r="F644">
        <v>573</v>
      </c>
      <c r="G644" t="str">
        <f>IF(COUNTIF(Table1[Customer ID],Table1[[#This Row],[Customer ID]])&gt;1,"Repeat Customer","One-Time Customer")</f>
        <v>Repeat Customer</v>
      </c>
      <c r="H644" t="s">
        <v>676</v>
      </c>
      <c r="I644" t="s">
        <v>49</v>
      </c>
      <c r="J644" t="s">
        <v>28</v>
      </c>
      <c r="K644" t="s">
        <v>29</v>
      </c>
      <c r="L644" t="s">
        <v>141</v>
      </c>
      <c r="M644" t="s">
        <v>59</v>
      </c>
      <c r="N644" t="s">
        <v>488</v>
      </c>
      <c r="O644">
        <v>0.56999999999999995</v>
      </c>
      <c r="P644">
        <f>Table1[[#This Row],[Profit]]/Table1[[#This Row],[Sales]]</f>
        <v>-0.66347215030697537</v>
      </c>
      <c r="Q644" t="s">
        <v>33</v>
      </c>
      <c r="R644" t="s">
        <v>61</v>
      </c>
      <c r="S644" t="s">
        <v>178</v>
      </c>
      <c r="T644" t="s">
        <v>678</v>
      </c>
      <c r="U644">
        <v>61554</v>
      </c>
      <c r="V644">
        <v>42061</v>
      </c>
      <c r="W644" t="str">
        <f>TEXT(Table1[[#This Row],[Order Date]],"mmmm")</f>
        <v>February</v>
      </c>
      <c r="X644" t="str">
        <f>TEXT(Table1[[#This Row],[Order Date]],"yyyy")</f>
        <v>2015</v>
      </c>
      <c r="Y644">
        <v>42062</v>
      </c>
      <c r="Z644">
        <v>-269.08440000000002</v>
      </c>
      <c r="AA644">
        <v>1</v>
      </c>
      <c r="AB644">
        <v>405.57</v>
      </c>
      <c r="AC644">
        <v>86556</v>
      </c>
      <c r="AD644" t="e">
        <f>IF(COUNTIF(#REF!,Orders!AC310)&gt;0,"Returned","Not Returned")</f>
        <v>#REF!</v>
      </c>
      <c r="AE644" t="str">
        <f>TEXT(Table1[[#This Row],[Order Date]],"mmmm-yyy")</f>
        <v>February-2015</v>
      </c>
    </row>
    <row r="645" spans="1:31" ht="12.75" customHeight="1" x14ac:dyDescent="0.3">
      <c r="A645">
        <v>22248</v>
      </c>
      <c r="B645" t="s">
        <v>56</v>
      </c>
      <c r="C645">
        <v>0.1</v>
      </c>
      <c r="D645">
        <v>6.88</v>
      </c>
      <c r="E645">
        <v>2</v>
      </c>
      <c r="F645">
        <v>621</v>
      </c>
      <c r="G645" t="str">
        <f>IF(COUNTIF(Table1[Customer ID],Table1[[#This Row],[Customer ID]])&gt;1,"Repeat Customer","One-Time Customer")</f>
        <v>One-Time Customer</v>
      </c>
      <c r="H645" t="s">
        <v>732</v>
      </c>
      <c r="I645" t="s">
        <v>49</v>
      </c>
      <c r="J645" t="s">
        <v>40</v>
      </c>
      <c r="K645" t="s">
        <v>29</v>
      </c>
      <c r="L645" t="s">
        <v>93</v>
      </c>
      <c r="M645" t="s">
        <v>31</v>
      </c>
      <c r="N645" t="s">
        <v>662</v>
      </c>
      <c r="O645">
        <v>0.39</v>
      </c>
      <c r="P645">
        <f>Table1[[#This Row],[Profit]]/Table1[[#This Row],[Sales]]</f>
        <v>0.58550540368722193</v>
      </c>
      <c r="Q645" t="s">
        <v>33</v>
      </c>
      <c r="R645" t="s">
        <v>53</v>
      </c>
      <c r="S645" t="s">
        <v>228</v>
      </c>
      <c r="T645" t="s">
        <v>396</v>
      </c>
      <c r="U645">
        <v>6111</v>
      </c>
      <c r="V645">
        <v>42061</v>
      </c>
      <c r="W645" t="str">
        <f>TEXT(Table1[[#This Row],[Order Date]],"mmmm")</f>
        <v>February</v>
      </c>
      <c r="X645" t="str">
        <f>TEXT(Table1[[#This Row],[Order Date]],"yyyy")</f>
        <v>2015</v>
      </c>
      <c r="Y645">
        <v>42062</v>
      </c>
      <c r="Z645">
        <v>18.420000000000002</v>
      </c>
      <c r="AA645">
        <v>5</v>
      </c>
      <c r="AB645">
        <v>31.46</v>
      </c>
      <c r="AC645">
        <v>91432</v>
      </c>
      <c r="AD645" t="e">
        <f>IF(COUNTIF(#REF!,Orders!AC337)&gt;0,"Returned","Not Returned")</f>
        <v>#REF!</v>
      </c>
      <c r="AE645" t="str">
        <f>TEXT(Table1[[#This Row],[Order Date]],"mmmm-yyy")</f>
        <v>February-2015</v>
      </c>
    </row>
    <row r="646" spans="1:31" ht="12.75" customHeight="1" x14ac:dyDescent="0.3">
      <c r="A646">
        <v>22247</v>
      </c>
      <c r="B646" t="s">
        <v>56</v>
      </c>
      <c r="C646">
        <v>0.06</v>
      </c>
      <c r="D646">
        <v>195.99</v>
      </c>
      <c r="E646">
        <v>8.99</v>
      </c>
      <c r="F646">
        <v>622</v>
      </c>
      <c r="G646" t="str">
        <f>IF(COUNTIF(Table1[Customer ID],Table1[[#This Row],[Customer ID]])&gt;1,"Repeat Customer","One-Time Customer")</f>
        <v>One-Time Customer</v>
      </c>
      <c r="H646" t="s">
        <v>733</v>
      </c>
      <c r="I646" t="s">
        <v>49</v>
      </c>
      <c r="J646" t="s">
        <v>40</v>
      </c>
      <c r="K646" t="s">
        <v>77</v>
      </c>
      <c r="L646" t="s">
        <v>78</v>
      </c>
      <c r="M646" t="s">
        <v>59</v>
      </c>
      <c r="N646" t="s">
        <v>734</v>
      </c>
      <c r="O646">
        <v>0.6</v>
      </c>
      <c r="P646">
        <f>Table1[[#This Row],[Profit]]/Table1[[#This Row],[Sales]]</f>
        <v>0.36826243189984931</v>
      </c>
      <c r="Q646" t="s">
        <v>33</v>
      </c>
      <c r="R646" t="s">
        <v>53</v>
      </c>
      <c r="S646" t="s">
        <v>188</v>
      </c>
      <c r="T646" t="s">
        <v>511</v>
      </c>
      <c r="U646">
        <v>4210</v>
      </c>
      <c r="V646">
        <v>42061</v>
      </c>
      <c r="W646" t="str">
        <f>TEXT(Table1[[#This Row],[Order Date]],"mmmm")</f>
        <v>February</v>
      </c>
      <c r="X646" t="str">
        <f>TEXT(Table1[[#This Row],[Order Date]],"yyyy")</f>
        <v>2015</v>
      </c>
      <c r="Y646">
        <v>42063</v>
      </c>
      <c r="Z646">
        <v>349.47</v>
      </c>
      <c r="AA646">
        <v>6</v>
      </c>
      <c r="AB646">
        <v>948.97</v>
      </c>
      <c r="AC646">
        <v>91432</v>
      </c>
      <c r="AD646" t="e">
        <f>IF(COUNTIF(#REF!,Orders!AC338)&gt;0,"Returned","Not Returned")</f>
        <v>#REF!</v>
      </c>
      <c r="AE646" t="str">
        <f>TEXT(Table1[[#This Row],[Order Date]],"mmmm-yyy")</f>
        <v>February-2015</v>
      </c>
    </row>
    <row r="647" spans="1:31" ht="12.75" customHeight="1" x14ac:dyDescent="0.3">
      <c r="A647">
        <v>19947</v>
      </c>
      <c r="B647" t="s">
        <v>106</v>
      </c>
      <c r="C647">
        <v>0.04</v>
      </c>
      <c r="D647">
        <v>6.48</v>
      </c>
      <c r="E647">
        <v>5.16</v>
      </c>
      <c r="F647">
        <v>865</v>
      </c>
      <c r="G647" t="str">
        <f>IF(COUNTIF(Table1[Customer ID],Table1[[#This Row],[Customer ID]])&gt;1,"Repeat Customer","One-Time Customer")</f>
        <v>Repeat Customer</v>
      </c>
      <c r="H647" t="s">
        <v>982</v>
      </c>
      <c r="I647" t="s">
        <v>27</v>
      </c>
      <c r="J647" t="s">
        <v>28</v>
      </c>
      <c r="K647" t="s">
        <v>29</v>
      </c>
      <c r="L647" t="s">
        <v>93</v>
      </c>
      <c r="M647" t="s">
        <v>59</v>
      </c>
      <c r="N647" t="s">
        <v>983</v>
      </c>
      <c r="O647">
        <v>0.37</v>
      </c>
      <c r="P647">
        <f>Table1[[#This Row],[Profit]]/Table1[[#This Row],[Sales]]</f>
        <v>-0.1282774513192764</v>
      </c>
      <c r="Q647" t="s">
        <v>33</v>
      </c>
      <c r="R647" t="s">
        <v>61</v>
      </c>
      <c r="S647" t="s">
        <v>703</v>
      </c>
      <c r="T647" t="s">
        <v>832</v>
      </c>
      <c r="U647">
        <v>46312</v>
      </c>
      <c r="V647">
        <v>42061</v>
      </c>
      <c r="W647" t="str">
        <f>TEXT(Table1[[#This Row],[Order Date]],"mmmm")</f>
        <v>February</v>
      </c>
      <c r="X647" t="str">
        <f>TEXT(Table1[[#This Row],[Order Date]],"yyyy")</f>
        <v>2015</v>
      </c>
      <c r="Y647">
        <v>42065</v>
      </c>
      <c r="Z647">
        <v>-11.1332</v>
      </c>
      <c r="AA647">
        <v>12</v>
      </c>
      <c r="AB647">
        <v>86.79</v>
      </c>
      <c r="AC647">
        <v>90675</v>
      </c>
      <c r="AD647" t="e">
        <f>IF(COUNTIF(#REF!,Orders!AC481)&gt;0,"Returned","Not Returned")</f>
        <v>#REF!</v>
      </c>
      <c r="AE647" t="str">
        <f>TEXT(Table1[[#This Row],[Order Date]],"mmmm-yyy")</f>
        <v>February-2015</v>
      </c>
    </row>
    <row r="648" spans="1:31" ht="12.75" customHeight="1" x14ac:dyDescent="0.3">
      <c r="A648">
        <v>22288</v>
      </c>
      <c r="B648" t="s">
        <v>47</v>
      </c>
      <c r="C648">
        <v>0.09</v>
      </c>
      <c r="D648">
        <v>35.99</v>
      </c>
      <c r="E648">
        <v>5.99</v>
      </c>
      <c r="F648">
        <v>907</v>
      </c>
      <c r="G648" t="str">
        <f>IF(COUNTIF(Table1[Customer ID],Table1[[#This Row],[Customer ID]])&gt;1,"Repeat Customer","One-Time Customer")</f>
        <v>Repeat Customer</v>
      </c>
      <c r="H648" t="s">
        <v>1022</v>
      </c>
      <c r="I648" t="s">
        <v>49</v>
      </c>
      <c r="J648" t="s">
        <v>40</v>
      </c>
      <c r="K648" t="s">
        <v>77</v>
      </c>
      <c r="L648" t="s">
        <v>78</v>
      </c>
      <c r="M648" t="s">
        <v>31</v>
      </c>
      <c r="N648" t="s">
        <v>981</v>
      </c>
      <c r="O648">
        <v>0.38</v>
      </c>
      <c r="P648">
        <f>Table1[[#This Row],[Profit]]/Table1[[#This Row],[Sales]]</f>
        <v>0.75406662269129299</v>
      </c>
      <c r="Q648" t="s">
        <v>33</v>
      </c>
      <c r="R648" t="s">
        <v>136</v>
      </c>
      <c r="S648" t="s">
        <v>613</v>
      </c>
      <c r="T648" t="s">
        <v>675</v>
      </c>
      <c r="U648">
        <v>42420</v>
      </c>
      <c r="V648">
        <v>42061</v>
      </c>
      <c r="W648" t="str">
        <f>TEXT(Table1[[#This Row],[Order Date]],"mmmm")</f>
        <v>February</v>
      </c>
      <c r="X648" t="str">
        <f>TEXT(Table1[[#This Row],[Order Date]],"yyyy")</f>
        <v>2015</v>
      </c>
      <c r="Y648">
        <v>42062</v>
      </c>
      <c r="Z648">
        <v>114.3165</v>
      </c>
      <c r="AA648">
        <v>5</v>
      </c>
      <c r="AB648">
        <v>151.6</v>
      </c>
      <c r="AC648">
        <v>86459</v>
      </c>
      <c r="AD648" t="e">
        <f>IF(COUNTIF(#REF!,Orders!AC511)&gt;0,"Returned","Not Returned")</f>
        <v>#REF!</v>
      </c>
      <c r="AE648" t="str">
        <f>TEXT(Table1[[#This Row],[Order Date]],"mmmm-yyy")</f>
        <v>February-2015</v>
      </c>
    </row>
    <row r="649" spans="1:31" ht="12.75" customHeight="1" x14ac:dyDescent="0.3">
      <c r="A649">
        <v>26109</v>
      </c>
      <c r="B649" t="s">
        <v>47</v>
      </c>
      <c r="C649">
        <v>0.08</v>
      </c>
      <c r="D649">
        <v>55.48</v>
      </c>
      <c r="E649">
        <v>6.79</v>
      </c>
      <c r="F649">
        <v>1639</v>
      </c>
      <c r="G649" t="str">
        <f>IF(COUNTIF(Table1[Customer ID],Table1[[#This Row],[Customer ID]])&gt;1,"Repeat Customer","One-Time Customer")</f>
        <v>One-Time Customer</v>
      </c>
      <c r="H649" t="s">
        <v>1649</v>
      </c>
      <c r="I649" t="s">
        <v>49</v>
      </c>
      <c r="J649" t="s">
        <v>40</v>
      </c>
      <c r="K649" t="s">
        <v>29</v>
      </c>
      <c r="L649" t="s">
        <v>93</v>
      </c>
      <c r="M649" t="s">
        <v>59</v>
      </c>
      <c r="N649" t="s">
        <v>1650</v>
      </c>
      <c r="O649">
        <v>0.37</v>
      </c>
      <c r="P649">
        <f>Table1[[#This Row],[Profit]]/Table1[[#This Row],[Sales]]</f>
        <v>0.69000000000000006</v>
      </c>
      <c r="Q649" t="s">
        <v>33</v>
      </c>
      <c r="R649" t="s">
        <v>53</v>
      </c>
      <c r="S649" t="s">
        <v>228</v>
      </c>
      <c r="T649" t="s">
        <v>1651</v>
      </c>
      <c r="U649">
        <v>6901</v>
      </c>
      <c r="V649">
        <v>42061</v>
      </c>
      <c r="W649" t="str">
        <f>TEXT(Table1[[#This Row],[Order Date]],"mmmm")</f>
        <v>February</v>
      </c>
      <c r="X649" t="str">
        <f>TEXT(Table1[[#This Row],[Order Date]],"yyyy")</f>
        <v>2015</v>
      </c>
      <c r="Y649">
        <v>42063</v>
      </c>
      <c r="Z649">
        <v>147.75659999999999</v>
      </c>
      <c r="AA649">
        <v>4</v>
      </c>
      <c r="AB649">
        <v>214.14</v>
      </c>
      <c r="AC649">
        <v>89705</v>
      </c>
      <c r="AD649" t="e">
        <f>IF(COUNTIF(#REF!,Orders!AC913)&gt;0,"Returned","Not Returned")</f>
        <v>#REF!</v>
      </c>
      <c r="AE649" t="str">
        <f>TEXT(Table1[[#This Row],[Order Date]],"mmmm-yyy")</f>
        <v>February-2015</v>
      </c>
    </row>
    <row r="650" spans="1:31" ht="12.75" customHeight="1" x14ac:dyDescent="0.3">
      <c r="A650">
        <v>24187</v>
      </c>
      <c r="B650" t="s">
        <v>25</v>
      </c>
      <c r="C650">
        <v>0.1</v>
      </c>
      <c r="D650">
        <v>3.6</v>
      </c>
      <c r="E650">
        <v>2.2000000000000002</v>
      </c>
      <c r="F650">
        <v>1665</v>
      </c>
      <c r="G650" t="str">
        <f>IF(COUNTIF(Table1[Customer ID],Table1[[#This Row],[Customer ID]])&gt;1,"Repeat Customer","One-Time Customer")</f>
        <v>One-Time Customer</v>
      </c>
      <c r="H650" t="s">
        <v>1668</v>
      </c>
      <c r="I650" t="s">
        <v>49</v>
      </c>
      <c r="J650" t="s">
        <v>114</v>
      </c>
      <c r="K650" t="s">
        <v>29</v>
      </c>
      <c r="L650" t="s">
        <v>93</v>
      </c>
      <c r="M650" t="s">
        <v>31</v>
      </c>
      <c r="N650" t="s">
        <v>1669</v>
      </c>
      <c r="O650">
        <v>0.39</v>
      </c>
      <c r="P650">
        <f>Table1[[#This Row],[Profit]]/Table1[[#This Row],[Sales]]</f>
        <v>-1.187948350071736</v>
      </c>
      <c r="Q650" t="s">
        <v>33</v>
      </c>
      <c r="R650" t="s">
        <v>34</v>
      </c>
      <c r="S650" t="s">
        <v>45</v>
      </c>
      <c r="T650" t="s">
        <v>1670</v>
      </c>
      <c r="U650">
        <v>92653</v>
      </c>
      <c r="V650">
        <v>42061</v>
      </c>
      <c r="W650" t="str">
        <f>TEXT(Table1[[#This Row],[Order Date]],"mmmm")</f>
        <v>February</v>
      </c>
      <c r="X650" t="str">
        <f>TEXT(Table1[[#This Row],[Order Date]],"yyyy")</f>
        <v>2015</v>
      </c>
      <c r="Y650">
        <v>42062</v>
      </c>
      <c r="Z650">
        <v>-8.2799999999999994</v>
      </c>
      <c r="AA650">
        <v>2</v>
      </c>
      <c r="AB650">
        <v>6.97</v>
      </c>
      <c r="AC650">
        <v>90678</v>
      </c>
      <c r="AD650" t="e">
        <f>IF(COUNTIF(#REF!,Orders!AC924)&gt;0,"Returned","Not Returned")</f>
        <v>#REF!</v>
      </c>
      <c r="AE650" t="str">
        <f>TEXT(Table1[[#This Row],[Order Date]],"mmmm-yyy")</f>
        <v>February-2015</v>
      </c>
    </row>
    <row r="651" spans="1:31" ht="12.75" customHeight="1" x14ac:dyDescent="0.3">
      <c r="A651">
        <v>21066</v>
      </c>
      <c r="B651" t="s">
        <v>47</v>
      </c>
      <c r="C651">
        <v>7.0000000000000007E-2</v>
      </c>
      <c r="D651">
        <v>226.67</v>
      </c>
      <c r="E651">
        <v>28.16</v>
      </c>
      <c r="F651">
        <v>2114</v>
      </c>
      <c r="G651" t="str">
        <f>IF(COUNTIF(Table1[Customer ID],Table1[[#This Row],[Customer ID]])&gt;1,"Repeat Customer","One-Time Customer")</f>
        <v>Repeat Customer</v>
      </c>
      <c r="H651" t="s">
        <v>2022</v>
      </c>
      <c r="I651" t="s">
        <v>39</v>
      </c>
      <c r="J651" t="s">
        <v>28</v>
      </c>
      <c r="K651" t="s">
        <v>41</v>
      </c>
      <c r="L651" t="s">
        <v>42</v>
      </c>
      <c r="M651" t="s">
        <v>43</v>
      </c>
      <c r="N651" t="s">
        <v>1586</v>
      </c>
      <c r="O651">
        <v>0.59</v>
      </c>
      <c r="P651">
        <f>Table1[[#This Row],[Profit]]/Table1[[#This Row],[Sales]]</f>
        <v>0.20761599499667746</v>
      </c>
      <c r="Q651" t="s">
        <v>33</v>
      </c>
      <c r="R651" t="s">
        <v>136</v>
      </c>
      <c r="S651" t="s">
        <v>137</v>
      </c>
      <c r="T651" t="s">
        <v>543</v>
      </c>
      <c r="U651">
        <v>23518</v>
      </c>
      <c r="V651">
        <v>42061</v>
      </c>
      <c r="W651" t="str">
        <f>TEXT(Table1[[#This Row],[Order Date]],"mmmm")</f>
        <v>February</v>
      </c>
      <c r="X651" t="str">
        <f>TEXT(Table1[[#This Row],[Order Date]],"yyyy")</f>
        <v>2015</v>
      </c>
      <c r="Y651">
        <v>42062</v>
      </c>
      <c r="Z651">
        <v>53.114399999999996</v>
      </c>
      <c r="AA651">
        <v>1</v>
      </c>
      <c r="AB651">
        <v>255.83</v>
      </c>
      <c r="AC651">
        <v>88405</v>
      </c>
      <c r="AD651" t="e">
        <f>IF(COUNTIF(#REF!,Orders!AC1170)&gt;0,"Returned","Not Returned")</f>
        <v>#REF!</v>
      </c>
      <c r="AE651" t="str">
        <f>TEXT(Table1[[#This Row],[Order Date]],"mmmm-yyy")</f>
        <v>February-2015</v>
      </c>
    </row>
    <row r="652" spans="1:31" ht="12.75" customHeight="1" x14ac:dyDescent="0.3">
      <c r="A652">
        <v>21067</v>
      </c>
      <c r="B652" t="s">
        <v>47</v>
      </c>
      <c r="C652">
        <v>0.08</v>
      </c>
      <c r="D652">
        <v>20.98</v>
      </c>
      <c r="E652">
        <v>53.03</v>
      </c>
      <c r="F652">
        <v>2114</v>
      </c>
      <c r="G652" t="str">
        <f>IF(COUNTIF(Table1[Customer ID],Table1[[#This Row],[Customer ID]])&gt;1,"Repeat Customer","One-Time Customer")</f>
        <v>Repeat Customer</v>
      </c>
      <c r="H652" t="s">
        <v>2022</v>
      </c>
      <c r="I652" t="s">
        <v>39</v>
      </c>
      <c r="J652" t="s">
        <v>28</v>
      </c>
      <c r="K652" t="s">
        <v>29</v>
      </c>
      <c r="L652" t="s">
        <v>141</v>
      </c>
      <c r="M652" t="s">
        <v>43</v>
      </c>
      <c r="N652" t="s">
        <v>617</v>
      </c>
      <c r="O652">
        <v>0.78</v>
      </c>
      <c r="P652">
        <f>Table1[[#This Row],[Profit]]/Table1[[#This Row],[Sales]]</f>
        <v>2.0755971318676101E-2</v>
      </c>
      <c r="Q652" t="s">
        <v>33</v>
      </c>
      <c r="R652" t="s">
        <v>136</v>
      </c>
      <c r="S652" t="s">
        <v>137</v>
      </c>
      <c r="T652" t="s">
        <v>543</v>
      </c>
      <c r="U652">
        <v>23518</v>
      </c>
      <c r="V652">
        <v>42061</v>
      </c>
      <c r="W652" t="str">
        <f>TEXT(Table1[[#This Row],[Order Date]],"mmmm")</f>
        <v>February</v>
      </c>
      <c r="X652" t="str">
        <f>TEXT(Table1[[#This Row],[Order Date]],"yyyy")</f>
        <v>2015</v>
      </c>
      <c r="Y652">
        <v>42063</v>
      </c>
      <c r="Z652">
        <v>8.7420000000000009</v>
      </c>
      <c r="AA652">
        <v>20</v>
      </c>
      <c r="AB652">
        <v>421.18</v>
      </c>
      <c r="AC652">
        <v>88405</v>
      </c>
      <c r="AD652" t="e">
        <f>IF(COUNTIF(#REF!,Orders!AC1171)&gt;0,"Returned","Not Returned")</f>
        <v>#REF!</v>
      </c>
      <c r="AE652" t="str">
        <f>TEXT(Table1[[#This Row],[Order Date]],"mmmm-yyy")</f>
        <v>February-2015</v>
      </c>
    </row>
    <row r="653" spans="1:31" ht="12.75" customHeight="1" x14ac:dyDescent="0.3">
      <c r="A653">
        <v>18169</v>
      </c>
      <c r="B653" t="s">
        <v>47</v>
      </c>
      <c r="C653">
        <v>0.02</v>
      </c>
      <c r="D653">
        <v>5.34</v>
      </c>
      <c r="E653">
        <v>2.99</v>
      </c>
      <c r="F653">
        <v>2979</v>
      </c>
      <c r="G653" t="str">
        <f>IF(COUNTIF(Table1[Customer ID],Table1[[#This Row],[Customer ID]])&gt;1,"Repeat Customer","One-Time Customer")</f>
        <v>Repeat Customer</v>
      </c>
      <c r="H653" t="s">
        <v>2706</v>
      </c>
      <c r="I653" t="s">
        <v>49</v>
      </c>
      <c r="J653" t="s">
        <v>28</v>
      </c>
      <c r="K653" t="s">
        <v>29</v>
      </c>
      <c r="L653" t="s">
        <v>109</v>
      </c>
      <c r="M653" t="s">
        <v>59</v>
      </c>
      <c r="N653" t="s">
        <v>822</v>
      </c>
      <c r="O653">
        <v>0.38</v>
      </c>
      <c r="P653">
        <f>Table1[[#This Row],[Profit]]/Table1[[#This Row],[Sales]]</f>
        <v>0.15247624532104812</v>
      </c>
      <c r="Q653" t="s">
        <v>33</v>
      </c>
      <c r="R653" t="s">
        <v>61</v>
      </c>
      <c r="S653" t="s">
        <v>2659</v>
      </c>
      <c r="T653" t="s">
        <v>2707</v>
      </c>
      <c r="U653">
        <v>58601</v>
      </c>
      <c r="V653">
        <v>42061</v>
      </c>
      <c r="W653" t="str">
        <f>TEXT(Table1[[#This Row],[Order Date]],"mmmm")</f>
        <v>February</v>
      </c>
      <c r="X653" t="str">
        <f>TEXT(Table1[[#This Row],[Order Date]],"yyyy")</f>
        <v>2015</v>
      </c>
      <c r="Y653">
        <v>42063</v>
      </c>
      <c r="Z653">
        <v>5.2955000000000005</v>
      </c>
      <c r="AA653">
        <v>6</v>
      </c>
      <c r="AB653">
        <v>34.729999999999997</v>
      </c>
      <c r="AC653">
        <v>86545</v>
      </c>
      <c r="AD653" t="e">
        <f>IF(COUNTIF(#REF!,Orders!AC1689)&gt;0,"Returned","Not Returned")</f>
        <v>#REF!</v>
      </c>
      <c r="AE653" t="str">
        <f>TEXT(Table1[[#This Row],[Order Date]],"mmmm-yyy")</f>
        <v>February-2015</v>
      </c>
    </row>
    <row r="654" spans="1:31" ht="12.75" customHeight="1" x14ac:dyDescent="0.3">
      <c r="A654">
        <v>18170</v>
      </c>
      <c r="B654" t="s">
        <v>47</v>
      </c>
      <c r="C654">
        <v>0.03</v>
      </c>
      <c r="D654">
        <v>40.98</v>
      </c>
      <c r="E654">
        <v>7.47</v>
      </c>
      <c r="F654">
        <v>2979</v>
      </c>
      <c r="G654" t="str">
        <f>IF(COUNTIF(Table1[Customer ID],Table1[[#This Row],[Customer ID]])&gt;1,"Repeat Customer","One-Time Customer")</f>
        <v>Repeat Customer</v>
      </c>
      <c r="H654" t="s">
        <v>2706</v>
      </c>
      <c r="I654" t="s">
        <v>49</v>
      </c>
      <c r="J654" t="s">
        <v>28</v>
      </c>
      <c r="K654" t="s">
        <v>29</v>
      </c>
      <c r="L654" t="s">
        <v>109</v>
      </c>
      <c r="M654" t="s">
        <v>59</v>
      </c>
      <c r="N654" t="s">
        <v>1373</v>
      </c>
      <c r="O654">
        <v>0.37</v>
      </c>
      <c r="P654">
        <f>Table1[[#This Row],[Profit]]/Table1[[#This Row],[Sales]]</f>
        <v>0.69</v>
      </c>
      <c r="Q654" t="s">
        <v>33</v>
      </c>
      <c r="R654" t="s">
        <v>61</v>
      </c>
      <c r="S654" t="s">
        <v>2659</v>
      </c>
      <c r="T654" t="s">
        <v>2707</v>
      </c>
      <c r="U654">
        <v>58601</v>
      </c>
      <c r="V654">
        <v>42061</v>
      </c>
      <c r="W654" t="str">
        <f>TEXT(Table1[[#This Row],[Order Date]],"mmmm")</f>
        <v>February</v>
      </c>
      <c r="X654" t="str">
        <f>TEXT(Table1[[#This Row],[Order Date]],"yyyy")</f>
        <v>2015</v>
      </c>
      <c r="Y654">
        <v>42062</v>
      </c>
      <c r="Z654">
        <v>170.79569999999998</v>
      </c>
      <c r="AA654">
        <v>6</v>
      </c>
      <c r="AB654">
        <v>247.53</v>
      </c>
      <c r="AC654">
        <v>86545</v>
      </c>
      <c r="AD654" t="e">
        <f>IF(COUNTIF(#REF!,Orders!AC1690)&gt;0,"Returned","Not Returned")</f>
        <v>#REF!</v>
      </c>
      <c r="AE654" t="str">
        <f>TEXT(Table1[[#This Row],[Order Date]],"mmmm-yyy")</f>
        <v>February-2015</v>
      </c>
    </row>
    <row r="655" spans="1:31" ht="12.75" customHeight="1" x14ac:dyDescent="0.3">
      <c r="A655">
        <v>20516</v>
      </c>
      <c r="B655" t="s">
        <v>56</v>
      </c>
      <c r="C655">
        <v>7.0000000000000007E-2</v>
      </c>
      <c r="D655">
        <v>8.33</v>
      </c>
      <c r="E655">
        <v>1.99</v>
      </c>
      <c r="F655">
        <v>3063</v>
      </c>
      <c r="G655" t="str">
        <f>IF(COUNTIF(Table1[Customer ID],Table1[[#This Row],[Customer ID]])&gt;1,"Repeat Customer","One-Time Customer")</f>
        <v>Repeat Customer</v>
      </c>
      <c r="H655" t="s">
        <v>2759</v>
      </c>
      <c r="I655" t="s">
        <v>49</v>
      </c>
      <c r="J655" t="s">
        <v>114</v>
      </c>
      <c r="K655" t="s">
        <v>77</v>
      </c>
      <c r="L655" t="s">
        <v>180</v>
      </c>
      <c r="M655" t="s">
        <v>51</v>
      </c>
      <c r="N655" t="s">
        <v>414</v>
      </c>
      <c r="O655">
        <v>0.52</v>
      </c>
      <c r="P655">
        <f>Table1[[#This Row],[Profit]]/Table1[[#This Row],[Sales]]</f>
        <v>0.23766905330151153</v>
      </c>
      <c r="Q655" t="s">
        <v>33</v>
      </c>
      <c r="R655" t="s">
        <v>34</v>
      </c>
      <c r="S655" t="s">
        <v>35</v>
      </c>
      <c r="T655" t="s">
        <v>2760</v>
      </c>
      <c r="U655">
        <v>98034</v>
      </c>
      <c r="V655">
        <v>42061</v>
      </c>
      <c r="W655" t="str">
        <f>TEXT(Table1[[#This Row],[Order Date]],"mmmm")</f>
        <v>February</v>
      </c>
      <c r="X655" t="str">
        <f>TEXT(Table1[[#This Row],[Order Date]],"yyyy")</f>
        <v>2015</v>
      </c>
      <c r="Y655">
        <v>42063</v>
      </c>
      <c r="Z655">
        <v>11.95</v>
      </c>
      <c r="AA655">
        <v>6</v>
      </c>
      <c r="AB655">
        <v>50.28</v>
      </c>
      <c r="AC655">
        <v>88447</v>
      </c>
      <c r="AD655" t="e">
        <f>IF(COUNTIF(#REF!,Orders!AC1733)&gt;0,"Returned","Not Returned")</f>
        <v>#REF!</v>
      </c>
      <c r="AE655" t="str">
        <f>TEXT(Table1[[#This Row],[Order Date]],"mmmm-yyy")</f>
        <v>February-2015</v>
      </c>
    </row>
    <row r="656" spans="1:31" ht="12.75" customHeight="1" x14ac:dyDescent="0.3">
      <c r="A656">
        <v>20517</v>
      </c>
      <c r="B656" t="s">
        <v>56</v>
      </c>
      <c r="C656">
        <v>0.03</v>
      </c>
      <c r="D656">
        <v>499.99</v>
      </c>
      <c r="E656">
        <v>24.49</v>
      </c>
      <c r="F656">
        <v>3063</v>
      </c>
      <c r="G656" t="str">
        <f>IF(COUNTIF(Table1[Customer ID],Table1[[#This Row],[Customer ID]])&gt;1,"Repeat Customer","One-Time Customer")</f>
        <v>Repeat Customer</v>
      </c>
      <c r="H656" t="s">
        <v>2759</v>
      </c>
      <c r="I656" t="s">
        <v>49</v>
      </c>
      <c r="J656" t="s">
        <v>114</v>
      </c>
      <c r="K656" t="s">
        <v>77</v>
      </c>
      <c r="L656" t="s">
        <v>587</v>
      </c>
      <c r="M656" t="s">
        <v>236</v>
      </c>
      <c r="N656" t="s">
        <v>2761</v>
      </c>
      <c r="O656">
        <v>0.36</v>
      </c>
      <c r="P656">
        <f>Table1[[#This Row],[Profit]]/Table1[[#This Row],[Sales]]</f>
        <v>0.69</v>
      </c>
      <c r="Q656" t="s">
        <v>33</v>
      </c>
      <c r="R656" t="s">
        <v>34</v>
      </c>
      <c r="S656" t="s">
        <v>35</v>
      </c>
      <c r="T656" t="s">
        <v>2760</v>
      </c>
      <c r="U656">
        <v>98034</v>
      </c>
      <c r="V656">
        <v>42061</v>
      </c>
      <c r="W656" t="str">
        <f>TEXT(Table1[[#This Row],[Order Date]],"mmmm")</f>
        <v>February</v>
      </c>
      <c r="X656" t="str">
        <f>TEXT(Table1[[#This Row],[Order Date]],"yyyy")</f>
        <v>2015</v>
      </c>
      <c r="Y656">
        <v>42062</v>
      </c>
      <c r="Z656">
        <v>1773.6104999999998</v>
      </c>
      <c r="AA656">
        <v>5</v>
      </c>
      <c r="AB656">
        <v>2570.4499999999998</v>
      </c>
      <c r="AC656">
        <v>88447</v>
      </c>
      <c r="AD656" t="e">
        <f>IF(COUNTIF(#REF!,Orders!AC1734)&gt;0,"Returned","Not Returned")</f>
        <v>#REF!</v>
      </c>
      <c r="AE656" t="str">
        <f>TEXT(Table1[[#This Row],[Order Date]],"mmmm-yyy")</f>
        <v>February-2015</v>
      </c>
    </row>
    <row r="657" spans="1:31" ht="12.75" customHeight="1" x14ac:dyDescent="0.3">
      <c r="A657">
        <v>23629</v>
      </c>
      <c r="B657" t="s">
        <v>106</v>
      </c>
      <c r="C657">
        <v>0.06</v>
      </c>
      <c r="D657">
        <v>130.97999999999999</v>
      </c>
      <c r="E657">
        <v>54.74</v>
      </c>
      <c r="F657">
        <v>751</v>
      </c>
      <c r="G657" t="str">
        <f>IF(COUNTIF(Table1[Customer ID],Table1[[#This Row],[Customer ID]])&gt;1,"Repeat Customer","One-Time Customer")</f>
        <v>One-Time Customer</v>
      </c>
      <c r="H657" t="s">
        <v>882</v>
      </c>
      <c r="I657" t="s">
        <v>39</v>
      </c>
      <c r="J657" t="s">
        <v>28</v>
      </c>
      <c r="K657" t="s">
        <v>41</v>
      </c>
      <c r="L657" t="s">
        <v>191</v>
      </c>
      <c r="M657" t="s">
        <v>121</v>
      </c>
      <c r="N657" t="s">
        <v>405</v>
      </c>
      <c r="O657">
        <v>0.69</v>
      </c>
      <c r="P657">
        <f>Table1[[#This Row],[Profit]]/Table1[[#This Row],[Sales]]</f>
        <v>3.5856573705179286E-2</v>
      </c>
      <c r="Q657" t="s">
        <v>33</v>
      </c>
      <c r="R657" t="s">
        <v>136</v>
      </c>
      <c r="S657" t="s">
        <v>613</v>
      </c>
      <c r="T657" t="s">
        <v>883</v>
      </c>
      <c r="U657">
        <v>40324</v>
      </c>
      <c r="V657">
        <v>42062</v>
      </c>
      <c r="W657" t="str">
        <f>TEXT(Table1[[#This Row],[Order Date]],"mmmm")</f>
        <v>February</v>
      </c>
      <c r="X657" t="str">
        <f>TEXT(Table1[[#This Row],[Order Date]],"yyyy")</f>
        <v>2015</v>
      </c>
      <c r="Y657">
        <v>42069</v>
      </c>
      <c r="Z657">
        <v>14.76</v>
      </c>
      <c r="AA657">
        <v>3</v>
      </c>
      <c r="AB657">
        <v>411.64</v>
      </c>
      <c r="AC657">
        <v>91201</v>
      </c>
      <c r="AD657" t="e">
        <f>IF(COUNTIF(#REF!,Orders!AC431)&gt;0,"Returned","Not Returned")</f>
        <v>#REF!</v>
      </c>
      <c r="AE657" t="str">
        <f>TEXT(Table1[[#This Row],[Order Date]],"mmmm-yyy")</f>
        <v>February-2015</v>
      </c>
    </row>
    <row r="658" spans="1:31" ht="12.75" customHeight="1" x14ac:dyDescent="0.3">
      <c r="A658">
        <v>20167</v>
      </c>
      <c r="B658" t="s">
        <v>25</v>
      </c>
      <c r="C658">
        <v>0.02</v>
      </c>
      <c r="D658">
        <v>40.99</v>
      </c>
      <c r="E658">
        <v>17.48</v>
      </c>
      <c r="F658">
        <v>1005</v>
      </c>
      <c r="G658" t="str">
        <f>IF(COUNTIF(Table1[Customer ID],Table1[[#This Row],[Customer ID]])&gt;1,"Repeat Customer","One-Time Customer")</f>
        <v>Repeat Customer</v>
      </c>
      <c r="H658" t="s">
        <v>1105</v>
      </c>
      <c r="I658" t="s">
        <v>49</v>
      </c>
      <c r="J658" t="s">
        <v>58</v>
      </c>
      <c r="K658" t="s">
        <v>29</v>
      </c>
      <c r="L658" t="s">
        <v>93</v>
      </c>
      <c r="M658" t="s">
        <v>59</v>
      </c>
      <c r="N658" t="s">
        <v>1106</v>
      </c>
      <c r="O658">
        <v>0.36</v>
      </c>
      <c r="P658">
        <f>Table1[[#This Row],[Profit]]/Table1[[#This Row],[Sales]]</f>
        <v>0.57983523247372248</v>
      </c>
      <c r="Q658" t="s">
        <v>33</v>
      </c>
      <c r="R658" t="s">
        <v>61</v>
      </c>
      <c r="S658" t="s">
        <v>178</v>
      </c>
      <c r="T658" t="s">
        <v>766</v>
      </c>
      <c r="U658">
        <v>60089</v>
      </c>
      <c r="V658">
        <v>42062</v>
      </c>
      <c r="W658" t="str">
        <f>TEXT(Table1[[#This Row],[Order Date]],"mmmm")</f>
        <v>February</v>
      </c>
      <c r="X658" t="str">
        <f>TEXT(Table1[[#This Row],[Order Date]],"yyyy")</f>
        <v>2015</v>
      </c>
      <c r="Y658">
        <v>42063</v>
      </c>
      <c r="Z658">
        <v>551.09280000000001</v>
      </c>
      <c r="AA658">
        <v>23</v>
      </c>
      <c r="AB658">
        <v>950.43</v>
      </c>
      <c r="AC658">
        <v>90044</v>
      </c>
      <c r="AD658" t="e">
        <f>IF(COUNTIF(#REF!,Orders!AC559)&gt;0,"Returned","Not Returned")</f>
        <v>#REF!</v>
      </c>
      <c r="AE658" t="str">
        <f>TEXT(Table1[[#This Row],[Order Date]],"mmmm-yyy")</f>
        <v>February-2015</v>
      </c>
    </row>
    <row r="659" spans="1:31" ht="12.75" customHeight="1" x14ac:dyDescent="0.3">
      <c r="A659">
        <v>6711</v>
      </c>
      <c r="B659" t="s">
        <v>25</v>
      </c>
      <c r="C659">
        <v>0</v>
      </c>
      <c r="D659">
        <v>6.68</v>
      </c>
      <c r="E659">
        <v>5.66</v>
      </c>
      <c r="F659">
        <v>1044</v>
      </c>
      <c r="G659" t="str">
        <f>IF(COUNTIF(Table1[Customer ID],Table1[[#This Row],[Customer ID]])&gt;1,"Repeat Customer","One-Time Customer")</f>
        <v>Repeat Customer</v>
      </c>
      <c r="H659" t="s">
        <v>1161</v>
      </c>
      <c r="I659" t="s">
        <v>49</v>
      </c>
      <c r="J659" t="s">
        <v>40</v>
      </c>
      <c r="K659" t="s">
        <v>29</v>
      </c>
      <c r="L659" t="s">
        <v>93</v>
      </c>
      <c r="M659" t="s">
        <v>59</v>
      </c>
      <c r="N659" t="s">
        <v>1164</v>
      </c>
      <c r="O659">
        <v>0.37</v>
      </c>
      <c r="P659">
        <f>Table1[[#This Row],[Profit]]/Table1[[#This Row],[Sales]]</f>
        <v>-0.12461937155814706</v>
      </c>
      <c r="Q659" t="s">
        <v>33</v>
      </c>
      <c r="R659" t="s">
        <v>34</v>
      </c>
      <c r="S659" t="s">
        <v>45</v>
      </c>
      <c r="T659" t="s">
        <v>663</v>
      </c>
      <c r="U659">
        <v>90004</v>
      </c>
      <c r="V659">
        <v>42062</v>
      </c>
      <c r="W659" t="str">
        <f>TEXT(Table1[[#This Row],[Order Date]],"mmmm")</f>
        <v>February</v>
      </c>
      <c r="X659" t="str">
        <f>TEXT(Table1[[#This Row],[Order Date]],"yyyy")</f>
        <v>2015</v>
      </c>
      <c r="Y659">
        <v>42063</v>
      </c>
      <c r="Z659">
        <v>-76.94</v>
      </c>
      <c r="AA659">
        <v>90</v>
      </c>
      <c r="AB659">
        <v>617.4</v>
      </c>
      <c r="AC659">
        <v>47813</v>
      </c>
      <c r="AD659" t="e">
        <f>IF(COUNTIF(#REF!,Orders!AC590)&gt;0,"Returned","Not Returned")</f>
        <v>#REF!</v>
      </c>
      <c r="AE659" t="str">
        <f>TEXT(Table1[[#This Row],[Order Date]],"mmmm-yyy")</f>
        <v>February-2015</v>
      </c>
    </row>
    <row r="660" spans="1:31" ht="12.75" customHeight="1" x14ac:dyDescent="0.3">
      <c r="A660">
        <v>24711</v>
      </c>
      <c r="B660" t="s">
        <v>25</v>
      </c>
      <c r="C660">
        <v>0</v>
      </c>
      <c r="D660">
        <v>6.68</v>
      </c>
      <c r="E660">
        <v>5.66</v>
      </c>
      <c r="F660">
        <v>1047</v>
      </c>
      <c r="G660" t="str">
        <f>IF(COUNTIF(Table1[Customer ID],Table1[[#This Row],[Customer ID]])&gt;1,"Repeat Customer","One-Time Customer")</f>
        <v>One-Time Customer</v>
      </c>
      <c r="H660" t="s">
        <v>1165</v>
      </c>
      <c r="I660" t="s">
        <v>49</v>
      </c>
      <c r="J660" t="s">
        <v>40</v>
      </c>
      <c r="K660" t="s">
        <v>29</v>
      </c>
      <c r="L660" t="s">
        <v>93</v>
      </c>
      <c r="M660" t="s">
        <v>59</v>
      </c>
      <c r="N660" t="s">
        <v>1164</v>
      </c>
      <c r="O660">
        <v>0.37</v>
      </c>
      <c r="P660">
        <f>Table1[[#This Row],[Profit]]/Table1[[#This Row],[Sales]]</f>
        <v>-0.25357332995309928</v>
      </c>
      <c r="Q660" t="s">
        <v>33</v>
      </c>
      <c r="R660" t="s">
        <v>53</v>
      </c>
      <c r="S660" t="s">
        <v>193</v>
      </c>
      <c r="T660" t="s">
        <v>194</v>
      </c>
      <c r="U660">
        <v>2109</v>
      </c>
      <c r="V660">
        <v>42062</v>
      </c>
      <c r="W660" t="str">
        <f>TEXT(Table1[[#This Row],[Order Date]],"mmmm")</f>
        <v>February</v>
      </c>
      <c r="X660" t="str">
        <f>TEXT(Table1[[#This Row],[Order Date]],"yyyy")</f>
        <v>2015</v>
      </c>
      <c r="Y660">
        <v>42063</v>
      </c>
      <c r="Z660">
        <v>-40.008800000000001</v>
      </c>
      <c r="AA660">
        <v>23</v>
      </c>
      <c r="AB660">
        <v>157.78</v>
      </c>
      <c r="AC660">
        <v>89389</v>
      </c>
      <c r="AD660" t="e">
        <f>IF(COUNTIF(#REF!,Orders!AC591)&gt;0,"Returned","Not Returned")</f>
        <v>#REF!</v>
      </c>
      <c r="AE660" t="str">
        <f>TEXT(Table1[[#This Row],[Order Date]],"mmmm-yyy")</f>
        <v>February-2015</v>
      </c>
    </row>
    <row r="661" spans="1:31" ht="12.75" customHeight="1" x14ac:dyDescent="0.3">
      <c r="A661">
        <v>19477</v>
      </c>
      <c r="B661" t="s">
        <v>106</v>
      </c>
      <c r="C661">
        <v>0.04</v>
      </c>
      <c r="D661">
        <v>8.5</v>
      </c>
      <c r="E661">
        <v>1.99</v>
      </c>
      <c r="F661">
        <v>1754</v>
      </c>
      <c r="G661" t="str">
        <f>IF(COUNTIF(Table1[Customer ID],Table1[[#This Row],[Customer ID]])&gt;1,"Repeat Customer","One-Time Customer")</f>
        <v>Repeat Customer</v>
      </c>
      <c r="H661" t="s">
        <v>1767</v>
      </c>
      <c r="I661" t="s">
        <v>49</v>
      </c>
      <c r="J661" t="s">
        <v>114</v>
      </c>
      <c r="K661" t="s">
        <v>77</v>
      </c>
      <c r="L661" t="s">
        <v>180</v>
      </c>
      <c r="M661" t="s">
        <v>51</v>
      </c>
      <c r="N661" t="s">
        <v>847</v>
      </c>
      <c r="O661">
        <v>0.49</v>
      </c>
      <c r="P661">
        <f>Table1[[#This Row],[Profit]]/Table1[[#This Row],[Sales]]</f>
        <v>0.36497596356582612</v>
      </c>
      <c r="Q661" t="s">
        <v>33</v>
      </c>
      <c r="R661" t="s">
        <v>34</v>
      </c>
      <c r="S661" t="s">
        <v>45</v>
      </c>
      <c r="T661" t="s">
        <v>1768</v>
      </c>
      <c r="U661">
        <v>90503</v>
      </c>
      <c r="V661">
        <v>42062</v>
      </c>
      <c r="W661" t="str">
        <f>TEXT(Table1[[#This Row],[Order Date]],"mmmm")</f>
        <v>February</v>
      </c>
      <c r="X661" t="str">
        <f>TEXT(Table1[[#This Row],[Order Date]],"yyyy")</f>
        <v>2015</v>
      </c>
      <c r="Y661">
        <v>42063</v>
      </c>
      <c r="Z661">
        <v>43.275199999999998</v>
      </c>
      <c r="AA661">
        <v>14</v>
      </c>
      <c r="AB661">
        <v>118.57</v>
      </c>
      <c r="AC661">
        <v>90178</v>
      </c>
      <c r="AD661" t="e">
        <f>IF(COUNTIF(#REF!,Orders!AC988)&gt;0,"Returned","Not Returned")</f>
        <v>#REF!</v>
      </c>
      <c r="AE661" t="str">
        <f>TEXT(Table1[[#This Row],[Order Date]],"mmmm-yyy")</f>
        <v>February-2015</v>
      </c>
    </row>
    <row r="662" spans="1:31" ht="12.75" customHeight="1" x14ac:dyDescent="0.3">
      <c r="A662">
        <v>19478</v>
      </c>
      <c r="B662" t="s">
        <v>106</v>
      </c>
      <c r="C662">
        <v>0.1</v>
      </c>
      <c r="D662">
        <v>15.99</v>
      </c>
      <c r="E662">
        <v>9.4</v>
      </c>
      <c r="F662">
        <v>1754</v>
      </c>
      <c r="G662" t="str">
        <f>IF(COUNTIF(Table1[Customer ID],Table1[[#This Row],[Customer ID]])&gt;1,"Repeat Customer","One-Time Customer")</f>
        <v>Repeat Customer</v>
      </c>
      <c r="H662" t="s">
        <v>1767</v>
      </c>
      <c r="I662" t="s">
        <v>49</v>
      </c>
      <c r="J662" t="s">
        <v>114</v>
      </c>
      <c r="K662" t="s">
        <v>77</v>
      </c>
      <c r="L662" t="s">
        <v>85</v>
      </c>
      <c r="M662" t="s">
        <v>59</v>
      </c>
      <c r="N662" t="s">
        <v>1769</v>
      </c>
      <c r="O662">
        <v>0.49</v>
      </c>
      <c r="P662">
        <f>Table1[[#This Row],[Profit]]/Table1[[#This Row],[Sales]]</f>
        <v>-0.4557017742544357</v>
      </c>
      <c r="Q662" t="s">
        <v>33</v>
      </c>
      <c r="R662" t="s">
        <v>34</v>
      </c>
      <c r="S662" t="s">
        <v>45</v>
      </c>
      <c r="T662" t="s">
        <v>1768</v>
      </c>
      <c r="U662">
        <v>90503</v>
      </c>
      <c r="V662">
        <v>42062</v>
      </c>
      <c r="W662" t="str">
        <f>TEXT(Table1[[#This Row],[Order Date]],"mmmm")</f>
        <v>February</v>
      </c>
      <c r="X662" t="str">
        <f>TEXT(Table1[[#This Row],[Order Date]],"yyyy")</f>
        <v>2015</v>
      </c>
      <c r="Y662">
        <v>42062</v>
      </c>
      <c r="Z662">
        <v>-36.214620000000004</v>
      </c>
      <c r="AA662">
        <v>5</v>
      </c>
      <c r="AB662">
        <v>79.47</v>
      </c>
      <c r="AC662">
        <v>90178</v>
      </c>
      <c r="AD662" t="e">
        <f>IF(COUNTIF(#REF!,Orders!AC989)&gt;0,"Returned","Not Returned")</f>
        <v>#REF!</v>
      </c>
      <c r="AE662" t="str">
        <f>TEXT(Table1[[#This Row],[Order Date]],"mmmm-yyy")</f>
        <v>February-2015</v>
      </c>
    </row>
    <row r="663" spans="1:31" ht="12.75" customHeight="1" x14ac:dyDescent="0.3">
      <c r="A663">
        <v>19479</v>
      </c>
      <c r="B663" t="s">
        <v>106</v>
      </c>
      <c r="C663">
        <v>0.09</v>
      </c>
      <c r="D663">
        <v>95.99</v>
      </c>
      <c r="E663">
        <v>8.99</v>
      </c>
      <c r="F663">
        <v>1754</v>
      </c>
      <c r="G663" t="str">
        <f>IF(COUNTIF(Table1[Customer ID],Table1[[#This Row],[Customer ID]])&gt;1,"Repeat Customer","One-Time Customer")</f>
        <v>Repeat Customer</v>
      </c>
      <c r="H663" t="s">
        <v>1767</v>
      </c>
      <c r="I663" t="s">
        <v>49</v>
      </c>
      <c r="J663" t="s">
        <v>114</v>
      </c>
      <c r="K663" t="s">
        <v>77</v>
      </c>
      <c r="L663" t="s">
        <v>78</v>
      </c>
      <c r="M663" t="s">
        <v>59</v>
      </c>
      <c r="N663" t="s">
        <v>1770</v>
      </c>
      <c r="O663">
        <v>0.56999999999999995</v>
      </c>
      <c r="P663">
        <f>Table1[[#This Row],[Profit]]/Table1[[#This Row],[Sales]]</f>
        <v>1.1211835225098842E-2</v>
      </c>
      <c r="Q663" t="s">
        <v>33</v>
      </c>
      <c r="R663" t="s">
        <v>34</v>
      </c>
      <c r="S663" t="s">
        <v>45</v>
      </c>
      <c r="T663" t="s">
        <v>1768</v>
      </c>
      <c r="U663">
        <v>90503</v>
      </c>
      <c r="V663">
        <v>42062</v>
      </c>
      <c r="W663" t="str">
        <f>TEXT(Table1[[#This Row],[Order Date]],"mmmm")</f>
        <v>February</v>
      </c>
      <c r="X663" t="str">
        <f>TEXT(Table1[[#This Row],[Order Date]],"yyyy")</f>
        <v>2015</v>
      </c>
      <c r="Y663">
        <v>42066</v>
      </c>
      <c r="Z663">
        <v>7.032960000000001</v>
      </c>
      <c r="AA663">
        <v>8</v>
      </c>
      <c r="AB663">
        <v>627.28</v>
      </c>
      <c r="AC663">
        <v>90178</v>
      </c>
      <c r="AD663" t="e">
        <f>IF(COUNTIF(#REF!,Orders!AC990)&gt;0,"Returned","Not Returned")</f>
        <v>#REF!</v>
      </c>
      <c r="AE663" t="str">
        <f>TEXT(Table1[[#This Row],[Order Date]],"mmmm-yyy")</f>
        <v>February-2015</v>
      </c>
    </row>
    <row r="664" spans="1:31" ht="12.75" customHeight="1" x14ac:dyDescent="0.3">
      <c r="A664">
        <v>18962</v>
      </c>
      <c r="B664" t="s">
        <v>47</v>
      </c>
      <c r="C664">
        <v>0.03</v>
      </c>
      <c r="D664">
        <v>11.99</v>
      </c>
      <c r="E664">
        <v>5.99</v>
      </c>
      <c r="F664">
        <v>1916</v>
      </c>
      <c r="G664" t="str">
        <f>IF(COUNTIF(Table1[Customer ID],Table1[[#This Row],[Customer ID]])&gt;1,"Repeat Customer","One-Time Customer")</f>
        <v>Repeat Customer</v>
      </c>
      <c r="H664" t="s">
        <v>1867</v>
      </c>
      <c r="I664" t="s">
        <v>49</v>
      </c>
      <c r="J664" t="s">
        <v>40</v>
      </c>
      <c r="K664" t="s">
        <v>77</v>
      </c>
      <c r="L664" t="s">
        <v>85</v>
      </c>
      <c r="M664" t="s">
        <v>86</v>
      </c>
      <c r="N664" t="s">
        <v>1868</v>
      </c>
      <c r="O664">
        <v>0.36</v>
      </c>
      <c r="P664">
        <f>Table1[[#This Row],[Profit]]/Table1[[#This Row],[Sales]]</f>
        <v>-2.5803846153846157</v>
      </c>
      <c r="Q664" t="s">
        <v>33</v>
      </c>
      <c r="R664" t="s">
        <v>136</v>
      </c>
      <c r="S664" t="s">
        <v>958</v>
      </c>
      <c r="T664" t="s">
        <v>1869</v>
      </c>
      <c r="U664">
        <v>72209</v>
      </c>
      <c r="V664">
        <v>42062</v>
      </c>
      <c r="W664" t="str">
        <f>TEXT(Table1[[#This Row],[Order Date]],"mmmm")</f>
        <v>February</v>
      </c>
      <c r="X664" t="str">
        <f>TEXT(Table1[[#This Row],[Order Date]],"yyyy")</f>
        <v>2015</v>
      </c>
      <c r="Y664">
        <v>42063</v>
      </c>
      <c r="Z664">
        <v>-216.02980000000002</v>
      </c>
      <c r="AA664">
        <v>7</v>
      </c>
      <c r="AB664">
        <v>83.72</v>
      </c>
      <c r="AC664">
        <v>85893</v>
      </c>
      <c r="AD664" t="e">
        <f>IF(COUNTIF(#REF!,Orders!AC1057)&gt;0,"Returned","Not Returned")</f>
        <v>#REF!</v>
      </c>
      <c r="AE664" t="str">
        <f>TEXT(Table1[[#This Row],[Order Date]],"mmmm-yyy")</f>
        <v>February-2015</v>
      </c>
    </row>
    <row r="665" spans="1:31" ht="12.75" customHeight="1" x14ac:dyDescent="0.3">
      <c r="A665">
        <v>22580</v>
      </c>
      <c r="B665" t="s">
        <v>56</v>
      </c>
      <c r="C665">
        <v>0.04</v>
      </c>
      <c r="D665">
        <v>2.08</v>
      </c>
      <c r="E665">
        <v>1.49</v>
      </c>
      <c r="F665">
        <v>2466</v>
      </c>
      <c r="G665" t="str">
        <f>IF(COUNTIF(Table1[Customer ID],Table1[[#This Row],[Customer ID]])&gt;1,"Repeat Customer","One-Time Customer")</f>
        <v>Repeat Customer</v>
      </c>
      <c r="H665" t="s">
        <v>2319</v>
      </c>
      <c r="I665" t="s">
        <v>49</v>
      </c>
      <c r="J665" t="s">
        <v>28</v>
      </c>
      <c r="K665" t="s">
        <v>29</v>
      </c>
      <c r="L665" t="s">
        <v>109</v>
      </c>
      <c r="M665" t="s">
        <v>59</v>
      </c>
      <c r="N665" t="s">
        <v>1350</v>
      </c>
      <c r="O665">
        <v>0.36</v>
      </c>
      <c r="P665">
        <f>Table1[[#This Row],[Profit]]/Table1[[#This Row],[Sales]]</f>
        <v>-0.25183209207853757</v>
      </c>
      <c r="Q665" t="s">
        <v>33</v>
      </c>
      <c r="R665" t="s">
        <v>61</v>
      </c>
      <c r="S665" t="s">
        <v>300</v>
      </c>
      <c r="T665" t="s">
        <v>2320</v>
      </c>
      <c r="U665">
        <v>49783</v>
      </c>
      <c r="V665">
        <v>42062</v>
      </c>
      <c r="W665" t="str">
        <f>TEXT(Table1[[#This Row],[Order Date]],"mmmm")</f>
        <v>February</v>
      </c>
      <c r="X665" t="str">
        <f>TEXT(Table1[[#This Row],[Order Date]],"yyyy")</f>
        <v>2015</v>
      </c>
      <c r="Y665">
        <v>42063</v>
      </c>
      <c r="Z665">
        <v>-3.71956</v>
      </c>
      <c r="AA665">
        <v>7</v>
      </c>
      <c r="AB665">
        <v>14.77</v>
      </c>
      <c r="AC665">
        <v>88136</v>
      </c>
      <c r="AD665" t="e">
        <f>IF(COUNTIF(#REF!,Orders!AC1381)&gt;0,"Returned","Not Returned")</f>
        <v>#REF!</v>
      </c>
      <c r="AE665" t="str">
        <f>TEXT(Table1[[#This Row],[Order Date]],"mmmm-yyy")</f>
        <v>February-2015</v>
      </c>
    </row>
    <row r="666" spans="1:31" ht="12.75" customHeight="1" x14ac:dyDescent="0.3">
      <c r="A666">
        <v>22582</v>
      </c>
      <c r="B666" t="s">
        <v>56</v>
      </c>
      <c r="C666">
        <v>0.02</v>
      </c>
      <c r="D666">
        <v>53.98</v>
      </c>
      <c r="E666">
        <v>5.5</v>
      </c>
      <c r="F666">
        <v>2466</v>
      </c>
      <c r="G666" t="str">
        <f>IF(COUNTIF(Table1[Customer ID],Table1[[#This Row],[Customer ID]])&gt;1,"Repeat Customer","One-Time Customer")</f>
        <v>Repeat Customer</v>
      </c>
      <c r="H666" t="s">
        <v>2319</v>
      </c>
      <c r="I666" t="s">
        <v>27</v>
      </c>
      <c r="J666" t="s">
        <v>28</v>
      </c>
      <c r="K666" t="s">
        <v>77</v>
      </c>
      <c r="L666" t="s">
        <v>180</v>
      </c>
      <c r="M666" t="s">
        <v>59</v>
      </c>
      <c r="N666" t="s">
        <v>2321</v>
      </c>
      <c r="O666">
        <v>0.62</v>
      </c>
      <c r="P666">
        <f>Table1[[#This Row],[Profit]]/Table1[[#This Row],[Sales]]</f>
        <v>0.23263751055141108</v>
      </c>
      <c r="Q666" t="s">
        <v>33</v>
      </c>
      <c r="R666" t="s">
        <v>61</v>
      </c>
      <c r="S666" t="s">
        <v>300</v>
      </c>
      <c r="T666" t="s">
        <v>2320</v>
      </c>
      <c r="U666">
        <v>49783</v>
      </c>
      <c r="V666">
        <v>42062</v>
      </c>
      <c r="W666" t="str">
        <f>TEXT(Table1[[#This Row],[Order Date]],"mmmm")</f>
        <v>February</v>
      </c>
      <c r="X666" t="str">
        <f>TEXT(Table1[[#This Row],[Order Date]],"yyyy")</f>
        <v>2015</v>
      </c>
      <c r="Y666">
        <v>42063</v>
      </c>
      <c r="Z666">
        <v>101.97200000000001</v>
      </c>
      <c r="AA666">
        <v>8</v>
      </c>
      <c r="AB666">
        <v>438.33</v>
      </c>
      <c r="AC666">
        <v>88136</v>
      </c>
      <c r="AD666" t="e">
        <f>IF(COUNTIF(#REF!,Orders!AC1382)&gt;0,"Returned","Not Returned")</f>
        <v>#REF!</v>
      </c>
      <c r="AE666" t="str">
        <f>TEXT(Table1[[#This Row],[Order Date]],"mmmm-yyy")</f>
        <v>February-2015</v>
      </c>
    </row>
    <row r="667" spans="1:31" ht="12.75" customHeight="1" x14ac:dyDescent="0.3">
      <c r="A667">
        <v>22583</v>
      </c>
      <c r="B667" t="s">
        <v>56</v>
      </c>
      <c r="C667">
        <v>0.05</v>
      </c>
      <c r="D667">
        <v>4.9800000000000004</v>
      </c>
      <c r="E667">
        <v>5.0199999999999996</v>
      </c>
      <c r="F667">
        <v>2466</v>
      </c>
      <c r="G667" t="str">
        <f>IF(COUNTIF(Table1[Customer ID],Table1[[#This Row],[Customer ID]])&gt;1,"Repeat Customer","One-Time Customer")</f>
        <v>Repeat Customer</v>
      </c>
      <c r="H667" t="s">
        <v>2319</v>
      </c>
      <c r="I667" t="s">
        <v>49</v>
      </c>
      <c r="J667" t="s">
        <v>28</v>
      </c>
      <c r="K667" t="s">
        <v>29</v>
      </c>
      <c r="L667" t="s">
        <v>93</v>
      </c>
      <c r="M667" t="s">
        <v>59</v>
      </c>
      <c r="N667" t="s">
        <v>2322</v>
      </c>
      <c r="O667">
        <v>0.38</v>
      </c>
      <c r="P667">
        <f>Table1[[#This Row],[Profit]]/Table1[[#This Row],[Sales]]</f>
        <v>-0.43649435843610596</v>
      </c>
      <c r="Q667" t="s">
        <v>33</v>
      </c>
      <c r="R667" t="s">
        <v>61</v>
      </c>
      <c r="S667" t="s">
        <v>300</v>
      </c>
      <c r="T667" t="s">
        <v>2320</v>
      </c>
      <c r="U667">
        <v>49783</v>
      </c>
      <c r="V667">
        <v>42062</v>
      </c>
      <c r="W667" t="str">
        <f>TEXT(Table1[[#This Row],[Order Date]],"mmmm")</f>
        <v>February</v>
      </c>
      <c r="X667" t="str">
        <f>TEXT(Table1[[#This Row],[Order Date]],"yyyy")</f>
        <v>2015</v>
      </c>
      <c r="Y667">
        <v>42062</v>
      </c>
      <c r="Z667">
        <v>-16.634799999999998</v>
      </c>
      <c r="AA667">
        <v>7</v>
      </c>
      <c r="AB667">
        <v>38.11</v>
      </c>
      <c r="AC667">
        <v>88136</v>
      </c>
      <c r="AD667" t="e">
        <f>IF(COUNTIF(#REF!,Orders!AC1383)&gt;0,"Returned","Not Returned")</f>
        <v>#REF!</v>
      </c>
      <c r="AE667" t="str">
        <f>TEXT(Table1[[#This Row],[Order Date]],"mmmm-yyy")</f>
        <v>February-2015</v>
      </c>
    </row>
    <row r="668" spans="1:31" ht="12.75" customHeight="1" x14ac:dyDescent="0.3">
      <c r="A668">
        <v>20789</v>
      </c>
      <c r="B668" t="s">
        <v>37</v>
      </c>
      <c r="C668">
        <v>0</v>
      </c>
      <c r="D668">
        <v>8.5</v>
      </c>
      <c r="E668">
        <v>1.99</v>
      </c>
      <c r="F668">
        <v>719</v>
      </c>
      <c r="G668" t="str">
        <f>IF(COUNTIF(Table1[Customer ID],Table1[[#This Row],[Customer ID]])&gt;1,"Repeat Customer","One-Time Customer")</f>
        <v>Repeat Customer</v>
      </c>
      <c r="H668" t="s">
        <v>846</v>
      </c>
      <c r="I668" t="s">
        <v>49</v>
      </c>
      <c r="J668" t="s">
        <v>28</v>
      </c>
      <c r="K668" t="s">
        <v>77</v>
      </c>
      <c r="L668" t="s">
        <v>180</v>
      </c>
      <c r="M668" t="s">
        <v>51</v>
      </c>
      <c r="N668" t="s">
        <v>847</v>
      </c>
      <c r="O668">
        <v>0.49</v>
      </c>
      <c r="P668">
        <f>Table1[[#This Row],[Profit]]/Table1[[#This Row],[Sales]]</f>
        <v>0.58679427402862994</v>
      </c>
      <c r="Q668" t="s">
        <v>33</v>
      </c>
      <c r="R668" t="s">
        <v>34</v>
      </c>
      <c r="S668" t="s">
        <v>533</v>
      </c>
      <c r="T668" t="s">
        <v>848</v>
      </c>
      <c r="U668">
        <v>89041</v>
      </c>
      <c r="V668">
        <v>42063</v>
      </c>
      <c r="W668" t="str">
        <f>TEXT(Table1[[#This Row],[Order Date]],"mmmm")</f>
        <v>February</v>
      </c>
      <c r="X668" t="str">
        <f>TEXT(Table1[[#This Row],[Order Date]],"yyyy")</f>
        <v>2015</v>
      </c>
      <c r="Y668">
        <v>42065</v>
      </c>
      <c r="Z668">
        <v>71.735600000000005</v>
      </c>
      <c r="AA668">
        <v>14</v>
      </c>
      <c r="AB668">
        <v>122.25</v>
      </c>
      <c r="AC668">
        <v>89344</v>
      </c>
      <c r="AD668" t="e">
        <f>IF(COUNTIF(#REF!,Orders!AC413)&gt;0,"Returned","Not Returned")</f>
        <v>#REF!</v>
      </c>
      <c r="AE668" t="str">
        <f>TEXT(Table1[[#This Row],[Order Date]],"mmmm-yyy")</f>
        <v>February-2015</v>
      </c>
    </row>
    <row r="669" spans="1:31" ht="12.75" customHeight="1" x14ac:dyDescent="0.3">
      <c r="A669">
        <v>20790</v>
      </c>
      <c r="B669" t="s">
        <v>37</v>
      </c>
      <c r="C669">
        <v>0.03</v>
      </c>
      <c r="D669">
        <v>95.43</v>
      </c>
      <c r="E669">
        <v>19.989999999999998</v>
      </c>
      <c r="F669">
        <v>719</v>
      </c>
      <c r="G669" t="str">
        <f>IF(COUNTIF(Table1[Customer ID],Table1[[#This Row],[Customer ID]])&gt;1,"Repeat Customer","One-Time Customer")</f>
        <v>Repeat Customer</v>
      </c>
      <c r="H669" t="s">
        <v>846</v>
      </c>
      <c r="I669" t="s">
        <v>49</v>
      </c>
      <c r="J669" t="s">
        <v>28</v>
      </c>
      <c r="K669" t="s">
        <v>29</v>
      </c>
      <c r="L669" t="s">
        <v>141</v>
      </c>
      <c r="M669" t="s">
        <v>59</v>
      </c>
      <c r="N669" t="s">
        <v>849</v>
      </c>
      <c r="O669">
        <v>0.79</v>
      </c>
      <c r="P669">
        <f>Table1[[#This Row],[Profit]]/Table1[[#This Row],[Sales]]</f>
        <v>-0.38488427386093454</v>
      </c>
      <c r="Q669" t="s">
        <v>33</v>
      </c>
      <c r="R669" t="s">
        <v>34</v>
      </c>
      <c r="S669" t="s">
        <v>533</v>
      </c>
      <c r="T669" t="s">
        <v>848</v>
      </c>
      <c r="U669">
        <v>89041</v>
      </c>
      <c r="V669">
        <v>42063</v>
      </c>
      <c r="W669" t="str">
        <f>TEXT(Table1[[#This Row],[Order Date]],"mmmm")</f>
        <v>February</v>
      </c>
      <c r="X669" t="str">
        <f>TEXT(Table1[[#This Row],[Order Date]],"yyyy")</f>
        <v>2015</v>
      </c>
      <c r="Y669">
        <v>42065</v>
      </c>
      <c r="Z669">
        <v>-79.320800000000006</v>
      </c>
      <c r="AA669">
        <v>2</v>
      </c>
      <c r="AB669">
        <v>206.09</v>
      </c>
      <c r="AC669">
        <v>89344</v>
      </c>
      <c r="AD669" t="e">
        <f>IF(COUNTIF(#REF!,Orders!AC414)&gt;0,"Returned","Not Returned")</f>
        <v>#REF!</v>
      </c>
      <c r="AE669" t="str">
        <f>TEXT(Table1[[#This Row],[Order Date]],"mmmm-yyy")</f>
        <v>February-2015</v>
      </c>
    </row>
    <row r="670" spans="1:31" ht="12.75" customHeight="1" x14ac:dyDescent="0.3">
      <c r="A670">
        <v>20536</v>
      </c>
      <c r="B670" t="s">
        <v>106</v>
      </c>
      <c r="C670">
        <v>0.03</v>
      </c>
      <c r="D670">
        <v>284.98</v>
      </c>
      <c r="E670">
        <v>69.55</v>
      </c>
      <c r="F670">
        <v>972</v>
      </c>
      <c r="G670" t="str">
        <f>IF(COUNTIF(Table1[Customer ID],Table1[[#This Row],[Customer ID]])&gt;1,"Repeat Customer","One-Time Customer")</f>
        <v>Repeat Customer</v>
      </c>
      <c r="H670" t="s">
        <v>1081</v>
      </c>
      <c r="I670" t="s">
        <v>39</v>
      </c>
      <c r="J670" t="s">
        <v>28</v>
      </c>
      <c r="K670" t="s">
        <v>41</v>
      </c>
      <c r="L670" t="s">
        <v>42</v>
      </c>
      <c r="M670" t="s">
        <v>43</v>
      </c>
      <c r="N670" t="s">
        <v>1082</v>
      </c>
      <c r="O670">
        <v>0.6</v>
      </c>
      <c r="P670">
        <f>Table1[[#This Row],[Profit]]/Table1[[#This Row],[Sales]]</f>
        <v>-0.18822693661403339</v>
      </c>
      <c r="Q670" t="s">
        <v>33</v>
      </c>
      <c r="R670" t="s">
        <v>34</v>
      </c>
      <c r="S670" t="s">
        <v>45</v>
      </c>
      <c r="T670" t="s">
        <v>1083</v>
      </c>
      <c r="U670">
        <v>92503</v>
      </c>
      <c r="V670">
        <v>42063</v>
      </c>
      <c r="W670" t="str">
        <f>TEXT(Table1[[#This Row],[Order Date]],"mmmm")</f>
        <v>February</v>
      </c>
      <c r="X670" t="str">
        <f>TEXT(Table1[[#This Row],[Order Date]],"yyyy")</f>
        <v>2015</v>
      </c>
      <c r="Y670">
        <v>42068</v>
      </c>
      <c r="Z670">
        <v>-116.584</v>
      </c>
      <c r="AA670">
        <v>2</v>
      </c>
      <c r="AB670">
        <v>619.38</v>
      </c>
      <c r="AC670">
        <v>87259</v>
      </c>
      <c r="AD670" t="e">
        <f>IF(COUNTIF(#REF!,Orders!AC547)&gt;0,"Returned","Not Returned")</f>
        <v>#REF!</v>
      </c>
      <c r="AE670" t="str">
        <f>TEXT(Table1[[#This Row],[Order Date]],"mmmm-yyy")</f>
        <v>February-2015</v>
      </c>
    </row>
    <row r="671" spans="1:31" ht="12.75" customHeight="1" x14ac:dyDescent="0.3">
      <c r="A671">
        <v>20537</v>
      </c>
      <c r="B671" t="s">
        <v>106</v>
      </c>
      <c r="C671">
        <v>0</v>
      </c>
      <c r="D671">
        <v>12.99</v>
      </c>
      <c r="E671">
        <v>14.37</v>
      </c>
      <c r="F671">
        <v>972</v>
      </c>
      <c r="G671" t="str">
        <f>IF(COUNTIF(Table1[Customer ID],Table1[[#This Row],[Customer ID]])&gt;1,"Repeat Customer","One-Time Customer")</f>
        <v>Repeat Customer</v>
      </c>
      <c r="H671" t="s">
        <v>1081</v>
      </c>
      <c r="I671" t="s">
        <v>49</v>
      </c>
      <c r="J671" t="s">
        <v>28</v>
      </c>
      <c r="K671" t="s">
        <v>41</v>
      </c>
      <c r="L671" t="s">
        <v>50</v>
      </c>
      <c r="M671" t="s">
        <v>236</v>
      </c>
      <c r="N671" t="s">
        <v>568</v>
      </c>
      <c r="O671">
        <v>0.73</v>
      </c>
      <c r="P671">
        <f>Table1[[#This Row],[Profit]]/Table1[[#This Row],[Sales]]</f>
        <v>0.69</v>
      </c>
      <c r="Q671" t="s">
        <v>33</v>
      </c>
      <c r="R671" t="s">
        <v>34</v>
      </c>
      <c r="S671" t="s">
        <v>45</v>
      </c>
      <c r="T671" t="s">
        <v>1083</v>
      </c>
      <c r="U671">
        <v>92503</v>
      </c>
      <c r="V671">
        <v>42063</v>
      </c>
      <c r="W671" t="str">
        <f>TEXT(Table1[[#This Row],[Order Date]],"mmmm")</f>
        <v>February</v>
      </c>
      <c r="X671" t="str">
        <f>TEXT(Table1[[#This Row],[Order Date]],"yyyy")</f>
        <v>2015</v>
      </c>
      <c r="Y671">
        <v>42063</v>
      </c>
      <c r="Z671">
        <v>12.896100000000001</v>
      </c>
      <c r="AA671">
        <v>1</v>
      </c>
      <c r="AB671">
        <v>18.690000000000001</v>
      </c>
      <c r="AC671">
        <v>87259</v>
      </c>
      <c r="AD671" t="e">
        <f>IF(COUNTIF(#REF!,Orders!AC548)&gt;0,"Returned","Not Returned")</f>
        <v>#REF!</v>
      </c>
      <c r="AE671" t="str">
        <f>TEXT(Table1[[#This Row],[Order Date]],"mmmm-yyy")</f>
        <v>February-2015</v>
      </c>
    </row>
    <row r="672" spans="1:31" ht="12.75" customHeight="1" x14ac:dyDescent="0.3">
      <c r="A672">
        <v>22745</v>
      </c>
      <c r="B672" t="s">
        <v>37</v>
      </c>
      <c r="C672">
        <v>0.05</v>
      </c>
      <c r="D672">
        <v>9.65</v>
      </c>
      <c r="E672">
        <v>6.22</v>
      </c>
      <c r="F672">
        <v>1482</v>
      </c>
      <c r="G672" t="str">
        <f>IF(COUNTIF(Table1[Customer ID],Table1[[#This Row],[Customer ID]])&gt;1,"Repeat Customer","One-Time Customer")</f>
        <v>Repeat Customer</v>
      </c>
      <c r="H672" t="s">
        <v>1520</v>
      </c>
      <c r="I672" t="s">
        <v>49</v>
      </c>
      <c r="J672" t="s">
        <v>28</v>
      </c>
      <c r="K672" t="s">
        <v>41</v>
      </c>
      <c r="L672" t="s">
        <v>50</v>
      </c>
      <c r="M672" t="s">
        <v>59</v>
      </c>
      <c r="N672" t="s">
        <v>327</v>
      </c>
      <c r="O672">
        <v>0.55000000000000004</v>
      </c>
      <c r="P672">
        <f>Table1[[#This Row],[Profit]]/Table1[[#This Row],[Sales]]</f>
        <v>-9.6756971058543681E-2</v>
      </c>
      <c r="Q672" t="s">
        <v>33</v>
      </c>
      <c r="R672" t="s">
        <v>61</v>
      </c>
      <c r="S672" t="s">
        <v>300</v>
      </c>
      <c r="T672" t="s">
        <v>1485</v>
      </c>
      <c r="U672">
        <v>48708</v>
      </c>
      <c r="V672">
        <v>42063</v>
      </c>
      <c r="W672" t="str">
        <f>TEXT(Table1[[#This Row],[Order Date]],"mmmm")</f>
        <v>February</v>
      </c>
      <c r="X672" t="str">
        <f>TEXT(Table1[[#This Row],[Order Date]],"yyyy")</f>
        <v>2015</v>
      </c>
      <c r="Y672">
        <v>42063</v>
      </c>
      <c r="Z672">
        <v>-14.6432</v>
      </c>
      <c r="AA672">
        <v>15</v>
      </c>
      <c r="AB672">
        <v>151.34</v>
      </c>
      <c r="AC672">
        <v>91363</v>
      </c>
      <c r="AD672" t="e">
        <f>IF(COUNTIF(#REF!,Orders!AC835)&gt;0,"Returned","Not Returned")</f>
        <v>#REF!</v>
      </c>
      <c r="AE672" t="str">
        <f>TEXT(Table1[[#This Row],[Order Date]],"mmmm-yyy")</f>
        <v>February-2015</v>
      </c>
    </row>
    <row r="673" spans="1:31" ht="12.75" customHeight="1" x14ac:dyDescent="0.3">
      <c r="A673">
        <v>22712</v>
      </c>
      <c r="B673" t="s">
        <v>106</v>
      </c>
      <c r="C673">
        <v>0.09</v>
      </c>
      <c r="D673">
        <v>14.2</v>
      </c>
      <c r="E673">
        <v>5.3</v>
      </c>
      <c r="F673">
        <v>2220</v>
      </c>
      <c r="G673" t="str">
        <f>IF(COUNTIF(Table1[Customer ID],Table1[[#This Row],[Customer ID]])&gt;1,"Repeat Customer","One-Time Customer")</f>
        <v>One-Time Customer</v>
      </c>
      <c r="H673" t="s">
        <v>2119</v>
      </c>
      <c r="I673" t="s">
        <v>49</v>
      </c>
      <c r="J673" t="s">
        <v>114</v>
      </c>
      <c r="K673" t="s">
        <v>41</v>
      </c>
      <c r="L673" t="s">
        <v>50</v>
      </c>
      <c r="M673" t="s">
        <v>31</v>
      </c>
      <c r="N673" t="s">
        <v>730</v>
      </c>
      <c r="O673">
        <v>0.46</v>
      </c>
      <c r="P673">
        <f>Table1[[#This Row],[Profit]]/Table1[[#This Row],[Sales]]</f>
        <v>-5.8956063907044305</v>
      </c>
      <c r="Q673" t="s">
        <v>33</v>
      </c>
      <c r="R673" t="s">
        <v>136</v>
      </c>
      <c r="S673" t="s">
        <v>362</v>
      </c>
      <c r="T673" t="s">
        <v>2120</v>
      </c>
      <c r="U673">
        <v>34787</v>
      </c>
      <c r="V673">
        <v>42063</v>
      </c>
      <c r="W673" t="str">
        <f>TEXT(Table1[[#This Row],[Order Date]],"mmmm")</f>
        <v>February</v>
      </c>
      <c r="X673" t="str">
        <f>TEXT(Table1[[#This Row],[Order Date]],"yyyy")</f>
        <v>2015</v>
      </c>
      <c r="Y673">
        <v>42064</v>
      </c>
      <c r="Z673">
        <v>-324.73</v>
      </c>
      <c r="AA673">
        <v>4</v>
      </c>
      <c r="AB673">
        <v>55.08</v>
      </c>
      <c r="AC673">
        <v>91036</v>
      </c>
      <c r="AD673" t="e">
        <f>IF(COUNTIF(#REF!,Orders!AC1235)&gt;0,"Returned","Not Returned")</f>
        <v>#REF!</v>
      </c>
      <c r="AE673" t="str">
        <f>TEXT(Table1[[#This Row],[Order Date]],"mmmm-yyy")</f>
        <v>February-2015</v>
      </c>
    </row>
    <row r="674" spans="1:31" ht="12.75" customHeight="1" x14ac:dyDescent="0.3">
      <c r="A674">
        <v>20976</v>
      </c>
      <c r="B674" t="s">
        <v>56</v>
      </c>
      <c r="C674">
        <v>0.01</v>
      </c>
      <c r="D674">
        <v>6.48</v>
      </c>
      <c r="E674">
        <v>6.57</v>
      </c>
      <c r="F674">
        <v>2587</v>
      </c>
      <c r="G674" t="str">
        <f>IF(COUNTIF(Table1[Customer ID],Table1[[#This Row],[Customer ID]])&gt;1,"Repeat Customer","One-Time Customer")</f>
        <v>Repeat Customer</v>
      </c>
      <c r="H674" t="s">
        <v>2417</v>
      </c>
      <c r="I674" t="s">
        <v>27</v>
      </c>
      <c r="J674" t="s">
        <v>40</v>
      </c>
      <c r="K674" t="s">
        <v>29</v>
      </c>
      <c r="L674" t="s">
        <v>93</v>
      </c>
      <c r="M674" t="s">
        <v>59</v>
      </c>
      <c r="N674" t="s">
        <v>2418</v>
      </c>
      <c r="O674">
        <v>0.37</v>
      </c>
      <c r="P674">
        <f>Table1[[#This Row],[Profit]]/Table1[[#This Row],[Sales]]</f>
        <v>-0.36395525307048426</v>
      </c>
      <c r="Q674" t="s">
        <v>33</v>
      </c>
      <c r="R674" t="s">
        <v>61</v>
      </c>
      <c r="S674" t="s">
        <v>1858</v>
      </c>
      <c r="T674" t="s">
        <v>2419</v>
      </c>
      <c r="U674">
        <v>54220</v>
      </c>
      <c r="V674">
        <v>42063</v>
      </c>
      <c r="W674" t="str">
        <f>TEXT(Table1[[#This Row],[Order Date]],"mmmm")</f>
        <v>February</v>
      </c>
      <c r="X674" t="str">
        <f>TEXT(Table1[[#This Row],[Order Date]],"yyyy")</f>
        <v>2015</v>
      </c>
      <c r="Y674">
        <v>42063</v>
      </c>
      <c r="Z674">
        <v>-46.5244</v>
      </c>
      <c r="AA674">
        <v>18</v>
      </c>
      <c r="AB674">
        <v>127.83</v>
      </c>
      <c r="AC674">
        <v>91166</v>
      </c>
      <c r="AD674" t="e">
        <f>IF(COUNTIF(#REF!,Orders!AC1471)&gt;0,"Returned","Not Returned")</f>
        <v>#REF!</v>
      </c>
      <c r="AE674" t="str">
        <f>TEXT(Table1[[#This Row],[Order Date]],"mmmm-yyy")</f>
        <v>February-2015</v>
      </c>
    </row>
    <row r="675" spans="1:31" ht="12.75" customHeight="1" x14ac:dyDescent="0.3">
      <c r="A675">
        <v>23238</v>
      </c>
      <c r="B675" t="s">
        <v>56</v>
      </c>
      <c r="C675">
        <v>0.05</v>
      </c>
      <c r="D675">
        <v>20.99</v>
      </c>
      <c r="E675">
        <v>4.8099999999999996</v>
      </c>
      <c r="F675">
        <v>2861</v>
      </c>
      <c r="G675" t="str">
        <f>IF(COUNTIF(Table1[Customer ID],Table1[[#This Row],[Customer ID]])&gt;1,"Repeat Customer","One-Time Customer")</f>
        <v>One-Time Customer</v>
      </c>
      <c r="H675" t="s">
        <v>2611</v>
      </c>
      <c r="I675" t="s">
        <v>49</v>
      </c>
      <c r="J675" t="s">
        <v>28</v>
      </c>
      <c r="K675" t="s">
        <v>77</v>
      </c>
      <c r="L675" t="s">
        <v>78</v>
      </c>
      <c r="M675" t="s">
        <v>86</v>
      </c>
      <c r="N675" t="s">
        <v>475</v>
      </c>
      <c r="O675">
        <v>0.57999999999999996</v>
      </c>
      <c r="P675">
        <f>Table1[[#This Row],[Profit]]/Table1[[#This Row],[Sales]]</f>
        <v>2.4578849721706864E-2</v>
      </c>
      <c r="Q675" t="s">
        <v>33</v>
      </c>
      <c r="R675" t="s">
        <v>61</v>
      </c>
      <c r="S675" t="s">
        <v>183</v>
      </c>
      <c r="T675" t="s">
        <v>2612</v>
      </c>
      <c r="U675">
        <v>67601</v>
      </c>
      <c r="V675">
        <v>42063</v>
      </c>
      <c r="W675" t="str">
        <f>TEXT(Table1[[#This Row],[Order Date]],"mmmm")</f>
        <v>February</v>
      </c>
      <c r="X675" t="str">
        <f>TEXT(Table1[[#This Row],[Order Date]],"yyyy")</f>
        <v>2015</v>
      </c>
      <c r="Y675">
        <v>42063</v>
      </c>
      <c r="Z675">
        <v>4.9017600000000003</v>
      </c>
      <c r="AA675">
        <v>11</v>
      </c>
      <c r="AB675">
        <v>199.43</v>
      </c>
      <c r="AC675">
        <v>88280</v>
      </c>
      <c r="AD675" t="e">
        <f>IF(COUNTIF(#REF!,Orders!AC1613)&gt;0,"Returned","Not Returned")</f>
        <v>#REF!</v>
      </c>
      <c r="AE675" t="str">
        <f>TEXT(Table1[[#This Row],[Order Date]],"mmmm-yyy")</f>
        <v>February-2015</v>
      </c>
    </row>
    <row r="676" spans="1:31" ht="12.75" customHeight="1" x14ac:dyDescent="0.3">
      <c r="A676">
        <v>20827</v>
      </c>
      <c r="B676" t="s">
        <v>37</v>
      </c>
      <c r="C676">
        <v>0.05</v>
      </c>
      <c r="D676">
        <v>34.979999999999997</v>
      </c>
      <c r="E676">
        <v>7.53</v>
      </c>
      <c r="F676">
        <v>2908</v>
      </c>
      <c r="G676" t="str">
        <f>IF(COUNTIF(Table1[Customer ID],Table1[[#This Row],[Customer ID]])&gt;1,"Repeat Customer","One-Time Customer")</f>
        <v>Repeat Customer</v>
      </c>
      <c r="H676" t="s">
        <v>2655</v>
      </c>
      <c r="I676" t="s">
        <v>27</v>
      </c>
      <c r="J676" t="s">
        <v>40</v>
      </c>
      <c r="K676" t="s">
        <v>77</v>
      </c>
      <c r="L676" t="s">
        <v>180</v>
      </c>
      <c r="M676" t="s">
        <v>59</v>
      </c>
      <c r="N676" t="s">
        <v>505</v>
      </c>
      <c r="O676">
        <v>0.76</v>
      </c>
      <c r="P676">
        <f>Table1[[#This Row],[Profit]]/Table1[[#This Row],[Sales]]</f>
        <v>-5.6216699938046399E-2</v>
      </c>
      <c r="Q676" t="s">
        <v>33</v>
      </c>
      <c r="R676" t="s">
        <v>53</v>
      </c>
      <c r="S676" t="s">
        <v>154</v>
      </c>
      <c r="T676" t="s">
        <v>2656</v>
      </c>
      <c r="U676">
        <v>44125</v>
      </c>
      <c r="V676">
        <v>42063</v>
      </c>
      <c r="W676" t="str">
        <f>TEXT(Table1[[#This Row],[Order Date]],"mmmm")</f>
        <v>February</v>
      </c>
      <c r="X676" t="str">
        <f>TEXT(Table1[[#This Row],[Order Date]],"yyyy")</f>
        <v>2015</v>
      </c>
      <c r="Y676">
        <v>42066</v>
      </c>
      <c r="Z676">
        <v>-32.666400000000003</v>
      </c>
      <c r="AA676">
        <v>16</v>
      </c>
      <c r="AB676">
        <v>581.08000000000004</v>
      </c>
      <c r="AC676">
        <v>88157</v>
      </c>
      <c r="AD676" t="e">
        <f>IF(COUNTIF(#REF!,Orders!AC1654)&gt;0,"Returned","Not Returned")</f>
        <v>#REF!</v>
      </c>
      <c r="AE676" t="str">
        <f>TEXT(Table1[[#This Row],[Order Date]],"mmmm-yyy")</f>
        <v>February-2015</v>
      </c>
    </row>
    <row r="677" spans="1:31" ht="12.75" customHeight="1" x14ac:dyDescent="0.3">
      <c r="A677">
        <v>20828</v>
      </c>
      <c r="B677" t="s">
        <v>37</v>
      </c>
      <c r="C677">
        <v>0</v>
      </c>
      <c r="D677">
        <v>3.14</v>
      </c>
      <c r="E677">
        <v>1.92</v>
      </c>
      <c r="F677">
        <v>2908</v>
      </c>
      <c r="G677" t="str">
        <f>IF(COUNTIF(Table1[Customer ID],Table1[[#This Row],[Customer ID]])&gt;1,"Repeat Customer","One-Time Customer")</f>
        <v>Repeat Customer</v>
      </c>
      <c r="H677" t="s">
        <v>2655</v>
      </c>
      <c r="I677" t="s">
        <v>49</v>
      </c>
      <c r="J677" t="s">
        <v>40</v>
      </c>
      <c r="K677" t="s">
        <v>29</v>
      </c>
      <c r="L677" t="s">
        <v>174</v>
      </c>
      <c r="M677" t="s">
        <v>31</v>
      </c>
      <c r="N677" t="s">
        <v>2657</v>
      </c>
      <c r="O677">
        <v>0.84</v>
      </c>
      <c r="P677">
        <f>Table1[[#This Row],[Profit]]/Table1[[#This Row],[Sales]]</f>
        <v>-0.47712313839447879</v>
      </c>
      <c r="Q677" t="s">
        <v>33</v>
      </c>
      <c r="R677" t="s">
        <v>53</v>
      </c>
      <c r="S677" t="s">
        <v>154</v>
      </c>
      <c r="T677" t="s">
        <v>2656</v>
      </c>
      <c r="U677">
        <v>44125</v>
      </c>
      <c r="V677">
        <v>42063</v>
      </c>
      <c r="W677" t="str">
        <f>TEXT(Table1[[#This Row],[Order Date]],"mmmm")</f>
        <v>February</v>
      </c>
      <c r="X677" t="str">
        <f>TEXT(Table1[[#This Row],[Order Date]],"yyyy")</f>
        <v>2015</v>
      </c>
      <c r="Y677">
        <v>42065</v>
      </c>
      <c r="Z677">
        <v>-13.135200000000001</v>
      </c>
      <c r="AA677">
        <v>8</v>
      </c>
      <c r="AB677">
        <v>27.53</v>
      </c>
      <c r="AC677">
        <v>88157</v>
      </c>
      <c r="AD677" t="e">
        <f>IF(COUNTIF(#REF!,Orders!AC1655)&gt;0,"Returned","Not Returned")</f>
        <v>#REF!</v>
      </c>
      <c r="AE677" t="str">
        <f>TEXT(Table1[[#This Row],[Order Date]],"mmmm-yyy")</f>
        <v>February-2015</v>
      </c>
    </row>
    <row r="678" spans="1:31" ht="12.75" customHeight="1" x14ac:dyDescent="0.3">
      <c r="A678">
        <v>18166</v>
      </c>
      <c r="B678" t="s">
        <v>56</v>
      </c>
      <c r="C678">
        <v>0</v>
      </c>
      <c r="D678">
        <v>6.37</v>
      </c>
      <c r="E678">
        <v>5.19</v>
      </c>
      <c r="F678">
        <v>2923</v>
      </c>
      <c r="G678" t="str">
        <f>IF(COUNTIF(Table1[Customer ID],Table1[[#This Row],[Customer ID]])&gt;1,"Repeat Customer","One-Time Customer")</f>
        <v>One-Time Customer</v>
      </c>
      <c r="H678" t="s">
        <v>2662</v>
      </c>
      <c r="I678" t="s">
        <v>49</v>
      </c>
      <c r="J678" t="s">
        <v>114</v>
      </c>
      <c r="K678" t="s">
        <v>29</v>
      </c>
      <c r="L678" t="s">
        <v>109</v>
      </c>
      <c r="M678" t="s">
        <v>59</v>
      </c>
      <c r="N678" t="s">
        <v>623</v>
      </c>
      <c r="O678">
        <v>0.38</v>
      </c>
      <c r="P678">
        <f>Table1[[#This Row],[Profit]]/Table1[[#This Row],[Sales]]</f>
        <v>-0.27217243107769423</v>
      </c>
      <c r="Q678" t="s">
        <v>33</v>
      </c>
      <c r="R678" t="s">
        <v>53</v>
      </c>
      <c r="S678" t="s">
        <v>415</v>
      </c>
      <c r="T678" t="s">
        <v>2663</v>
      </c>
      <c r="U678">
        <v>21740</v>
      </c>
      <c r="V678">
        <v>42063</v>
      </c>
      <c r="W678" t="str">
        <f>TEXT(Table1[[#This Row],[Order Date]],"mmmm")</f>
        <v>February</v>
      </c>
      <c r="X678" t="str">
        <f>TEXT(Table1[[#This Row],[Order Date]],"yyyy")</f>
        <v>2015</v>
      </c>
      <c r="Y678">
        <v>42065</v>
      </c>
      <c r="Z678">
        <v>-27.1492</v>
      </c>
      <c r="AA678">
        <v>15</v>
      </c>
      <c r="AB678">
        <v>99.75</v>
      </c>
      <c r="AC678">
        <v>86592</v>
      </c>
      <c r="AD678" t="e">
        <f>IF(COUNTIF(#REF!,Orders!AC1659)&gt;0,"Returned","Not Returned")</f>
        <v>#REF!</v>
      </c>
      <c r="AE678" t="str">
        <f>TEXT(Table1[[#This Row],[Order Date]],"mmmm-yyy")</f>
        <v>February-2015</v>
      </c>
    </row>
    <row r="679" spans="1:31" ht="12.75" customHeight="1" x14ac:dyDescent="0.3">
      <c r="A679">
        <v>21313</v>
      </c>
      <c r="B679" t="s">
        <v>37</v>
      </c>
      <c r="C679">
        <v>0.1</v>
      </c>
      <c r="D679">
        <v>11.55</v>
      </c>
      <c r="E679">
        <v>2.36</v>
      </c>
      <c r="F679">
        <v>2931</v>
      </c>
      <c r="G679" t="str">
        <f>IF(COUNTIF(Table1[Customer ID],Table1[[#This Row],[Customer ID]])&gt;1,"Repeat Customer","One-Time Customer")</f>
        <v>One-Time Customer</v>
      </c>
      <c r="H679" t="s">
        <v>2670</v>
      </c>
      <c r="I679" t="s">
        <v>49</v>
      </c>
      <c r="J679" t="s">
        <v>58</v>
      </c>
      <c r="K679" t="s">
        <v>29</v>
      </c>
      <c r="L679" t="s">
        <v>30</v>
      </c>
      <c r="M679" t="s">
        <v>31</v>
      </c>
      <c r="N679" t="s">
        <v>312</v>
      </c>
      <c r="O679">
        <v>0.55000000000000004</v>
      </c>
      <c r="P679">
        <f>Table1[[#This Row],[Profit]]/Table1[[#This Row],[Sales]]</f>
        <v>0.51386315091699197</v>
      </c>
      <c r="Q679" t="s">
        <v>33</v>
      </c>
      <c r="R679" t="s">
        <v>34</v>
      </c>
      <c r="S679" t="s">
        <v>45</v>
      </c>
      <c r="T679" t="s">
        <v>2671</v>
      </c>
      <c r="U679">
        <v>95630</v>
      </c>
      <c r="V679">
        <v>42063</v>
      </c>
      <c r="W679" t="str">
        <f>TEXT(Table1[[#This Row],[Order Date]],"mmmm")</f>
        <v>February</v>
      </c>
      <c r="X679" t="str">
        <f>TEXT(Table1[[#This Row],[Order Date]],"yyyy")</f>
        <v>2015</v>
      </c>
      <c r="Y679">
        <v>42063</v>
      </c>
      <c r="Z679">
        <v>69.767200000000003</v>
      </c>
      <c r="AA679">
        <v>12</v>
      </c>
      <c r="AB679">
        <v>135.77000000000001</v>
      </c>
      <c r="AC679">
        <v>87619</v>
      </c>
      <c r="AD679" t="e">
        <f>IF(COUNTIF(#REF!,Orders!AC1664)&gt;0,"Returned","Not Returned")</f>
        <v>#REF!</v>
      </c>
      <c r="AE679" t="str">
        <f>TEXT(Table1[[#This Row],[Order Date]],"mmmm-yyy")</f>
        <v>February-2015</v>
      </c>
    </row>
    <row r="680" spans="1:31" ht="12.75" customHeight="1" x14ac:dyDescent="0.3">
      <c r="A680">
        <v>2063</v>
      </c>
      <c r="B680" t="s">
        <v>106</v>
      </c>
      <c r="C680">
        <v>0.06</v>
      </c>
      <c r="D680">
        <v>19.23</v>
      </c>
      <c r="E680">
        <v>6.15</v>
      </c>
      <c r="F680">
        <v>3075</v>
      </c>
      <c r="G680" t="str">
        <f>IF(COUNTIF(Table1[Customer ID],Table1[[#This Row],[Customer ID]])&gt;1,"Repeat Customer","One-Time Customer")</f>
        <v>One-Time Customer</v>
      </c>
      <c r="H680" t="s">
        <v>2770</v>
      </c>
      <c r="I680" t="s">
        <v>49</v>
      </c>
      <c r="J680" t="s">
        <v>28</v>
      </c>
      <c r="K680" t="s">
        <v>41</v>
      </c>
      <c r="L680" t="s">
        <v>50</v>
      </c>
      <c r="M680" t="s">
        <v>51</v>
      </c>
      <c r="N680" t="s">
        <v>472</v>
      </c>
      <c r="O680">
        <v>0.44</v>
      </c>
      <c r="P680">
        <f>Table1[[#This Row],[Profit]]/Table1[[#This Row],[Sales]]</f>
        <v>-0.3</v>
      </c>
      <c r="Q680" t="s">
        <v>33</v>
      </c>
      <c r="R680" t="s">
        <v>34</v>
      </c>
      <c r="S680" t="s">
        <v>45</v>
      </c>
      <c r="T680" t="s">
        <v>663</v>
      </c>
      <c r="U680">
        <v>90061</v>
      </c>
      <c r="V680">
        <v>42063</v>
      </c>
      <c r="W680" t="str">
        <f>TEXT(Table1[[#This Row],[Order Date]],"mmmm")</f>
        <v>February</v>
      </c>
      <c r="X680" t="str">
        <f>TEXT(Table1[[#This Row],[Order Date]],"yyyy")</f>
        <v>2015</v>
      </c>
      <c r="Y680">
        <v>42063</v>
      </c>
      <c r="Z680">
        <v>-25.38</v>
      </c>
      <c r="AA680">
        <v>4</v>
      </c>
      <c r="AB680">
        <v>84.6</v>
      </c>
      <c r="AC680">
        <v>14756</v>
      </c>
      <c r="AD680" t="e">
        <f>IF(COUNTIF(#REF!,Orders!AC1741)&gt;0,"Returned","Not Returned")</f>
        <v>#REF!</v>
      </c>
      <c r="AE680" t="str">
        <f>TEXT(Table1[[#This Row],[Order Date]],"mmmm-yyy")</f>
        <v>February-2015</v>
      </c>
    </row>
    <row r="681" spans="1:31" ht="12.75" customHeight="1" x14ac:dyDescent="0.3">
      <c r="A681">
        <v>18930</v>
      </c>
      <c r="B681" t="s">
        <v>106</v>
      </c>
      <c r="C681">
        <v>0.06</v>
      </c>
      <c r="D681">
        <v>2.89</v>
      </c>
      <c r="E681">
        <v>0.5</v>
      </c>
      <c r="F681">
        <v>3098</v>
      </c>
      <c r="G681" t="str">
        <f>IF(COUNTIF(Table1[Customer ID],Table1[[#This Row],[Customer ID]])&gt;1,"Repeat Customer","One-Time Customer")</f>
        <v>Repeat Customer</v>
      </c>
      <c r="H681" t="s">
        <v>2793</v>
      </c>
      <c r="I681" t="s">
        <v>49</v>
      </c>
      <c r="J681" t="s">
        <v>114</v>
      </c>
      <c r="K681" t="s">
        <v>29</v>
      </c>
      <c r="L681" t="s">
        <v>134</v>
      </c>
      <c r="M681" t="s">
        <v>59</v>
      </c>
      <c r="N681" t="s">
        <v>789</v>
      </c>
      <c r="O681">
        <v>0.38</v>
      </c>
      <c r="P681">
        <f>Table1[[#This Row],[Profit]]/Table1[[#This Row],[Sales]]</f>
        <v>0.69</v>
      </c>
      <c r="Q681" t="s">
        <v>33</v>
      </c>
      <c r="R681" t="s">
        <v>53</v>
      </c>
      <c r="S681" t="s">
        <v>71</v>
      </c>
      <c r="T681" t="s">
        <v>2794</v>
      </c>
      <c r="U681">
        <v>11967</v>
      </c>
      <c r="V681">
        <v>42063</v>
      </c>
      <c r="W681" t="str">
        <f>TEXT(Table1[[#This Row],[Order Date]],"mmmm")</f>
        <v>February</v>
      </c>
      <c r="X681" t="str">
        <f>TEXT(Table1[[#This Row],[Order Date]],"yyyy")</f>
        <v>2015</v>
      </c>
      <c r="Y681">
        <v>42063</v>
      </c>
      <c r="Z681">
        <v>9.611699999999999</v>
      </c>
      <c r="AA681">
        <v>5</v>
      </c>
      <c r="AB681">
        <v>13.93</v>
      </c>
      <c r="AC681">
        <v>89316</v>
      </c>
      <c r="AD681" t="e">
        <f>IF(COUNTIF(#REF!,Orders!AC1765)&gt;0,"Returned","Not Returned")</f>
        <v>#REF!</v>
      </c>
      <c r="AE681" t="str">
        <f>TEXT(Table1[[#This Row],[Order Date]],"mmmm-yyy")</f>
        <v>February-2015</v>
      </c>
    </row>
    <row r="682" spans="1:31" ht="12.75" customHeight="1" x14ac:dyDescent="0.3">
      <c r="A682">
        <v>24723</v>
      </c>
      <c r="B682" t="s">
        <v>56</v>
      </c>
      <c r="C682">
        <v>0.04</v>
      </c>
      <c r="D682">
        <v>17.239999999999998</v>
      </c>
      <c r="E682">
        <v>3.26</v>
      </c>
      <c r="F682">
        <v>3151</v>
      </c>
      <c r="G682" t="str">
        <f>IF(COUNTIF(Table1[Customer ID],Table1[[#This Row],[Customer ID]])&gt;1,"Repeat Customer","One-Time Customer")</f>
        <v>Repeat Customer</v>
      </c>
      <c r="H682" t="s">
        <v>2844</v>
      </c>
      <c r="I682" t="s">
        <v>49</v>
      </c>
      <c r="J682" t="s">
        <v>40</v>
      </c>
      <c r="K682" t="s">
        <v>29</v>
      </c>
      <c r="L682" t="s">
        <v>174</v>
      </c>
      <c r="M682" t="s">
        <v>51</v>
      </c>
      <c r="N682" t="s">
        <v>2847</v>
      </c>
      <c r="O682">
        <v>0.56000000000000005</v>
      </c>
      <c r="P682">
        <f>Table1[[#This Row],[Profit]]/Table1[[#This Row],[Sales]]</f>
        <v>0.39908026755852843</v>
      </c>
      <c r="Q682" t="s">
        <v>33</v>
      </c>
      <c r="R682" t="s">
        <v>34</v>
      </c>
      <c r="S682" t="s">
        <v>45</v>
      </c>
      <c r="T682" t="s">
        <v>2846</v>
      </c>
      <c r="U682">
        <v>92277</v>
      </c>
      <c r="V682">
        <v>42063</v>
      </c>
      <c r="W682" t="str">
        <f>TEXT(Table1[[#This Row],[Order Date]],"mmmm")</f>
        <v>February</v>
      </c>
      <c r="X682" t="str">
        <f>TEXT(Table1[[#This Row],[Order Date]],"yyyy")</f>
        <v>2015</v>
      </c>
      <c r="Y682">
        <v>42063</v>
      </c>
      <c r="Z682">
        <v>47.73</v>
      </c>
      <c r="AA682">
        <v>7</v>
      </c>
      <c r="AB682">
        <v>119.6</v>
      </c>
      <c r="AC682">
        <v>88546</v>
      </c>
      <c r="AD682" t="e">
        <f>IF(COUNTIF(#REF!,Orders!AC1805)&gt;0,"Returned","Not Returned")</f>
        <v>#REF!</v>
      </c>
      <c r="AE682" t="str">
        <f>TEXT(Table1[[#This Row],[Order Date]],"mmmm-yyy")</f>
        <v>February-2015</v>
      </c>
    </row>
    <row r="683" spans="1:31" ht="12.75" customHeight="1" x14ac:dyDescent="0.3">
      <c r="A683">
        <v>23906</v>
      </c>
      <c r="B683" t="s">
        <v>106</v>
      </c>
      <c r="C683">
        <v>0.1</v>
      </c>
      <c r="D683">
        <v>120.98</v>
      </c>
      <c r="E683">
        <v>9.07</v>
      </c>
      <c r="F683">
        <v>3355</v>
      </c>
      <c r="G683" t="str">
        <f>IF(COUNTIF(Table1[Customer ID],Table1[[#This Row],[Customer ID]])&gt;1,"Repeat Customer","One-Time Customer")</f>
        <v>Repeat Customer</v>
      </c>
      <c r="H683" t="s">
        <v>2987</v>
      </c>
      <c r="I683" t="s">
        <v>49</v>
      </c>
      <c r="J683" t="s">
        <v>28</v>
      </c>
      <c r="K683" t="s">
        <v>29</v>
      </c>
      <c r="L683" t="s">
        <v>109</v>
      </c>
      <c r="M683" t="s">
        <v>59</v>
      </c>
      <c r="N683" t="s">
        <v>1323</v>
      </c>
      <c r="O683">
        <v>0.35</v>
      </c>
      <c r="P683">
        <f>Table1[[#This Row],[Profit]]/Table1[[#This Row],[Sales]]</f>
        <v>0.69</v>
      </c>
      <c r="Q683" t="s">
        <v>33</v>
      </c>
      <c r="R683" t="s">
        <v>34</v>
      </c>
      <c r="S683" t="s">
        <v>45</v>
      </c>
      <c r="T683" t="s">
        <v>2988</v>
      </c>
      <c r="U683">
        <v>93010</v>
      </c>
      <c r="V683">
        <v>42063</v>
      </c>
      <c r="W683" t="str">
        <f>TEXT(Table1[[#This Row],[Order Date]],"mmmm")</f>
        <v>February</v>
      </c>
      <c r="X683" t="str">
        <f>TEXT(Table1[[#This Row],[Order Date]],"yyyy")</f>
        <v>2015</v>
      </c>
      <c r="Y683">
        <v>42072</v>
      </c>
      <c r="Z683">
        <v>379.3965</v>
      </c>
      <c r="AA683">
        <v>5</v>
      </c>
      <c r="AB683">
        <v>549.85</v>
      </c>
      <c r="AC683">
        <v>88587</v>
      </c>
      <c r="AD683" t="e">
        <f>IF(COUNTIF(#REF!,Orders!AC1914)&gt;0,"Returned","Not Returned")</f>
        <v>#REF!</v>
      </c>
      <c r="AE683" t="str">
        <f>TEXT(Table1[[#This Row],[Order Date]],"mmmm-yyy")</f>
        <v>February-2015</v>
      </c>
    </row>
    <row r="684" spans="1:31" ht="12.75" customHeight="1" x14ac:dyDescent="0.3">
      <c r="A684">
        <v>23907</v>
      </c>
      <c r="B684" t="s">
        <v>106</v>
      </c>
      <c r="C684">
        <v>0.08</v>
      </c>
      <c r="D684">
        <v>8.32</v>
      </c>
      <c r="E684">
        <v>2.38</v>
      </c>
      <c r="F684">
        <v>3355</v>
      </c>
      <c r="G684" t="str">
        <f>IF(COUNTIF(Table1[Customer ID],Table1[[#This Row],[Customer ID]])&gt;1,"Repeat Customer","One-Time Customer")</f>
        <v>Repeat Customer</v>
      </c>
      <c r="H684" t="s">
        <v>2987</v>
      </c>
      <c r="I684" t="s">
        <v>27</v>
      </c>
      <c r="J684" t="s">
        <v>28</v>
      </c>
      <c r="K684" t="s">
        <v>77</v>
      </c>
      <c r="L684" t="s">
        <v>180</v>
      </c>
      <c r="M684" t="s">
        <v>51</v>
      </c>
      <c r="N684" t="s">
        <v>607</v>
      </c>
      <c r="O684">
        <v>0.74</v>
      </c>
      <c r="P684">
        <f>Table1[[#This Row],[Profit]]/Table1[[#This Row],[Sales]]</f>
        <v>-0.85384772402531117</v>
      </c>
      <c r="Q684" t="s">
        <v>33</v>
      </c>
      <c r="R684" t="s">
        <v>34</v>
      </c>
      <c r="S684" t="s">
        <v>45</v>
      </c>
      <c r="T684" t="s">
        <v>2988</v>
      </c>
      <c r="U684">
        <v>93010</v>
      </c>
      <c r="V684">
        <v>42063</v>
      </c>
      <c r="W684" t="str">
        <f>TEXT(Table1[[#This Row],[Order Date]],"mmmm")</f>
        <v>February</v>
      </c>
      <c r="X684" t="str">
        <f>TEXT(Table1[[#This Row],[Order Date]],"yyyy")</f>
        <v>2015</v>
      </c>
      <c r="Y684">
        <v>42067</v>
      </c>
      <c r="Z684">
        <v>-41.83</v>
      </c>
      <c r="AA684">
        <v>6</v>
      </c>
      <c r="AB684">
        <v>48.99</v>
      </c>
      <c r="AC684">
        <v>88587</v>
      </c>
      <c r="AD684" t="e">
        <f>IF(COUNTIF(#REF!,Orders!AC1915)&gt;0,"Returned","Not Returned")</f>
        <v>#REF!</v>
      </c>
      <c r="AE684" t="str">
        <f>TEXT(Table1[[#This Row],[Order Date]],"mmmm-yyy")</f>
        <v>February-2015</v>
      </c>
    </row>
    <row r="685" spans="1:31" ht="12.75" customHeight="1" x14ac:dyDescent="0.3">
      <c r="A685">
        <v>23908</v>
      </c>
      <c r="B685" t="s">
        <v>106</v>
      </c>
      <c r="C685">
        <v>0.1</v>
      </c>
      <c r="D685">
        <v>125.99</v>
      </c>
      <c r="E685">
        <v>4.2</v>
      </c>
      <c r="F685">
        <v>3355</v>
      </c>
      <c r="G685" t="str">
        <f>IF(COUNTIF(Table1[Customer ID],Table1[[#This Row],[Customer ID]])&gt;1,"Repeat Customer","One-Time Customer")</f>
        <v>Repeat Customer</v>
      </c>
      <c r="H685" t="s">
        <v>2987</v>
      </c>
      <c r="I685" t="s">
        <v>49</v>
      </c>
      <c r="J685" t="s">
        <v>28</v>
      </c>
      <c r="K685" t="s">
        <v>77</v>
      </c>
      <c r="L685" t="s">
        <v>78</v>
      </c>
      <c r="M685" t="s">
        <v>59</v>
      </c>
      <c r="N685" t="s">
        <v>2798</v>
      </c>
      <c r="O685">
        <v>0.59</v>
      </c>
      <c r="P685">
        <f>Table1[[#This Row],[Profit]]/Table1[[#This Row],[Sales]]</f>
        <v>0.54650876111649205</v>
      </c>
      <c r="Q685" t="s">
        <v>33</v>
      </c>
      <c r="R685" t="s">
        <v>34</v>
      </c>
      <c r="S685" t="s">
        <v>45</v>
      </c>
      <c r="T685" t="s">
        <v>2988</v>
      </c>
      <c r="U685">
        <v>93010</v>
      </c>
      <c r="V685">
        <v>42063</v>
      </c>
      <c r="W685" t="str">
        <f>TEXT(Table1[[#This Row],[Order Date]],"mmmm")</f>
        <v>February</v>
      </c>
      <c r="X685" t="str">
        <f>TEXT(Table1[[#This Row],[Order Date]],"yyyy")</f>
        <v>2015</v>
      </c>
      <c r="Y685">
        <v>42063</v>
      </c>
      <c r="Z685">
        <v>372.40199999999999</v>
      </c>
      <c r="AA685">
        <v>7</v>
      </c>
      <c r="AB685">
        <v>681.42</v>
      </c>
      <c r="AC685">
        <v>88587</v>
      </c>
      <c r="AD685" t="e">
        <f>IF(COUNTIF(#REF!,Orders!AC1916)&gt;0,"Returned","Not Returned")</f>
        <v>#REF!</v>
      </c>
      <c r="AE685" t="str">
        <f>TEXT(Table1[[#This Row],[Order Date]],"mmmm-yyy")</f>
        <v>February-2015</v>
      </c>
    </row>
    <row r="686" spans="1:31" ht="12.75" customHeight="1" x14ac:dyDescent="0.3">
      <c r="A686">
        <v>24459</v>
      </c>
      <c r="B686" t="s">
        <v>47</v>
      </c>
      <c r="C686">
        <v>0.09</v>
      </c>
      <c r="D686">
        <v>90.98</v>
      </c>
      <c r="E686">
        <v>56.2</v>
      </c>
      <c r="F686">
        <v>946</v>
      </c>
      <c r="G686" t="str">
        <f>IF(COUNTIF(Table1[Customer ID],Table1[[#This Row],[Customer ID]])&gt;1,"Repeat Customer","One-Time Customer")</f>
        <v>One-Time Customer</v>
      </c>
      <c r="H686" t="s">
        <v>1060</v>
      </c>
      <c r="I686" t="s">
        <v>27</v>
      </c>
      <c r="J686" t="s">
        <v>40</v>
      </c>
      <c r="K686" t="s">
        <v>41</v>
      </c>
      <c r="L686" t="s">
        <v>50</v>
      </c>
      <c r="M686" t="s">
        <v>86</v>
      </c>
      <c r="N686" t="s">
        <v>1061</v>
      </c>
      <c r="O686">
        <v>0.74</v>
      </c>
      <c r="P686">
        <f>Table1[[#This Row],[Profit]]/Table1[[#This Row],[Sales]]</f>
        <v>-0.8809945916833104</v>
      </c>
      <c r="Q686" t="s">
        <v>33</v>
      </c>
      <c r="R686" t="s">
        <v>53</v>
      </c>
      <c r="S686" t="s">
        <v>188</v>
      </c>
      <c r="T686" t="s">
        <v>511</v>
      </c>
      <c r="U686">
        <v>4210</v>
      </c>
      <c r="V686">
        <v>42064</v>
      </c>
      <c r="W686" t="str">
        <f>TEXT(Table1[[#This Row],[Order Date]],"mmmm")</f>
        <v>March</v>
      </c>
      <c r="X686" t="str">
        <f>TEXT(Table1[[#This Row],[Order Date]],"yyyy")</f>
        <v>2015</v>
      </c>
      <c r="Y686">
        <v>42065</v>
      </c>
      <c r="Z686">
        <v>-1570.32</v>
      </c>
      <c r="AA686">
        <v>20</v>
      </c>
      <c r="AB686">
        <v>1782.44</v>
      </c>
      <c r="AC686">
        <v>86566</v>
      </c>
      <c r="AD686" t="e">
        <f>IF(COUNTIF(#REF!,Orders!AC532)&gt;0,"Returned","Not Returned")</f>
        <v>#REF!</v>
      </c>
      <c r="AE686" t="str">
        <f>TEXT(Table1[[#This Row],[Order Date]],"mmmm-yyy")</f>
        <v>March-2015</v>
      </c>
    </row>
    <row r="687" spans="1:31" ht="12.75" customHeight="1" x14ac:dyDescent="0.3">
      <c r="A687">
        <v>21184</v>
      </c>
      <c r="B687" t="s">
        <v>47</v>
      </c>
      <c r="C687">
        <v>0.09</v>
      </c>
      <c r="D687">
        <v>28.48</v>
      </c>
      <c r="E687">
        <v>1.99</v>
      </c>
      <c r="F687">
        <v>1014</v>
      </c>
      <c r="G687" t="str">
        <f>IF(COUNTIF(Table1[Customer ID],Table1[[#This Row],[Customer ID]])&gt;1,"Repeat Customer","One-Time Customer")</f>
        <v>Repeat Customer</v>
      </c>
      <c r="H687" t="s">
        <v>1113</v>
      </c>
      <c r="I687" t="s">
        <v>49</v>
      </c>
      <c r="J687" t="s">
        <v>40</v>
      </c>
      <c r="K687" t="s">
        <v>77</v>
      </c>
      <c r="L687" t="s">
        <v>180</v>
      </c>
      <c r="M687" t="s">
        <v>51</v>
      </c>
      <c r="N687" t="s">
        <v>407</v>
      </c>
      <c r="O687">
        <v>0.4</v>
      </c>
      <c r="P687">
        <f>Table1[[#This Row],[Profit]]/Table1[[#This Row],[Sales]]</f>
        <v>-0.1070737341574577</v>
      </c>
      <c r="Q687" t="s">
        <v>33</v>
      </c>
      <c r="R687" t="s">
        <v>136</v>
      </c>
      <c r="S687" t="s">
        <v>958</v>
      </c>
      <c r="T687" t="s">
        <v>1114</v>
      </c>
      <c r="U687">
        <v>72022</v>
      </c>
      <c r="V687">
        <v>42064</v>
      </c>
      <c r="W687" t="str">
        <f>TEXT(Table1[[#This Row],[Order Date]],"mmmm")</f>
        <v>March</v>
      </c>
      <c r="X687" t="str">
        <f>TEXT(Table1[[#This Row],[Order Date]],"yyyy")</f>
        <v>2015</v>
      </c>
      <c r="Y687">
        <v>42065</v>
      </c>
      <c r="Z687">
        <v>-17.149999999999999</v>
      </c>
      <c r="AA687">
        <v>6</v>
      </c>
      <c r="AB687">
        <v>160.16999999999999</v>
      </c>
      <c r="AC687">
        <v>88387</v>
      </c>
      <c r="AD687" t="e">
        <f>IF(COUNTIF(#REF!,Orders!AC562)&gt;0,"Returned","Not Returned")</f>
        <v>#REF!</v>
      </c>
      <c r="AE687" t="str">
        <f>TEXT(Table1[[#This Row],[Order Date]],"mmmm-yyy")</f>
        <v>March-2015</v>
      </c>
    </row>
    <row r="688" spans="1:31" ht="12.75" customHeight="1" x14ac:dyDescent="0.3">
      <c r="A688">
        <v>21185</v>
      </c>
      <c r="B688" t="s">
        <v>47</v>
      </c>
      <c r="C688">
        <v>0</v>
      </c>
      <c r="D688">
        <v>2.08</v>
      </c>
      <c r="E688">
        <v>5.33</v>
      </c>
      <c r="F688">
        <v>1014</v>
      </c>
      <c r="G688" t="str">
        <f>IF(COUNTIF(Table1[Customer ID],Table1[[#This Row],[Customer ID]])&gt;1,"Repeat Customer","One-Time Customer")</f>
        <v>Repeat Customer</v>
      </c>
      <c r="H688" t="s">
        <v>1113</v>
      </c>
      <c r="I688" t="s">
        <v>49</v>
      </c>
      <c r="J688" t="s">
        <v>40</v>
      </c>
      <c r="K688" t="s">
        <v>41</v>
      </c>
      <c r="L688" t="s">
        <v>50</v>
      </c>
      <c r="M688" t="s">
        <v>59</v>
      </c>
      <c r="N688" t="s">
        <v>744</v>
      </c>
      <c r="O688">
        <v>0.43</v>
      </c>
      <c r="P688">
        <f>Table1[[#This Row],[Profit]]/Table1[[#This Row],[Sales]]</f>
        <v>-3.954484605087015</v>
      </c>
      <c r="Q688" t="s">
        <v>33</v>
      </c>
      <c r="R688" t="s">
        <v>136</v>
      </c>
      <c r="S688" t="s">
        <v>958</v>
      </c>
      <c r="T688" t="s">
        <v>1114</v>
      </c>
      <c r="U688">
        <v>72022</v>
      </c>
      <c r="V688">
        <v>42064</v>
      </c>
      <c r="W688" t="str">
        <f>TEXT(Table1[[#This Row],[Order Date]],"mmmm")</f>
        <v>March</v>
      </c>
      <c r="X688" t="str">
        <f>TEXT(Table1[[#This Row],[Order Date]],"yyyy")</f>
        <v>2015</v>
      </c>
      <c r="Y688">
        <v>42066</v>
      </c>
      <c r="Z688">
        <v>-29.540000000000003</v>
      </c>
      <c r="AA688">
        <v>3</v>
      </c>
      <c r="AB688">
        <v>7.47</v>
      </c>
      <c r="AC688">
        <v>88387</v>
      </c>
      <c r="AD688" t="e">
        <f>IF(COUNTIF(#REF!,Orders!AC563)&gt;0,"Returned","Not Returned")</f>
        <v>#REF!</v>
      </c>
      <c r="AE688" t="str">
        <f>TEXT(Table1[[#This Row],[Order Date]],"mmmm-yyy")</f>
        <v>March-2015</v>
      </c>
    </row>
    <row r="689" spans="1:31" ht="12.75" customHeight="1" x14ac:dyDescent="0.3">
      <c r="A689">
        <v>21186</v>
      </c>
      <c r="B689" t="s">
        <v>47</v>
      </c>
      <c r="C689">
        <v>0.06</v>
      </c>
      <c r="D689">
        <v>45.99</v>
      </c>
      <c r="E689">
        <v>4.99</v>
      </c>
      <c r="F689">
        <v>1014</v>
      </c>
      <c r="G689" t="str">
        <f>IF(COUNTIF(Table1[Customer ID],Table1[[#This Row],[Customer ID]])&gt;1,"Repeat Customer","One-Time Customer")</f>
        <v>Repeat Customer</v>
      </c>
      <c r="H689" t="s">
        <v>1113</v>
      </c>
      <c r="I689" t="s">
        <v>27</v>
      </c>
      <c r="J689" t="s">
        <v>40</v>
      </c>
      <c r="K689" t="s">
        <v>77</v>
      </c>
      <c r="L689" t="s">
        <v>78</v>
      </c>
      <c r="M689" t="s">
        <v>59</v>
      </c>
      <c r="N689" t="s">
        <v>1115</v>
      </c>
      <c r="O689">
        <v>0.56000000000000005</v>
      </c>
      <c r="P689">
        <f>Table1[[#This Row],[Profit]]/Table1[[#This Row],[Sales]]</f>
        <v>-0.88936112834065961</v>
      </c>
      <c r="Q689" t="s">
        <v>33</v>
      </c>
      <c r="R689" t="s">
        <v>136</v>
      </c>
      <c r="S689" t="s">
        <v>958</v>
      </c>
      <c r="T689" t="s">
        <v>1114</v>
      </c>
      <c r="U689">
        <v>72022</v>
      </c>
      <c r="V689">
        <v>42064</v>
      </c>
      <c r="W689" t="str">
        <f>TEXT(Table1[[#This Row],[Order Date]],"mmmm")</f>
        <v>March</v>
      </c>
      <c r="X689" t="str">
        <f>TEXT(Table1[[#This Row],[Order Date]],"yyyy")</f>
        <v>2015</v>
      </c>
      <c r="Y689">
        <v>42065</v>
      </c>
      <c r="Z689">
        <v>-329.78399999999999</v>
      </c>
      <c r="AA689">
        <v>10</v>
      </c>
      <c r="AB689">
        <v>370.81</v>
      </c>
      <c r="AC689">
        <v>88387</v>
      </c>
      <c r="AD689" t="e">
        <f>IF(COUNTIF(#REF!,Orders!AC564)&gt;0,"Returned","Not Returned")</f>
        <v>#REF!</v>
      </c>
      <c r="AE689" t="str">
        <f>TEXT(Table1[[#This Row],[Order Date]],"mmmm-yyy")</f>
        <v>March-2015</v>
      </c>
    </row>
    <row r="690" spans="1:31" ht="12.75" customHeight="1" x14ac:dyDescent="0.3">
      <c r="A690">
        <v>20628</v>
      </c>
      <c r="B690" t="s">
        <v>47</v>
      </c>
      <c r="C690">
        <v>7.0000000000000007E-2</v>
      </c>
      <c r="D690">
        <v>40.98</v>
      </c>
      <c r="E690">
        <v>7.47</v>
      </c>
      <c r="F690">
        <v>1279</v>
      </c>
      <c r="G690" t="str">
        <f>IF(COUNTIF(Table1[Customer ID],Table1[[#This Row],[Customer ID]])&gt;1,"Repeat Customer","One-Time Customer")</f>
        <v>Repeat Customer</v>
      </c>
      <c r="H690" t="s">
        <v>1372</v>
      </c>
      <c r="I690" t="s">
        <v>49</v>
      </c>
      <c r="J690" t="s">
        <v>28</v>
      </c>
      <c r="K690" t="s">
        <v>29</v>
      </c>
      <c r="L690" t="s">
        <v>109</v>
      </c>
      <c r="M690" t="s">
        <v>59</v>
      </c>
      <c r="N690" t="s">
        <v>1373</v>
      </c>
      <c r="O690">
        <v>0.37</v>
      </c>
      <c r="P690">
        <f>Table1[[#This Row],[Profit]]/Table1[[#This Row],[Sales]]</f>
        <v>0.67034798534798534</v>
      </c>
      <c r="Q690" t="s">
        <v>33</v>
      </c>
      <c r="R690" t="s">
        <v>61</v>
      </c>
      <c r="S690" t="s">
        <v>703</v>
      </c>
      <c r="T690" t="s">
        <v>1374</v>
      </c>
      <c r="U690">
        <v>46324</v>
      </c>
      <c r="V690">
        <v>42064</v>
      </c>
      <c r="W690" t="str">
        <f>TEXT(Table1[[#This Row],[Order Date]],"mmmm")</f>
        <v>March</v>
      </c>
      <c r="X690" t="str">
        <f>TEXT(Table1[[#This Row],[Order Date]],"yyyy")</f>
        <v>2015</v>
      </c>
      <c r="Y690">
        <v>42065</v>
      </c>
      <c r="Z690">
        <v>54.901500000000006</v>
      </c>
      <c r="AA690">
        <v>2</v>
      </c>
      <c r="AB690">
        <v>81.900000000000006</v>
      </c>
      <c r="AC690">
        <v>90114</v>
      </c>
      <c r="AD690" t="e">
        <f>IF(COUNTIF(#REF!,Orders!AC733)&gt;0,"Returned","Not Returned")</f>
        <v>#REF!</v>
      </c>
      <c r="AE690" t="str">
        <f>TEXT(Table1[[#This Row],[Order Date]],"mmmm-yyy")</f>
        <v>March-2015</v>
      </c>
    </row>
    <row r="691" spans="1:31" ht="12.75" customHeight="1" x14ac:dyDescent="0.3">
      <c r="A691">
        <v>2628</v>
      </c>
      <c r="B691" t="s">
        <v>47</v>
      </c>
      <c r="C691">
        <v>7.0000000000000007E-2</v>
      </c>
      <c r="D691">
        <v>40.98</v>
      </c>
      <c r="E691">
        <v>7.47</v>
      </c>
      <c r="F691">
        <v>1280</v>
      </c>
      <c r="G691" t="str">
        <f>IF(COUNTIF(Table1[Customer ID],Table1[[#This Row],[Customer ID]])&gt;1,"Repeat Customer","One-Time Customer")</f>
        <v>One-Time Customer</v>
      </c>
      <c r="H691" t="s">
        <v>1375</v>
      </c>
      <c r="I691" t="s">
        <v>49</v>
      </c>
      <c r="J691" t="s">
        <v>28</v>
      </c>
      <c r="K691" t="s">
        <v>29</v>
      </c>
      <c r="L691" t="s">
        <v>109</v>
      </c>
      <c r="M691" t="s">
        <v>59</v>
      </c>
      <c r="N691" t="s">
        <v>1373</v>
      </c>
      <c r="O691">
        <v>0.37</v>
      </c>
      <c r="P691">
        <f>Table1[[#This Row],[Profit]]/Table1[[#This Row],[Sales]]</f>
        <v>0.16758188089496659</v>
      </c>
      <c r="Q691" t="s">
        <v>33</v>
      </c>
      <c r="R691" t="s">
        <v>34</v>
      </c>
      <c r="S691" t="s">
        <v>35</v>
      </c>
      <c r="T691" t="s">
        <v>209</v>
      </c>
      <c r="U691">
        <v>98119</v>
      </c>
      <c r="V691">
        <v>42064</v>
      </c>
      <c r="W691" t="str">
        <f>TEXT(Table1[[#This Row],[Order Date]],"mmmm")</f>
        <v>March</v>
      </c>
      <c r="X691" t="str">
        <f>TEXT(Table1[[#This Row],[Order Date]],"yyyy")</f>
        <v>2015</v>
      </c>
      <c r="Y691">
        <v>42065</v>
      </c>
      <c r="Z691">
        <v>54.901500000000006</v>
      </c>
      <c r="AA691">
        <v>8</v>
      </c>
      <c r="AB691">
        <v>327.61</v>
      </c>
      <c r="AC691">
        <v>19042</v>
      </c>
      <c r="AD691" t="e">
        <f>IF(COUNTIF(#REF!,Orders!AC735)&gt;0,"Returned","Not Returned")</f>
        <v>#REF!</v>
      </c>
      <c r="AE691" t="str">
        <f>TEXT(Table1[[#This Row],[Order Date]],"mmmm-yyy")</f>
        <v>March-2015</v>
      </c>
    </row>
    <row r="692" spans="1:31" ht="12.75" customHeight="1" x14ac:dyDescent="0.3">
      <c r="A692">
        <v>19130</v>
      </c>
      <c r="B692" t="s">
        <v>25</v>
      </c>
      <c r="C692">
        <v>0.02</v>
      </c>
      <c r="D692">
        <v>11.34</v>
      </c>
      <c r="E692">
        <v>11.25</v>
      </c>
      <c r="F692">
        <v>1561</v>
      </c>
      <c r="G692" t="str">
        <f>IF(COUNTIF(Table1[Customer ID],Table1[[#This Row],[Customer ID]])&gt;1,"Repeat Customer","One-Time Customer")</f>
        <v>Repeat Customer</v>
      </c>
      <c r="H692" t="s">
        <v>1588</v>
      </c>
      <c r="I692" t="s">
        <v>49</v>
      </c>
      <c r="J692" t="s">
        <v>28</v>
      </c>
      <c r="K692" t="s">
        <v>29</v>
      </c>
      <c r="L692" t="s">
        <v>93</v>
      </c>
      <c r="M692" t="s">
        <v>59</v>
      </c>
      <c r="N692" t="s">
        <v>1589</v>
      </c>
      <c r="O692">
        <v>0.36</v>
      </c>
      <c r="P692">
        <f>Table1[[#This Row],[Profit]]/Table1[[#This Row],[Sales]]</f>
        <v>-1.4677068557919621</v>
      </c>
      <c r="Q692" t="s">
        <v>33</v>
      </c>
      <c r="R692" t="s">
        <v>61</v>
      </c>
      <c r="S692" t="s">
        <v>130</v>
      </c>
      <c r="T692" t="s">
        <v>1444</v>
      </c>
      <c r="U692">
        <v>76063</v>
      </c>
      <c r="V692">
        <v>42064</v>
      </c>
      <c r="W692" t="str">
        <f>TEXT(Table1[[#This Row],[Order Date]],"mmmm")</f>
        <v>March</v>
      </c>
      <c r="X692" t="str">
        <f>TEXT(Table1[[#This Row],[Order Date]],"yyyy")</f>
        <v>2015</v>
      </c>
      <c r="Y692">
        <v>42065</v>
      </c>
      <c r="Z692">
        <v>-155.21</v>
      </c>
      <c r="AA692">
        <v>9</v>
      </c>
      <c r="AB692">
        <v>105.75</v>
      </c>
      <c r="AC692">
        <v>88093</v>
      </c>
      <c r="AD692" t="e">
        <f>IF(COUNTIF(#REF!,Orders!AC876)&gt;0,"Returned","Not Returned")</f>
        <v>#REF!</v>
      </c>
      <c r="AE692" t="str">
        <f>TEXT(Table1[[#This Row],[Order Date]],"mmmm-yyy")</f>
        <v>March-2015</v>
      </c>
    </row>
    <row r="693" spans="1:31" ht="12.75" customHeight="1" x14ac:dyDescent="0.3">
      <c r="A693">
        <v>25608</v>
      </c>
      <c r="B693" t="s">
        <v>25</v>
      </c>
      <c r="C693">
        <v>0.06</v>
      </c>
      <c r="D693">
        <v>19.98</v>
      </c>
      <c r="E693">
        <v>10.49</v>
      </c>
      <c r="F693">
        <v>1764</v>
      </c>
      <c r="G693" t="str">
        <f>IF(COUNTIF(Table1[Customer ID],Table1[[#This Row],[Customer ID]])&gt;1,"Repeat Customer","One-Time Customer")</f>
        <v>Repeat Customer</v>
      </c>
      <c r="H693" t="s">
        <v>1771</v>
      </c>
      <c r="I693" t="s">
        <v>49</v>
      </c>
      <c r="J693" t="s">
        <v>114</v>
      </c>
      <c r="K693" t="s">
        <v>41</v>
      </c>
      <c r="L693" t="s">
        <v>50</v>
      </c>
      <c r="M693" t="s">
        <v>59</v>
      </c>
      <c r="N693" t="s">
        <v>1774</v>
      </c>
      <c r="O693">
        <v>0.49</v>
      </c>
      <c r="P693">
        <f>Table1[[#This Row],[Profit]]/Table1[[#This Row],[Sales]]</f>
        <v>4.9741433684821512</v>
      </c>
      <c r="Q693" t="s">
        <v>33</v>
      </c>
      <c r="R693" t="s">
        <v>136</v>
      </c>
      <c r="S693" t="s">
        <v>362</v>
      </c>
      <c r="T693" t="s">
        <v>1773</v>
      </c>
      <c r="U693">
        <v>34698</v>
      </c>
      <c r="V693">
        <v>42064</v>
      </c>
      <c r="W693" t="str">
        <f>TEXT(Table1[[#This Row],[Order Date]],"mmmm")</f>
        <v>March</v>
      </c>
      <c r="X693" t="str">
        <f>TEXT(Table1[[#This Row],[Order Date]],"yyyy")</f>
        <v>2015</v>
      </c>
      <c r="Y693">
        <v>42066</v>
      </c>
      <c r="Z693">
        <v>514.17719999999997</v>
      </c>
      <c r="AA693">
        <v>5</v>
      </c>
      <c r="AB693">
        <v>103.37</v>
      </c>
      <c r="AC693">
        <v>89776</v>
      </c>
      <c r="AD693" t="e">
        <f>IF(COUNTIF(#REF!,Orders!AC992)&gt;0,"Returned","Not Returned")</f>
        <v>#REF!</v>
      </c>
      <c r="AE693" t="str">
        <f>TEXT(Table1[[#This Row],[Order Date]],"mmmm-yyy")</f>
        <v>March-2015</v>
      </c>
    </row>
    <row r="694" spans="1:31" ht="12.75" customHeight="1" x14ac:dyDescent="0.3">
      <c r="A694">
        <v>25609</v>
      </c>
      <c r="B694" t="s">
        <v>25</v>
      </c>
      <c r="C694">
        <v>0.08</v>
      </c>
      <c r="D694">
        <v>1.76</v>
      </c>
      <c r="E694">
        <v>4.8600000000000003</v>
      </c>
      <c r="F694">
        <v>1764</v>
      </c>
      <c r="G694" t="str">
        <f>IF(COUNTIF(Table1[Customer ID],Table1[[#This Row],[Customer ID]])&gt;1,"Repeat Customer","One-Time Customer")</f>
        <v>Repeat Customer</v>
      </c>
      <c r="H694" t="s">
        <v>1771</v>
      </c>
      <c r="I694" t="s">
        <v>49</v>
      </c>
      <c r="J694" t="s">
        <v>114</v>
      </c>
      <c r="K694" t="s">
        <v>41</v>
      </c>
      <c r="L694" t="s">
        <v>50</v>
      </c>
      <c r="M694" t="s">
        <v>59</v>
      </c>
      <c r="N694" t="s">
        <v>1775</v>
      </c>
      <c r="O694">
        <v>0.41</v>
      </c>
      <c r="P694">
        <f>Table1[[#This Row],[Profit]]/Table1[[#This Row],[Sales]]</f>
        <v>5.8591745400298354</v>
      </c>
      <c r="Q694" t="s">
        <v>33</v>
      </c>
      <c r="R694" t="s">
        <v>136</v>
      </c>
      <c r="S694" t="s">
        <v>362</v>
      </c>
      <c r="T694" t="s">
        <v>1773</v>
      </c>
      <c r="U694">
        <v>34698</v>
      </c>
      <c r="V694">
        <v>42064</v>
      </c>
      <c r="W694" t="str">
        <f>TEXT(Table1[[#This Row],[Order Date]],"mmmm")</f>
        <v>March</v>
      </c>
      <c r="X694" t="str">
        <f>TEXT(Table1[[#This Row],[Order Date]],"yyyy")</f>
        <v>2015</v>
      </c>
      <c r="Y694">
        <v>42065</v>
      </c>
      <c r="Z694">
        <v>235.65599999999998</v>
      </c>
      <c r="AA694">
        <v>23</v>
      </c>
      <c r="AB694">
        <v>40.22</v>
      </c>
      <c r="AC694">
        <v>89776</v>
      </c>
      <c r="AD694" t="e">
        <f>IF(COUNTIF(#REF!,Orders!AC993)&gt;0,"Returned","Not Returned")</f>
        <v>#REF!</v>
      </c>
      <c r="AE694" t="str">
        <f>TEXT(Table1[[#This Row],[Order Date]],"mmmm-yyy")</f>
        <v>March-2015</v>
      </c>
    </row>
    <row r="695" spans="1:31" ht="12.75" customHeight="1" x14ac:dyDescent="0.3">
      <c r="A695">
        <v>18284</v>
      </c>
      <c r="B695" t="s">
        <v>37</v>
      </c>
      <c r="C695">
        <v>0.09</v>
      </c>
      <c r="D695">
        <v>5.78</v>
      </c>
      <c r="E695">
        <v>5.67</v>
      </c>
      <c r="F695">
        <v>1882</v>
      </c>
      <c r="G695" t="str">
        <f>IF(COUNTIF(Table1[Customer ID],Table1[[#This Row],[Customer ID]])&gt;1,"Repeat Customer","One-Time Customer")</f>
        <v>One-Time Customer</v>
      </c>
      <c r="H695" t="s">
        <v>1845</v>
      </c>
      <c r="I695" t="s">
        <v>49</v>
      </c>
      <c r="J695" t="s">
        <v>40</v>
      </c>
      <c r="K695" t="s">
        <v>29</v>
      </c>
      <c r="L695" t="s">
        <v>93</v>
      </c>
      <c r="M695" t="s">
        <v>59</v>
      </c>
      <c r="N695" t="s">
        <v>636</v>
      </c>
      <c r="O695">
        <v>0.36</v>
      </c>
      <c r="P695">
        <f>Table1[[#This Row],[Profit]]/Table1[[#This Row],[Sales]]</f>
        <v>-0.70132158590308369</v>
      </c>
      <c r="Q695" t="s">
        <v>33</v>
      </c>
      <c r="R695" t="s">
        <v>53</v>
      </c>
      <c r="S695" t="s">
        <v>54</v>
      </c>
      <c r="T695" t="s">
        <v>1846</v>
      </c>
      <c r="U695">
        <v>7036</v>
      </c>
      <c r="V695">
        <v>42064</v>
      </c>
      <c r="W695" t="str">
        <f>TEXT(Table1[[#This Row],[Order Date]],"mmmm")</f>
        <v>March</v>
      </c>
      <c r="X695" t="str">
        <f>TEXT(Table1[[#This Row],[Order Date]],"yyyy")</f>
        <v>2015</v>
      </c>
      <c r="Y695">
        <v>42066</v>
      </c>
      <c r="Z695">
        <v>-7.96</v>
      </c>
      <c r="AA695">
        <v>1</v>
      </c>
      <c r="AB695">
        <v>11.35</v>
      </c>
      <c r="AC695">
        <v>87378</v>
      </c>
      <c r="AD695" t="e">
        <f>IF(COUNTIF(#REF!,Orders!AC1046)&gt;0,"Returned","Not Returned")</f>
        <v>#REF!</v>
      </c>
      <c r="AE695" t="str">
        <f>TEXT(Table1[[#This Row],[Order Date]],"mmmm-yyy")</f>
        <v>March-2015</v>
      </c>
    </row>
    <row r="696" spans="1:31" ht="12.75" customHeight="1" x14ac:dyDescent="0.3">
      <c r="A696">
        <v>18283</v>
      </c>
      <c r="B696" t="s">
        <v>37</v>
      </c>
      <c r="C696">
        <v>0.05</v>
      </c>
      <c r="D696">
        <v>535.64</v>
      </c>
      <c r="E696">
        <v>14.7</v>
      </c>
      <c r="F696">
        <v>1885</v>
      </c>
      <c r="G696" t="str">
        <f>IF(COUNTIF(Table1[Customer ID],Table1[[#This Row],[Customer ID]])&gt;1,"Repeat Customer","One-Time Customer")</f>
        <v>One-Time Customer</v>
      </c>
      <c r="H696" t="s">
        <v>1847</v>
      </c>
      <c r="I696" t="s">
        <v>39</v>
      </c>
      <c r="J696" t="s">
        <v>40</v>
      </c>
      <c r="K696" t="s">
        <v>77</v>
      </c>
      <c r="L696" t="s">
        <v>85</v>
      </c>
      <c r="M696" t="s">
        <v>43</v>
      </c>
      <c r="N696" t="s">
        <v>1848</v>
      </c>
      <c r="O696">
        <v>0.59</v>
      </c>
      <c r="P696">
        <f>Table1[[#This Row],[Profit]]/Table1[[#This Row],[Sales]]</f>
        <v>0.62702764223015739</v>
      </c>
      <c r="Q696" t="s">
        <v>33</v>
      </c>
      <c r="R696" t="s">
        <v>53</v>
      </c>
      <c r="S696" t="s">
        <v>469</v>
      </c>
      <c r="T696" t="s">
        <v>1849</v>
      </c>
      <c r="U696">
        <v>2806</v>
      </c>
      <c r="V696">
        <v>42064</v>
      </c>
      <c r="W696" t="str">
        <f>TEXT(Table1[[#This Row],[Order Date]],"mmmm")</f>
        <v>March</v>
      </c>
      <c r="X696" t="str">
        <f>TEXT(Table1[[#This Row],[Order Date]],"yyyy")</f>
        <v>2015</v>
      </c>
      <c r="Y696">
        <v>42066</v>
      </c>
      <c r="Z696">
        <v>4407.4399999999996</v>
      </c>
      <c r="AA696">
        <v>15</v>
      </c>
      <c r="AB696">
        <v>7029.1</v>
      </c>
      <c r="AC696">
        <v>87378</v>
      </c>
      <c r="AD696" t="e">
        <f>IF(COUNTIF(#REF!,Orders!AC1047)&gt;0,"Returned","Not Returned")</f>
        <v>#REF!</v>
      </c>
      <c r="AE696" t="str">
        <f>TEXT(Table1[[#This Row],[Order Date]],"mmmm-yyy")</f>
        <v>March-2015</v>
      </c>
    </row>
    <row r="697" spans="1:31" ht="12.75" customHeight="1" x14ac:dyDescent="0.3">
      <c r="A697">
        <v>19967</v>
      </c>
      <c r="B697" t="s">
        <v>25</v>
      </c>
      <c r="C697">
        <v>0.08</v>
      </c>
      <c r="D697">
        <v>22.23</v>
      </c>
      <c r="E697">
        <v>3.63</v>
      </c>
      <c r="F697">
        <v>1917</v>
      </c>
      <c r="G697" t="str">
        <f>IF(COUNTIF(Table1[Customer ID],Table1[[#This Row],[Customer ID]])&gt;1,"Repeat Customer","One-Time Customer")</f>
        <v>Repeat Customer</v>
      </c>
      <c r="H697" t="s">
        <v>1870</v>
      </c>
      <c r="I697" t="s">
        <v>49</v>
      </c>
      <c r="J697" t="s">
        <v>40</v>
      </c>
      <c r="K697" t="s">
        <v>41</v>
      </c>
      <c r="L697" t="s">
        <v>50</v>
      </c>
      <c r="M697" t="s">
        <v>51</v>
      </c>
      <c r="N697" t="s">
        <v>1873</v>
      </c>
      <c r="O697">
        <v>0.52</v>
      </c>
      <c r="P697">
        <f>Table1[[#This Row],[Profit]]/Table1[[#This Row],[Sales]]</f>
        <v>-0.14077877620881471</v>
      </c>
      <c r="Q697" t="s">
        <v>33</v>
      </c>
      <c r="R697" t="s">
        <v>136</v>
      </c>
      <c r="S697" t="s">
        <v>958</v>
      </c>
      <c r="T697" t="s">
        <v>1872</v>
      </c>
      <c r="U697">
        <v>72113</v>
      </c>
      <c r="V697">
        <v>42064</v>
      </c>
      <c r="W697" t="str">
        <f>TEXT(Table1[[#This Row],[Order Date]],"mmmm")</f>
        <v>March</v>
      </c>
      <c r="X697" t="str">
        <f>TEXT(Table1[[#This Row],[Order Date]],"yyyy")</f>
        <v>2015</v>
      </c>
      <c r="Y697">
        <v>42066</v>
      </c>
      <c r="Z697">
        <v>-29.61</v>
      </c>
      <c r="AA697">
        <v>10</v>
      </c>
      <c r="AB697">
        <v>210.33</v>
      </c>
      <c r="AC697">
        <v>85897</v>
      </c>
      <c r="AD697" t="e">
        <f>IF(COUNTIF(#REF!,Orders!AC1060)&gt;0,"Returned","Not Returned")</f>
        <v>#REF!</v>
      </c>
      <c r="AE697" t="str">
        <f>TEXT(Table1[[#This Row],[Order Date]],"mmmm-yyy")</f>
        <v>March-2015</v>
      </c>
    </row>
    <row r="698" spans="1:31" ht="12.75" customHeight="1" x14ac:dyDescent="0.3">
      <c r="A698">
        <v>19566</v>
      </c>
      <c r="B698" t="s">
        <v>106</v>
      </c>
      <c r="C698">
        <v>0.09</v>
      </c>
      <c r="D698">
        <v>90.97</v>
      </c>
      <c r="E698">
        <v>14</v>
      </c>
      <c r="F698">
        <v>2437</v>
      </c>
      <c r="G698" t="str">
        <f>IF(COUNTIF(Table1[Customer ID],Table1[[#This Row],[Customer ID]])&gt;1,"Repeat Customer","One-Time Customer")</f>
        <v>One-Time Customer</v>
      </c>
      <c r="H698" t="s">
        <v>2290</v>
      </c>
      <c r="I698" t="s">
        <v>39</v>
      </c>
      <c r="J698" t="s">
        <v>40</v>
      </c>
      <c r="K698" t="s">
        <v>77</v>
      </c>
      <c r="L698" t="s">
        <v>85</v>
      </c>
      <c r="M698" t="s">
        <v>43</v>
      </c>
      <c r="N698" t="s">
        <v>1805</v>
      </c>
      <c r="O698">
        <v>0.36</v>
      </c>
      <c r="P698">
        <f>Table1[[#This Row],[Profit]]/Table1[[#This Row],[Sales]]</f>
        <v>0.13573076923076943</v>
      </c>
      <c r="Q698" t="s">
        <v>33</v>
      </c>
      <c r="R698" t="s">
        <v>61</v>
      </c>
      <c r="S698" t="s">
        <v>1858</v>
      </c>
      <c r="T698" t="s">
        <v>2291</v>
      </c>
      <c r="U698">
        <v>53150</v>
      </c>
      <c r="V698">
        <v>42064</v>
      </c>
      <c r="W698" t="str">
        <f>TEXT(Table1[[#This Row],[Order Date]],"mmmm")</f>
        <v>March</v>
      </c>
      <c r="X698" t="str">
        <f>TEXT(Table1[[#This Row],[Order Date]],"yyyy")</f>
        <v>2015</v>
      </c>
      <c r="Y698">
        <v>42066</v>
      </c>
      <c r="Z698">
        <v>35.290000000000049</v>
      </c>
      <c r="AA698">
        <v>3</v>
      </c>
      <c r="AB698">
        <v>260</v>
      </c>
      <c r="AC698">
        <v>90301</v>
      </c>
      <c r="AD698" t="e">
        <f>IF(COUNTIF(#REF!,Orders!AC1362)&gt;0,"Returned","Not Returned")</f>
        <v>#REF!</v>
      </c>
      <c r="AE698" t="str">
        <f>TEXT(Table1[[#This Row],[Order Date]],"mmmm-yyy")</f>
        <v>March-2015</v>
      </c>
    </row>
    <row r="699" spans="1:31" ht="12.75" customHeight="1" x14ac:dyDescent="0.3">
      <c r="A699">
        <v>21198</v>
      </c>
      <c r="B699" t="s">
        <v>56</v>
      </c>
      <c r="C699">
        <v>0.06</v>
      </c>
      <c r="D699">
        <v>3499.99</v>
      </c>
      <c r="E699">
        <v>24.49</v>
      </c>
      <c r="F699">
        <v>2454</v>
      </c>
      <c r="G699" t="str">
        <f>IF(COUNTIF(Table1[Customer ID],Table1[[#This Row],[Customer ID]])&gt;1,"Repeat Customer","One-Time Customer")</f>
        <v>One-Time Customer</v>
      </c>
      <c r="H699" t="s">
        <v>2303</v>
      </c>
      <c r="I699" t="s">
        <v>27</v>
      </c>
      <c r="J699" t="s">
        <v>28</v>
      </c>
      <c r="K699" t="s">
        <v>77</v>
      </c>
      <c r="L699" t="s">
        <v>587</v>
      </c>
      <c r="M699" t="s">
        <v>236</v>
      </c>
      <c r="N699" t="s">
        <v>1309</v>
      </c>
      <c r="O699">
        <v>0.37</v>
      </c>
      <c r="P699">
        <f>Table1[[#This Row],[Profit]]/Table1[[#This Row],[Sales]]</f>
        <v>-1.9275099428777448E-2</v>
      </c>
      <c r="Q699" t="s">
        <v>33</v>
      </c>
      <c r="R699" t="s">
        <v>136</v>
      </c>
      <c r="S699" t="s">
        <v>1278</v>
      </c>
      <c r="T699" t="s">
        <v>2304</v>
      </c>
      <c r="U699">
        <v>35244</v>
      </c>
      <c r="V699">
        <v>42064</v>
      </c>
      <c r="W699" t="str">
        <f>TEXT(Table1[[#This Row],[Order Date]],"mmmm")</f>
        <v>March</v>
      </c>
      <c r="X699" t="str">
        <f>TEXT(Table1[[#This Row],[Order Date]],"yyyy")</f>
        <v>2015</v>
      </c>
      <c r="Y699">
        <v>42067</v>
      </c>
      <c r="Z699">
        <v>-68.432000000000002</v>
      </c>
      <c r="AA699">
        <v>1</v>
      </c>
      <c r="AB699">
        <v>3550.28</v>
      </c>
      <c r="AC699">
        <v>89219</v>
      </c>
      <c r="AD699" t="e">
        <f>IF(COUNTIF(#REF!,Orders!AC1369)&gt;0,"Returned","Not Returned")</f>
        <v>#REF!</v>
      </c>
      <c r="AE699" t="str">
        <f>TEXT(Table1[[#This Row],[Order Date]],"mmmm-yyy")</f>
        <v>March-2015</v>
      </c>
    </row>
    <row r="700" spans="1:31" ht="12.75" customHeight="1" x14ac:dyDescent="0.3">
      <c r="A700">
        <v>21863</v>
      </c>
      <c r="B700" t="s">
        <v>47</v>
      </c>
      <c r="C700">
        <v>0.1</v>
      </c>
      <c r="D700">
        <v>6.74</v>
      </c>
      <c r="E700">
        <v>1.72</v>
      </c>
      <c r="F700">
        <v>2718</v>
      </c>
      <c r="G700" t="str">
        <f>IF(COUNTIF(Table1[Customer ID],Table1[[#This Row],[Customer ID]])&gt;1,"Repeat Customer","One-Time Customer")</f>
        <v>One-Time Customer</v>
      </c>
      <c r="H700" t="s">
        <v>2511</v>
      </c>
      <c r="I700" t="s">
        <v>49</v>
      </c>
      <c r="J700" t="s">
        <v>114</v>
      </c>
      <c r="K700" t="s">
        <v>29</v>
      </c>
      <c r="L700" t="s">
        <v>93</v>
      </c>
      <c r="M700" t="s">
        <v>31</v>
      </c>
      <c r="N700" t="s">
        <v>2512</v>
      </c>
      <c r="O700">
        <v>0.35</v>
      </c>
      <c r="P700">
        <f>Table1[[#This Row],[Profit]]/Table1[[#This Row],[Sales]]</f>
        <v>0.66629316491799939</v>
      </c>
      <c r="Q700" t="s">
        <v>33</v>
      </c>
      <c r="R700" t="s">
        <v>61</v>
      </c>
      <c r="S700" t="s">
        <v>178</v>
      </c>
      <c r="T700" t="s">
        <v>2510</v>
      </c>
      <c r="U700">
        <v>60438</v>
      </c>
      <c r="V700">
        <v>42064</v>
      </c>
      <c r="W700" t="str">
        <f>TEXT(Table1[[#This Row],[Order Date]],"mmmm")</f>
        <v>March</v>
      </c>
      <c r="X700" t="str">
        <f>TEXT(Table1[[#This Row],[Order Date]],"yyyy")</f>
        <v>2015</v>
      </c>
      <c r="Y700">
        <v>42066</v>
      </c>
      <c r="Z700">
        <v>65.41</v>
      </c>
      <c r="AA700">
        <v>15</v>
      </c>
      <c r="AB700">
        <v>98.17</v>
      </c>
      <c r="AC700">
        <v>89394</v>
      </c>
      <c r="AD700" t="e">
        <f>IF(COUNTIF(#REF!,Orders!AC1540)&gt;0,"Returned","Not Returned")</f>
        <v>#REF!</v>
      </c>
      <c r="AE700" t="str">
        <f>TEXT(Table1[[#This Row],[Order Date]],"mmmm-yyy")</f>
        <v>March-2015</v>
      </c>
    </row>
    <row r="701" spans="1:31" ht="12.75" customHeight="1" x14ac:dyDescent="0.3">
      <c r="A701">
        <v>21017</v>
      </c>
      <c r="B701" t="s">
        <v>37</v>
      </c>
      <c r="C701">
        <v>0</v>
      </c>
      <c r="D701">
        <v>3.69</v>
      </c>
      <c r="E701">
        <v>0.5</v>
      </c>
      <c r="F701">
        <v>64</v>
      </c>
      <c r="G701" t="str">
        <f>IF(COUNTIF(Table1[Customer ID],Table1[[#This Row],[Customer ID]])&gt;1,"Repeat Customer","One-Time Customer")</f>
        <v>Repeat Customer</v>
      </c>
      <c r="H701" t="s">
        <v>133</v>
      </c>
      <c r="I701" t="s">
        <v>49</v>
      </c>
      <c r="J701" t="s">
        <v>58</v>
      </c>
      <c r="K701" t="s">
        <v>29</v>
      </c>
      <c r="L701" t="s">
        <v>134</v>
      </c>
      <c r="M701" t="s">
        <v>59</v>
      </c>
      <c r="N701" t="s">
        <v>135</v>
      </c>
      <c r="O701">
        <v>0.38</v>
      </c>
      <c r="P701">
        <f>Table1[[#This Row],[Profit]]/Table1[[#This Row],[Sales]]</f>
        <v>-9.3822749999999999</v>
      </c>
      <c r="Q701" t="s">
        <v>33</v>
      </c>
      <c r="R701" t="s">
        <v>136</v>
      </c>
      <c r="S701" t="s">
        <v>137</v>
      </c>
      <c r="T701" t="s">
        <v>138</v>
      </c>
      <c r="U701">
        <v>24153</v>
      </c>
      <c r="V701">
        <v>42065</v>
      </c>
      <c r="W701" t="str">
        <f>TEXT(Table1[[#This Row],[Order Date]],"mmmm")</f>
        <v>March</v>
      </c>
      <c r="X701" t="str">
        <f>TEXT(Table1[[#This Row],[Order Date]],"yyyy")</f>
        <v>2015</v>
      </c>
      <c r="Y701">
        <v>42067</v>
      </c>
      <c r="Z701">
        <v>-37.5291</v>
      </c>
      <c r="AA701">
        <v>1</v>
      </c>
      <c r="AB701">
        <v>4</v>
      </c>
      <c r="AC701">
        <v>87406</v>
      </c>
      <c r="AD701" t="e">
        <f>IF(COUNTIF(#REF!,Orders!AC35)&gt;0,"Returned","Not Returned")</f>
        <v>#REF!</v>
      </c>
      <c r="AE701" t="str">
        <f>TEXT(Table1[[#This Row],[Order Date]],"mmmm-yyy")</f>
        <v>March-2015</v>
      </c>
    </row>
    <row r="702" spans="1:31" ht="12.75" customHeight="1" x14ac:dyDescent="0.3">
      <c r="A702">
        <v>21019</v>
      </c>
      <c r="B702" t="s">
        <v>37</v>
      </c>
      <c r="C702">
        <v>0.02</v>
      </c>
      <c r="D702">
        <v>175.99</v>
      </c>
      <c r="E702">
        <v>4.99</v>
      </c>
      <c r="F702">
        <v>64</v>
      </c>
      <c r="G702" t="str">
        <f>IF(COUNTIF(Table1[Customer ID],Table1[[#This Row],[Customer ID]])&gt;1,"Repeat Customer","One-Time Customer")</f>
        <v>Repeat Customer</v>
      </c>
      <c r="H702" t="s">
        <v>133</v>
      </c>
      <c r="I702" t="s">
        <v>27</v>
      </c>
      <c r="J702" t="s">
        <v>58</v>
      </c>
      <c r="K702" t="s">
        <v>77</v>
      </c>
      <c r="L702" t="s">
        <v>78</v>
      </c>
      <c r="M702" t="s">
        <v>59</v>
      </c>
      <c r="N702" t="s">
        <v>139</v>
      </c>
      <c r="O702">
        <v>0.59</v>
      </c>
      <c r="P702">
        <f>Table1[[#This Row],[Profit]]/Table1[[#This Row],[Sales]]</f>
        <v>0.17207527975584944</v>
      </c>
      <c r="Q702" t="s">
        <v>33</v>
      </c>
      <c r="R702" t="s">
        <v>136</v>
      </c>
      <c r="S702" t="s">
        <v>137</v>
      </c>
      <c r="T702" t="s">
        <v>138</v>
      </c>
      <c r="U702">
        <v>24153</v>
      </c>
      <c r="V702">
        <v>42065</v>
      </c>
      <c r="W702" t="str">
        <f>TEXT(Table1[[#This Row],[Order Date]],"mmmm")</f>
        <v>March</v>
      </c>
      <c r="X702" t="str">
        <f>TEXT(Table1[[#This Row],[Order Date]],"yyyy")</f>
        <v>2015</v>
      </c>
      <c r="Y702">
        <v>42065</v>
      </c>
      <c r="Z702">
        <v>101.49</v>
      </c>
      <c r="AA702">
        <v>4</v>
      </c>
      <c r="AB702">
        <v>589.79999999999995</v>
      </c>
      <c r="AC702">
        <v>87406</v>
      </c>
      <c r="AD702" t="e">
        <f>IF(COUNTIF(#REF!,Orders!AC36)&gt;0,"Returned","Not Returned")</f>
        <v>#REF!</v>
      </c>
      <c r="AE702" t="str">
        <f>TEXT(Table1[[#This Row],[Order Date]],"mmmm-yyy")</f>
        <v>March-2015</v>
      </c>
    </row>
    <row r="703" spans="1:31" ht="12.75" customHeight="1" x14ac:dyDescent="0.3">
      <c r="A703">
        <v>25599</v>
      </c>
      <c r="B703" t="s">
        <v>37</v>
      </c>
      <c r="C703">
        <v>0</v>
      </c>
      <c r="D703">
        <v>8.33</v>
      </c>
      <c r="E703">
        <v>1.99</v>
      </c>
      <c r="F703">
        <v>2877</v>
      </c>
      <c r="G703" t="str">
        <f>IF(COUNTIF(Table1[Customer ID],Table1[[#This Row],[Customer ID]])&gt;1,"Repeat Customer","One-Time Customer")</f>
        <v>One-Time Customer</v>
      </c>
      <c r="H703" t="s">
        <v>2627</v>
      </c>
      <c r="I703" t="s">
        <v>27</v>
      </c>
      <c r="J703" t="s">
        <v>114</v>
      </c>
      <c r="K703" t="s">
        <v>77</v>
      </c>
      <c r="L703" t="s">
        <v>180</v>
      </c>
      <c r="M703" t="s">
        <v>51</v>
      </c>
      <c r="N703" t="s">
        <v>414</v>
      </c>
      <c r="O703">
        <v>0.52</v>
      </c>
      <c r="P703">
        <f>Table1[[#This Row],[Profit]]/Table1[[#This Row],[Sales]]</f>
        <v>0.69</v>
      </c>
      <c r="Q703" t="s">
        <v>33</v>
      </c>
      <c r="R703" t="s">
        <v>53</v>
      </c>
      <c r="S703" t="s">
        <v>154</v>
      </c>
      <c r="T703" t="s">
        <v>2628</v>
      </c>
      <c r="U703">
        <v>44070</v>
      </c>
      <c r="V703">
        <v>42065</v>
      </c>
      <c r="W703" t="str">
        <f>TEXT(Table1[[#This Row],[Order Date]],"mmmm")</f>
        <v>March</v>
      </c>
      <c r="X703" t="str">
        <f>TEXT(Table1[[#This Row],[Order Date]],"yyyy")</f>
        <v>2015</v>
      </c>
      <c r="Y703">
        <v>42067</v>
      </c>
      <c r="Z703">
        <v>74.181899999999999</v>
      </c>
      <c r="AA703">
        <v>12</v>
      </c>
      <c r="AB703">
        <v>107.51</v>
      </c>
      <c r="AC703">
        <v>91492</v>
      </c>
      <c r="AD703" t="e">
        <f>IF(COUNTIF(#REF!,Orders!AC1626)&gt;0,"Returned","Not Returned")</f>
        <v>#REF!</v>
      </c>
      <c r="AE703" t="str">
        <f>TEXT(Table1[[#This Row],[Order Date]],"mmmm-yyy")</f>
        <v>March-2015</v>
      </c>
    </row>
    <row r="704" spans="1:31" ht="12.75" customHeight="1" x14ac:dyDescent="0.3">
      <c r="A704">
        <v>7599</v>
      </c>
      <c r="B704" t="s">
        <v>37</v>
      </c>
      <c r="C704">
        <v>0</v>
      </c>
      <c r="D704">
        <v>8.33</v>
      </c>
      <c r="E704">
        <v>1.99</v>
      </c>
      <c r="F704">
        <v>2878</v>
      </c>
      <c r="G704" t="str">
        <f>IF(COUNTIF(Table1[Customer ID],Table1[[#This Row],[Customer ID]])&gt;1,"Repeat Customer","One-Time Customer")</f>
        <v>One-Time Customer</v>
      </c>
      <c r="H704" t="s">
        <v>2629</v>
      </c>
      <c r="I704" t="s">
        <v>27</v>
      </c>
      <c r="J704" t="s">
        <v>114</v>
      </c>
      <c r="K704" t="s">
        <v>77</v>
      </c>
      <c r="L704" t="s">
        <v>180</v>
      </c>
      <c r="M704" t="s">
        <v>51</v>
      </c>
      <c r="N704" t="s">
        <v>414</v>
      </c>
      <c r="O704">
        <v>0.52</v>
      </c>
      <c r="P704">
        <f>Table1[[#This Row],[Profit]]/Table1[[#This Row],[Sales]]</f>
        <v>0.19547354421962573</v>
      </c>
      <c r="Q704" t="s">
        <v>33</v>
      </c>
      <c r="R704" t="s">
        <v>34</v>
      </c>
      <c r="S704" t="s">
        <v>35</v>
      </c>
      <c r="T704" t="s">
        <v>209</v>
      </c>
      <c r="U704">
        <v>98107</v>
      </c>
      <c r="V704">
        <v>42065</v>
      </c>
      <c r="W704" t="str">
        <f>TEXT(Table1[[#This Row],[Order Date]],"mmmm")</f>
        <v>March</v>
      </c>
      <c r="X704" t="str">
        <f>TEXT(Table1[[#This Row],[Order Date]],"yyyy")</f>
        <v>2015</v>
      </c>
      <c r="Y704">
        <v>42067</v>
      </c>
      <c r="Z704">
        <v>82.31</v>
      </c>
      <c r="AA704">
        <v>47</v>
      </c>
      <c r="AB704">
        <v>421.08</v>
      </c>
      <c r="AC704">
        <v>54369</v>
      </c>
      <c r="AD704" t="e">
        <f>IF(COUNTIF(#REF!,Orders!AC1627)&gt;0,"Returned","Not Returned")</f>
        <v>#REF!</v>
      </c>
      <c r="AE704" t="str">
        <f>TEXT(Table1[[#This Row],[Order Date]],"mmmm-yyy")</f>
        <v>March-2015</v>
      </c>
    </row>
    <row r="705" spans="1:31" ht="12.75" customHeight="1" x14ac:dyDescent="0.3">
      <c r="A705">
        <v>25239</v>
      </c>
      <c r="B705" t="s">
        <v>37</v>
      </c>
      <c r="C705">
        <v>0.06</v>
      </c>
      <c r="D705">
        <v>355.98</v>
      </c>
      <c r="E705">
        <v>58.92</v>
      </c>
      <c r="F705">
        <v>3067</v>
      </c>
      <c r="G705" t="str">
        <f>IF(COUNTIF(Table1[Customer ID],Table1[[#This Row],[Customer ID]])&gt;1,"Repeat Customer","One-Time Customer")</f>
        <v>One-Time Customer</v>
      </c>
      <c r="H705" t="s">
        <v>2765</v>
      </c>
      <c r="I705" t="s">
        <v>39</v>
      </c>
      <c r="J705" t="s">
        <v>114</v>
      </c>
      <c r="K705" t="s">
        <v>41</v>
      </c>
      <c r="L705" t="s">
        <v>42</v>
      </c>
      <c r="M705" t="s">
        <v>43</v>
      </c>
      <c r="N705" t="s">
        <v>1294</v>
      </c>
      <c r="O705">
        <v>0.64</v>
      </c>
      <c r="P705">
        <f>Table1[[#This Row],[Profit]]/Table1[[#This Row],[Sales]]</f>
        <v>0.32656191015477543</v>
      </c>
      <c r="Q705" t="s">
        <v>33</v>
      </c>
      <c r="R705" t="s">
        <v>53</v>
      </c>
      <c r="S705" t="s">
        <v>154</v>
      </c>
      <c r="T705" t="s">
        <v>2766</v>
      </c>
      <c r="U705">
        <v>44515</v>
      </c>
      <c r="V705">
        <v>42065</v>
      </c>
      <c r="W705" t="str">
        <f>TEXT(Table1[[#This Row],[Order Date]],"mmmm")</f>
        <v>March</v>
      </c>
      <c r="X705" t="str">
        <f>TEXT(Table1[[#This Row],[Order Date]],"yyyy")</f>
        <v>2015</v>
      </c>
      <c r="Y705">
        <v>42066</v>
      </c>
      <c r="Z705">
        <v>1660.92</v>
      </c>
      <c r="AA705">
        <v>14</v>
      </c>
      <c r="AB705">
        <v>5086.08</v>
      </c>
      <c r="AC705">
        <v>91376</v>
      </c>
      <c r="AD705" t="e">
        <f>IF(COUNTIF(#REF!,Orders!AC1737)&gt;0,"Returned","Not Returned")</f>
        <v>#REF!</v>
      </c>
      <c r="AE705" t="str">
        <f>TEXT(Table1[[#This Row],[Order Date]],"mmmm-yyy")</f>
        <v>March-2015</v>
      </c>
    </row>
    <row r="706" spans="1:31" ht="12.75" customHeight="1" x14ac:dyDescent="0.3">
      <c r="A706">
        <v>24464</v>
      </c>
      <c r="B706" t="s">
        <v>25</v>
      </c>
      <c r="C706">
        <v>0.08</v>
      </c>
      <c r="D706">
        <v>170.98</v>
      </c>
      <c r="E706">
        <v>35.89</v>
      </c>
      <c r="F706">
        <v>3187</v>
      </c>
      <c r="G706" t="str">
        <f>IF(COUNTIF(Table1[Customer ID],Table1[[#This Row],[Customer ID]])&gt;1,"Repeat Customer","One-Time Customer")</f>
        <v>One-Time Customer</v>
      </c>
      <c r="H706" t="s">
        <v>2867</v>
      </c>
      <c r="I706" t="s">
        <v>39</v>
      </c>
      <c r="J706" t="s">
        <v>58</v>
      </c>
      <c r="K706" t="s">
        <v>41</v>
      </c>
      <c r="L706" t="s">
        <v>191</v>
      </c>
      <c r="M706" t="s">
        <v>121</v>
      </c>
      <c r="N706" t="s">
        <v>1047</v>
      </c>
      <c r="O706">
        <v>0.66</v>
      </c>
      <c r="P706">
        <f>Table1[[#This Row],[Profit]]/Table1[[#This Row],[Sales]]</f>
        <v>-0.60062161620212551</v>
      </c>
      <c r="Q706" t="s">
        <v>33</v>
      </c>
      <c r="R706" t="s">
        <v>136</v>
      </c>
      <c r="S706" t="s">
        <v>362</v>
      </c>
      <c r="T706" t="s">
        <v>2868</v>
      </c>
      <c r="U706">
        <v>33569</v>
      </c>
      <c r="V706">
        <v>42065</v>
      </c>
      <c r="W706" t="str">
        <f>TEXT(Table1[[#This Row],[Order Date]],"mmmm")</f>
        <v>March</v>
      </c>
      <c r="X706" t="str">
        <f>TEXT(Table1[[#This Row],[Order Date]],"yyyy")</f>
        <v>2015</v>
      </c>
      <c r="Y706">
        <v>42067</v>
      </c>
      <c r="Z706">
        <v>-119.812</v>
      </c>
      <c r="AA706">
        <v>1</v>
      </c>
      <c r="AB706">
        <v>199.48</v>
      </c>
      <c r="AC706">
        <v>89025</v>
      </c>
      <c r="AD706" t="e">
        <f>IF(COUNTIF(#REF!,Orders!AC1826)&gt;0,"Returned","Not Returned")</f>
        <v>#REF!</v>
      </c>
      <c r="AE706" t="str">
        <f>TEXT(Table1[[#This Row],[Order Date]],"mmmm-yyy")</f>
        <v>March-2015</v>
      </c>
    </row>
    <row r="707" spans="1:31" ht="12.75" customHeight="1" x14ac:dyDescent="0.3">
      <c r="A707">
        <v>25351</v>
      </c>
      <c r="B707" t="s">
        <v>37</v>
      </c>
      <c r="C707">
        <v>0.05</v>
      </c>
      <c r="D707">
        <v>10.98</v>
      </c>
      <c r="E707">
        <v>4.8</v>
      </c>
      <c r="F707">
        <v>428</v>
      </c>
      <c r="G707" t="str">
        <f>IF(COUNTIF(Table1[Customer ID],Table1[[#This Row],[Customer ID]])&gt;1,"Repeat Customer","One-Time Customer")</f>
        <v>Repeat Customer</v>
      </c>
      <c r="H707" t="s">
        <v>532</v>
      </c>
      <c r="I707" t="s">
        <v>49</v>
      </c>
      <c r="J707" t="s">
        <v>28</v>
      </c>
      <c r="K707" t="s">
        <v>29</v>
      </c>
      <c r="L707" t="s">
        <v>69</v>
      </c>
      <c r="M707" t="s">
        <v>59</v>
      </c>
      <c r="N707" t="s">
        <v>536</v>
      </c>
      <c r="O707">
        <v>0.36</v>
      </c>
      <c r="P707">
        <f>Table1[[#This Row],[Profit]]/Table1[[#This Row],[Sales]]</f>
        <v>0.37275307473982972</v>
      </c>
      <c r="Q707" t="s">
        <v>33</v>
      </c>
      <c r="R707" t="s">
        <v>34</v>
      </c>
      <c r="S707" t="s">
        <v>533</v>
      </c>
      <c r="T707" t="s">
        <v>534</v>
      </c>
      <c r="U707">
        <v>89701</v>
      </c>
      <c r="V707">
        <v>42066</v>
      </c>
      <c r="W707" t="str">
        <f>TEXT(Table1[[#This Row],[Order Date]],"mmmm")</f>
        <v>March</v>
      </c>
      <c r="X707" t="str">
        <f>TEXT(Table1[[#This Row],[Order Date]],"yyyy")</f>
        <v>2015</v>
      </c>
      <c r="Y707">
        <v>42068</v>
      </c>
      <c r="Z707">
        <v>90.62</v>
      </c>
      <c r="AA707">
        <v>22</v>
      </c>
      <c r="AB707">
        <v>243.11</v>
      </c>
      <c r="AC707">
        <v>88480</v>
      </c>
      <c r="AD707" t="e">
        <f>IF(COUNTIF(#REF!,Orders!AC228)&gt;0,"Returned","Not Returned")</f>
        <v>#REF!</v>
      </c>
      <c r="AE707" t="str">
        <f>TEXT(Table1[[#This Row],[Order Date]],"mmmm-yyy")</f>
        <v>March-2015</v>
      </c>
    </row>
    <row r="708" spans="1:31" ht="12.75" customHeight="1" x14ac:dyDescent="0.3">
      <c r="A708">
        <v>19751</v>
      </c>
      <c r="B708" t="s">
        <v>106</v>
      </c>
      <c r="C708">
        <v>0.08</v>
      </c>
      <c r="D708">
        <v>2.08</v>
      </c>
      <c r="E708">
        <v>5.33</v>
      </c>
      <c r="F708">
        <v>1686</v>
      </c>
      <c r="G708" t="str">
        <f>IF(COUNTIF(Table1[Customer ID],Table1[[#This Row],[Customer ID]])&gt;1,"Repeat Customer","One-Time Customer")</f>
        <v>One-Time Customer</v>
      </c>
      <c r="H708" t="s">
        <v>1689</v>
      </c>
      <c r="I708" t="s">
        <v>49</v>
      </c>
      <c r="J708" t="s">
        <v>28</v>
      </c>
      <c r="K708" t="s">
        <v>41</v>
      </c>
      <c r="L708" t="s">
        <v>50</v>
      </c>
      <c r="M708" t="s">
        <v>59</v>
      </c>
      <c r="N708" t="s">
        <v>744</v>
      </c>
      <c r="O708">
        <v>0.43</v>
      </c>
      <c r="P708">
        <f>Table1[[#This Row],[Profit]]/Table1[[#This Row],[Sales]]</f>
        <v>-6.5587188612099636</v>
      </c>
      <c r="Q708" t="s">
        <v>33</v>
      </c>
      <c r="R708" t="s">
        <v>61</v>
      </c>
      <c r="S708" t="s">
        <v>178</v>
      </c>
      <c r="T708" t="s">
        <v>1690</v>
      </c>
      <c r="U708">
        <v>60123</v>
      </c>
      <c r="V708">
        <v>42066</v>
      </c>
      <c r="W708" t="str">
        <f>TEXT(Table1[[#This Row],[Order Date]],"mmmm")</f>
        <v>March</v>
      </c>
      <c r="X708" t="str">
        <f>TEXT(Table1[[#This Row],[Order Date]],"yyyy")</f>
        <v>2015</v>
      </c>
      <c r="Y708">
        <v>42073</v>
      </c>
      <c r="Z708">
        <v>-129.01</v>
      </c>
      <c r="AA708">
        <v>9</v>
      </c>
      <c r="AB708">
        <v>19.670000000000002</v>
      </c>
      <c r="AC708">
        <v>86973</v>
      </c>
      <c r="AD708" t="e">
        <f>IF(COUNTIF(#REF!,Orders!AC938)&gt;0,"Returned","Not Returned")</f>
        <v>#REF!</v>
      </c>
      <c r="AE708" t="str">
        <f>TEXT(Table1[[#This Row],[Order Date]],"mmmm-yyy")</f>
        <v>March-2015</v>
      </c>
    </row>
    <row r="709" spans="1:31" ht="12.75" customHeight="1" x14ac:dyDescent="0.3">
      <c r="A709">
        <v>19611</v>
      </c>
      <c r="B709" t="s">
        <v>56</v>
      </c>
      <c r="C709">
        <v>0.06</v>
      </c>
      <c r="D709">
        <v>175.99</v>
      </c>
      <c r="E709">
        <v>8.99</v>
      </c>
      <c r="F709">
        <v>91</v>
      </c>
      <c r="G709" t="str">
        <f>IF(COUNTIF(Table1[Customer ID],Table1[[#This Row],[Customer ID]])&gt;1,"Repeat Customer","One-Time Customer")</f>
        <v>Repeat Customer</v>
      </c>
      <c r="H709" t="s">
        <v>164</v>
      </c>
      <c r="I709" t="s">
        <v>49</v>
      </c>
      <c r="J709" t="s">
        <v>28</v>
      </c>
      <c r="K709" t="s">
        <v>77</v>
      </c>
      <c r="L709" t="s">
        <v>78</v>
      </c>
      <c r="M709" t="s">
        <v>59</v>
      </c>
      <c r="N709" t="s">
        <v>168</v>
      </c>
      <c r="O709">
        <v>0.56999999999999995</v>
      </c>
      <c r="P709">
        <f>Table1[[#This Row],[Profit]]/Table1[[#This Row],[Sales]]</f>
        <v>0.60398063938778601</v>
      </c>
      <c r="Q709" t="s">
        <v>33</v>
      </c>
      <c r="R709" t="s">
        <v>34</v>
      </c>
      <c r="S709" t="s">
        <v>45</v>
      </c>
      <c r="T709" t="s">
        <v>166</v>
      </c>
      <c r="U709">
        <v>94591</v>
      </c>
      <c r="V709">
        <v>42067</v>
      </c>
      <c r="W709" t="str">
        <f>TEXT(Table1[[#This Row],[Order Date]],"mmmm")</f>
        <v>March</v>
      </c>
      <c r="X709" t="str">
        <f>TEXT(Table1[[#This Row],[Order Date]],"yyyy")</f>
        <v>2015</v>
      </c>
      <c r="Y709">
        <v>42069</v>
      </c>
      <c r="Z709">
        <v>2031.5070000000001</v>
      </c>
      <c r="AA709">
        <v>23</v>
      </c>
      <c r="AB709">
        <v>3363.53</v>
      </c>
      <c r="AC709">
        <v>87177</v>
      </c>
      <c r="AD709" t="e">
        <f>IF(COUNTIF(#REF!,Orders!AC51)&gt;0,"Returned","Not Returned")</f>
        <v>#REF!</v>
      </c>
      <c r="AE709" t="str">
        <f>TEXT(Table1[[#This Row],[Order Date]],"mmmm-yyy")</f>
        <v>March-2015</v>
      </c>
    </row>
    <row r="710" spans="1:31" ht="12.75" customHeight="1" x14ac:dyDescent="0.3">
      <c r="A710">
        <v>21966</v>
      </c>
      <c r="B710" t="s">
        <v>47</v>
      </c>
      <c r="C710">
        <v>0.02</v>
      </c>
      <c r="D710">
        <v>280.98</v>
      </c>
      <c r="E710">
        <v>57</v>
      </c>
      <c r="F710">
        <v>568</v>
      </c>
      <c r="G710" t="str">
        <f>IF(COUNTIF(Table1[Customer ID],Table1[[#This Row],[Customer ID]])&gt;1,"Repeat Customer","One-Time Customer")</f>
        <v>Repeat Customer</v>
      </c>
      <c r="H710" t="s">
        <v>669</v>
      </c>
      <c r="I710" t="s">
        <v>39</v>
      </c>
      <c r="J710" t="s">
        <v>114</v>
      </c>
      <c r="K710" t="s">
        <v>41</v>
      </c>
      <c r="L710" t="s">
        <v>42</v>
      </c>
      <c r="M710" t="s">
        <v>43</v>
      </c>
      <c r="N710" t="s">
        <v>670</v>
      </c>
      <c r="O710">
        <v>0.78</v>
      </c>
      <c r="P710">
        <f>Table1[[#This Row],[Profit]]/Table1[[#This Row],[Sales]]</f>
        <v>1.0115651079965269</v>
      </c>
      <c r="Q710" t="s">
        <v>33</v>
      </c>
      <c r="R710" t="s">
        <v>136</v>
      </c>
      <c r="S710" t="s">
        <v>671</v>
      </c>
      <c r="T710" t="s">
        <v>443</v>
      </c>
      <c r="U710">
        <v>39701</v>
      </c>
      <c r="V710">
        <v>42067</v>
      </c>
      <c r="W710" t="str">
        <f>TEXT(Table1[[#This Row],[Order Date]],"mmmm")</f>
        <v>March</v>
      </c>
      <c r="X710" t="str">
        <f>TEXT(Table1[[#This Row],[Order Date]],"yyyy")</f>
        <v>2015</v>
      </c>
      <c r="Y710">
        <v>42068</v>
      </c>
      <c r="Z710">
        <v>1141.7939999999999</v>
      </c>
      <c r="AA710">
        <v>4</v>
      </c>
      <c r="AB710">
        <v>1128.74</v>
      </c>
      <c r="AC710">
        <v>88879</v>
      </c>
      <c r="AD710" t="e">
        <f>IF(COUNTIF(#REF!,Orders!AC305)&gt;0,"Returned","Not Returned")</f>
        <v>#REF!</v>
      </c>
      <c r="AE710" t="str">
        <f>TEXT(Table1[[#This Row],[Order Date]],"mmmm-yyy")</f>
        <v>March-2015</v>
      </c>
    </row>
    <row r="711" spans="1:31" ht="12.75" customHeight="1" x14ac:dyDescent="0.3">
      <c r="A711">
        <v>21609</v>
      </c>
      <c r="B711" t="s">
        <v>56</v>
      </c>
      <c r="C711">
        <v>0.01</v>
      </c>
      <c r="D711">
        <v>3.95</v>
      </c>
      <c r="E711">
        <v>5.13</v>
      </c>
      <c r="F711">
        <v>679</v>
      </c>
      <c r="G711" t="str">
        <f>IF(COUNTIF(Table1[Customer ID],Table1[[#This Row],[Customer ID]])&gt;1,"Repeat Customer","One-Time Customer")</f>
        <v>Repeat Customer</v>
      </c>
      <c r="H711" t="s">
        <v>800</v>
      </c>
      <c r="I711" t="s">
        <v>49</v>
      </c>
      <c r="J711" t="s">
        <v>28</v>
      </c>
      <c r="K711" t="s">
        <v>29</v>
      </c>
      <c r="L711" t="s">
        <v>257</v>
      </c>
      <c r="M711" t="s">
        <v>59</v>
      </c>
      <c r="N711" t="s">
        <v>801</v>
      </c>
      <c r="O711">
        <v>0.59</v>
      </c>
      <c r="P711">
        <f>Table1[[#This Row],[Profit]]/Table1[[#This Row],[Sales]]</f>
        <v>-1.9713155291790307</v>
      </c>
      <c r="Q711" t="s">
        <v>33</v>
      </c>
      <c r="R711" t="s">
        <v>34</v>
      </c>
      <c r="S711" t="s">
        <v>35</v>
      </c>
      <c r="T711" t="s">
        <v>802</v>
      </c>
      <c r="U711">
        <v>98387</v>
      </c>
      <c r="V711">
        <v>42067</v>
      </c>
      <c r="W711" t="str">
        <f>TEXT(Table1[[#This Row],[Order Date]],"mmmm")</f>
        <v>March</v>
      </c>
      <c r="X711" t="str">
        <f>TEXT(Table1[[#This Row],[Order Date]],"yyyy")</f>
        <v>2015</v>
      </c>
      <c r="Y711">
        <v>42068</v>
      </c>
      <c r="Z711">
        <v>-19.93</v>
      </c>
      <c r="AA711">
        <v>2</v>
      </c>
      <c r="AB711">
        <v>10.11</v>
      </c>
      <c r="AC711">
        <v>88890</v>
      </c>
      <c r="AD711" t="e">
        <f>IF(COUNTIF(#REF!,Orders!AC375)&gt;0,"Returned","Not Returned")</f>
        <v>#REF!</v>
      </c>
      <c r="AE711" t="str">
        <f>TEXT(Table1[[#This Row],[Order Date]],"mmmm-yyy")</f>
        <v>March-2015</v>
      </c>
    </row>
    <row r="712" spans="1:31" ht="12.75" customHeight="1" x14ac:dyDescent="0.3">
      <c r="A712">
        <v>21610</v>
      </c>
      <c r="B712" t="s">
        <v>56</v>
      </c>
      <c r="C712">
        <v>0.02</v>
      </c>
      <c r="D712">
        <v>367.99</v>
      </c>
      <c r="E712">
        <v>19.989999999999998</v>
      </c>
      <c r="F712">
        <v>679</v>
      </c>
      <c r="G712" t="str">
        <f>IF(COUNTIF(Table1[Customer ID],Table1[[#This Row],[Customer ID]])&gt;1,"Repeat Customer","One-Time Customer")</f>
        <v>Repeat Customer</v>
      </c>
      <c r="H712" t="s">
        <v>800</v>
      </c>
      <c r="I712" t="s">
        <v>49</v>
      </c>
      <c r="J712" t="s">
        <v>28</v>
      </c>
      <c r="K712" t="s">
        <v>29</v>
      </c>
      <c r="L712" t="s">
        <v>109</v>
      </c>
      <c r="M712" t="s">
        <v>59</v>
      </c>
      <c r="N712" t="s">
        <v>803</v>
      </c>
      <c r="O712">
        <v>0.4</v>
      </c>
      <c r="P712">
        <f>Table1[[#This Row],[Profit]]/Table1[[#This Row],[Sales]]</f>
        <v>0.69</v>
      </c>
      <c r="Q712" t="s">
        <v>33</v>
      </c>
      <c r="R712" t="s">
        <v>34</v>
      </c>
      <c r="S712" t="s">
        <v>35</v>
      </c>
      <c r="T712" t="s">
        <v>802</v>
      </c>
      <c r="U712">
        <v>98387</v>
      </c>
      <c r="V712">
        <v>42067</v>
      </c>
      <c r="W712" t="str">
        <f>TEXT(Table1[[#This Row],[Order Date]],"mmmm")</f>
        <v>March</v>
      </c>
      <c r="X712" t="str">
        <f>TEXT(Table1[[#This Row],[Order Date]],"yyyy")</f>
        <v>2015</v>
      </c>
      <c r="Y712">
        <v>42068</v>
      </c>
      <c r="Z712">
        <v>4568.6072999999997</v>
      </c>
      <c r="AA712">
        <v>17</v>
      </c>
      <c r="AB712">
        <v>6621.17</v>
      </c>
      <c r="AC712">
        <v>88890</v>
      </c>
      <c r="AD712" t="e">
        <f>IF(COUNTIF(#REF!,Orders!AC376)&gt;0,"Returned","Not Returned")</f>
        <v>#REF!</v>
      </c>
      <c r="AE712" t="str">
        <f>TEXT(Table1[[#This Row],[Order Date]],"mmmm-yyy")</f>
        <v>March-2015</v>
      </c>
    </row>
    <row r="713" spans="1:31" ht="12.75" customHeight="1" x14ac:dyDescent="0.3">
      <c r="A713">
        <v>21612</v>
      </c>
      <c r="B713" t="s">
        <v>56</v>
      </c>
      <c r="C713">
        <v>0.04</v>
      </c>
      <c r="D713">
        <v>95.99</v>
      </c>
      <c r="E713">
        <v>4.9000000000000004</v>
      </c>
      <c r="F713">
        <v>680</v>
      </c>
      <c r="G713" t="str">
        <f>IF(COUNTIF(Table1[Customer ID],Table1[[#This Row],[Customer ID]])&gt;1,"Repeat Customer","One-Time Customer")</f>
        <v>One-Time Customer</v>
      </c>
      <c r="H713" t="s">
        <v>804</v>
      </c>
      <c r="I713" t="s">
        <v>49</v>
      </c>
      <c r="J713" t="s">
        <v>28</v>
      </c>
      <c r="K713" t="s">
        <v>77</v>
      </c>
      <c r="L713" t="s">
        <v>78</v>
      </c>
      <c r="M713" t="s">
        <v>59</v>
      </c>
      <c r="N713" t="s">
        <v>254</v>
      </c>
      <c r="O713">
        <v>0.56000000000000005</v>
      </c>
      <c r="P713">
        <f>Table1[[#This Row],[Profit]]/Table1[[#This Row],[Sales]]</f>
        <v>-1.0175151706202223</v>
      </c>
      <c r="Q713" t="s">
        <v>33</v>
      </c>
      <c r="R713" t="s">
        <v>34</v>
      </c>
      <c r="S713" t="s">
        <v>35</v>
      </c>
      <c r="T713" t="s">
        <v>805</v>
      </c>
      <c r="U713">
        <v>99207</v>
      </c>
      <c r="V713">
        <v>42067</v>
      </c>
      <c r="W713" t="str">
        <f>TEXT(Table1[[#This Row],[Order Date]],"mmmm")</f>
        <v>March</v>
      </c>
      <c r="X713" t="str">
        <f>TEXT(Table1[[#This Row],[Order Date]],"yyyy")</f>
        <v>2015</v>
      </c>
      <c r="Y713">
        <v>42069</v>
      </c>
      <c r="Z713">
        <v>-258.22500000000002</v>
      </c>
      <c r="AA713">
        <v>3</v>
      </c>
      <c r="AB713">
        <v>253.78</v>
      </c>
      <c r="AC713">
        <v>88890</v>
      </c>
      <c r="AD713" t="e">
        <f>IF(COUNTIF(#REF!,Orders!AC377)&gt;0,"Returned","Not Returned")</f>
        <v>#REF!</v>
      </c>
      <c r="AE713" t="str">
        <f>TEXT(Table1[[#This Row],[Order Date]],"mmmm-yyy")</f>
        <v>March-2015</v>
      </c>
    </row>
    <row r="714" spans="1:31" ht="12.75" customHeight="1" x14ac:dyDescent="0.3">
      <c r="A714">
        <v>19380</v>
      </c>
      <c r="B714" t="s">
        <v>106</v>
      </c>
      <c r="C714">
        <v>0.06</v>
      </c>
      <c r="D714">
        <v>10.14</v>
      </c>
      <c r="E714">
        <v>2.27</v>
      </c>
      <c r="F714">
        <v>1005</v>
      </c>
      <c r="G714" t="str">
        <f>IF(COUNTIF(Table1[Customer ID],Table1[[#This Row],[Customer ID]])&gt;1,"Repeat Customer","One-Time Customer")</f>
        <v>Repeat Customer</v>
      </c>
      <c r="H714" t="s">
        <v>1105</v>
      </c>
      <c r="I714" t="s">
        <v>49</v>
      </c>
      <c r="J714" t="s">
        <v>58</v>
      </c>
      <c r="K714" t="s">
        <v>29</v>
      </c>
      <c r="L714" t="s">
        <v>93</v>
      </c>
      <c r="M714" t="s">
        <v>31</v>
      </c>
      <c r="N714" t="s">
        <v>270</v>
      </c>
      <c r="O714">
        <v>0.36</v>
      </c>
      <c r="P714">
        <f>Table1[[#This Row],[Profit]]/Table1[[#This Row],[Sales]]</f>
        <v>-0.31855500821018062</v>
      </c>
      <c r="Q714" t="s">
        <v>33</v>
      </c>
      <c r="R714" t="s">
        <v>61</v>
      </c>
      <c r="S714" t="s">
        <v>178</v>
      </c>
      <c r="T714" t="s">
        <v>766</v>
      </c>
      <c r="U714">
        <v>60089</v>
      </c>
      <c r="V714">
        <v>42067</v>
      </c>
      <c r="W714" t="str">
        <f>TEXT(Table1[[#This Row],[Order Date]],"mmmm")</f>
        <v>March</v>
      </c>
      <c r="X714" t="str">
        <f>TEXT(Table1[[#This Row],[Order Date]],"yyyy")</f>
        <v>2015</v>
      </c>
      <c r="Y714">
        <v>42067</v>
      </c>
      <c r="Z714">
        <v>-3.88</v>
      </c>
      <c r="AA714">
        <v>1</v>
      </c>
      <c r="AB714">
        <v>12.18</v>
      </c>
      <c r="AC714">
        <v>90043</v>
      </c>
      <c r="AD714" t="e">
        <f>IF(COUNTIF(#REF!,Orders!AC558)&gt;0,"Returned","Not Returned")</f>
        <v>#REF!</v>
      </c>
      <c r="AE714" t="str">
        <f>TEXT(Table1[[#This Row],[Order Date]],"mmmm-yyy")</f>
        <v>March-2015</v>
      </c>
    </row>
    <row r="715" spans="1:31" ht="12.75" customHeight="1" x14ac:dyDescent="0.3">
      <c r="A715">
        <v>20798</v>
      </c>
      <c r="B715" t="s">
        <v>106</v>
      </c>
      <c r="C715">
        <v>0.1</v>
      </c>
      <c r="D715">
        <v>205.99</v>
      </c>
      <c r="E715">
        <v>8.99</v>
      </c>
      <c r="F715">
        <v>2358</v>
      </c>
      <c r="G715" t="str">
        <f>IF(COUNTIF(Table1[Customer ID],Table1[[#This Row],[Customer ID]])&gt;1,"Repeat Customer","One-Time Customer")</f>
        <v>Repeat Customer</v>
      </c>
      <c r="H715" t="s">
        <v>2228</v>
      </c>
      <c r="I715" t="s">
        <v>49</v>
      </c>
      <c r="J715" t="s">
        <v>28</v>
      </c>
      <c r="K715" t="s">
        <v>77</v>
      </c>
      <c r="L715" t="s">
        <v>78</v>
      </c>
      <c r="M715" t="s">
        <v>59</v>
      </c>
      <c r="N715" t="s">
        <v>107</v>
      </c>
      <c r="O715">
        <v>0.56000000000000005</v>
      </c>
      <c r="P715">
        <f>Table1[[#This Row],[Profit]]/Table1[[#This Row],[Sales]]</f>
        <v>0.45283716345265235</v>
      </c>
      <c r="Q715" t="s">
        <v>33</v>
      </c>
      <c r="R715" t="s">
        <v>136</v>
      </c>
      <c r="S715" t="s">
        <v>362</v>
      </c>
      <c r="T715" t="s">
        <v>2056</v>
      </c>
      <c r="U715">
        <v>33311</v>
      </c>
      <c r="V715">
        <v>42067</v>
      </c>
      <c r="W715" t="str">
        <f>TEXT(Table1[[#This Row],[Order Date]],"mmmm")</f>
        <v>March</v>
      </c>
      <c r="X715" t="str">
        <f>TEXT(Table1[[#This Row],[Order Date]],"yyyy")</f>
        <v>2015</v>
      </c>
      <c r="Y715">
        <v>42071</v>
      </c>
      <c r="Z715">
        <v>147</v>
      </c>
      <c r="AA715">
        <v>2</v>
      </c>
      <c r="AB715">
        <v>324.62</v>
      </c>
      <c r="AC715">
        <v>88267</v>
      </c>
      <c r="AD715" t="e">
        <f>IF(COUNTIF(#REF!,Orders!AC1314)&gt;0,"Returned","Not Returned")</f>
        <v>#REF!</v>
      </c>
      <c r="AE715" t="str">
        <f>TEXT(Table1[[#This Row],[Order Date]],"mmmm-yyy")</f>
        <v>March-2015</v>
      </c>
    </row>
    <row r="716" spans="1:31" ht="12.75" customHeight="1" x14ac:dyDescent="0.3">
      <c r="A716">
        <v>21719</v>
      </c>
      <c r="B716" t="s">
        <v>47</v>
      </c>
      <c r="C716">
        <v>0.08</v>
      </c>
      <c r="D716">
        <v>5.4</v>
      </c>
      <c r="E716">
        <v>7.78</v>
      </c>
      <c r="F716">
        <v>3133</v>
      </c>
      <c r="G716" t="str">
        <f>IF(COUNTIF(Table1[Customer ID],Table1[[#This Row],[Customer ID]])&gt;1,"Repeat Customer","One-Time Customer")</f>
        <v>Repeat Customer</v>
      </c>
      <c r="H716" t="s">
        <v>2821</v>
      </c>
      <c r="I716" t="s">
        <v>49</v>
      </c>
      <c r="J716" t="s">
        <v>28</v>
      </c>
      <c r="K716" t="s">
        <v>29</v>
      </c>
      <c r="L716" t="s">
        <v>109</v>
      </c>
      <c r="M716" t="s">
        <v>59</v>
      </c>
      <c r="N716" t="s">
        <v>310</v>
      </c>
      <c r="O716">
        <v>0.37</v>
      </c>
      <c r="P716">
        <f>Table1[[#This Row],[Profit]]/Table1[[#This Row],[Sales]]</f>
        <v>-1.7383826429980274</v>
      </c>
      <c r="Q716" t="s">
        <v>33</v>
      </c>
      <c r="R716" t="s">
        <v>61</v>
      </c>
      <c r="S716" t="s">
        <v>178</v>
      </c>
      <c r="T716" t="s">
        <v>2822</v>
      </c>
      <c r="U716">
        <v>60540</v>
      </c>
      <c r="V716">
        <v>42067</v>
      </c>
      <c r="W716" t="str">
        <f>TEXT(Table1[[#This Row],[Order Date]],"mmmm")</f>
        <v>March</v>
      </c>
      <c r="X716" t="str">
        <f>TEXT(Table1[[#This Row],[Order Date]],"yyyy")</f>
        <v>2015</v>
      </c>
      <c r="Y716">
        <v>42067</v>
      </c>
      <c r="Z716">
        <v>-44.067999999999998</v>
      </c>
      <c r="AA716">
        <v>4</v>
      </c>
      <c r="AB716">
        <v>25.35</v>
      </c>
      <c r="AC716">
        <v>86792</v>
      </c>
      <c r="AD716" t="e">
        <f>IF(COUNTIF(#REF!,Orders!AC1786)&gt;0,"Returned","Not Returned")</f>
        <v>#REF!</v>
      </c>
      <c r="AE716" t="str">
        <f>TEXT(Table1[[#This Row],[Order Date]],"mmmm-yyy")</f>
        <v>March-2015</v>
      </c>
    </row>
    <row r="717" spans="1:31" ht="12.75" customHeight="1" x14ac:dyDescent="0.3">
      <c r="A717">
        <v>21720</v>
      </c>
      <c r="B717" t="s">
        <v>47</v>
      </c>
      <c r="C717">
        <v>0.09</v>
      </c>
      <c r="D717">
        <v>8.4600000000000009</v>
      </c>
      <c r="E717">
        <v>8.99</v>
      </c>
      <c r="F717">
        <v>3133</v>
      </c>
      <c r="G717" t="str">
        <f>IF(COUNTIF(Table1[Customer ID],Table1[[#This Row],[Customer ID]])&gt;1,"Repeat Customer","One-Time Customer")</f>
        <v>Repeat Customer</v>
      </c>
      <c r="H717" t="s">
        <v>2821</v>
      </c>
      <c r="I717" t="s">
        <v>27</v>
      </c>
      <c r="J717" t="s">
        <v>28</v>
      </c>
      <c r="K717" t="s">
        <v>77</v>
      </c>
      <c r="L717" t="s">
        <v>180</v>
      </c>
      <c r="M717" t="s">
        <v>51</v>
      </c>
      <c r="N717" t="s">
        <v>2824</v>
      </c>
      <c r="O717">
        <v>0.79</v>
      </c>
      <c r="P717">
        <f>Table1[[#This Row],[Profit]]/Table1[[#This Row],[Sales]]</f>
        <v>-2.2320675105485233</v>
      </c>
      <c r="Q717" t="s">
        <v>33</v>
      </c>
      <c r="R717" t="s">
        <v>61</v>
      </c>
      <c r="S717" t="s">
        <v>178</v>
      </c>
      <c r="T717" t="s">
        <v>2822</v>
      </c>
      <c r="U717">
        <v>60540</v>
      </c>
      <c r="V717">
        <v>42067</v>
      </c>
      <c r="W717" t="str">
        <f>TEXT(Table1[[#This Row],[Order Date]],"mmmm")</f>
        <v>March</v>
      </c>
      <c r="X717" t="str">
        <f>TEXT(Table1[[#This Row],[Order Date]],"yyyy")</f>
        <v>2015</v>
      </c>
      <c r="Y717">
        <v>42070</v>
      </c>
      <c r="Z717">
        <v>-100.51</v>
      </c>
      <c r="AA717">
        <v>5</v>
      </c>
      <c r="AB717">
        <v>45.03</v>
      </c>
      <c r="AC717">
        <v>86792</v>
      </c>
      <c r="AD717" t="e">
        <f>IF(COUNTIF(#REF!,Orders!AC1787)&gt;0,"Returned","Not Returned")</f>
        <v>#REF!</v>
      </c>
      <c r="AE717" t="str">
        <f>TEXT(Table1[[#This Row],[Order Date]],"mmmm-yyy")</f>
        <v>March-2015</v>
      </c>
    </row>
    <row r="718" spans="1:31" ht="12.75" customHeight="1" x14ac:dyDescent="0.3">
      <c r="A718">
        <v>21721</v>
      </c>
      <c r="B718" t="s">
        <v>47</v>
      </c>
      <c r="C718">
        <v>0.21</v>
      </c>
      <c r="D718">
        <v>14.98</v>
      </c>
      <c r="E718">
        <v>8.99</v>
      </c>
      <c r="F718">
        <v>3133</v>
      </c>
      <c r="G718" t="str">
        <f>IF(COUNTIF(Table1[Customer ID],Table1[[#This Row],[Customer ID]])&gt;1,"Repeat Customer","One-Time Customer")</f>
        <v>Repeat Customer</v>
      </c>
      <c r="H718" t="s">
        <v>2821</v>
      </c>
      <c r="I718" t="s">
        <v>49</v>
      </c>
      <c r="J718" t="s">
        <v>28</v>
      </c>
      <c r="K718" t="s">
        <v>41</v>
      </c>
      <c r="L718" t="s">
        <v>50</v>
      </c>
      <c r="M718" t="s">
        <v>51</v>
      </c>
      <c r="N718" t="s">
        <v>2598</v>
      </c>
      <c r="O718">
        <v>0.39</v>
      </c>
      <c r="P718">
        <f>Table1[[#This Row],[Profit]]/Table1[[#This Row],[Sales]]</f>
        <v>-0.1153571196464548</v>
      </c>
      <c r="Q718" t="s">
        <v>33</v>
      </c>
      <c r="R718" t="s">
        <v>61</v>
      </c>
      <c r="S718" t="s">
        <v>178</v>
      </c>
      <c r="T718" t="s">
        <v>2822</v>
      </c>
      <c r="U718">
        <v>60540</v>
      </c>
      <c r="V718">
        <v>42067</v>
      </c>
      <c r="W718" t="str">
        <f>TEXT(Table1[[#This Row],[Order Date]],"mmmm")</f>
        <v>March</v>
      </c>
      <c r="X718" t="str">
        <f>TEXT(Table1[[#This Row],[Order Date]],"yyyy")</f>
        <v>2015</v>
      </c>
      <c r="Y718">
        <v>42068</v>
      </c>
      <c r="Z718">
        <v>-17.75</v>
      </c>
      <c r="AA718">
        <v>10</v>
      </c>
      <c r="AB718">
        <v>153.87</v>
      </c>
      <c r="AC718">
        <v>86792</v>
      </c>
      <c r="AD718" t="e">
        <f>IF(COUNTIF(#REF!,Orders!AC1788)&gt;0,"Returned","Not Returned")</f>
        <v>#REF!</v>
      </c>
      <c r="AE718" t="str">
        <f>TEXT(Table1[[#This Row],[Order Date]],"mmmm-yyy")</f>
        <v>March-2015</v>
      </c>
    </row>
    <row r="719" spans="1:31" ht="12.75" customHeight="1" x14ac:dyDescent="0.3">
      <c r="A719">
        <v>21722</v>
      </c>
      <c r="B719" t="s">
        <v>47</v>
      </c>
      <c r="C719">
        <v>0.04</v>
      </c>
      <c r="D719">
        <v>155.99</v>
      </c>
      <c r="E719">
        <v>8.08</v>
      </c>
      <c r="F719">
        <v>3133</v>
      </c>
      <c r="G719" t="str">
        <f>IF(COUNTIF(Table1[Customer ID],Table1[[#This Row],[Customer ID]])&gt;1,"Repeat Customer","One-Time Customer")</f>
        <v>Repeat Customer</v>
      </c>
      <c r="H719" t="s">
        <v>2821</v>
      </c>
      <c r="I719" t="s">
        <v>49</v>
      </c>
      <c r="J719" t="s">
        <v>28</v>
      </c>
      <c r="K719" t="s">
        <v>77</v>
      </c>
      <c r="L719" t="s">
        <v>78</v>
      </c>
      <c r="M719" t="s">
        <v>59</v>
      </c>
      <c r="N719" t="s">
        <v>2825</v>
      </c>
      <c r="O719">
        <v>0.6</v>
      </c>
      <c r="P719">
        <f>Table1[[#This Row],[Profit]]/Table1[[#This Row],[Sales]]</f>
        <v>0.49099498987619322</v>
      </c>
      <c r="Q719" t="s">
        <v>33</v>
      </c>
      <c r="R719" t="s">
        <v>61</v>
      </c>
      <c r="S719" t="s">
        <v>178</v>
      </c>
      <c r="T719" t="s">
        <v>2822</v>
      </c>
      <c r="U719">
        <v>60540</v>
      </c>
      <c r="V719">
        <v>42067</v>
      </c>
      <c r="W719" t="str">
        <f>TEXT(Table1[[#This Row],[Order Date]],"mmmm")</f>
        <v>March</v>
      </c>
      <c r="X719" t="str">
        <f>TEXT(Table1[[#This Row],[Order Date]],"yyyy")</f>
        <v>2015</v>
      </c>
      <c r="Y719">
        <v>42068</v>
      </c>
      <c r="Z719">
        <v>1374.9480000000001</v>
      </c>
      <c r="AA719">
        <v>22</v>
      </c>
      <c r="AB719">
        <v>2800.33</v>
      </c>
      <c r="AC719">
        <v>86792</v>
      </c>
      <c r="AD719" t="e">
        <f>IF(COUNTIF(#REF!,Orders!AC1789)&gt;0,"Returned","Not Returned")</f>
        <v>#REF!</v>
      </c>
      <c r="AE719" t="str">
        <f>TEXT(Table1[[#This Row],[Order Date]],"mmmm-yyy")</f>
        <v>March-2015</v>
      </c>
    </row>
    <row r="720" spans="1:31" ht="12.75" customHeight="1" x14ac:dyDescent="0.3">
      <c r="A720">
        <v>25449</v>
      </c>
      <c r="B720" t="s">
        <v>56</v>
      </c>
      <c r="C720">
        <v>0.02</v>
      </c>
      <c r="D720">
        <v>34.979999999999997</v>
      </c>
      <c r="E720">
        <v>7.53</v>
      </c>
      <c r="F720">
        <v>392</v>
      </c>
      <c r="G720" t="str">
        <f>IF(COUNTIF(Table1[Customer ID],Table1[[#This Row],[Customer ID]])&gt;1,"Repeat Customer","One-Time Customer")</f>
        <v>Repeat Customer</v>
      </c>
      <c r="H720" t="s">
        <v>504</v>
      </c>
      <c r="I720" t="s">
        <v>49</v>
      </c>
      <c r="J720" t="s">
        <v>28</v>
      </c>
      <c r="K720" t="s">
        <v>77</v>
      </c>
      <c r="L720" t="s">
        <v>180</v>
      </c>
      <c r="M720" t="s">
        <v>59</v>
      </c>
      <c r="N720" t="s">
        <v>505</v>
      </c>
      <c r="O720">
        <v>0.76</v>
      </c>
      <c r="P720">
        <f>Table1[[#This Row],[Profit]]/Table1[[#This Row],[Sales]]</f>
        <v>-4.2970936490850384</v>
      </c>
      <c r="Q720" t="s">
        <v>33</v>
      </c>
      <c r="R720" t="s">
        <v>61</v>
      </c>
      <c r="S720" t="s">
        <v>506</v>
      </c>
      <c r="T720" t="s">
        <v>507</v>
      </c>
      <c r="U720">
        <v>63105</v>
      </c>
      <c r="V720">
        <v>42068</v>
      </c>
      <c r="W720" t="str">
        <f>TEXT(Table1[[#This Row],[Order Date]],"mmmm")</f>
        <v>March</v>
      </c>
      <c r="X720" t="str">
        <f>TEXT(Table1[[#This Row],[Order Date]],"yyyy")</f>
        <v>2015</v>
      </c>
      <c r="Y720">
        <v>42070</v>
      </c>
      <c r="Z720">
        <v>-159.68</v>
      </c>
      <c r="AA720">
        <v>1</v>
      </c>
      <c r="AB720">
        <v>37.159999999999997</v>
      </c>
      <c r="AC720">
        <v>86383</v>
      </c>
      <c r="AD720" t="e">
        <f>IF(COUNTIF(#REF!,Orders!AC215)&gt;0,"Returned","Not Returned")</f>
        <v>#REF!</v>
      </c>
      <c r="AE720" t="str">
        <f>TEXT(Table1[[#This Row],[Order Date]],"mmmm-yyy")</f>
        <v>March-2015</v>
      </c>
    </row>
    <row r="721" spans="1:31" ht="12.75" customHeight="1" x14ac:dyDescent="0.3">
      <c r="A721">
        <v>25450</v>
      </c>
      <c r="B721" t="s">
        <v>56</v>
      </c>
      <c r="C721">
        <v>0.01</v>
      </c>
      <c r="D721">
        <v>19.989999999999998</v>
      </c>
      <c r="E721">
        <v>11.17</v>
      </c>
      <c r="F721">
        <v>392</v>
      </c>
      <c r="G721" t="str">
        <f>IF(COUNTIF(Table1[Customer ID],Table1[[#This Row],[Customer ID]])&gt;1,"Repeat Customer","One-Time Customer")</f>
        <v>Repeat Customer</v>
      </c>
      <c r="H721" t="s">
        <v>504</v>
      </c>
      <c r="I721" t="s">
        <v>49</v>
      </c>
      <c r="J721" t="s">
        <v>28</v>
      </c>
      <c r="K721" t="s">
        <v>41</v>
      </c>
      <c r="L721" t="s">
        <v>50</v>
      </c>
      <c r="M721" t="s">
        <v>236</v>
      </c>
      <c r="N721" t="s">
        <v>508</v>
      </c>
      <c r="O721">
        <v>0.6</v>
      </c>
      <c r="P721">
        <f>Table1[[#This Row],[Profit]]/Table1[[#This Row],[Sales]]</f>
        <v>0.63940435280641472</v>
      </c>
      <c r="Q721" t="s">
        <v>33</v>
      </c>
      <c r="R721" t="s">
        <v>61</v>
      </c>
      <c r="S721" t="s">
        <v>506</v>
      </c>
      <c r="T721" t="s">
        <v>507</v>
      </c>
      <c r="U721">
        <v>63105</v>
      </c>
      <c r="V721">
        <v>42068</v>
      </c>
      <c r="W721" t="str">
        <f>TEXT(Table1[[#This Row],[Order Date]],"mmmm")</f>
        <v>March</v>
      </c>
      <c r="X721" t="str">
        <f>TEXT(Table1[[#This Row],[Order Date]],"yyyy")</f>
        <v>2015</v>
      </c>
      <c r="Y721">
        <v>42071</v>
      </c>
      <c r="Z721">
        <v>27.91</v>
      </c>
      <c r="AA721">
        <v>2</v>
      </c>
      <c r="AB721">
        <v>43.65</v>
      </c>
      <c r="AC721">
        <v>86383</v>
      </c>
      <c r="AD721" t="e">
        <f>IF(COUNTIF(#REF!,Orders!AC216)&gt;0,"Returned","Not Returned")</f>
        <v>#REF!</v>
      </c>
      <c r="AE721" t="str">
        <f>TEXT(Table1[[#This Row],[Order Date]],"mmmm-yyy")</f>
        <v>March-2015</v>
      </c>
    </row>
    <row r="722" spans="1:31" ht="12.75" customHeight="1" x14ac:dyDescent="0.3">
      <c r="A722">
        <v>18808</v>
      </c>
      <c r="B722" t="s">
        <v>106</v>
      </c>
      <c r="C722">
        <v>0.08</v>
      </c>
      <c r="D722">
        <v>296.18</v>
      </c>
      <c r="E722">
        <v>54.12</v>
      </c>
      <c r="F722">
        <v>670</v>
      </c>
      <c r="G722" t="str">
        <f>IF(COUNTIF(Table1[Customer ID],Table1[[#This Row],[Customer ID]])&gt;1,"Repeat Customer","One-Time Customer")</f>
        <v>One-Time Customer</v>
      </c>
      <c r="H722" t="s">
        <v>792</v>
      </c>
      <c r="I722" t="s">
        <v>39</v>
      </c>
      <c r="J722" t="s">
        <v>40</v>
      </c>
      <c r="K722" t="s">
        <v>41</v>
      </c>
      <c r="L722" t="s">
        <v>152</v>
      </c>
      <c r="M722" t="s">
        <v>121</v>
      </c>
      <c r="N722" t="s">
        <v>153</v>
      </c>
      <c r="O722">
        <v>0.76</v>
      </c>
      <c r="P722">
        <f>Table1[[#This Row],[Profit]]/Table1[[#This Row],[Sales]]</f>
        <v>-0.13094187339576585</v>
      </c>
      <c r="Q722" t="s">
        <v>33</v>
      </c>
      <c r="R722" t="s">
        <v>136</v>
      </c>
      <c r="S722" t="s">
        <v>137</v>
      </c>
      <c r="T722" t="s">
        <v>639</v>
      </c>
      <c r="U722">
        <v>22025</v>
      </c>
      <c r="V722">
        <v>42068</v>
      </c>
      <c r="W722" t="str">
        <f>TEXT(Table1[[#This Row],[Order Date]],"mmmm")</f>
        <v>March</v>
      </c>
      <c r="X722" t="str">
        <f>TEXT(Table1[[#This Row],[Order Date]],"yyyy")</f>
        <v>2015</v>
      </c>
      <c r="Y722">
        <v>42075</v>
      </c>
      <c r="Z722">
        <v>-187.22199999999998</v>
      </c>
      <c r="AA722">
        <v>5</v>
      </c>
      <c r="AB722">
        <v>1429.81</v>
      </c>
      <c r="AC722">
        <v>88474</v>
      </c>
      <c r="AD722" t="e">
        <f>IF(COUNTIF(#REF!,Orders!AC370)&gt;0,"Returned","Not Returned")</f>
        <v>#REF!</v>
      </c>
      <c r="AE722" t="str">
        <f>TEXT(Table1[[#This Row],[Order Date]],"mmmm-yyy")</f>
        <v>March-2015</v>
      </c>
    </row>
    <row r="723" spans="1:31" ht="12.75" customHeight="1" x14ac:dyDescent="0.3">
      <c r="A723">
        <v>20880</v>
      </c>
      <c r="B723" t="s">
        <v>37</v>
      </c>
      <c r="C723">
        <v>0.08</v>
      </c>
      <c r="D723">
        <v>10.91</v>
      </c>
      <c r="E723">
        <v>2.99</v>
      </c>
      <c r="F723">
        <v>1014</v>
      </c>
      <c r="G723" t="str">
        <f>IF(COUNTIF(Table1[Customer ID],Table1[[#This Row],[Customer ID]])&gt;1,"Repeat Customer","One-Time Customer")</f>
        <v>Repeat Customer</v>
      </c>
      <c r="H723" t="s">
        <v>1113</v>
      </c>
      <c r="I723" t="s">
        <v>49</v>
      </c>
      <c r="J723" t="s">
        <v>40</v>
      </c>
      <c r="K723" t="s">
        <v>29</v>
      </c>
      <c r="L723" t="s">
        <v>109</v>
      </c>
      <c r="M723" t="s">
        <v>59</v>
      </c>
      <c r="N723" t="s">
        <v>1116</v>
      </c>
      <c r="O723">
        <v>0.38</v>
      </c>
      <c r="P723">
        <f>Table1[[#This Row],[Profit]]/Table1[[#This Row],[Sales]]</f>
        <v>-1.7501458454871242E-2</v>
      </c>
      <c r="Q723" t="s">
        <v>33</v>
      </c>
      <c r="R723" t="s">
        <v>136</v>
      </c>
      <c r="S723" t="s">
        <v>958</v>
      </c>
      <c r="T723" t="s">
        <v>1114</v>
      </c>
      <c r="U723">
        <v>72022</v>
      </c>
      <c r="V723">
        <v>42068</v>
      </c>
      <c r="W723" t="str">
        <f>TEXT(Table1[[#This Row],[Order Date]],"mmmm")</f>
        <v>March</v>
      </c>
      <c r="X723" t="str">
        <f>TEXT(Table1[[#This Row],[Order Date]],"yyyy")</f>
        <v>2015</v>
      </c>
      <c r="Y723">
        <v>42069</v>
      </c>
      <c r="Z723">
        <v>-2.1</v>
      </c>
      <c r="AA723">
        <v>11</v>
      </c>
      <c r="AB723">
        <v>119.99</v>
      </c>
      <c r="AC723">
        <v>88388</v>
      </c>
      <c r="AD723" t="e">
        <f>IF(COUNTIF(#REF!,Orders!AC565)&gt;0,"Returned","Not Returned")</f>
        <v>#REF!</v>
      </c>
      <c r="AE723" t="str">
        <f>TEXT(Table1[[#This Row],[Order Date]],"mmmm-yyy")</f>
        <v>March-2015</v>
      </c>
    </row>
    <row r="724" spans="1:31" ht="12.75" customHeight="1" x14ac:dyDescent="0.3">
      <c r="A724">
        <v>25005</v>
      </c>
      <c r="B724" t="s">
        <v>37</v>
      </c>
      <c r="C724">
        <v>0</v>
      </c>
      <c r="D724">
        <v>442.14</v>
      </c>
      <c r="E724">
        <v>14.7</v>
      </c>
      <c r="F724">
        <v>1279</v>
      </c>
      <c r="G724" t="str">
        <f>IF(COUNTIF(Table1[Customer ID],Table1[[#This Row],[Customer ID]])&gt;1,"Repeat Customer","One-Time Customer")</f>
        <v>Repeat Customer</v>
      </c>
      <c r="H724" t="s">
        <v>1372</v>
      </c>
      <c r="I724" t="s">
        <v>39</v>
      </c>
      <c r="J724" t="s">
        <v>28</v>
      </c>
      <c r="K724" t="s">
        <v>77</v>
      </c>
      <c r="L724" t="s">
        <v>85</v>
      </c>
      <c r="M724" t="s">
        <v>43</v>
      </c>
      <c r="N724" t="s">
        <v>336</v>
      </c>
      <c r="O724">
        <v>0.56000000000000005</v>
      </c>
      <c r="P724">
        <f>Table1[[#This Row],[Profit]]/Table1[[#This Row],[Sales]]</f>
        <v>0.21401503836404448</v>
      </c>
      <c r="Q724" t="s">
        <v>33</v>
      </c>
      <c r="R724" t="s">
        <v>61</v>
      </c>
      <c r="S724" t="s">
        <v>703</v>
      </c>
      <c r="T724" t="s">
        <v>1374</v>
      </c>
      <c r="U724">
        <v>46324</v>
      </c>
      <c r="V724">
        <v>42068</v>
      </c>
      <c r="W724" t="str">
        <f>TEXT(Table1[[#This Row],[Order Date]],"mmmm")</f>
        <v>March</v>
      </c>
      <c r="X724" t="str">
        <f>TEXT(Table1[[#This Row],[Order Date]],"yyyy")</f>
        <v>2015</v>
      </c>
      <c r="Y724">
        <v>42068</v>
      </c>
      <c r="Z724">
        <v>501.51</v>
      </c>
      <c r="AA724">
        <v>5</v>
      </c>
      <c r="AB724">
        <v>2343.34</v>
      </c>
      <c r="AC724">
        <v>90115</v>
      </c>
      <c r="AD724" t="e">
        <f>IF(COUNTIF(#REF!,Orders!AC734)&gt;0,"Returned","Not Returned")</f>
        <v>#REF!</v>
      </c>
      <c r="AE724" t="str">
        <f>TEXT(Table1[[#This Row],[Order Date]],"mmmm-yyy")</f>
        <v>March-2015</v>
      </c>
    </row>
    <row r="725" spans="1:31" ht="12.75" customHeight="1" x14ac:dyDescent="0.3">
      <c r="A725">
        <v>19810</v>
      </c>
      <c r="B725" t="s">
        <v>37</v>
      </c>
      <c r="C725">
        <v>0.05</v>
      </c>
      <c r="D725">
        <v>9.7799999999999994</v>
      </c>
      <c r="E725">
        <v>1.39</v>
      </c>
      <c r="F725">
        <v>1432</v>
      </c>
      <c r="G725" t="str">
        <f>IF(COUNTIF(Table1[Customer ID],Table1[[#This Row],[Customer ID]])&gt;1,"Repeat Customer","One-Time Customer")</f>
        <v>Repeat Customer</v>
      </c>
      <c r="H725" t="s">
        <v>1486</v>
      </c>
      <c r="I725" t="s">
        <v>49</v>
      </c>
      <c r="J725" t="s">
        <v>28</v>
      </c>
      <c r="K725" t="s">
        <v>29</v>
      </c>
      <c r="L725" t="s">
        <v>69</v>
      </c>
      <c r="M725" t="s">
        <v>59</v>
      </c>
      <c r="N725" t="s">
        <v>1265</v>
      </c>
      <c r="O725">
        <v>0.39</v>
      </c>
      <c r="P725">
        <f>Table1[[#This Row],[Profit]]/Table1[[#This Row],[Sales]]</f>
        <v>0.69</v>
      </c>
      <c r="Q725" t="s">
        <v>33</v>
      </c>
      <c r="R725" t="s">
        <v>61</v>
      </c>
      <c r="S725" t="s">
        <v>703</v>
      </c>
      <c r="T725" t="s">
        <v>1474</v>
      </c>
      <c r="U725">
        <v>46203</v>
      </c>
      <c r="V725">
        <v>42068</v>
      </c>
      <c r="W725" t="str">
        <f>TEXT(Table1[[#This Row],[Order Date]],"mmmm")</f>
        <v>March</v>
      </c>
      <c r="X725" t="str">
        <f>TEXT(Table1[[#This Row],[Order Date]],"yyyy")</f>
        <v>2015</v>
      </c>
      <c r="Y725">
        <v>42069</v>
      </c>
      <c r="Z725">
        <v>74.278499999999994</v>
      </c>
      <c r="AA725">
        <v>11</v>
      </c>
      <c r="AB725">
        <v>107.65</v>
      </c>
      <c r="AC725">
        <v>86826</v>
      </c>
      <c r="AD725" t="e">
        <f>IF(COUNTIF(#REF!,Orders!AC812)&gt;0,"Returned","Not Returned")</f>
        <v>#REF!</v>
      </c>
      <c r="AE725" t="str">
        <f>TEXT(Table1[[#This Row],[Order Date]],"mmmm-yyy")</f>
        <v>March-2015</v>
      </c>
    </row>
    <row r="726" spans="1:31" ht="12.75" customHeight="1" x14ac:dyDescent="0.3">
      <c r="A726">
        <v>19811</v>
      </c>
      <c r="B726" t="s">
        <v>37</v>
      </c>
      <c r="C726">
        <v>0.02</v>
      </c>
      <c r="D726">
        <v>3.28</v>
      </c>
      <c r="E726">
        <v>3.97</v>
      </c>
      <c r="F726">
        <v>1433</v>
      </c>
      <c r="G726" t="str">
        <f>IF(COUNTIF(Table1[Customer ID],Table1[[#This Row],[Customer ID]])&gt;1,"Repeat Customer","One-Time Customer")</f>
        <v>Repeat Customer</v>
      </c>
      <c r="H726" t="s">
        <v>1487</v>
      </c>
      <c r="I726" t="s">
        <v>27</v>
      </c>
      <c r="J726" t="s">
        <v>28</v>
      </c>
      <c r="K726" t="s">
        <v>29</v>
      </c>
      <c r="L726" t="s">
        <v>30</v>
      </c>
      <c r="M726" t="s">
        <v>31</v>
      </c>
      <c r="N726" t="s">
        <v>1009</v>
      </c>
      <c r="O726">
        <v>0.56000000000000005</v>
      </c>
      <c r="P726">
        <f>Table1[[#This Row],[Profit]]/Table1[[#This Row],[Sales]]</f>
        <v>-2.6381709741550696</v>
      </c>
      <c r="Q726" t="s">
        <v>33</v>
      </c>
      <c r="R726" t="s">
        <v>61</v>
      </c>
      <c r="S726" t="s">
        <v>703</v>
      </c>
      <c r="T726" t="s">
        <v>1488</v>
      </c>
      <c r="U726">
        <v>47130</v>
      </c>
      <c r="V726">
        <v>42068</v>
      </c>
      <c r="W726" t="str">
        <f>TEXT(Table1[[#This Row],[Order Date]],"mmmm")</f>
        <v>March</v>
      </c>
      <c r="X726" t="str">
        <f>TEXT(Table1[[#This Row],[Order Date]],"yyyy")</f>
        <v>2015</v>
      </c>
      <c r="Y726">
        <v>42069</v>
      </c>
      <c r="Z726">
        <v>-66.349999999999994</v>
      </c>
      <c r="AA726">
        <v>7</v>
      </c>
      <c r="AB726">
        <v>25.15</v>
      </c>
      <c r="AC726">
        <v>86826</v>
      </c>
      <c r="AD726" t="e">
        <f>IF(COUNTIF(#REF!,Orders!AC814)&gt;0,"Returned","Not Returned")</f>
        <v>#REF!</v>
      </c>
      <c r="AE726" t="str">
        <f>TEXT(Table1[[#This Row],[Order Date]],"mmmm-yyy")</f>
        <v>March-2015</v>
      </c>
    </row>
    <row r="727" spans="1:31" ht="12.75" customHeight="1" x14ac:dyDescent="0.3">
      <c r="A727">
        <v>25251</v>
      </c>
      <c r="B727" t="s">
        <v>37</v>
      </c>
      <c r="C727">
        <v>0.03</v>
      </c>
      <c r="D727">
        <v>5.78</v>
      </c>
      <c r="E727">
        <v>5.37</v>
      </c>
      <c r="F727">
        <v>2006</v>
      </c>
      <c r="G727" t="str">
        <f>IF(COUNTIF(Table1[Customer ID],Table1[[#This Row],[Customer ID]])&gt;1,"Repeat Customer","One-Time Customer")</f>
        <v>One-Time Customer</v>
      </c>
      <c r="H727" t="s">
        <v>1944</v>
      </c>
      <c r="I727" t="s">
        <v>49</v>
      </c>
      <c r="J727" t="s">
        <v>40</v>
      </c>
      <c r="K727" t="s">
        <v>29</v>
      </c>
      <c r="L727" t="s">
        <v>93</v>
      </c>
      <c r="M727" t="s">
        <v>59</v>
      </c>
      <c r="N727" t="s">
        <v>1945</v>
      </c>
      <c r="O727">
        <v>0.36</v>
      </c>
      <c r="P727">
        <f>Table1[[#This Row],[Profit]]/Table1[[#This Row],[Sales]]</f>
        <v>-0.71809113579687145</v>
      </c>
      <c r="Q727" t="s">
        <v>33</v>
      </c>
      <c r="R727" t="s">
        <v>34</v>
      </c>
      <c r="S727" t="s">
        <v>255</v>
      </c>
      <c r="T727" t="s">
        <v>1946</v>
      </c>
      <c r="U727">
        <v>81301</v>
      </c>
      <c r="V727">
        <v>42068</v>
      </c>
      <c r="W727" t="str">
        <f>TEXT(Table1[[#This Row],[Order Date]],"mmmm")</f>
        <v>March</v>
      </c>
      <c r="X727" t="str">
        <f>TEXT(Table1[[#This Row],[Order Date]],"yyyy")</f>
        <v>2015</v>
      </c>
      <c r="Y727">
        <v>42069</v>
      </c>
      <c r="Z727">
        <v>-63.35</v>
      </c>
      <c r="AA727">
        <v>15</v>
      </c>
      <c r="AB727">
        <v>88.22</v>
      </c>
      <c r="AC727">
        <v>88798</v>
      </c>
      <c r="AD727" t="e">
        <f>IF(COUNTIF(#REF!,Orders!AC1114)&gt;0,"Returned","Not Returned")</f>
        <v>#REF!</v>
      </c>
      <c r="AE727" t="str">
        <f>TEXT(Table1[[#This Row],[Order Date]],"mmmm-yyy")</f>
        <v>March-2015</v>
      </c>
    </row>
    <row r="728" spans="1:31" ht="12.75" customHeight="1" x14ac:dyDescent="0.3">
      <c r="A728">
        <v>22827</v>
      </c>
      <c r="B728" t="s">
        <v>25</v>
      </c>
      <c r="C728">
        <v>0.05</v>
      </c>
      <c r="D728">
        <v>3.28</v>
      </c>
      <c r="E728">
        <v>3.97</v>
      </c>
      <c r="F728">
        <v>2376</v>
      </c>
      <c r="G728" t="str">
        <f>IF(COUNTIF(Table1[Customer ID],Table1[[#This Row],[Customer ID]])&gt;1,"Repeat Customer","One-Time Customer")</f>
        <v>Repeat Customer</v>
      </c>
      <c r="H728" t="s">
        <v>2240</v>
      </c>
      <c r="I728" t="s">
        <v>49</v>
      </c>
      <c r="J728" t="s">
        <v>28</v>
      </c>
      <c r="K728" t="s">
        <v>29</v>
      </c>
      <c r="L728" t="s">
        <v>30</v>
      </c>
      <c r="M728" t="s">
        <v>31</v>
      </c>
      <c r="N728" t="s">
        <v>1793</v>
      </c>
      <c r="O728">
        <v>0.56000000000000005</v>
      </c>
      <c r="P728">
        <f>Table1[[#This Row],[Profit]]/Table1[[#This Row],[Sales]]</f>
        <v>-1.635503344754446</v>
      </c>
      <c r="Q728" t="s">
        <v>33</v>
      </c>
      <c r="R728" t="s">
        <v>34</v>
      </c>
      <c r="S728" t="s">
        <v>1741</v>
      </c>
      <c r="T728" t="s">
        <v>1742</v>
      </c>
      <c r="U728">
        <v>83843</v>
      </c>
      <c r="V728">
        <v>42068</v>
      </c>
      <c r="W728" t="str">
        <f>TEXT(Table1[[#This Row],[Order Date]],"mmmm")</f>
        <v>March</v>
      </c>
      <c r="X728" t="str">
        <f>TEXT(Table1[[#This Row],[Order Date]],"yyyy")</f>
        <v>2015</v>
      </c>
      <c r="Y728">
        <v>42069</v>
      </c>
      <c r="Z728">
        <v>-100.24</v>
      </c>
      <c r="AA728">
        <v>18</v>
      </c>
      <c r="AB728">
        <v>61.29</v>
      </c>
      <c r="AC728">
        <v>91321</v>
      </c>
      <c r="AD728" t="e">
        <f>IF(COUNTIF(#REF!,Orders!AC1321)&gt;0,"Returned","Not Returned")</f>
        <v>#REF!</v>
      </c>
      <c r="AE728" t="str">
        <f>TEXT(Table1[[#This Row],[Order Date]],"mmmm-yyy")</f>
        <v>March-2015</v>
      </c>
    </row>
    <row r="729" spans="1:31" ht="12.75" customHeight="1" x14ac:dyDescent="0.3">
      <c r="A729">
        <v>22828</v>
      </c>
      <c r="B729" t="s">
        <v>25</v>
      </c>
      <c r="C729">
        <v>0.03</v>
      </c>
      <c r="D729">
        <v>6.98</v>
      </c>
      <c r="E729">
        <v>9.69</v>
      </c>
      <c r="F729">
        <v>2376</v>
      </c>
      <c r="G729" t="str">
        <f>IF(COUNTIF(Table1[Customer ID],Table1[[#This Row],[Customer ID]])&gt;1,"Repeat Customer","One-Time Customer")</f>
        <v>Repeat Customer</v>
      </c>
      <c r="H729" t="s">
        <v>2240</v>
      </c>
      <c r="I729" t="s">
        <v>49</v>
      </c>
      <c r="J729" t="s">
        <v>28</v>
      </c>
      <c r="K729" t="s">
        <v>29</v>
      </c>
      <c r="L729" t="s">
        <v>141</v>
      </c>
      <c r="M729" t="s">
        <v>59</v>
      </c>
      <c r="N729" t="s">
        <v>2241</v>
      </c>
      <c r="O729">
        <v>0.83</v>
      </c>
      <c r="P729">
        <f>Table1[[#This Row],[Profit]]/Table1[[#This Row],[Sales]]</f>
        <v>-2.4060467246907926</v>
      </c>
      <c r="Q729" t="s">
        <v>33</v>
      </c>
      <c r="R729" t="s">
        <v>34</v>
      </c>
      <c r="S729" t="s">
        <v>1741</v>
      </c>
      <c r="T729" t="s">
        <v>1742</v>
      </c>
      <c r="U729">
        <v>83843</v>
      </c>
      <c r="V729">
        <v>42068</v>
      </c>
      <c r="W729" t="str">
        <f>TEXT(Table1[[#This Row],[Order Date]],"mmmm")</f>
        <v>March</v>
      </c>
      <c r="X729" t="str">
        <f>TEXT(Table1[[#This Row],[Order Date]],"yyyy")</f>
        <v>2015</v>
      </c>
      <c r="Y729">
        <v>42070</v>
      </c>
      <c r="Z729">
        <v>-262.62</v>
      </c>
      <c r="AA729">
        <v>15</v>
      </c>
      <c r="AB729">
        <v>109.15</v>
      </c>
      <c r="AC729">
        <v>91321</v>
      </c>
      <c r="AD729" t="e">
        <f>IF(COUNTIF(#REF!,Orders!AC1322)&gt;0,"Returned","Not Returned")</f>
        <v>#REF!</v>
      </c>
      <c r="AE729" t="str">
        <f>TEXT(Table1[[#This Row],[Order Date]],"mmmm-yyy")</f>
        <v>March-2015</v>
      </c>
    </row>
    <row r="730" spans="1:31" ht="12.75" customHeight="1" x14ac:dyDescent="0.3">
      <c r="A730">
        <v>18354</v>
      </c>
      <c r="B730" t="s">
        <v>47</v>
      </c>
      <c r="C730">
        <v>0.05</v>
      </c>
      <c r="D730">
        <v>107.53</v>
      </c>
      <c r="E730">
        <v>5.81</v>
      </c>
      <c r="F730">
        <v>2696</v>
      </c>
      <c r="G730" t="str">
        <f>IF(COUNTIF(Table1[Customer ID],Table1[[#This Row],[Customer ID]])&gt;1,"Repeat Customer","One-Time Customer")</f>
        <v>One-Time Customer</v>
      </c>
      <c r="H730" t="s">
        <v>2493</v>
      </c>
      <c r="I730" t="s">
        <v>49</v>
      </c>
      <c r="J730" t="s">
        <v>40</v>
      </c>
      <c r="K730" t="s">
        <v>41</v>
      </c>
      <c r="L730" t="s">
        <v>50</v>
      </c>
      <c r="M730" t="s">
        <v>86</v>
      </c>
      <c r="N730" t="s">
        <v>1653</v>
      </c>
      <c r="O730">
        <v>0.65</v>
      </c>
      <c r="P730">
        <f>Table1[[#This Row],[Profit]]/Table1[[#This Row],[Sales]]</f>
        <v>-0.14588853357697582</v>
      </c>
      <c r="Q730" t="s">
        <v>33</v>
      </c>
      <c r="R730" t="s">
        <v>136</v>
      </c>
      <c r="S730" t="s">
        <v>1278</v>
      </c>
      <c r="T730" t="s">
        <v>2494</v>
      </c>
      <c r="U730">
        <v>35401</v>
      </c>
      <c r="V730">
        <v>42068</v>
      </c>
      <c r="W730" t="str">
        <f>TEXT(Table1[[#This Row],[Order Date]],"mmmm")</f>
        <v>March</v>
      </c>
      <c r="X730" t="str">
        <f>TEXT(Table1[[#This Row],[Order Date]],"yyyy")</f>
        <v>2015</v>
      </c>
      <c r="Y730">
        <v>42069</v>
      </c>
      <c r="Z730">
        <v>-89.418000000000006</v>
      </c>
      <c r="AA730">
        <v>6</v>
      </c>
      <c r="AB730">
        <v>612.91999999999996</v>
      </c>
      <c r="AC730">
        <v>87676</v>
      </c>
      <c r="AD730" t="e">
        <f>IF(COUNTIF(#REF!,Orders!AC1528)&gt;0,"Returned","Not Returned")</f>
        <v>#REF!</v>
      </c>
      <c r="AE730" t="str">
        <f>TEXT(Table1[[#This Row],[Order Date]],"mmmm-yyy")</f>
        <v>March-2015</v>
      </c>
    </row>
    <row r="731" spans="1:31" ht="12.75" customHeight="1" x14ac:dyDescent="0.3">
      <c r="A731">
        <v>19575</v>
      </c>
      <c r="B731" t="s">
        <v>106</v>
      </c>
      <c r="C731">
        <v>0.04</v>
      </c>
      <c r="D731">
        <v>4.55</v>
      </c>
      <c r="E731">
        <v>1.49</v>
      </c>
      <c r="F731">
        <v>2944</v>
      </c>
      <c r="G731" t="str">
        <f>IF(COUNTIF(Table1[Customer ID],Table1[[#This Row],[Customer ID]])&gt;1,"Repeat Customer","One-Time Customer")</f>
        <v>One-Time Customer</v>
      </c>
      <c r="H731" t="s">
        <v>2677</v>
      </c>
      <c r="I731" t="s">
        <v>49</v>
      </c>
      <c r="J731" t="s">
        <v>28</v>
      </c>
      <c r="K731" t="s">
        <v>29</v>
      </c>
      <c r="L731" t="s">
        <v>109</v>
      </c>
      <c r="M731" t="s">
        <v>59</v>
      </c>
      <c r="N731" t="s">
        <v>1441</v>
      </c>
      <c r="O731">
        <v>0.35</v>
      </c>
      <c r="P731">
        <f>Table1[[#This Row],[Profit]]/Table1[[#This Row],[Sales]]</f>
        <v>0.47343933054393306</v>
      </c>
      <c r="Q731" t="s">
        <v>33</v>
      </c>
      <c r="R731" t="s">
        <v>61</v>
      </c>
      <c r="S731" t="s">
        <v>300</v>
      </c>
      <c r="T731" t="s">
        <v>1929</v>
      </c>
      <c r="U731">
        <v>48640</v>
      </c>
      <c r="V731">
        <v>42068</v>
      </c>
      <c r="W731" t="str">
        <f>TEXT(Table1[[#This Row],[Order Date]],"mmmm")</f>
        <v>March</v>
      </c>
      <c r="X731" t="str">
        <f>TEXT(Table1[[#This Row],[Order Date]],"yyyy")</f>
        <v>2015</v>
      </c>
      <c r="Y731">
        <v>42070</v>
      </c>
      <c r="Z731">
        <v>28.288</v>
      </c>
      <c r="AA731">
        <v>13</v>
      </c>
      <c r="AB731">
        <v>59.75</v>
      </c>
      <c r="AC731">
        <v>90309</v>
      </c>
      <c r="AD731" t="e">
        <f>IF(COUNTIF(#REF!,Orders!AC1669)&gt;0,"Returned","Not Returned")</f>
        <v>#REF!</v>
      </c>
      <c r="AE731" t="str">
        <f>TEXT(Table1[[#This Row],[Order Date]],"mmmm-yyy")</f>
        <v>March-2015</v>
      </c>
    </row>
    <row r="732" spans="1:31" ht="12.75" customHeight="1" x14ac:dyDescent="0.3">
      <c r="A732">
        <v>25282</v>
      </c>
      <c r="B732" t="s">
        <v>56</v>
      </c>
      <c r="C732">
        <v>0.03</v>
      </c>
      <c r="D732">
        <v>85.99</v>
      </c>
      <c r="E732">
        <v>0.99</v>
      </c>
      <c r="F732">
        <v>3003</v>
      </c>
      <c r="G732" t="str">
        <f>IF(COUNTIF(Table1[Customer ID],Table1[[#This Row],[Customer ID]])&gt;1,"Repeat Customer","One-Time Customer")</f>
        <v>One-Time Customer</v>
      </c>
      <c r="H732" t="s">
        <v>2723</v>
      </c>
      <c r="I732" t="s">
        <v>49</v>
      </c>
      <c r="J732" t="s">
        <v>40</v>
      </c>
      <c r="K732" t="s">
        <v>77</v>
      </c>
      <c r="L732" t="s">
        <v>78</v>
      </c>
      <c r="M732" t="s">
        <v>31</v>
      </c>
      <c r="N732" t="s">
        <v>417</v>
      </c>
      <c r="O732">
        <v>0.55000000000000004</v>
      </c>
      <c r="P732">
        <f>Table1[[#This Row],[Profit]]/Table1[[#This Row],[Sales]]</f>
        <v>0.69</v>
      </c>
      <c r="Q732" t="s">
        <v>33</v>
      </c>
      <c r="R732" t="s">
        <v>34</v>
      </c>
      <c r="S732" t="s">
        <v>1741</v>
      </c>
      <c r="T732" t="s">
        <v>2724</v>
      </c>
      <c r="U732">
        <v>83814</v>
      </c>
      <c r="V732">
        <v>42068</v>
      </c>
      <c r="W732" t="str">
        <f>TEXT(Table1[[#This Row],[Order Date]],"mmmm")</f>
        <v>March</v>
      </c>
      <c r="X732" t="str">
        <f>TEXT(Table1[[#This Row],[Order Date]],"yyyy")</f>
        <v>2015</v>
      </c>
      <c r="Y732">
        <v>42069</v>
      </c>
      <c r="Z732">
        <v>1037.1044999999999</v>
      </c>
      <c r="AA732">
        <v>20</v>
      </c>
      <c r="AB732">
        <v>1503.05</v>
      </c>
      <c r="AC732">
        <v>91586</v>
      </c>
      <c r="AD732" t="e">
        <f>IF(COUNTIF(#REF!,Orders!AC1703)&gt;0,"Returned","Not Returned")</f>
        <v>#REF!</v>
      </c>
      <c r="AE732" t="str">
        <f>TEXT(Table1[[#This Row],[Order Date]],"mmmm-yyy")</f>
        <v>March-2015</v>
      </c>
    </row>
    <row r="733" spans="1:31" ht="12.75" customHeight="1" x14ac:dyDescent="0.3">
      <c r="A733">
        <v>23188</v>
      </c>
      <c r="B733" t="s">
        <v>25</v>
      </c>
      <c r="C733">
        <v>0.06</v>
      </c>
      <c r="D733">
        <v>276.2</v>
      </c>
      <c r="E733">
        <v>24.49</v>
      </c>
      <c r="F733">
        <v>3048</v>
      </c>
      <c r="G733" t="str">
        <f>IF(COUNTIF(Table1[Customer ID],Table1[[#This Row],[Customer ID]])&gt;1,"Repeat Customer","One-Time Customer")</f>
        <v>One-Time Customer</v>
      </c>
      <c r="H733" t="s">
        <v>2756</v>
      </c>
      <c r="I733" t="s">
        <v>27</v>
      </c>
      <c r="J733" t="s">
        <v>28</v>
      </c>
      <c r="K733" t="s">
        <v>41</v>
      </c>
      <c r="L733" t="s">
        <v>42</v>
      </c>
      <c r="M733" t="s">
        <v>236</v>
      </c>
      <c r="N733" t="s">
        <v>438</v>
      </c>
      <c r="P733">
        <f>Table1[[#This Row],[Profit]]/Table1[[#This Row],[Sales]]</f>
        <v>0.44717608482471199</v>
      </c>
      <c r="Q733" t="s">
        <v>33</v>
      </c>
      <c r="R733" t="s">
        <v>34</v>
      </c>
      <c r="S733" t="s">
        <v>45</v>
      </c>
      <c r="T733" t="s">
        <v>2757</v>
      </c>
      <c r="U733">
        <v>94704</v>
      </c>
      <c r="V733">
        <v>42068</v>
      </c>
      <c r="W733" t="str">
        <f>TEXT(Table1[[#This Row],[Order Date]],"mmmm")</f>
        <v>March</v>
      </c>
      <c r="X733" t="str">
        <f>TEXT(Table1[[#This Row],[Order Date]],"yyyy")</f>
        <v>2015</v>
      </c>
      <c r="Y733">
        <v>42070</v>
      </c>
      <c r="Z733">
        <v>1167.3800000000001</v>
      </c>
      <c r="AA733">
        <v>10</v>
      </c>
      <c r="AB733">
        <v>2610.56</v>
      </c>
      <c r="AC733">
        <v>89789</v>
      </c>
      <c r="AD733" t="e">
        <f>IF(COUNTIF(#REF!,Orders!AC1731)&gt;0,"Returned","Not Returned")</f>
        <v>#REF!</v>
      </c>
      <c r="AE733" t="str">
        <f>TEXT(Table1[[#This Row],[Order Date]],"mmmm-yyy")</f>
        <v>March-2015</v>
      </c>
    </row>
    <row r="734" spans="1:31" ht="12.75" customHeight="1" x14ac:dyDescent="0.3">
      <c r="A734">
        <v>19325</v>
      </c>
      <c r="B734" t="s">
        <v>106</v>
      </c>
      <c r="C734">
        <v>0.06</v>
      </c>
      <c r="D734">
        <v>4.18</v>
      </c>
      <c r="E734">
        <v>2.99</v>
      </c>
      <c r="F734">
        <v>688</v>
      </c>
      <c r="G734" t="str">
        <f>IF(COUNTIF(Table1[Customer ID],Table1[[#This Row],[Customer ID]])&gt;1,"Repeat Customer","One-Time Customer")</f>
        <v>Repeat Customer</v>
      </c>
      <c r="H734" t="s">
        <v>809</v>
      </c>
      <c r="I734" t="s">
        <v>49</v>
      </c>
      <c r="J734" t="s">
        <v>58</v>
      </c>
      <c r="K734" t="s">
        <v>29</v>
      </c>
      <c r="L734" t="s">
        <v>109</v>
      </c>
      <c r="M734" t="s">
        <v>59</v>
      </c>
      <c r="N734" t="s">
        <v>812</v>
      </c>
      <c r="O734">
        <v>0.37</v>
      </c>
      <c r="P734">
        <f>Table1[[#This Row],[Profit]]/Table1[[#This Row],[Sales]]</f>
        <v>-0.59601686972821</v>
      </c>
      <c r="Q734" t="s">
        <v>33</v>
      </c>
      <c r="R734" t="s">
        <v>61</v>
      </c>
      <c r="S734" t="s">
        <v>506</v>
      </c>
      <c r="T734" t="s">
        <v>811</v>
      </c>
      <c r="U734">
        <v>63116</v>
      </c>
      <c r="V734">
        <v>42069</v>
      </c>
      <c r="W734" t="str">
        <f>TEXT(Table1[[#This Row],[Order Date]],"mmmm")</f>
        <v>March</v>
      </c>
      <c r="X734" t="str">
        <f>TEXT(Table1[[#This Row],[Order Date]],"yyyy")</f>
        <v>2015</v>
      </c>
      <c r="Y734">
        <v>42071</v>
      </c>
      <c r="Z734">
        <v>-12.719000000000001</v>
      </c>
      <c r="AA734">
        <v>5</v>
      </c>
      <c r="AB734">
        <v>21.34</v>
      </c>
      <c r="AC734">
        <v>88504</v>
      </c>
      <c r="AD734" t="e">
        <f>IF(COUNTIF(#REF!,Orders!AC380)&gt;0,"Returned","Not Returned")</f>
        <v>#REF!</v>
      </c>
      <c r="AE734" t="str">
        <f>TEXT(Table1[[#This Row],[Order Date]],"mmmm-yyy")</f>
        <v>March-2015</v>
      </c>
    </row>
    <row r="735" spans="1:31" ht="12.75" customHeight="1" x14ac:dyDescent="0.3">
      <c r="A735">
        <v>24851</v>
      </c>
      <c r="B735" t="s">
        <v>106</v>
      </c>
      <c r="C735">
        <v>0.09</v>
      </c>
      <c r="D735">
        <v>6.48</v>
      </c>
      <c r="E735">
        <v>6.86</v>
      </c>
      <c r="F735">
        <v>797</v>
      </c>
      <c r="G735" t="str">
        <f>IF(COUNTIF(Table1[Customer ID],Table1[[#This Row],[Customer ID]])&gt;1,"Repeat Customer","One-Time Customer")</f>
        <v>Repeat Customer</v>
      </c>
      <c r="H735" t="s">
        <v>925</v>
      </c>
      <c r="I735" t="s">
        <v>49</v>
      </c>
      <c r="J735" t="s">
        <v>28</v>
      </c>
      <c r="K735" t="s">
        <v>29</v>
      </c>
      <c r="L735" t="s">
        <v>93</v>
      </c>
      <c r="M735" t="s">
        <v>59</v>
      </c>
      <c r="N735" t="s">
        <v>929</v>
      </c>
      <c r="O735">
        <v>0.37</v>
      </c>
      <c r="P735">
        <f>Table1[[#This Row],[Profit]]/Table1[[#This Row],[Sales]]</f>
        <v>-1.223073899371069</v>
      </c>
      <c r="Q735" t="s">
        <v>33</v>
      </c>
      <c r="R735" t="s">
        <v>34</v>
      </c>
      <c r="S735" t="s">
        <v>212</v>
      </c>
      <c r="T735" t="s">
        <v>927</v>
      </c>
      <c r="U735">
        <v>84067</v>
      </c>
      <c r="V735">
        <v>42069</v>
      </c>
      <c r="W735" t="str">
        <f>TEXT(Table1[[#This Row],[Order Date]],"mmmm")</f>
        <v>March</v>
      </c>
      <c r="X735" t="str">
        <f>TEXT(Table1[[#This Row],[Order Date]],"yyyy")</f>
        <v>2015</v>
      </c>
      <c r="Y735">
        <v>42071</v>
      </c>
      <c r="Z735">
        <v>-62.23</v>
      </c>
      <c r="AA735">
        <v>8</v>
      </c>
      <c r="AB735">
        <v>50.88</v>
      </c>
      <c r="AC735">
        <v>86870</v>
      </c>
      <c r="AD735" t="e">
        <f>IF(COUNTIF(#REF!,Orders!AC455)&gt;0,"Returned","Not Returned")</f>
        <v>#REF!</v>
      </c>
      <c r="AE735" t="str">
        <f>TEXT(Table1[[#This Row],[Order Date]],"mmmm-yyy")</f>
        <v>March-2015</v>
      </c>
    </row>
    <row r="736" spans="1:31" ht="12.75" customHeight="1" x14ac:dyDescent="0.3">
      <c r="A736">
        <v>24763</v>
      </c>
      <c r="B736" t="s">
        <v>47</v>
      </c>
      <c r="C736">
        <v>0.06</v>
      </c>
      <c r="D736">
        <v>6.48</v>
      </c>
      <c r="E736">
        <v>8.8800000000000008</v>
      </c>
      <c r="F736">
        <v>868</v>
      </c>
      <c r="G736" t="str">
        <f>IF(COUNTIF(Table1[Customer ID],Table1[[#This Row],[Customer ID]])&gt;1,"Repeat Customer","One-Time Customer")</f>
        <v>Repeat Customer</v>
      </c>
      <c r="H736" t="s">
        <v>984</v>
      </c>
      <c r="I736" t="s">
        <v>49</v>
      </c>
      <c r="J736" t="s">
        <v>28</v>
      </c>
      <c r="K736" t="s">
        <v>29</v>
      </c>
      <c r="L736" t="s">
        <v>93</v>
      </c>
      <c r="M736" t="s">
        <v>59</v>
      </c>
      <c r="N736" t="s">
        <v>988</v>
      </c>
      <c r="O736">
        <v>0.37</v>
      </c>
      <c r="P736">
        <f>Table1[[#This Row],[Profit]]/Table1[[#This Row],[Sales]]</f>
        <v>-1.8881291245925103</v>
      </c>
      <c r="Q736" t="s">
        <v>33</v>
      </c>
      <c r="R736" t="s">
        <v>61</v>
      </c>
      <c r="S736" t="s">
        <v>62</v>
      </c>
      <c r="T736" t="s">
        <v>986</v>
      </c>
      <c r="U736">
        <v>55126</v>
      </c>
      <c r="V736">
        <v>42069</v>
      </c>
      <c r="W736" t="str">
        <f>TEXT(Table1[[#This Row],[Order Date]],"mmmm")</f>
        <v>March</v>
      </c>
      <c r="X736" t="str">
        <f>TEXT(Table1[[#This Row],[Order Date]],"yyyy")</f>
        <v>2015</v>
      </c>
      <c r="Y736">
        <v>42070</v>
      </c>
      <c r="Z736">
        <v>-237.47</v>
      </c>
      <c r="AA736">
        <v>20</v>
      </c>
      <c r="AB736">
        <v>125.77</v>
      </c>
      <c r="AC736">
        <v>91195</v>
      </c>
      <c r="AD736" t="e">
        <f>IF(COUNTIF(#REF!,Orders!AC484)&gt;0,"Returned","Not Returned")</f>
        <v>#REF!</v>
      </c>
      <c r="AE736" t="str">
        <f>TEXT(Table1[[#This Row],[Order Date]],"mmmm-yyy")</f>
        <v>March-2015</v>
      </c>
    </row>
    <row r="737" spans="1:31" ht="12.75" customHeight="1" x14ac:dyDescent="0.3">
      <c r="A737">
        <v>24764</v>
      </c>
      <c r="B737" t="s">
        <v>47</v>
      </c>
      <c r="C737">
        <v>0.09</v>
      </c>
      <c r="D737">
        <v>349.45</v>
      </c>
      <c r="E737">
        <v>60</v>
      </c>
      <c r="F737">
        <v>868</v>
      </c>
      <c r="G737" t="str">
        <f>IF(COUNTIF(Table1[Customer ID],Table1[[#This Row],[Customer ID]])&gt;1,"Repeat Customer","One-Time Customer")</f>
        <v>Repeat Customer</v>
      </c>
      <c r="H737" t="s">
        <v>984</v>
      </c>
      <c r="I737" t="s">
        <v>39</v>
      </c>
      <c r="J737" t="s">
        <v>28</v>
      </c>
      <c r="K737" t="s">
        <v>41</v>
      </c>
      <c r="L737" t="s">
        <v>152</v>
      </c>
      <c r="M737" t="s">
        <v>43</v>
      </c>
      <c r="N737" t="s">
        <v>989</v>
      </c>
      <c r="P737">
        <f>Table1[[#This Row],[Profit]]/Table1[[#This Row],[Sales]]</f>
        <v>-0.75173922806444526</v>
      </c>
      <c r="Q737" t="s">
        <v>33</v>
      </c>
      <c r="R737" t="s">
        <v>61</v>
      </c>
      <c r="S737" t="s">
        <v>62</v>
      </c>
      <c r="T737" t="s">
        <v>986</v>
      </c>
      <c r="U737">
        <v>55126</v>
      </c>
      <c r="V737">
        <v>42069</v>
      </c>
      <c r="W737" t="str">
        <f>TEXT(Table1[[#This Row],[Order Date]],"mmmm")</f>
        <v>March</v>
      </c>
      <c r="X737" t="str">
        <f>TEXT(Table1[[#This Row],[Order Date]],"yyyy")</f>
        <v>2015</v>
      </c>
      <c r="Y737">
        <v>42070</v>
      </c>
      <c r="Z737">
        <v>-2946.0509999999999</v>
      </c>
      <c r="AA737">
        <v>12</v>
      </c>
      <c r="AB737">
        <v>3918.98</v>
      </c>
      <c r="AC737">
        <v>91195</v>
      </c>
      <c r="AD737" t="e">
        <f>IF(COUNTIF(#REF!,Orders!AC485)&gt;0,"Returned","Not Returned")</f>
        <v>#REF!</v>
      </c>
      <c r="AE737" t="str">
        <f>TEXT(Table1[[#This Row],[Order Date]],"mmmm-yyy")</f>
        <v>March-2015</v>
      </c>
    </row>
    <row r="738" spans="1:31" ht="12.75" customHeight="1" x14ac:dyDescent="0.3">
      <c r="A738">
        <v>23479</v>
      </c>
      <c r="B738" t="s">
        <v>37</v>
      </c>
      <c r="C738">
        <v>0.03</v>
      </c>
      <c r="D738">
        <v>31.74</v>
      </c>
      <c r="E738">
        <v>12.62</v>
      </c>
      <c r="F738">
        <v>945</v>
      </c>
      <c r="G738" t="str">
        <f>IF(COUNTIF(Table1[Customer ID],Table1[[#This Row],[Customer ID]])&gt;1,"Repeat Customer","One-Time Customer")</f>
        <v>One-Time Customer</v>
      </c>
      <c r="H738" t="s">
        <v>1057</v>
      </c>
      <c r="I738" t="s">
        <v>49</v>
      </c>
      <c r="J738" t="s">
        <v>40</v>
      </c>
      <c r="K738" t="s">
        <v>29</v>
      </c>
      <c r="L738" t="s">
        <v>109</v>
      </c>
      <c r="M738" t="s">
        <v>59</v>
      </c>
      <c r="N738" t="s">
        <v>1058</v>
      </c>
      <c r="O738">
        <v>0.37</v>
      </c>
      <c r="P738">
        <f>Table1[[#This Row],[Profit]]/Table1[[#This Row],[Sales]]</f>
        <v>-4.3576494427558198E-2</v>
      </c>
      <c r="Q738" t="s">
        <v>33</v>
      </c>
      <c r="R738" t="s">
        <v>34</v>
      </c>
      <c r="S738" t="s">
        <v>45</v>
      </c>
      <c r="T738" t="s">
        <v>1059</v>
      </c>
      <c r="U738">
        <v>95070</v>
      </c>
      <c r="V738">
        <v>42069</v>
      </c>
      <c r="W738" t="str">
        <f>TEXT(Table1[[#This Row],[Order Date]],"mmmm")</f>
        <v>March</v>
      </c>
      <c r="X738" t="str">
        <f>TEXT(Table1[[#This Row],[Order Date]],"yyyy")</f>
        <v>2015</v>
      </c>
      <c r="Y738">
        <v>42069</v>
      </c>
      <c r="Z738">
        <v>-4.3009999999999939</v>
      </c>
      <c r="AA738">
        <v>3</v>
      </c>
      <c r="AB738">
        <v>98.7</v>
      </c>
      <c r="AC738">
        <v>86567</v>
      </c>
      <c r="AD738" t="e">
        <f>IF(COUNTIF(#REF!,Orders!AC531)&gt;0,"Returned","Not Returned")</f>
        <v>#REF!</v>
      </c>
      <c r="AE738" t="str">
        <f>TEXT(Table1[[#This Row],[Order Date]],"mmmm-yyy")</f>
        <v>March-2015</v>
      </c>
    </row>
    <row r="739" spans="1:31" ht="12.75" customHeight="1" x14ac:dyDescent="0.3">
      <c r="A739">
        <v>24894</v>
      </c>
      <c r="B739" t="s">
        <v>56</v>
      </c>
      <c r="C739">
        <v>7.0000000000000007E-2</v>
      </c>
      <c r="D739">
        <v>60.98</v>
      </c>
      <c r="E739">
        <v>49</v>
      </c>
      <c r="F739">
        <v>1771</v>
      </c>
      <c r="G739" t="str">
        <f>IF(COUNTIF(Table1[Customer ID],Table1[[#This Row],[Customer ID]])&gt;1,"Repeat Customer","One-Time Customer")</f>
        <v>One-Time Customer</v>
      </c>
      <c r="H739" t="s">
        <v>1780</v>
      </c>
      <c r="I739" t="s">
        <v>49</v>
      </c>
      <c r="J739" t="s">
        <v>40</v>
      </c>
      <c r="K739" t="s">
        <v>29</v>
      </c>
      <c r="L739" t="s">
        <v>257</v>
      </c>
      <c r="M739" t="s">
        <v>236</v>
      </c>
      <c r="N739" t="s">
        <v>1583</v>
      </c>
      <c r="O739">
        <v>0.59</v>
      </c>
      <c r="P739">
        <f>Table1[[#This Row],[Profit]]/Table1[[#This Row],[Sales]]</f>
        <v>-1.9696467318428943</v>
      </c>
      <c r="Q739" t="s">
        <v>33</v>
      </c>
      <c r="R739" t="s">
        <v>61</v>
      </c>
      <c r="S739" t="s">
        <v>178</v>
      </c>
      <c r="T739" t="s">
        <v>1614</v>
      </c>
      <c r="U739">
        <v>61032</v>
      </c>
      <c r="V739">
        <v>42069</v>
      </c>
      <c r="W739" t="str">
        <f>TEXT(Table1[[#This Row],[Order Date]],"mmmm")</f>
        <v>March</v>
      </c>
      <c r="X739" t="str">
        <f>TEXT(Table1[[#This Row],[Order Date]],"yyyy")</f>
        <v>2015</v>
      </c>
      <c r="Y739">
        <v>42070</v>
      </c>
      <c r="Z739">
        <v>-807.89</v>
      </c>
      <c r="AA739">
        <v>7</v>
      </c>
      <c r="AB739">
        <v>410.17</v>
      </c>
      <c r="AC739">
        <v>89106</v>
      </c>
      <c r="AD739" t="e">
        <f>IF(COUNTIF(#REF!,Orders!AC996)&gt;0,"Returned","Not Returned")</f>
        <v>#REF!</v>
      </c>
      <c r="AE739" t="str">
        <f>TEXT(Table1[[#This Row],[Order Date]],"mmmm-yyy")</f>
        <v>March-2015</v>
      </c>
    </row>
    <row r="740" spans="1:31" ht="12.75" customHeight="1" x14ac:dyDescent="0.3">
      <c r="A740">
        <v>21422</v>
      </c>
      <c r="B740" t="s">
        <v>106</v>
      </c>
      <c r="C740">
        <v>0.08</v>
      </c>
      <c r="D740">
        <v>230.98</v>
      </c>
      <c r="E740">
        <v>23.78</v>
      </c>
      <c r="F740">
        <v>2729</v>
      </c>
      <c r="G740" t="str">
        <f>IF(COUNTIF(Table1[Customer ID],Table1[[#This Row],[Customer ID]])&gt;1,"Repeat Customer","One-Time Customer")</f>
        <v>One-Time Customer</v>
      </c>
      <c r="H740" t="s">
        <v>2519</v>
      </c>
      <c r="I740" t="s">
        <v>39</v>
      </c>
      <c r="J740" t="s">
        <v>114</v>
      </c>
      <c r="K740" t="s">
        <v>41</v>
      </c>
      <c r="L740" t="s">
        <v>152</v>
      </c>
      <c r="M740" t="s">
        <v>121</v>
      </c>
      <c r="N740" t="s">
        <v>825</v>
      </c>
      <c r="O740">
        <v>0.6</v>
      </c>
      <c r="P740">
        <f>Table1[[#This Row],[Profit]]/Table1[[#This Row],[Sales]]</f>
        <v>0.54248486159169551</v>
      </c>
      <c r="Q740" t="s">
        <v>33</v>
      </c>
      <c r="R740" t="s">
        <v>34</v>
      </c>
      <c r="S740" t="s">
        <v>35</v>
      </c>
      <c r="T740" t="s">
        <v>566</v>
      </c>
      <c r="U740">
        <v>98226</v>
      </c>
      <c r="V740">
        <v>42069</v>
      </c>
      <c r="W740" t="str">
        <f>TEXT(Table1[[#This Row],[Order Date]],"mmmm")</f>
        <v>March</v>
      </c>
      <c r="X740" t="str">
        <f>TEXT(Table1[[#This Row],[Order Date]],"yyyy")</f>
        <v>2015</v>
      </c>
      <c r="Y740">
        <v>42073</v>
      </c>
      <c r="Z740">
        <v>501.69</v>
      </c>
      <c r="AA740">
        <v>4</v>
      </c>
      <c r="AB740">
        <v>924.8</v>
      </c>
      <c r="AC740">
        <v>88114</v>
      </c>
      <c r="AD740" t="e">
        <f>IF(COUNTIF(#REF!,Orders!AC1545)&gt;0,"Returned","Not Returned")</f>
        <v>#REF!</v>
      </c>
      <c r="AE740" t="str">
        <f>TEXT(Table1[[#This Row],[Order Date]],"mmmm-yyy")</f>
        <v>March-2015</v>
      </c>
    </row>
    <row r="741" spans="1:31" ht="12.75" customHeight="1" x14ac:dyDescent="0.3">
      <c r="A741">
        <v>23627</v>
      </c>
      <c r="B741" t="s">
        <v>47</v>
      </c>
      <c r="C741">
        <v>0.05</v>
      </c>
      <c r="D741">
        <v>9.99</v>
      </c>
      <c r="E741">
        <v>4.78</v>
      </c>
      <c r="F741">
        <v>3008</v>
      </c>
      <c r="G741" t="str">
        <f>IF(COUNTIF(Table1[Customer ID],Table1[[#This Row],[Customer ID]])&gt;1,"Repeat Customer","One-Time Customer")</f>
        <v>Repeat Customer</v>
      </c>
      <c r="H741" t="s">
        <v>2730</v>
      </c>
      <c r="I741" t="s">
        <v>49</v>
      </c>
      <c r="J741" t="s">
        <v>40</v>
      </c>
      <c r="K741" t="s">
        <v>29</v>
      </c>
      <c r="L741" t="s">
        <v>93</v>
      </c>
      <c r="M741" t="s">
        <v>59</v>
      </c>
      <c r="N741" t="s">
        <v>1811</v>
      </c>
      <c r="O741">
        <v>0.4</v>
      </c>
      <c r="P741">
        <f>Table1[[#This Row],[Profit]]/Table1[[#This Row],[Sales]]</f>
        <v>0.20307813345134482</v>
      </c>
      <c r="Q741" t="s">
        <v>33</v>
      </c>
      <c r="R741" t="s">
        <v>61</v>
      </c>
      <c r="S741" t="s">
        <v>62</v>
      </c>
      <c r="T741" t="s">
        <v>2731</v>
      </c>
      <c r="U741">
        <v>55343</v>
      </c>
      <c r="V741">
        <v>42069</v>
      </c>
      <c r="W741" t="str">
        <f>TEXT(Table1[[#This Row],[Order Date]],"mmmm")</f>
        <v>March</v>
      </c>
      <c r="X741" t="str">
        <f>TEXT(Table1[[#This Row],[Order Date]],"yyyy")</f>
        <v>2015</v>
      </c>
      <c r="Y741">
        <v>42070</v>
      </c>
      <c r="Z741">
        <v>41.3</v>
      </c>
      <c r="AA741">
        <v>20</v>
      </c>
      <c r="AB741">
        <v>203.37</v>
      </c>
      <c r="AC741">
        <v>89414</v>
      </c>
      <c r="AD741" t="e">
        <f>IF(COUNTIF(#REF!,Orders!AC1709)&gt;0,"Returned","Not Returned")</f>
        <v>#REF!</v>
      </c>
      <c r="AE741" t="str">
        <f>TEXT(Table1[[#This Row],[Order Date]],"mmmm-yyy")</f>
        <v>March-2015</v>
      </c>
    </row>
    <row r="742" spans="1:31" ht="12.75" customHeight="1" x14ac:dyDescent="0.3">
      <c r="A742">
        <v>18259</v>
      </c>
      <c r="B742" t="s">
        <v>37</v>
      </c>
      <c r="C742">
        <v>0.06</v>
      </c>
      <c r="D742">
        <v>113.98</v>
      </c>
      <c r="E742">
        <v>30</v>
      </c>
      <c r="F742">
        <v>3327</v>
      </c>
      <c r="G742" t="str">
        <f>IF(COUNTIF(Table1[Customer ID],Table1[[#This Row],[Customer ID]])&gt;1,"Repeat Customer","One-Time Customer")</f>
        <v>Repeat Customer</v>
      </c>
      <c r="H742" t="s">
        <v>2963</v>
      </c>
      <c r="I742" t="s">
        <v>39</v>
      </c>
      <c r="J742" t="s">
        <v>58</v>
      </c>
      <c r="K742" t="s">
        <v>41</v>
      </c>
      <c r="L742" t="s">
        <v>42</v>
      </c>
      <c r="M742" t="s">
        <v>43</v>
      </c>
      <c r="N742" t="s">
        <v>2964</v>
      </c>
      <c r="O742">
        <v>0.69</v>
      </c>
      <c r="P742">
        <f>Table1[[#This Row],[Profit]]/Table1[[#This Row],[Sales]]</f>
        <v>-0.35744370191497726</v>
      </c>
      <c r="Q742" t="s">
        <v>33</v>
      </c>
      <c r="R742" t="s">
        <v>61</v>
      </c>
      <c r="S742" t="s">
        <v>300</v>
      </c>
      <c r="T742" t="s">
        <v>2722</v>
      </c>
      <c r="U742">
        <v>48060</v>
      </c>
      <c r="V742">
        <v>42069</v>
      </c>
      <c r="W742" t="str">
        <f>TEXT(Table1[[#This Row],[Order Date]],"mmmm")</f>
        <v>March</v>
      </c>
      <c r="X742" t="str">
        <f>TEXT(Table1[[#This Row],[Order Date]],"yyyy")</f>
        <v>2015</v>
      </c>
      <c r="Y742">
        <v>42071</v>
      </c>
      <c r="Z742">
        <v>-127.3</v>
      </c>
      <c r="AA742">
        <v>3</v>
      </c>
      <c r="AB742">
        <v>356.14</v>
      </c>
      <c r="AC742">
        <v>87272</v>
      </c>
      <c r="AD742" t="e">
        <f>IF(COUNTIF(#REF!,Orders!AC1895)&gt;0,"Returned","Not Returned")</f>
        <v>#REF!</v>
      </c>
      <c r="AE742" t="str">
        <f>TEXT(Table1[[#This Row],[Order Date]],"mmmm-yyy")</f>
        <v>March-2015</v>
      </c>
    </row>
    <row r="743" spans="1:31" ht="12.75" customHeight="1" x14ac:dyDescent="0.3">
      <c r="A743">
        <v>18260</v>
      </c>
      <c r="B743" t="s">
        <v>37</v>
      </c>
      <c r="C743">
        <v>0.05</v>
      </c>
      <c r="D743">
        <v>6.48</v>
      </c>
      <c r="E743">
        <v>6.86</v>
      </c>
      <c r="F743">
        <v>3327</v>
      </c>
      <c r="G743" t="str">
        <f>IF(COUNTIF(Table1[Customer ID],Table1[[#This Row],[Customer ID]])&gt;1,"Repeat Customer","One-Time Customer")</f>
        <v>Repeat Customer</v>
      </c>
      <c r="H743" t="s">
        <v>2963</v>
      </c>
      <c r="I743" t="s">
        <v>49</v>
      </c>
      <c r="J743" t="s">
        <v>58</v>
      </c>
      <c r="K743" t="s">
        <v>29</v>
      </c>
      <c r="L743" t="s">
        <v>93</v>
      </c>
      <c r="M743" t="s">
        <v>59</v>
      </c>
      <c r="N743" t="s">
        <v>929</v>
      </c>
      <c r="O743">
        <v>0.37</v>
      </c>
      <c r="P743">
        <f>Table1[[#This Row],[Profit]]/Table1[[#This Row],[Sales]]</f>
        <v>-1.9486706056129988</v>
      </c>
      <c r="Q743" t="s">
        <v>33</v>
      </c>
      <c r="R743" t="s">
        <v>61</v>
      </c>
      <c r="S743" t="s">
        <v>300</v>
      </c>
      <c r="T743" t="s">
        <v>2722</v>
      </c>
      <c r="U743">
        <v>48060</v>
      </c>
      <c r="V743">
        <v>42069</v>
      </c>
      <c r="W743" t="str">
        <f>TEXT(Table1[[#This Row],[Order Date]],"mmmm")</f>
        <v>March</v>
      </c>
      <c r="X743" t="str">
        <f>TEXT(Table1[[#This Row],[Order Date]],"yyyy")</f>
        <v>2015</v>
      </c>
      <c r="Y743">
        <v>42071</v>
      </c>
      <c r="Z743">
        <v>-52.77</v>
      </c>
      <c r="AA743">
        <v>4</v>
      </c>
      <c r="AB743">
        <v>27.08</v>
      </c>
      <c r="AC743">
        <v>87272</v>
      </c>
      <c r="AD743" t="e">
        <f>IF(COUNTIF(#REF!,Orders!AC1896)&gt;0,"Returned","Not Returned")</f>
        <v>#REF!</v>
      </c>
      <c r="AE743" t="str">
        <f>TEXT(Table1[[#This Row],[Order Date]],"mmmm-yyy")</f>
        <v>March-2015</v>
      </c>
    </row>
    <row r="744" spans="1:31" ht="12.75" customHeight="1" x14ac:dyDescent="0.3">
      <c r="A744">
        <v>19383</v>
      </c>
      <c r="B744" t="s">
        <v>37</v>
      </c>
      <c r="C744">
        <v>7.0000000000000007E-2</v>
      </c>
      <c r="D744">
        <v>6.08</v>
      </c>
      <c r="E744">
        <v>0.91</v>
      </c>
      <c r="F744">
        <v>850</v>
      </c>
      <c r="G744" t="str">
        <f>IF(COUNTIF(Table1[Customer ID],Table1[[#This Row],[Customer ID]])&gt;1,"Repeat Customer","One-Time Customer")</f>
        <v>One-Time Customer</v>
      </c>
      <c r="H744" t="s">
        <v>965</v>
      </c>
      <c r="I744" t="s">
        <v>49</v>
      </c>
      <c r="J744" t="s">
        <v>28</v>
      </c>
      <c r="K744" t="s">
        <v>29</v>
      </c>
      <c r="L744" t="s">
        <v>30</v>
      </c>
      <c r="M744" t="s">
        <v>31</v>
      </c>
      <c r="N744" t="s">
        <v>966</v>
      </c>
      <c r="O744">
        <v>0.51</v>
      </c>
      <c r="P744">
        <f>Table1[[#This Row],[Profit]]/Table1[[#This Row],[Sales]]</f>
        <v>0.46639656816015251</v>
      </c>
      <c r="Q744" t="s">
        <v>33</v>
      </c>
      <c r="R744" t="s">
        <v>34</v>
      </c>
      <c r="S744" t="s">
        <v>45</v>
      </c>
      <c r="T744" t="s">
        <v>967</v>
      </c>
      <c r="U744">
        <v>93117</v>
      </c>
      <c r="V744">
        <v>42070</v>
      </c>
      <c r="W744" t="str">
        <f>TEXT(Table1[[#This Row],[Order Date]],"mmmm")</f>
        <v>March</v>
      </c>
      <c r="X744" t="str">
        <f>TEXT(Table1[[#This Row],[Order Date]],"yyyy")</f>
        <v>2015</v>
      </c>
      <c r="Y744">
        <v>42071</v>
      </c>
      <c r="Z744">
        <v>19.57</v>
      </c>
      <c r="AA744">
        <v>7</v>
      </c>
      <c r="AB744">
        <v>41.96</v>
      </c>
      <c r="AC744">
        <v>88569</v>
      </c>
      <c r="AD744" t="e">
        <f>IF(COUNTIF(#REF!,Orders!AC471)&gt;0,"Returned","Not Returned")</f>
        <v>#REF!</v>
      </c>
      <c r="AE744" t="str">
        <f>TEXT(Table1[[#This Row],[Order Date]],"mmmm-yyy")</f>
        <v>March-2015</v>
      </c>
    </row>
    <row r="745" spans="1:31" ht="12.75" customHeight="1" x14ac:dyDescent="0.3">
      <c r="A745">
        <v>19384</v>
      </c>
      <c r="B745" t="s">
        <v>37</v>
      </c>
      <c r="C745">
        <v>0.08</v>
      </c>
      <c r="D745">
        <v>19.899999999999999</v>
      </c>
      <c r="E745">
        <v>5.29</v>
      </c>
      <c r="F745">
        <v>851</v>
      </c>
      <c r="G745" t="str">
        <f>IF(COUNTIF(Table1[Customer ID],Table1[[#This Row],[Customer ID]])&gt;1,"Repeat Customer","One-Time Customer")</f>
        <v>Repeat Customer</v>
      </c>
      <c r="H745" t="s">
        <v>968</v>
      </c>
      <c r="I745" t="s">
        <v>49</v>
      </c>
      <c r="J745" t="s">
        <v>28</v>
      </c>
      <c r="K745" t="s">
        <v>29</v>
      </c>
      <c r="L745" t="s">
        <v>257</v>
      </c>
      <c r="M745" t="s">
        <v>86</v>
      </c>
      <c r="N745" t="s">
        <v>971</v>
      </c>
      <c r="O745">
        <v>0.4</v>
      </c>
      <c r="P745">
        <f>Table1[[#This Row],[Profit]]/Table1[[#This Row],[Sales]]</f>
        <v>0.44543791067121347</v>
      </c>
      <c r="Q745" t="s">
        <v>33</v>
      </c>
      <c r="R745" t="s">
        <v>34</v>
      </c>
      <c r="S745" t="s">
        <v>45</v>
      </c>
      <c r="T745" t="s">
        <v>970</v>
      </c>
      <c r="U745">
        <v>91745</v>
      </c>
      <c r="V745">
        <v>42070</v>
      </c>
      <c r="W745" t="str">
        <f>TEXT(Table1[[#This Row],[Order Date]],"mmmm")</f>
        <v>March</v>
      </c>
      <c r="X745" t="str">
        <f>TEXT(Table1[[#This Row],[Order Date]],"yyyy")</f>
        <v>2015</v>
      </c>
      <c r="Y745">
        <v>42072</v>
      </c>
      <c r="Z745">
        <v>107.11</v>
      </c>
      <c r="AA745">
        <v>13</v>
      </c>
      <c r="AB745">
        <v>240.46</v>
      </c>
      <c r="AC745">
        <v>88569</v>
      </c>
      <c r="AD745" t="e">
        <f>IF(COUNTIF(#REF!,Orders!AC473)&gt;0,"Returned","Not Returned")</f>
        <v>#REF!</v>
      </c>
      <c r="AE745" t="str">
        <f>TEXT(Table1[[#This Row],[Order Date]],"mmmm-yyy")</f>
        <v>March-2015</v>
      </c>
    </row>
    <row r="746" spans="1:31" ht="12.75" customHeight="1" x14ac:dyDescent="0.3">
      <c r="A746">
        <v>19385</v>
      </c>
      <c r="B746" t="s">
        <v>37</v>
      </c>
      <c r="C746">
        <v>0.02</v>
      </c>
      <c r="D746">
        <v>3.36</v>
      </c>
      <c r="E746">
        <v>6.27</v>
      </c>
      <c r="F746">
        <v>851</v>
      </c>
      <c r="G746" t="str">
        <f>IF(COUNTIF(Table1[Customer ID],Table1[[#This Row],[Customer ID]])&gt;1,"Repeat Customer","One-Time Customer")</f>
        <v>Repeat Customer</v>
      </c>
      <c r="H746" t="s">
        <v>968</v>
      </c>
      <c r="I746" t="s">
        <v>49</v>
      </c>
      <c r="J746" t="s">
        <v>28</v>
      </c>
      <c r="K746" t="s">
        <v>29</v>
      </c>
      <c r="L746" t="s">
        <v>109</v>
      </c>
      <c r="M746" t="s">
        <v>59</v>
      </c>
      <c r="N746" t="s">
        <v>586</v>
      </c>
      <c r="O746">
        <v>0.4</v>
      </c>
      <c r="P746">
        <f>Table1[[#This Row],[Profit]]/Table1[[#This Row],[Sales]]</f>
        <v>-2.9178455723542118</v>
      </c>
      <c r="Q746" t="s">
        <v>33</v>
      </c>
      <c r="R746" t="s">
        <v>34</v>
      </c>
      <c r="S746" t="s">
        <v>45</v>
      </c>
      <c r="T746" t="s">
        <v>970</v>
      </c>
      <c r="U746">
        <v>91745</v>
      </c>
      <c r="V746">
        <v>42070</v>
      </c>
      <c r="W746" t="str">
        <f>TEXT(Table1[[#This Row],[Order Date]],"mmmm")</f>
        <v>March</v>
      </c>
      <c r="X746" t="str">
        <f>TEXT(Table1[[#This Row],[Order Date]],"yyyy")</f>
        <v>2015</v>
      </c>
      <c r="Y746">
        <v>42072</v>
      </c>
      <c r="Z746">
        <v>-216.154</v>
      </c>
      <c r="AA746">
        <v>21</v>
      </c>
      <c r="AB746">
        <v>74.08</v>
      </c>
      <c r="AC746">
        <v>88569</v>
      </c>
      <c r="AD746" t="e">
        <f>IF(COUNTIF(#REF!,Orders!AC474)&gt;0,"Returned","Not Returned")</f>
        <v>#REF!</v>
      </c>
      <c r="AE746" t="str">
        <f>TEXT(Table1[[#This Row],[Order Date]],"mmmm-yyy")</f>
        <v>March-2015</v>
      </c>
    </row>
    <row r="747" spans="1:31" ht="12.75" customHeight="1" x14ac:dyDescent="0.3">
      <c r="A747">
        <v>24926</v>
      </c>
      <c r="B747" t="s">
        <v>47</v>
      </c>
      <c r="C747">
        <v>0.09</v>
      </c>
      <c r="D747">
        <v>517.48</v>
      </c>
      <c r="E747">
        <v>16.63</v>
      </c>
      <c r="F747">
        <v>1020</v>
      </c>
      <c r="G747" t="str">
        <f>IF(COUNTIF(Table1[Customer ID],Table1[[#This Row],[Customer ID]])&gt;1,"Repeat Customer","One-Time Customer")</f>
        <v>Repeat Customer</v>
      </c>
      <c r="H747" t="s">
        <v>1127</v>
      </c>
      <c r="I747" t="s">
        <v>39</v>
      </c>
      <c r="J747" t="s">
        <v>58</v>
      </c>
      <c r="K747" t="s">
        <v>77</v>
      </c>
      <c r="L747" t="s">
        <v>85</v>
      </c>
      <c r="M747" t="s">
        <v>121</v>
      </c>
      <c r="N747" t="s">
        <v>1128</v>
      </c>
      <c r="O747">
        <v>0.59</v>
      </c>
      <c r="P747">
        <f>Table1[[#This Row],[Profit]]/Table1[[#This Row],[Sales]]</f>
        <v>0.38621556652254796</v>
      </c>
      <c r="Q747" t="s">
        <v>33</v>
      </c>
      <c r="R747" t="s">
        <v>61</v>
      </c>
      <c r="S747" t="s">
        <v>183</v>
      </c>
      <c r="T747" t="s">
        <v>1129</v>
      </c>
      <c r="U747">
        <v>66762</v>
      </c>
      <c r="V747">
        <v>42070</v>
      </c>
      <c r="W747" t="str">
        <f>TEXT(Table1[[#This Row],[Order Date]],"mmmm")</f>
        <v>March</v>
      </c>
      <c r="X747" t="str">
        <f>TEXT(Table1[[#This Row],[Order Date]],"yyyy")</f>
        <v>2015</v>
      </c>
      <c r="Y747">
        <v>42070</v>
      </c>
      <c r="Z747">
        <v>909.36</v>
      </c>
      <c r="AA747">
        <v>5</v>
      </c>
      <c r="AB747">
        <v>2354.54</v>
      </c>
      <c r="AC747">
        <v>88632</v>
      </c>
      <c r="AD747" t="e">
        <f>IF(COUNTIF(#REF!,Orders!AC570)&gt;0,"Returned","Not Returned")</f>
        <v>#REF!</v>
      </c>
      <c r="AE747" t="str">
        <f>TEXT(Table1[[#This Row],[Order Date]],"mmmm-yyy")</f>
        <v>March-2015</v>
      </c>
    </row>
    <row r="748" spans="1:31" ht="12.75" customHeight="1" x14ac:dyDescent="0.3">
      <c r="A748">
        <v>18736</v>
      </c>
      <c r="B748" t="s">
        <v>106</v>
      </c>
      <c r="C748">
        <v>0.09</v>
      </c>
      <c r="D748">
        <v>5.34</v>
      </c>
      <c r="E748">
        <v>2.99</v>
      </c>
      <c r="F748">
        <v>693</v>
      </c>
      <c r="G748" t="str">
        <f>IF(COUNTIF(Table1[Customer ID],Table1[[#This Row],[Customer ID]])&gt;1,"Repeat Customer","One-Time Customer")</f>
        <v>Repeat Customer</v>
      </c>
      <c r="H748" t="s">
        <v>819</v>
      </c>
      <c r="I748" t="s">
        <v>27</v>
      </c>
      <c r="J748" t="s">
        <v>58</v>
      </c>
      <c r="K748" t="s">
        <v>29</v>
      </c>
      <c r="L748" t="s">
        <v>109</v>
      </c>
      <c r="M748" t="s">
        <v>59</v>
      </c>
      <c r="N748" t="s">
        <v>822</v>
      </c>
      <c r="O748">
        <v>0.38</v>
      </c>
      <c r="P748">
        <f>Table1[[#This Row],[Profit]]/Table1[[#This Row],[Sales]]</f>
        <v>9.974763406940064E-2</v>
      </c>
      <c r="Q748" t="s">
        <v>33</v>
      </c>
      <c r="R748" t="s">
        <v>34</v>
      </c>
      <c r="S748" t="s">
        <v>255</v>
      </c>
      <c r="T748" t="s">
        <v>821</v>
      </c>
      <c r="U748">
        <v>80229</v>
      </c>
      <c r="V748">
        <v>42071</v>
      </c>
      <c r="W748" t="str">
        <f>TEXT(Table1[[#This Row],[Order Date]],"mmmm")</f>
        <v>March</v>
      </c>
      <c r="X748" t="str">
        <f>TEXT(Table1[[#This Row],[Order Date]],"yyyy")</f>
        <v>2015</v>
      </c>
      <c r="Y748">
        <v>42078</v>
      </c>
      <c r="Z748">
        <v>9.4860000000000007</v>
      </c>
      <c r="AA748">
        <v>17</v>
      </c>
      <c r="AB748">
        <v>95.1</v>
      </c>
      <c r="AC748">
        <v>87812</v>
      </c>
      <c r="AD748" t="e">
        <f>IF(COUNTIF(#REF!,Orders!AC384)&gt;0,"Returned","Not Returned")</f>
        <v>#REF!</v>
      </c>
      <c r="AE748" t="str">
        <f>TEXT(Table1[[#This Row],[Order Date]],"mmmm-yyy")</f>
        <v>March-2015</v>
      </c>
    </row>
    <row r="749" spans="1:31" ht="12.75" customHeight="1" x14ac:dyDescent="0.3">
      <c r="A749">
        <v>18737</v>
      </c>
      <c r="B749" t="s">
        <v>106</v>
      </c>
      <c r="C749">
        <v>7.0000000000000007E-2</v>
      </c>
      <c r="D749">
        <v>140.97999999999999</v>
      </c>
      <c r="E749">
        <v>53.48</v>
      </c>
      <c r="F749">
        <v>693</v>
      </c>
      <c r="G749" t="str">
        <f>IF(COUNTIF(Table1[Customer ID],Table1[[#This Row],[Customer ID]])&gt;1,"Repeat Customer","One-Time Customer")</f>
        <v>Repeat Customer</v>
      </c>
      <c r="H749" t="s">
        <v>819</v>
      </c>
      <c r="I749" t="s">
        <v>39</v>
      </c>
      <c r="J749" t="s">
        <v>58</v>
      </c>
      <c r="K749" t="s">
        <v>41</v>
      </c>
      <c r="L749" t="s">
        <v>191</v>
      </c>
      <c r="M749" t="s">
        <v>121</v>
      </c>
      <c r="N749" t="s">
        <v>823</v>
      </c>
      <c r="O749">
        <v>0.65</v>
      </c>
      <c r="P749">
        <f>Table1[[#This Row],[Profit]]/Table1[[#This Row],[Sales]]</f>
        <v>-0.35883441761711621</v>
      </c>
      <c r="Q749" t="s">
        <v>33</v>
      </c>
      <c r="R749" t="s">
        <v>34</v>
      </c>
      <c r="S749" t="s">
        <v>255</v>
      </c>
      <c r="T749" t="s">
        <v>821</v>
      </c>
      <c r="U749">
        <v>80229</v>
      </c>
      <c r="V749">
        <v>42071</v>
      </c>
      <c r="W749" t="str">
        <f>TEXT(Table1[[#This Row],[Order Date]],"mmmm")</f>
        <v>March</v>
      </c>
      <c r="X749" t="str">
        <f>TEXT(Table1[[#This Row],[Order Date]],"yyyy")</f>
        <v>2015</v>
      </c>
      <c r="Y749">
        <v>42078</v>
      </c>
      <c r="Z749">
        <v>-263.64999999999998</v>
      </c>
      <c r="AA749">
        <v>5</v>
      </c>
      <c r="AB749">
        <v>734.74</v>
      </c>
      <c r="AC749">
        <v>87812</v>
      </c>
      <c r="AD749" t="e">
        <f>IF(COUNTIF(#REF!,Orders!AC385)&gt;0,"Returned","Not Returned")</f>
        <v>#REF!</v>
      </c>
      <c r="AE749" t="str">
        <f>TEXT(Table1[[#This Row],[Order Date]],"mmmm-yyy")</f>
        <v>March-2015</v>
      </c>
    </row>
    <row r="750" spans="1:31" ht="12.75" customHeight="1" x14ac:dyDescent="0.3">
      <c r="A750">
        <v>18738</v>
      </c>
      <c r="B750" t="s">
        <v>106</v>
      </c>
      <c r="C750">
        <v>0.06</v>
      </c>
      <c r="D750">
        <v>205.99</v>
      </c>
      <c r="E750">
        <v>5.26</v>
      </c>
      <c r="F750">
        <v>693</v>
      </c>
      <c r="G750" t="str">
        <f>IF(COUNTIF(Table1[Customer ID],Table1[[#This Row],[Customer ID]])&gt;1,"Repeat Customer","One-Time Customer")</f>
        <v>Repeat Customer</v>
      </c>
      <c r="H750" t="s">
        <v>819</v>
      </c>
      <c r="I750" t="s">
        <v>49</v>
      </c>
      <c r="J750" t="s">
        <v>58</v>
      </c>
      <c r="K750" t="s">
        <v>77</v>
      </c>
      <c r="L750" t="s">
        <v>78</v>
      </c>
      <c r="M750" t="s">
        <v>59</v>
      </c>
      <c r="N750" t="s">
        <v>824</v>
      </c>
      <c r="O750">
        <v>0.56000000000000005</v>
      </c>
      <c r="P750">
        <f>Table1[[#This Row],[Profit]]/Table1[[#This Row],[Sales]]</f>
        <v>0.47277878982616967</v>
      </c>
      <c r="Q750" t="s">
        <v>33</v>
      </c>
      <c r="R750" t="s">
        <v>34</v>
      </c>
      <c r="S750" t="s">
        <v>255</v>
      </c>
      <c r="T750" t="s">
        <v>821</v>
      </c>
      <c r="U750">
        <v>80229</v>
      </c>
      <c r="V750">
        <v>42071</v>
      </c>
      <c r="W750" t="str">
        <f>TEXT(Table1[[#This Row],[Order Date]],"mmmm")</f>
        <v>March</v>
      </c>
      <c r="X750" t="str">
        <f>TEXT(Table1[[#This Row],[Order Date]],"yyyy")</f>
        <v>2015</v>
      </c>
      <c r="Y750">
        <v>42078</v>
      </c>
      <c r="Z750">
        <v>890.18100000000004</v>
      </c>
      <c r="AA750">
        <v>11</v>
      </c>
      <c r="AB750">
        <v>1882.87</v>
      </c>
      <c r="AC750">
        <v>87812</v>
      </c>
      <c r="AD750" t="e">
        <f>IF(COUNTIF(#REF!,Orders!AC386)&gt;0,"Returned","Not Returned")</f>
        <v>#REF!</v>
      </c>
      <c r="AE750" t="str">
        <f>TEXT(Table1[[#This Row],[Order Date]],"mmmm-yyy")</f>
        <v>March-2015</v>
      </c>
    </row>
    <row r="751" spans="1:31" ht="12.75" customHeight="1" x14ac:dyDescent="0.3">
      <c r="A751">
        <v>19884</v>
      </c>
      <c r="B751" t="s">
        <v>106</v>
      </c>
      <c r="C751">
        <v>0.01</v>
      </c>
      <c r="D751">
        <v>300.98</v>
      </c>
      <c r="E751">
        <v>64.73</v>
      </c>
      <c r="F751">
        <v>1718</v>
      </c>
      <c r="G751" t="str">
        <f>IF(COUNTIF(Table1[Customer ID],Table1[[#This Row],[Customer ID]])&gt;1,"Repeat Customer","One-Time Customer")</f>
        <v>One-Time Customer</v>
      </c>
      <c r="H751" t="s">
        <v>1723</v>
      </c>
      <c r="I751" t="s">
        <v>39</v>
      </c>
      <c r="J751" t="s">
        <v>114</v>
      </c>
      <c r="K751" t="s">
        <v>41</v>
      </c>
      <c r="L751" t="s">
        <v>42</v>
      </c>
      <c r="M751" t="s">
        <v>43</v>
      </c>
      <c r="N751" t="s">
        <v>1489</v>
      </c>
      <c r="O751">
        <v>0.56000000000000005</v>
      </c>
      <c r="P751">
        <f>Table1[[#This Row],[Profit]]/Table1[[#This Row],[Sales]]</f>
        <v>-5.0171433264212535E-2</v>
      </c>
      <c r="Q751" t="s">
        <v>33</v>
      </c>
      <c r="R751" t="s">
        <v>136</v>
      </c>
      <c r="S751" t="s">
        <v>322</v>
      </c>
      <c r="T751" t="s">
        <v>1724</v>
      </c>
      <c r="U751">
        <v>27529</v>
      </c>
      <c r="V751">
        <v>42071</v>
      </c>
      <c r="W751" t="str">
        <f>TEXT(Table1[[#This Row],[Order Date]],"mmmm")</f>
        <v>March</v>
      </c>
      <c r="X751" t="str">
        <f>TEXT(Table1[[#This Row],[Order Date]],"yyyy")</f>
        <v>2015</v>
      </c>
      <c r="Y751">
        <v>42078</v>
      </c>
      <c r="Z751">
        <v>-48.873999999999995</v>
      </c>
      <c r="AA751">
        <v>3</v>
      </c>
      <c r="AB751">
        <v>974.14</v>
      </c>
      <c r="AC751">
        <v>90621</v>
      </c>
      <c r="AD751" t="e">
        <f>IF(COUNTIF(#REF!,Orders!AC957)&gt;0,"Returned","Not Returned")</f>
        <v>#REF!</v>
      </c>
      <c r="AE751" t="str">
        <f>TEXT(Table1[[#This Row],[Order Date]],"mmmm-yyy")</f>
        <v>March-2015</v>
      </c>
    </row>
    <row r="752" spans="1:31" ht="12.75" customHeight="1" x14ac:dyDescent="0.3">
      <c r="A752">
        <v>23271</v>
      </c>
      <c r="B752" t="s">
        <v>47</v>
      </c>
      <c r="C752">
        <v>0.02</v>
      </c>
      <c r="D752">
        <v>161.55000000000001</v>
      </c>
      <c r="E752">
        <v>19.989999999999998</v>
      </c>
      <c r="F752">
        <v>2750</v>
      </c>
      <c r="G752" t="str">
        <f>IF(COUNTIF(Table1[Customer ID],Table1[[#This Row],[Customer ID]])&gt;1,"Repeat Customer","One-Time Customer")</f>
        <v>One-Time Customer</v>
      </c>
      <c r="H752" t="s">
        <v>2530</v>
      </c>
      <c r="I752" t="s">
        <v>49</v>
      </c>
      <c r="J752" t="s">
        <v>58</v>
      </c>
      <c r="K752" t="s">
        <v>29</v>
      </c>
      <c r="L752" t="s">
        <v>141</v>
      </c>
      <c r="M752" t="s">
        <v>59</v>
      </c>
      <c r="N752" t="s">
        <v>161</v>
      </c>
      <c r="O752">
        <v>0.66</v>
      </c>
      <c r="P752">
        <f>Table1[[#This Row],[Profit]]/Table1[[#This Row],[Sales]]</f>
        <v>1.0105047064369459</v>
      </c>
      <c r="Q752" t="s">
        <v>33</v>
      </c>
      <c r="R752" t="s">
        <v>136</v>
      </c>
      <c r="S752" t="s">
        <v>137</v>
      </c>
      <c r="T752" t="s">
        <v>2531</v>
      </c>
      <c r="U752">
        <v>22980</v>
      </c>
      <c r="V752">
        <v>42071</v>
      </c>
      <c r="W752" t="str">
        <f>TEXT(Table1[[#This Row],[Order Date]],"mmmm")</f>
        <v>March</v>
      </c>
      <c r="X752" t="str">
        <f>TEXT(Table1[[#This Row],[Order Date]],"yyyy")</f>
        <v>2015</v>
      </c>
      <c r="Y752">
        <v>42071</v>
      </c>
      <c r="Z752">
        <v>664.51800000000003</v>
      </c>
      <c r="AA752">
        <v>4</v>
      </c>
      <c r="AB752">
        <v>657.61</v>
      </c>
      <c r="AC752">
        <v>91424</v>
      </c>
      <c r="AD752" t="e">
        <f>IF(COUNTIF(#REF!,Orders!AC1553)&gt;0,"Returned","Not Returned")</f>
        <v>#REF!</v>
      </c>
      <c r="AE752" t="str">
        <f>TEXT(Table1[[#This Row],[Order Date]],"mmmm-yyy")</f>
        <v>March-2015</v>
      </c>
    </row>
    <row r="753" spans="1:31" ht="12.75" customHeight="1" x14ac:dyDescent="0.3">
      <c r="A753">
        <v>23342</v>
      </c>
      <c r="B753" t="s">
        <v>47</v>
      </c>
      <c r="C753">
        <v>0.02</v>
      </c>
      <c r="D753">
        <v>11.55</v>
      </c>
      <c r="E753">
        <v>2.36</v>
      </c>
      <c r="F753">
        <v>2770</v>
      </c>
      <c r="G753" t="str">
        <f>IF(COUNTIF(Table1[Customer ID],Table1[[#This Row],[Customer ID]])&gt;1,"Repeat Customer","One-Time Customer")</f>
        <v>One-Time Customer</v>
      </c>
      <c r="H753" t="s">
        <v>2539</v>
      </c>
      <c r="I753" t="s">
        <v>49</v>
      </c>
      <c r="J753" t="s">
        <v>28</v>
      </c>
      <c r="K753" t="s">
        <v>29</v>
      </c>
      <c r="L753" t="s">
        <v>30</v>
      </c>
      <c r="M753" t="s">
        <v>31</v>
      </c>
      <c r="N753" t="s">
        <v>312</v>
      </c>
      <c r="O753">
        <v>0.55000000000000004</v>
      </c>
      <c r="P753">
        <f>Table1[[#This Row],[Profit]]/Table1[[#This Row],[Sales]]</f>
        <v>8.0823794897511423</v>
      </c>
      <c r="Q753" t="s">
        <v>33</v>
      </c>
      <c r="R753" t="s">
        <v>136</v>
      </c>
      <c r="S753" t="s">
        <v>387</v>
      </c>
      <c r="T753" t="s">
        <v>2540</v>
      </c>
      <c r="U753">
        <v>30338</v>
      </c>
      <c r="V753">
        <v>42071</v>
      </c>
      <c r="W753" t="str">
        <f>TEXT(Table1[[#This Row],[Order Date]],"mmmm")</f>
        <v>March</v>
      </c>
      <c r="X753" t="str">
        <f>TEXT(Table1[[#This Row],[Order Date]],"yyyy")</f>
        <v>2015</v>
      </c>
      <c r="Y753">
        <v>42073</v>
      </c>
      <c r="Z753">
        <v>1289.3819999999998</v>
      </c>
      <c r="AA753">
        <v>14</v>
      </c>
      <c r="AB753">
        <v>159.53</v>
      </c>
      <c r="AC753">
        <v>88975</v>
      </c>
      <c r="AD753" t="e">
        <f>IF(COUNTIF(#REF!,Orders!AC1557)&gt;0,"Returned","Not Returned")</f>
        <v>#REF!</v>
      </c>
      <c r="AE753" t="str">
        <f>TEXT(Table1[[#This Row],[Order Date]],"mmmm-yyy")</f>
        <v>March-2015</v>
      </c>
    </row>
    <row r="754" spans="1:31" ht="12.75" customHeight="1" x14ac:dyDescent="0.3">
      <c r="A754">
        <v>19191</v>
      </c>
      <c r="B754" t="s">
        <v>25</v>
      </c>
      <c r="C754">
        <v>7.0000000000000007E-2</v>
      </c>
      <c r="D754">
        <v>51.98</v>
      </c>
      <c r="E754">
        <v>10.17</v>
      </c>
      <c r="F754">
        <v>2837</v>
      </c>
      <c r="G754" t="str">
        <f>IF(COUNTIF(Table1[Customer ID],Table1[[#This Row],[Customer ID]])&gt;1,"Repeat Customer","One-Time Customer")</f>
        <v>Repeat Customer</v>
      </c>
      <c r="H754" t="s">
        <v>2594</v>
      </c>
      <c r="I754" t="s">
        <v>49</v>
      </c>
      <c r="J754" t="s">
        <v>40</v>
      </c>
      <c r="K754" t="s">
        <v>77</v>
      </c>
      <c r="L754" t="s">
        <v>85</v>
      </c>
      <c r="M754" t="s">
        <v>86</v>
      </c>
      <c r="N754" t="s">
        <v>1142</v>
      </c>
      <c r="O754">
        <v>0.37</v>
      </c>
      <c r="P754">
        <f>Table1[[#This Row],[Profit]]/Table1[[#This Row],[Sales]]</f>
        <v>0.69</v>
      </c>
      <c r="Q754" t="s">
        <v>33</v>
      </c>
      <c r="R754" t="s">
        <v>61</v>
      </c>
      <c r="S754" t="s">
        <v>304</v>
      </c>
      <c r="T754" t="s">
        <v>2595</v>
      </c>
      <c r="U754">
        <v>74133</v>
      </c>
      <c r="V754">
        <v>42071</v>
      </c>
      <c r="W754" t="str">
        <f>TEXT(Table1[[#This Row],[Order Date]],"mmmm")</f>
        <v>March</v>
      </c>
      <c r="X754" t="str">
        <f>TEXT(Table1[[#This Row],[Order Date]],"yyyy")</f>
        <v>2015</v>
      </c>
      <c r="Y754">
        <v>42073</v>
      </c>
      <c r="Z754">
        <v>439.78529999999995</v>
      </c>
      <c r="AA754">
        <v>13</v>
      </c>
      <c r="AB754">
        <v>637.37</v>
      </c>
      <c r="AC754">
        <v>89801</v>
      </c>
      <c r="AD754" t="e">
        <f>IF(COUNTIF(#REF!,Orders!AC1594)&gt;0,"Returned","Not Returned")</f>
        <v>#REF!</v>
      </c>
      <c r="AE754" t="str">
        <f>TEXT(Table1[[#This Row],[Order Date]],"mmmm-yyy")</f>
        <v>March-2015</v>
      </c>
    </row>
    <row r="755" spans="1:31" ht="12.75" customHeight="1" x14ac:dyDescent="0.3">
      <c r="A755">
        <v>19192</v>
      </c>
      <c r="B755" t="s">
        <v>25</v>
      </c>
      <c r="C755">
        <v>0.1</v>
      </c>
      <c r="D755">
        <v>80.97</v>
      </c>
      <c r="E755">
        <v>33.6</v>
      </c>
      <c r="F755">
        <v>2837</v>
      </c>
      <c r="G755" t="str">
        <f>IF(COUNTIF(Table1[Customer ID],Table1[[#This Row],[Customer ID]])&gt;1,"Repeat Customer","One-Time Customer")</f>
        <v>Repeat Customer</v>
      </c>
      <c r="H755" t="s">
        <v>2594</v>
      </c>
      <c r="I755" t="s">
        <v>39</v>
      </c>
      <c r="J755" t="s">
        <v>40</v>
      </c>
      <c r="K755" t="s">
        <v>77</v>
      </c>
      <c r="L755" t="s">
        <v>85</v>
      </c>
      <c r="M755" t="s">
        <v>43</v>
      </c>
      <c r="N755" t="s">
        <v>2032</v>
      </c>
      <c r="O755">
        <v>0.37</v>
      </c>
      <c r="P755">
        <f>Table1[[#This Row],[Profit]]/Table1[[#This Row],[Sales]]</f>
        <v>-0.6437685217091661</v>
      </c>
      <c r="Q755" t="s">
        <v>33</v>
      </c>
      <c r="R755" t="s">
        <v>61</v>
      </c>
      <c r="S755" t="s">
        <v>304</v>
      </c>
      <c r="T755" t="s">
        <v>2595</v>
      </c>
      <c r="U755">
        <v>74133</v>
      </c>
      <c r="V755">
        <v>42071</v>
      </c>
      <c r="W755" t="str">
        <f>TEXT(Table1[[#This Row],[Order Date]],"mmmm")</f>
        <v>March</v>
      </c>
      <c r="X755" t="str">
        <f>TEXT(Table1[[#This Row],[Order Date]],"yyyy")</f>
        <v>2015</v>
      </c>
      <c r="Y755">
        <v>42074</v>
      </c>
      <c r="Z755">
        <v>-149.4573</v>
      </c>
      <c r="AA755">
        <v>3</v>
      </c>
      <c r="AB755">
        <v>232.16</v>
      </c>
      <c r="AC755">
        <v>89801</v>
      </c>
      <c r="AD755" t="e">
        <f>IF(COUNTIF(#REF!,Orders!AC1595)&gt;0,"Returned","Not Returned")</f>
        <v>#REF!</v>
      </c>
      <c r="AE755" t="str">
        <f>TEXT(Table1[[#This Row],[Order Date]],"mmmm-yyy")</f>
        <v>March-2015</v>
      </c>
    </row>
    <row r="756" spans="1:31" ht="12.75" customHeight="1" x14ac:dyDescent="0.3">
      <c r="A756">
        <v>26176</v>
      </c>
      <c r="B756" t="s">
        <v>25</v>
      </c>
      <c r="C756">
        <v>0.04</v>
      </c>
      <c r="D756">
        <v>19.23</v>
      </c>
      <c r="E756">
        <v>6.15</v>
      </c>
      <c r="F756">
        <v>1075</v>
      </c>
      <c r="G756" t="str">
        <f>IF(COUNTIF(Table1[Customer ID],Table1[[#This Row],[Customer ID]])&gt;1,"Repeat Customer","One-Time Customer")</f>
        <v>One-Time Customer</v>
      </c>
      <c r="H756" t="s">
        <v>1188</v>
      </c>
      <c r="I756" t="s">
        <v>49</v>
      </c>
      <c r="J756" t="s">
        <v>40</v>
      </c>
      <c r="K756" t="s">
        <v>41</v>
      </c>
      <c r="L756" t="s">
        <v>50</v>
      </c>
      <c r="M756" t="s">
        <v>51</v>
      </c>
      <c r="N756" t="s">
        <v>472</v>
      </c>
      <c r="O756">
        <v>0.44</v>
      </c>
      <c r="P756">
        <f>Table1[[#This Row],[Profit]]/Table1[[#This Row],[Sales]]</f>
        <v>0.68999999999999984</v>
      </c>
      <c r="Q756" t="s">
        <v>33</v>
      </c>
      <c r="R756" t="s">
        <v>61</v>
      </c>
      <c r="S756" t="s">
        <v>178</v>
      </c>
      <c r="T756" t="s">
        <v>1189</v>
      </c>
      <c r="U756">
        <v>60441</v>
      </c>
      <c r="V756">
        <v>42072</v>
      </c>
      <c r="W756" t="str">
        <f>TEXT(Table1[[#This Row],[Order Date]],"mmmm")</f>
        <v>March</v>
      </c>
      <c r="X756" t="str">
        <f>TEXT(Table1[[#This Row],[Order Date]],"yyyy")</f>
        <v>2015</v>
      </c>
      <c r="Y756">
        <v>42073</v>
      </c>
      <c r="Z756">
        <v>152.43479999999997</v>
      </c>
      <c r="AA756">
        <v>11</v>
      </c>
      <c r="AB756">
        <v>220.92</v>
      </c>
      <c r="AC756">
        <v>86422</v>
      </c>
      <c r="AD756" t="e">
        <f>IF(COUNTIF(#REF!,Orders!AC604)&gt;0,"Returned","Not Returned")</f>
        <v>#REF!</v>
      </c>
      <c r="AE756" t="str">
        <f>TEXT(Table1[[#This Row],[Order Date]],"mmmm-yyy")</f>
        <v>March-2015</v>
      </c>
    </row>
    <row r="757" spans="1:31" ht="12.75" customHeight="1" x14ac:dyDescent="0.3">
      <c r="A757">
        <v>26361</v>
      </c>
      <c r="B757" t="s">
        <v>106</v>
      </c>
      <c r="C757">
        <v>0.01</v>
      </c>
      <c r="D757">
        <v>7.64</v>
      </c>
      <c r="E757">
        <v>1.39</v>
      </c>
      <c r="F757">
        <v>2258</v>
      </c>
      <c r="G757" t="str">
        <f>IF(COUNTIF(Table1[Customer ID],Table1[[#This Row],[Customer ID]])&gt;1,"Repeat Customer","One-Time Customer")</f>
        <v>Repeat Customer</v>
      </c>
      <c r="H757" t="s">
        <v>2137</v>
      </c>
      <c r="I757" t="s">
        <v>27</v>
      </c>
      <c r="J757" t="s">
        <v>28</v>
      </c>
      <c r="K757" t="s">
        <v>29</v>
      </c>
      <c r="L757" t="s">
        <v>69</v>
      </c>
      <c r="M757" t="s">
        <v>59</v>
      </c>
      <c r="N757" t="s">
        <v>1239</v>
      </c>
      <c r="O757">
        <v>0.36</v>
      </c>
      <c r="P757">
        <f>Table1[[#This Row],[Profit]]/Table1[[#This Row],[Sales]]</f>
        <v>-22.876408787010501</v>
      </c>
      <c r="Q757" t="s">
        <v>33</v>
      </c>
      <c r="R757" t="s">
        <v>136</v>
      </c>
      <c r="S757" t="s">
        <v>322</v>
      </c>
      <c r="T757" t="s">
        <v>2138</v>
      </c>
      <c r="U757">
        <v>27801</v>
      </c>
      <c r="V757">
        <v>42072</v>
      </c>
      <c r="W757" t="str">
        <f>TEXT(Table1[[#This Row],[Order Date]],"mmmm")</f>
        <v>March</v>
      </c>
      <c r="X757" t="str">
        <f>TEXT(Table1[[#This Row],[Order Date]],"yyyy")</f>
        <v>2015</v>
      </c>
      <c r="Y757">
        <v>42076</v>
      </c>
      <c r="Z757">
        <v>-1676.6119999999999</v>
      </c>
      <c r="AA757">
        <v>9</v>
      </c>
      <c r="AB757">
        <v>73.290000000000006</v>
      </c>
      <c r="AC757">
        <v>87962</v>
      </c>
      <c r="AD757" t="e">
        <f>IF(COUNTIF(#REF!,Orders!AC1245)&gt;0,"Returned","Not Returned")</f>
        <v>#REF!</v>
      </c>
      <c r="AE757" t="str">
        <f>TEXT(Table1[[#This Row],[Order Date]],"mmmm-yyy")</f>
        <v>March-2015</v>
      </c>
    </row>
    <row r="758" spans="1:31" ht="12.75" customHeight="1" x14ac:dyDescent="0.3">
      <c r="A758">
        <v>26362</v>
      </c>
      <c r="B758" t="s">
        <v>106</v>
      </c>
      <c r="C758">
        <v>7.0000000000000007E-2</v>
      </c>
      <c r="D758">
        <v>400.97</v>
      </c>
      <c r="E758">
        <v>48.26</v>
      </c>
      <c r="F758">
        <v>2258</v>
      </c>
      <c r="G758" t="str">
        <f>IF(COUNTIF(Table1[Customer ID],Table1[[#This Row],[Customer ID]])&gt;1,"Repeat Customer","One-Time Customer")</f>
        <v>Repeat Customer</v>
      </c>
      <c r="H758" t="s">
        <v>2137</v>
      </c>
      <c r="I758" t="s">
        <v>39</v>
      </c>
      <c r="J758" t="s">
        <v>28</v>
      </c>
      <c r="K758" t="s">
        <v>77</v>
      </c>
      <c r="L758" t="s">
        <v>85</v>
      </c>
      <c r="M758" t="s">
        <v>121</v>
      </c>
      <c r="N758" t="s">
        <v>1282</v>
      </c>
      <c r="O758">
        <v>0.36</v>
      </c>
      <c r="P758">
        <f>Table1[[#This Row],[Profit]]/Table1[[#This Row],[Sales]]</f>
        <v>1.5239082571285775E-2</v>
      </c>
      <c r="Q758" t="s">
        <v>33</v>
      </c>
      <c r="R758" t="s">
        <v>136</v>
      </c>
      <c r="S758" t="s">
        <v>322</v>
      </c>
      <c r="T758" t="s">
        <v>2138</v>
      </c>
      <c r="U758">
        <v>27801</v>
      </c>
      <c r="V758">
        <v>42072</v>
      </c>
      <c r="W758" t="str">
        <f>TEXT(Table1[[#This Row],[Order Date]],"mmmm")</f>
        <v>March</v>
      </c>
      <c r="X758" t="str">
        <f>TEXT(Table1[[#This Row],[Order Date]],"yyyy")</f>
        <v>2015</v>
      </c>
      <c r="Y758">
        <v>42076</v>
      </c>
      <c r="Z758">
        <v>45.127799999999993</v>
      </c>
      <c r="AA758">
        <v>8</v>
      </c>
      <c r="AB758">
        <v>2961.32</v>
      </c>
      <c r="AC758">
        <v>87962</v>
      </c>
      <c r="AD758" t="e">
        <f>IF(COUNTIF(#REF!,Orders!AC1246)&gt;0,"Returned","Not Returned")</f>
        <v>#REF!</v>
      </c>
      <c r="AE758" t="str">
        <f>TEXT(Table1[[#This Row],[Order Date]],"mmmm-yyy")</f>
        <v>March-2015</v>
      </c>
    </row>
    <row r="759" spans="1:31" ht="12.75" customHeight="1" x14ac:dyDescent="0.3">
      <c r="A759">
        <v>18551</v>
      </c>
      <c r="B759" t="s">
        <v>37</v>
      </c>
      <c r="C759">
        <v>0</v>
      </c>
      <c r="D759">
        <v>115.99</v>
      </c>
      <c r="E759">
        <v>2.5</v>
      </c>
      <c r="F759">
        <v>52</v>
      </c>
      <c r="G759" t="str">
        <f>IF(COUNTIF(Table1[Customer ID],Table1[[#This Row],[Customer ID]])&gt;1,"Repeat Customer","One-Time Customer")</f>
        <v>One-Time Customer</v>
      </c>
      <c r="H759" t="s">
        <v>117</v>
      </c>
      <c r="I759" t="s">
        <v>49</v>
      </c>
      <c r="J759" t="s">
        <v>28</v>
      </c>
      <c r="K759" t="s">
        <v>77</v>
      </c>
      <c r="L759" t="s">
        <v>78</v>
      </c>
      <c r="M759" t="s">
        <v>59</v>
      </c>
      <c r="N759" t="s">
        <v>118</v>
      </c>
      <c r="O759">
        <v>0.56999999999999995</v>
      </c>
      <c r="P759">
        <f>Table1[[#This Row],[Profit]]/Table1[[#This Row],[Sales]]</f>
        <v>0.25941885685123756</v>
      </c>
      <c r="Q759" t="s">
        <v>33</v>
      </c>
      <c r="R759" t="s">
        <v>34</v>
      </c>
      <c r="S759" t="s">
        <v>35</v>
      </c>
      <c r="T759" t="s">
        <v>119</v>
      </c>
      <c r="U759">
        <v>98373</v>
      </c>
      <c r="V759">
        <v>42073</v>
      </c>
      <c r="W759" t="str">
        <f>TEXT(Table1[[#This Row],[Order Date]],"mmmm")</f>
        <v>March</v>
      </c>
      <c r="X759" t="str">
        <f>TEXT(Table1[[#This Row],[Order Date]],"yyyy")</f>
        <v>2015</v>
      </c>
      <c r="Y759">
        <v>42073</v>
      </c>
      <c r="Z759">
        <v>162.666</v>
      </c>
      <c r="AA759">
        <v>6</v>
      </c>
      <c r="AB759">
        <v>627.04</v>
      </c>
      <c r="AC759">
        <v>88426</v>
      </c>
      <c r="AD759" t="e">
        <f>IF(COUNTIF(#REF!,Orders!AC28)&gt;0,"Returned","Not Returned")</f>
        <v>#REF!</v>
      </c>
      <c r="AE759" t="str">
        <f>TEXT(Table1[[#This Row],[Order Date]],"mmmm-yyy")</f>
        <v>March-2015</v>
      </c>
    </row>
    <row r="760" spans="1:31" ht="12.75" customHeight="1" x14ac:dyDescent="0.3">
      <c r="A760">
        <v>18552</v>
      </c>
      <c r="B760" t="s">
        <v>37</v>
      </c>
      <c r="C760">
        <v>0.02</v>
      </c>
      <c r="D760">
        <v>5.98</v>
      </c>
      <c r="E760">
        <v>5.79</v>
      </c>
      <c r="F760">
        <v>53</v>
      </c>
      <c r="G760" t="str">
        <f>IF(COUNTIF(Table1[Customer ID],Table1[[#This Row],[Customer ID]])&gt;1,"Repeat Customer","One-Time Customer")</f>
        <v>Repeat Customer</v>
      </c>
      <c r="H760" t="s">
        <v>120</v>
      </c>
      <c r="I760" t="s">
        <v>49</v>
      </c>
      <c r="J760" t="s">
        <v>28</v>
      </c>
      <c r="K760" t="s">
        <v>29</v>
      </c>
      <c r="L760" t="s">
        <v>93</v>
      </c>
      <c r="M760" t="s">
        <v>59</v>
      </c>
      <c r="N760" t="s">
        <v>123</v>
      </c>
      <c r="O760">
        <v>0.36</v>
      </c>
      <c r="P760">
        <f>Table1[[#This Row],[Profit]]/Table1[[#This Row],[Sales]]</f>
        <v>-0.61248752155368003</v>
      </c>
      <c r="Q760" t="s">
        <v>33</v>
      </c>
      <c r="R760" t="s">
        <v>34</v>
      </c>
      <c r="S760" t="s">
        <v>35</v>
      </c>
      <c r="T760" t="s">
        <v>116</v>
      </c>
      <c r="U760">
        <v>98052</v>
      </c>
      <c r="V760">
        <v>42073</v>
      </c>
      <c r="W760" t="str">
        <f>TEXT(Table1[[#This Row],[Order Date]],"mmmm")</f>
        <v>March</v>
      </c>
      <c r="X760" t="str">
        <f>TEXT(Table1[[#This Row],[Order Date]],"yyyy")</f>
        <v>2015</v>
      </c>
      <c r="Y760">
        <v>42074</v>
      </c>
      <c r="Z760">
        <v>-67.489999999999995</v>
      </c>
      <c r="AA760">
        <v>17</v>
      </c>
      <c r="AB760">
        <v>110.19</v>
      </c>
      <c r="AC760">
        <v>88426</v>
      </c>
      <c r="AD760" t="e">
        <f>IF(COUNTIF(#REF!,Orders!AC30)&gt;0,"Returned","Not Returned")</f>
        <v>#REF!</v>
      </c>
      <c r="AE760" t="str">
        <f>TEXT(Table1[[#This Row],[Order Date]],"mmmm-yyy")</f>
        <v>March-2015</v>
      </c>
    </row>
    <row r="761" spans="1:31" ht="12.75" customHeight="1" x14ac:dyDescent="0.3">
      <c r="A761">
        <v>19902</v>
      </c>
      <c r="B761" t="s">
        <v>56</v>
      </c>
      <c r="C761">
        <v>0.01</v>
      </c>
      <c r="D761">
        <v>99.99</v>
      </c>
      <c r="E761">
        <v>19.989999999999998</v>
      </c>
      <c r="F761">
        <v>2545</v>
      </c>
      <c r="G761" t="str">
        <f>IF(COUNTIF(Table1[Customer ID],Table1[[#This Row],[Customer ID]])&gt;1,"Repeat Customer","One-Time Customer")</f>
        <v>One-Time Customer</v>
      </c>
      <c r="H761" t="s">
        <v>2381</v>
      </c>
      <c r="I761" t="s">
        <v>27</v>
      </c>
      <c r="J761" t="s">
        <v>40</v>
      </c>
      <c r="K761" t="s">
        <v>77</v>
      </c>
      <c r="L761" t="s">
        <v>85</v>
      </c>
      <c r="M761" t="s">
        <v>59</v>
      </c>
      <c r="N761" t="s">
        <v>115</v>
      </c>
      <c r="O761">
        <v>0.52</v>
      </c>
      <c r="P761">
        <f>Table1[[#This Row],[Profit]]/Table1[[#This Row],[Sales]]</f>
        <v>0.44351167602719482</v>
      </c>
      <c r="Q761" t="s">
        <v>33</v>
      </c>
      <c r="R761" t="s">
        <v>136</v>
      </c>
      <c r="S761" t="s">
        <v>137</v>
      </c>
      <c r="T761" t="s">
        <v>1193</v>
      </c>
      <c r="U761">
        <v>22153</v>
      </c>
      <c r="V761">
        <v>42073</v>
      </c>
      <c r="W761" t="str">
        <f>TEXT(Table1[[#This Row],[Order Date]],"mmmm")</f>
        <v>March</v>
      </c>
      <c r="X761" t="str">
        <f>TEXT(Table1[[#This Row],[Order Date]],"yyyy")</f>
        <v>2015</v>
      </c>
      <c r="Y761">
        <v>42075</v>
      </c>
      <c r="Z761">
        <v>90.024000000000001</v>
      </c>
      <c r="AA761">
        <v>2</v>
      </c>
      <c r="AB761">
        <v>202.98</v>
      </c>
      <c r="AC761">
        <v>87915</v>
      </c>
      <c r="AD761" t="e">
        <f>IF(COUNTIF(#REF!,Orders!AC1437)&gt;0,"Returned","Not Returned")</f>
        <v>#REF!</v>
      </c>
      <c r="AE761" t="str">
        <f>TEXT(Table1[[#This Row],[Order Date]],"mmmm-yyy")</f>
        <v>March-2015</v>
      </c>
    </row>
    <row r="762" spans="1:31" ht="12.75" customHeight="1" x14ac:dyDescent="0.3">
      <c r="A762">
        <v>23213</v>
      </c>
      <c r="B762" t="s">
        <v>106</v>
      </c>
      <c r="C762">
        <v>0.09</v>
      </c>
      <c r="D762">
        <v>6783.02</v>
      </c>
      <c r="E762">
        <v>24.49</v>
      </c>
      <c r="F762">
        <v>2855</v>
      </c>
      <c r="G762" t="str">
        <f>IF(COUNTIF(Table1[Customer ID],Table1[[#This Row],[Customer ID]])&gt;1,"Repeat Customer","One-Time Customer")</f>
        <v>Repeat Customer</v>
      </c>
      <c r="H762" t="s">
        <v>2606</v>
      </c>
      <c r="I762" t="s">
        <v>49</v>
      </c>
      <c r="J762" t="s">
        <v>114</v>
      </c>
      <c r="K762" t="s">
        <v>77</v>
      </c>
      <c r="L762" t="s">
        <v>85</v>
      </c>
      <c r="M762" t="s">
        <v>236</v>
      </c>
      <c r="N762" t="s">
        <v>1277</v>
      </c>
      <c r="O762">
        <v>0.39</v>
      </c>
      <c r="P762">
        <f>Table1[[#This Row],[Profit]]/Table1[[#This Row],[Sales]]</f>
        <v>-2.245981829733164</v>
      </c>
      <c r="Q762" t="s">
        <v>33</v>
      </c>
      <c r="R762" t="s">
        <v>34</v>
      </c>
      <c r="S762" t="s">
        <v>35</v>
      </c>
      <c r="T762" t="s">
        <v>2607</v>
      </c>
      <c r="U762">
        <v>98198</v>
      </c>
      <c r="V762">
        <v>42073</v>
      </c>
      <c r="W762" t="str">
        <f>TEXT(Table1[[#This Row],[Order Date]],"mmmm")</f>
        <v>March</v>
      </c>
      <c r="X762" t="str">
        <f>TEXT(Table1[[#This Row],[Order Date]],"yyyy")</f>
        <v>2015</v>
      </c>
      <c r="Y762">
        <v>42077</v>
      </c>
      <c r="Z762">
        <v>-14140.7016</v>
      </c>
      <c r="AA762">
        <v>1</v>
      </c>
      <c r="AB762">
        <v>6296</v>
      </c>
      <c r="AC762">
        <v>87317</v>
      </c>
      <c r="AD762" t="e">
        <f>IF(COUNTIF(#REF!,Orders!AC1607)&gt;0,"Returned","Not Returned")</f>
        <v>#REF!</v>
      </c>
      <c r="AE762" t="str">
        <f>TEXT(Table1[[#This Row],[Order Date]],"mmmm-yyy")</f>
        <v>March-2015</v>
      </c>
    </row>
    <row r="763" spans="1:31" ht="12.75" customHeight="1" x14ac:dyDescent="0.3">
      <c r="A763">
        <v>22846</v>
      </c>
      <c r="B763" t="s">
        <v>56</v>
      </c>
      <c r="C763">
        <v>0.1</v>
      </c>
      <c r="D763">
        <v>4.9800000000000004</v>
      </c>
      <c r="E763">
        <v>7.54</v>
      </c>
      <c r="F763">
        <v>3194</v>
      </c>
      <c r="G763" t="str">
        <f>IF(COUNTIF(Table1[Customer ID],Table1[[#This Row],[Customer ID]])&gt;1,"Repeat Customer","One-Time Customer")</f>
        <v>Repeat Customer</v>
      </c>
      <c r="H763" t="s">
        <v>2871</v>
      </c>
      <c r="I763" t="s">
        <v>49</v>
      </c>
      <c r="J763" t="s">
        <v>114</v>
      </c>
      <c r="K763" t="s">
        <v>29</v>
      </c>
      <c r="L763" t="s">
        <v>93</v>
      </c>
      <c r="M763" t="s">
        <v>59</v>
      </c>
      <c r="N763" t="s">
        <v>2872</v>
      </c>
      <c r="O763">
        <v>0.38</v>
      </c>
      <c r="P763">
        <f>Table1[[#This Row],[Profit]]/Table1[[#This Row],[Sales]]</f>
        <v>1.0282390510948904</v>
      </c>
      <c r="Q763" t="s">
        <v>33</v>
      </c>
      <c r="R763" t="s">
        <v>136</v>
      </c>
      <c r="S763" t="s">
        <v>362</v>
      </c>
      <c r="T763" t="s">
        <v>951</v>
      </c>
      <c r="U763">
        <v>34609</v>
      </c>
      <c r="V763">
        <v>42073</v>
      </c>
      <c r="W763" t="str">
        <f>TEXT(Table1[[#This Row],[Order Date]],"mmmm")</f>
        <v>March</v>
      </c>
      <c r="X763" t="str">
        <f>TEXT(Table1[[#This Row],[Order Date]],"yyyy")</f>
        <v>2015</v>
      </c>
      <c r="Y763">
        <v>42074</v>
      </c>
      <c r="Z763">
        <v>45.077999999999996</v>
      </c>
      <c r="AA763">
        <v>9</v>
      </c>
      <c r="AB763">
        <v>43.84</v>
      </c>
      <c r="AC763">
        <v>89805</v>
      </c>
      <c r="AD763" t="e">
        <f>IF(COUNTIF(#REF!,Orders!AC1829)&gt;0,"Returned","Not Returned")</f>
        <v>#REF!</v>
      </c>
      <c r="AE763" t="str">
        <f>TEXT(Table1[[#This Row],[Order Date]],"mmmm-yyy")</f>
        <v>March-2015</v>
      </c>
    </row>
    <row r="764" spans="1:31" ht="12.75" customHeight="1" x14ac:dyDescent="0.3">
      <c r="A764">
        <v>22847</v>
      </c>
      <c r="B764" t="s">
        <v>56</v>
      </c>
      <c r="C764">
        <v>0</v>
      </c>
      <c r="D764">
        <v>22.84</v>
      </c>
      <c r="E764">
        <v>8.18</v>
      </c>
      <c r="F764">
        <v>3194</v>
      </c>
      <c r="G764" t="str">
        <f>IF(COUNTIF(Table1[Customer ID],Table1[[#This Row],[Customer ID]])&gt;1,"Repeat Customer","One-Time Customer")</f>
        <v>Repeat Customer</v>
      </c>
      <c r="H764" t="s">
        <v>2871</v>
      </c>
      <c r="I764" t="s">
        <v>49</v>
      </c>
      <c r="J764" t="s">
        <v>114</v>
      </c>
      <c r="K764" t="s">
        <v>29</v>
      </c>
      <c r="L764" t="s">
        <v>93</v>
      </c>
      <c r="M764" t="s">
        <v>59</v>
      </c>
      <c r="N764" t="s">
        <v>1842</v>
      </c>
      <c r="O764">
        <v>0.39</v>
      </c>
      <c r="P764">
        <f>Table1[[#This Row],[Profit]]/Table1[[#This Row],[Sales]]</f>
        <v>-0.7787216029349513</v>
      </c>
      <c r="Q764" t="s">
        <v>33</v>
      </c>
      <c r="R764" t="s">
        <v>136</v>
      </c>
      <c r="S764" t="s">
        <v>362</v>
      </c>
      <c r="T764" t="s">
        <v>951</v>
      </c>
      <c r="U764">
        <v>34609</v>
      </c>
      <c r="V764">
        <v>42073</v>
      </c>
      <c r="W764" t="str">
        <f>TEXT(Table1[[#This Row],[Order Date]],"mmmm")</f>
        <v>March</v>
      </c>
      <c r="X764" t="str">
        <f>TEXT(Table1[[#This Row],[Order Date]],"yyyy")</f>
        <v>2015</v>
      </c>
      <c r="Y764">
        <v>42075</v>
      </c>
      <c r="Z764">
        <v>-110.376</v>
      </c>
      <c r="AA764">
        <v>6</v>
      </c>
      <c r="AB764">
        <v>141.74</v>
      </c>
      <c r="AC764">
        <v>89805</v>
      </c>
      <c r="AD764" t="e">
        <f>IF(COUNTIF(#REF!,Orders!AC1830)&gt;0,"Returned","Not Returned")</f>
        <v>#REF!</v>
      </c>
      <c r="AE764" t="str">
        <f>TEXT(Table1[[#This Row],[Order Date]],"mmmm-yyy")</f>
        <v>March-2015</v>
      </c>
    </row>
    <row r="765" spans="1:31" ht="12.75" customHeight="1" x14ac:dyDescent="0.3">
      <c r="A765">
        <v>19679</v>
      </c>
      <c r="B765" t="s">
        <v>47</v>
      </c>
      <c r="C765">
        <v>0.06</v>
      </c>
      <c r="D765">
        <v>2.61</v>
      </c>
      <c r="E765">
        <v>0.5</v>
      </c>
      <c r="F765">
        <v>753</v>
      </c>
      <c r="G765" t="str">
        <f>IF(COUNTIF(Table1[Customer ID],Table1[[#This Row],[Customer ID]])&gt;1,"Repeat Customer","One-Time Customer")</f>
        <v>Repeat Customer</v>
      </c>
      <c r="H765" t="s">
        <v>884</v>
      </c>
      <c r="I765" t="s">
        <v>27</v>
      </c>
      <c r="J765" t="s">
        <v>28</v>
      </c>
      <c r="K765" t="s">
        <v>29</v>
      </c>
      <c r="L765" t="s">
        <v>134</v>
      </c>
      <c r="M765" t="s">
        <v>59</v>
      </c>
      <c r="N765" t="s">
        <v>885</v>
      </c>
      <c r="O765">
        <v>0.39</v>
      </c>
      <c r="P765">
        <f>Table1[[#This Row],[Profit]]/Table1[[#This Row],[Sales]]</f>
        <v>0.61682774303581578</v>
      </c>
      <c r="Q765" t="s">
        <v>33</v>
      </c>
      <c r="R765" t="s">
        <v>34</v>
      </c>
      <c r="S765" t="s">
        <v>378</v>
      </c>
      <c r="T765" t="s">
        <v>886</v>
      </c>
      <c r="U765">
        <v>86301</v>
      </c>
      <c r="V765">
        <v>42074</v>
      </c>
      <c r="W765" t="str">
        <f>TEXT(Table1[[#This Row],[Order Date]],"mmmm")</f>
        <v>March</v>
      </c>
      <c r="X765" t="str">
        <f>TEXT(Table1[[#This Row],[Order Date]],"yyyy")</f>
        <v>2015</v>
      </c>
      <c r="Y765">
        <v>42074</v>
      </c>
      <c r="Z765">
        <v>10.85</v>
      </c>
      <c r="AA765">
        <v>1</v>
      </c>
      <c r="AB765">
        <v>17.59</v>
      </c>
      <c r="AC765">
        <v>90438</v>
      </c>
      <c r="AD765" t="e">
        <f>IF(COUNTIF(#REF!,Orders!AC432)&gt;0,"Returned","Not Returned")</f>
        <v>#REF!</v>
      </c>
      <c r="AE765" t="str">
        <f>TEXT(Table1[[#This Row],[Order Date]],"mmmm-yyy")</f>
        <v>March-2015</v>
      </c>
    </row>
    <row r="766" spans="1:31" ht="12.75" customHeight="1" x14ac:dyDescent="0.3">
      <c r="A766">
        <v>19680</v>
      </c>
      <c r="B766" t="s">
        <v>47</v>
      </c>
      <c r="C766">
        <v>0.01</v>
      </c>
      <c r="D766">
        <v>6.35</v>
      </c>
      <c r="E766">
        <v>1.02</v>
      </c>
      <c r="F766">
        <v>753</v>
      </c>
      <c r="G766" t="str">
        <f>IF(COUNTIF(Table1[Customer ID],Table1[[#This Row],[Customer ID]])&gt;1,"Repeat Customer","One-Time Customer")</f>
        <v>Repeat Customer</v>
      </c>
      <c r="H766" t="s">
        <v>884</v>
      </c>
      <c r="I766" t="s">
        <v>49</v>
      </c>
      <c r="J766" t="s">
        <v>28</v>
      </c>
      <c r="K766" t="s">
        <v>29</v>
      </c>
      <c r="L766" t="s">
        <v>93</v>
      </c>
      <c r="M766" t="s">
        <v>31</v>
      </c>
      <c r="N766" t="s">
        <v>887</v>
      </c>
      <c r="O766">
        <v>0.39</v>
      </c>
      <c r="P766">
        <f>Table1[[#This Row],[Profit]]/Table1[[#This Row],[Sales]]</f>
        <v>0.69</v>
      </c>
      <c r="Q766" t="s">
        <v>33</v>
      </c>
      <c r="R766" t="s">
        <v>34</v>
      </c>
      <c r="S766" t="s">
        <v>378</v>
      </c>
      <c r="T766" t="s">
        <v>886</v>
      </c>
      <c r="U766">
        <v>86301</v>
      </c>
      <c r="V766">
        <v>42074</v>
      </c>
      <c r="W766" t="str">
        <f>TEXT(Table1[[#This Row],[Order Date]],"mmmm")</f>
        <v>March</v>
      </c>
      <c r="X766" t="str">
        <f>TEXT(Table1[[#This Row],[Order Date]],"yyyy")</f>
        <v>2015</v>
      </c>
      <c r="Y766">
        <v>42076</v>
      </c>
      <c r="Z766">
        <v>97.662599999999983</v>
      </c>
      <c r="AA766">
        <v>22</v>
      </c>
      <c r="AB766">
        <v>141.54</v>
      </c>
      <c r="AC766">
        <v>90438</v>
      </c>
      <c r="AD766" t="e">
        <f>IF(COUNTIF(#REF!,Orders!AC433)&gt;0,"Returned","Not Returned")</f>
        <v>#REF!</v>
      </c>
      <c r="AE766" t="str">
        <f>TEXT(Table1[[#This Row],[Order Date]],"mmmm-yyy")</f>
        <v>March-2015</v>
      </c>
    </row>
    <row r="767" spans="1:31" ht="12.75" customHeight="1" x14ac:dyDescent="0.3">
      <c r="A767">
        <v>18347</v>
      </c>
      <c r="B767" t="s">
        <v>37</v>
      </c>
      <c r="C767">
        <v>0.06</v>
      </c>
      <c r="D767">
        <v>8.6</v>
      </c>
      <c r="E767">
        <v>6.19</v>
      </c>
      <c r="F767">
        <v>796</v>
      </c>
      <c r="G767" t="str">
        <f>IF(COUNTIF(Table1[Customer ID],Table1[[#This Row],[Customer ID]])&gt;1,"Repeat Customer","One-Time Customer")</f>
        <v>Repeat Customer</v>
      </c>
      <c r="H767" t="s">
        <v>923</v>
      </c>
      <c r="I767" t="s">
        <v>49</v>
      </c>
      <c r="J767" t="s">
        <v>28</v>
      </c>
      <c r="K767" t="s">
        <v>29</v>
      </c>
      <c r="L767" t="s">
        <v>109</v>
      </c>
      <c r="M767" t="s">
        <v>59</v>
      </c>
      <c r="N767" t="s">
        <v>924</v>
      </c>
      <c r="O767">
        <v>0.38</v>
      </c>
      <c r="P767">
        <f>Table1[[#This Row],[Profit]]/Table1[[#This Row],[Sales]]</f>
        <v>-0.58079345088161205</v>
      </c>
      <c r="Q767" t="s">
        <v>33</v>
      </c>
      <c r="R767" t="s">
        <v>61</v>
      </c>
      <c r="S767" t="s">
        <v>496</v>
      </c>
      <c r="T767" t="s">
        <v>808</v>
      </c>
      <c r="U767">
        <v>68046</v>
      </c>
      <c r="V767">
        <v>42074</v>
      </c>
      <c r="W767" t="str">
        <f>TEXT(Table1[[#This Row],[Order Date]],"mmmm")</f>
        <v>March</v>
      </c>
      <c r="X767" t="str">
        <f>TEXT(Table1[[#This Row],[Order Date]],"yyyy")</f>
        <v>2015</v>
      </c>
      <c r="Y767">
        <v>42075</v>
      </c>
      <c r="Z767">
        <v>-46.115000000000002</v>
      </c>
      <c r="AA767">
        <v>9</v>
      </c>
      <c r="AB767">
        <v>79.400000000000006</v>
      </c>
      <c r="AC767">
        <v>86867</v>
      </c>
      <c r="AD767" t="e">
        <f>IF(COUNTIF(#REF!,Orders!AC451)&gt;0,"Returned","Not Returned")</f>
        <v>#REF!</v>
      </c>
      <c r="AE767" t="str">
        <f>TEXT(Table1[[#This Row],[Order Date]],"mmmm-yyy")</f>
        <v>March-2015</v>
      </c>
    </row>
    <row r="768" spans="1:31" ht="12.75" customHeight="1" x14ac:dyDescent="0.3">
      <c r="A768">
        <v>21806</v>
      </c>
      <c r="B768" t="s">
        <v>25</v>
      </c>
      <c r="C768">
        <v>0.06</v>
      </c>
      <c r="D768">
        <v>99.99</v>
      </c>
      <c r="E768">
        <v>19.989999999999998</v>
      </c>
      <c r="F768">
        <v>1484</v>
      </c>
      <c r="G768" t="str">
        <f>IF(COUNTIF(Table1[Customer ID],Table1[[#This Row],[Customer ID]])&gt;1,"Repeat Customer","One-Time Customer")</f>
        <v>Repeat Customer</v>
      </c>
      <c r="H768" t="s">
        <v>1521</v>
      </c>
      <c r="I768" t="s">
        <v>49</v>
      </c>
      <c r="J768" t="s">
        <v>40</v>
      </c>
      <c r="K768" t="s">
        <v>77</v>
      </c>
      <c r="L768" t="s">
        <v>180</v>
      </c>
      <c r="M768" t="s">
        <v>59</v>
      </c>
      <c r="N768" t="s">
        <v>1151</v>
      </c>
      <c r="O768">
        <v>0.52</v>
      </c>
      <c r="P768">
        <f>Table1[[#This Row],[Profit]]/Table1[[#This Row],[Sales]]</f>
        <v>-0.43949834619625139</v>
      </c>
      <c r="Q768" t="s">
        <v>33</v>
      </c>
      <c r="R768" t="s">
        <v>61</v>
      </c>
      <c r="S768" t="s">
        <v>178</v>
      </c>
      <c r="T768" t="s">
        <v>1522</v>
      </c>
      <c r="U768">
        <v>60016</v>
      </c>
      <c r="V768">
        <v>42074</v>
      </c>
      <c r="W768" t="str">
        <f>TEXT(Table1[[#This Row],[Order Date]],"mmmm")</f>
        <v>March</v>
      </c>
      <c r="X768" t="str">
        <f>TEXT(Table1[[#This Row],[Order Date]],"yyyy")</f>
        <v>2015</v>
      </c>
      <c r="Y768">
        <v>42077</v>
      </c>
      <c r="Z768">
        <v>-127.56</v>
      </c>
      <c r="AA768">
        <v>3</v>
      </c>
      <c r="AB768">
        <v>290.24</v>
      </c>
      <c r="AC768">
        <v>91235</v>
      </c>
      <c r="AD768" t="e">
        <f>IF(COUNTIF(#REF!,Orders!AC836)&gt;0,"Returned","Not Returned")</f>
        <v>#REF!</v>
      </c>
      <c r="AE768" t="str">
        <f>TEXT(Table1[[#This Row],[Order Date]],"mmmm-yyy")</f>
        <v>March-2015</v>
      </c>
    </row>
    <row r="769" spans="1:31" ht="12.75" customHeight="1" x14ac:dyDescent="0.3">
      <c r="A769">
        <v>21807</v>
      </c>
      <c r="B769" t="s">
        <v>25</v>
      </c>
      <c r="C769">
        <v>0</v>
      </c>
      <c r="D769">
        <v>193.17</v>
      </c>
      <c r="E769">
        <v>19.989999999999998</v>
      </c>
      <c r="F769">
        <v>1484</v>
      </c>
      <c r="G769" t="str">
        <f>IF(COUNTIF(Table1[Customer ID],Table1[[#This Row],[Customer ID]])&gt;1,"Repeat Customer","One-Time Customer")</f>
        <v>Repeat Customer</v>
      </c>
      <c r="H769" t="s">
        <v>1521</v>
      </c>
      <c r="I769" t="s">
        <v>49</v>
      </c>
      <c r="J769" t="s">
        <v>40</v>
      </c>
      <c r="K769" t="s">
        <v>29</v>
      </c>
      <c r="L769" t="s">
        <v>141</v>
      </c>
      <c r="M769" t="s">
        <v>59</v>
      </c>
      <c r="N769" t="s">
        <v>1523</v>
      </c>
      <c r="O769">
        <v>0.71</v>
      </c>
      <c r="P769">
        <f>Table1[[#This Row],[Profit]]/Table1[[#This Row],[Sales]]</f>
        <v>0.2904879555281038</v>
      </c>
      <c r="Q769" t="s">
        <v>33</v>
      </c>
      <c r="R769" t="s">
        <v>61</v>
      </c>
      <c r="S769" t="s">
        <v>178</v>
      </c>
      <c r="T769" t="s">
        <v>1522</v>
      </c>
      <c r="U769">
        <v>60016</v>
      </c>
      <c r="V769">
        <v>42074</v>
      </c>
      <c r="W769" t="str">
        <f>TEXT(Table1[[#This Row],[Order Date]],"mmmm")</f>
        <v>March</v>
      </c>
      <c r="X769" t="str">
        <f>TEXT(Table1[[#This Row],[Order Date]],"yyyy")</f>
        <v>2015</v>
      </c>
      <c r="Y769">
        <v>42075</v>
      </c>
      <c r="Z769">
        <v>282.18</v>
      </c>
      <c r="AA769">
        <v>5</v>
      </c>
      <c r="AB769">
        <v>971.4</v>
      </c>
      <c r="AC769">
        <v>91235</v>
      </c>
      <c r="AD769" t="e">
        <f>IF(COUNTIF(#REF!,Orders!AC837)&gt;0,"Returned","Not Returned")</f>
        <v>#REF!</v>
      </c>
      <c r="AE769" t="str">
        <f>TEXT(Table1[[#This Row],[Order Date]],"mmmm-yyy")</f>
        <v>March-2015</v>
      </c>
    </row>
    <row r="770" spans="1:31" ht="12.75" customHeight="1" x14ac:dyDescent="0.3">
      <c r="A770">
        <v>21808</v>
      </c>
      <c r="B770" t="s">
        <v>25</v>
      </c>
      <c r="C770">
        <v>0.08</v>
      </c>
      <c r="D770">
        <v>20.99</v>
      </c>
      <c r="E770">
        <v>3.3</v>
      </c>
      <c r="F770">
        <v>1484</v>
      </c>
      <c r="G770" t="str">
        <f>IF(COUNTIF(Table1[Customer ID],Table1[[#This Row],[Customer ID]])&gt;1,"Repeat Customer","One-Time Customer")</f>
        <v>Repeat Customer</v>
      </c>
      <c r="H770" t="s">
        <v>1521</v>
      </c>
      <c r="I770" t="s">
        <v>27</v>
      </c>
      <c r="J770" t="s">
        <v>40</v>
      </c>
      <c r="K770" t="s">
        <v>77</v>
      </c>
      <c r="L770" t="s">
        <v>78</v>
      </c>
      <c r="M770" t="s">
        <v>51</v>
      </c>
      <c r="N770" t="s">
        <v>895</v>
      </c>
      <c r="O770">
        <v>0.81</v>
      </c>
      <c r="P770">
        <f>Table1[[#This Row],[Profit]]/Table1[[#This Row],[Sales]]</f>
        <v>-0.49784507260606686</v>
      </c>
      <c r="Q770" t="s">
        <v>33</v>
      </c>
      <c r="R770" t="s">
        <v>61</v>
      </c>
      <c r="S770" t="s">
        <v>178</v>
      </c>
      <c r="T770" t="s">
        <v>1522</v>
      </c>
      <c r="U770">
        <v>60016</v>
      </c>
      <c r="V770">
        <v>42074</v>
      </c>
      <c r="W770" t="str">
        <f>TEXT(Table1[[#This Row],[Order Date]],"mmmm")</f>
        <v>March</v>
      </c>
      <c r="X770" t="str">
        <f>TEXT(Table1[[#This Row],[Order Date]],"yyyy")</f>
        <v>2015</v>
      </c>
      <c r="Y770">
        <v>42074</v>
      </c>
      <c r="Z770">
        <v>-96.337999999999994</v>
      </c>
      <c r="AA770">
        <v>11</v>
      </c>
      <c r="AB770">
        <v>193.51</v>
      </c>
      <c r="AC770">
        <v>91235</v>
      </c>
      <c r="AD770" t="e">
        <f>IF(COUNTIF(#REF!,Orders!AC838)&gt;0,"Returned","Not Returned")</f>
        <v>#REF!</v>
      </c>
      <c r="AE770" t="str">
        <f>TEXT(Table1[[#This Row],[Order Date]],"mmmm-yyy")</f>
        <v>March-2015</v>
      </c>
    </row>
    <row r="771" spans="1:31" ht="12.75" customHeight="1" x14ac:dyDescent="0.3">
      <c r="A771">
        <v>19472</v>
      </c>
      <c r="B771" t="s">
        <v>47</v>
      </c>
      <c r="C771">
        <v>0.06</v>
      </c>
      <c r="D771">
        <v>8.3699999999999992</v>
      </c>
      <c r="E771">
        <v>10.16</v>
      </c>
      <c r="F771">
        <v>1494</v>
      </c>
      <c r="G771" t="str">
        <f>IF(COUNTIF(Table1[Customer ID],Table1[[#This Row],[Customer ID]])&gt;1,"Repeat Customer","One-Time Customer")</f>
        <v>Repeat Customer</v>
      </c>
      <c r="H771" t="s">
        <v>1531</v>
      </c>
      <c r="I771" t="s">
        <v>49</v>
      </c>
      <c r="J771" t="s">
        <v>28</v>
      </c>
      <c r="K771" t="s">
        <v>41</v>
      </c>
      <c r="L771" t="s">
        <v>50</v>
      </c>
      <c r="M771" t="s">
        <v>236</v>
      </c>
      <c r="N771" t="s">
        <v>1213</v>
      </c>
      <c r="O771">
        <v>0.59</v>
      </c>
      <c r="P771">
        <f>Table1[[#This Row],[Profit]]/Table1[[#This Row],[Sales]]</f>
        <v>-1.6217330626744484</v>
      </c>
      <c r="Q771" t="s">
        <v>33</v>
      </c>
      <c r="R771" t="s">
        <v>53</v>
      </c>
      <c r="S771" t="s">
        <v>415</v>
      </c>
      <c r="T771" t="s">
        <v>1532</v>
      </c>
      <c r="U771">
        <v>21222</v>
      </c>
      <c r="V771">
        <v>42074</v>
      </c>
      <c r="W771" t="str">
        <f>TEXT(Table1[[#This Row],[Order Date]],"mmmm")</f>
        <v>March</v>
      </c>
      <c r="X771" t="str">
        <f>TEXT(Table1[[#This Row],[Order Date]],"yyyy")</f>
        <v>2015</v>
      </c>
      <c r="Y771">
        <v>42076</v>
      </c>
      <c r="Z771">
        <v>-255.65</v>
      </c>
      <c r="AA771">
        <v>18</v>
      </c>
      <c r="AB771">
        <v>157.63999999999999</v>
      </c>
      <c r="AC771">
        <v>85880</v>
      </c>
      <c r="AD771" t="e">
        <f>IF(COUNTIF(#REF!,Orders!AC843)&gt;0,"Returned","Not Returned")</f>
        <v>#REF!</v>
      </c>
      <c r="AE771" t="str">
        <f>TEXT(Table1[[#This Row],[Order Date]],"mmmm-yyy")</f>
        <v>March-2015</v>
      </c>
    </row>
    <row r="772" spans="1:31" ht="12.75" customHeight="1" x14ac:dyDescent="0.3">
      <c r="A772">
        <v>19473</v>
      </c>
      <c r="B772" t="s">
        <v>47</v>
      </c>
      <c r="C772">
        <v>0.09</v>
      </c>
      <c r="D772">
        <v>6.48</v>
      </c>
      <c r="E772">
        <v>9.17</v>
      </c>
      <c r="F772">
        <v>1494</v>
      </c>
      <c r="G772" t="str">
        <f>IF(COUNTIF(Table1[Customer ID],Table1[[#This Row],[Customer ID]])&gt;1,"Repeat Customer","One-Time Customer")</f>
        <v>Repeat Customer</v>
      </c>
      <c r="H772" t="s">
        <v>1531</v>
      </c>
      <c r="I772" t="s">
        <v>27</v>
      </c>
      <c r="J772" t="s">
        <v>28</v>
      </c>
      <c r="K772" t="s">
        <v>29</v>
      </c>
      <c r="L772" t="s">
        <v>93</v>
      </c>
      <c r="M772" t="s">
        <v>59</v>
      </c>
      <c r="N772" t="s">
        <v>294</v>
      </c>
      <c r="O772">
        <v>0.37</v>
      </c>
      <c r="P772">
        <f>Table1[[#This Row],[Profit]]/Table1[[#This Row],[Sales]]</f>
        <v>-1.8154648956356738</v>
      </c>
      <c r="Q772" t="s">
        <v>33</v>
      </c>
      <c r="R772" t="s">
        <v>53</v>
      </c>
      <c r="S772" t="s">
        <v>415</v>
      </c>
      <c r="T772" t="s">
        <v>1532</v>
      </c>
      <c r="U772">
        <v>21222</v>
      </c>
      <c r="V772">
        <v>42074</v>
      </c>
      <c r="W772" t="str">
        <f>TEXT(Table1[[#This Row],[Order Date]],"mmmm")</f>
        <v>March</v>
      </c>
      <c r="X772" t="str">
        <f>TEXT(Table1[[#This Row],[Order Date]],"yyyy")</f>
        <v>2015</v>
      </c>
      <c r="Y772">
        <v>42076</v>
      </c>
      <c r="Z772">
        <v>-76.540000000000006</v>
      </c>
      <c r="AA772">
        <v>6</v>
      </c>
      <c r="AB772">
        <v>42.16</v>
      </c>
      <c r="AC772">
        <v>85880</v>
      </c>
      <c r="AD772" t="e">
        <f>IF(COUNTIF(#REF!,Orders!AC844)&gt;0,"Returned","Not Returned")</f>
        <v>#REF!</v>
      </c>
      <c r="AE772" t="str">
        <f>TEXT(Table1[[#This Row],[Order Date]],"mmmm-yyy")</f>
        <v>March-2015</v>
      </c>
    </row>
    <row r="773" spans="1:31" ht="12.75" customHeight="1" x14ac:dyDescent="0.3">
      <c r="A773">
        <v>24286</v>
      </c>
      <c r="B773" t="s">
        <v>47</v>
      </c>
      <c r="C773">
        <v>0.09</v>
      </c>
      <c r="D773">
        <v>6.28</v>
      </c>
      <c r="E773">
        <v>5.29</v>
      </c>
      <c r="F773">
        <v>1497</v>
      </c>
      <c r="G773" t="str">
        <f>IF(COUNTIF(Table1[Customer ID],Table1[[#This Row],[Customer ID]])&gt;1,"Repeat Customer","One-Time Customer")</f>
        <v>Repeat Customer</v>
      </c>
      <c r="H773" t="s">
        <v>1533</v>
      </c>
      <c r="I773" t="s">
        <v>49</v>
      </c>
      <c r="J773" t="s">
        <v>28</v>
      </c>
      <c r="K773" t="s">
        <v>41</v>
      </c>
      <c r="L773" t="s">
        <v>50</v>
      </c>
      <c r="M773" t="s">
        <v>59</v>
      </c>
      <c r="N773" t="s">
        <v>440</v>
      </c>
      <c r="O773">
        <v>0.43</v>
      </c>
      <c r="P773">
        <f>Table1[[#This Row],[Profit]]/Table1[[#This Row],[Sales]]</f>
        <v>-0.71661931818181812</v>
      </c>
      <c r="Q773" t="s">
        <v>33</v>
      </c>
      <c r="R773" t="s">
        <v>53</v>
      </c>
      <c r="S773" t="s">
        <v>71</v>
      </c>
      <c r="T773" t="s">
        <v>1534</v>
      </c>
      <c r="U773">
        <v>14901</v>
      </c>
      <c r="V773">
        <v>42074</v>
      </c>
      <c r="W773" t="str">
        <f>TEXT(Table1[[#This Row],[Order Date]],"mmmm")</f>
        <v>March</v>
      </c>
      <c r="X773" t="str">
        <f>TEXT(Table1[[#This Row],[Order Date]],"yyyy")</f>
        <v>2015</v>
      </c>
      <c r="Y773">
        <v>42075</v>
      </c>
      <c r="Z773">
        <v>-10.09</v>
      </c>
      <c r="AA773">
        <v>2</v>
      </c>
      <c r="AB773">
        <v>14.08</v>
      </c>
      <c r="AC773">
        <v>85880</v>
      </c>
      <c r="AD773" t="e">
        <f>IF(COUNTIF(#REF!,Orders!AC845)&gt;0,"Returned","Not Returned")</f>
        <v>#REF!</v>
      </c>
      <c r="AE773" t="str">
        <f>TEXT(Table1[[#This Row],[Order Date]],"mmmm-yyy")</f>
        <v>March-2015</v>
      </c>
    </row>
    <row r="774" spans="1:31" ht="12.75" customHeight="1" x14ac:dyDescent="0.3">
      <c r="A774">
        <v>24287</v>
      </c>
      <c r="B774" t="s">
        <v>47</v>
      </c>
      <c r="C774">
        <v>0.03</v>
      </c>
      <c r="D774">
        <v>15.14</v>
      </c>
      <c r="E774">
        <v>4.53</v>
      </c>
      <c r="F774">
        <v>1497</v>
      </c>
      <c r="G774" t="str">
        <f>IF(COUNTIF(Table1[Customer ID],Table1[[#This Row],[Customer ID]])&gt;1,"Repeat Customer","One-Time Customer")</f>
        <v>Repeat Customer</v>
      </c>
      <c r="H774" t="s">
        <v>1533</v>
      </c>
      <c r="I774" t="s">
        <v>49</v>
      </c>
      <c r="J774" t="s">
        <v>28</v>
      </c>
      <c r="K774" t="s">
        <v>29</v>
      </c>
      <c r="L774" t="s">
        <v>141</v>
      </c>
      <c r="M774" t="s">
        <v>59</v>
      </c>
      <c r="N774" t="s">
        <v>1201</v>
      </c>
      <c r="O774">
        <v>0.81</v>
      </c>
      <c r="P774">
        <f>Table1[[#This Row],[Profit]]/Table1[[#This Row],[Sales]]</f>
        <v>-0.36174190784092236</v>
      </c>
      <c r="Q774" t="s">
        <v>33</v>
      </c>
      <c r="R774" t="s">
        <v>53</v>
      </c>
      <c r="S774" t="s">
        <v>71</v>
      </c>
      <c r="T774" t="s">
        <v>1534</v>
      </c>
      <c r="U774">
        <v>14901</v>
      </c>
      <c r="V774">
        <v>42074</v>
      </c>
      <c r="W774" t="str">
        <f>TEXT(Table1[[#This Row],[Order Date]],"mmmm")</f>
        <v>March</v>
      </c>
      <c r="X774" t="str">
        <f>TEXT(Table1[[#This Row],[Order Date]],"yyyy")</f>
        <v>2015</v>
      </c>
      <c r="Y774">
        <v>42076</v>
      </c>
      <c r="Z774">
        <v>-92.87</v>
      </c>
      <c r="AA774">
        <v>17</v>
      </c>
      <c r="AB774">
        <v>256.73</v>
      </c>
      <c r="AC774">
        <v>85880</v>
      </c>
      <c r="AD774" t="e">
        <f>IF(COUNTIF(#REF!,Orders!AC846)&gt;0,"Returned","Not Returned")</f>
        <v>#REF!</v>
      </c>
      <c r="AE774" t="str">
        <f>TEXT(Table1[[#This Row],[Order Date]],"mmmm-yyy")</f>
        <v>March-2015</v>
      </c>
    </row>
    <row r="775" spans="1:31" ht="12.75" customHeight="1" x14ac:dyDescent="0.3">
      <c r="A775">
        <v>25962</v>
      </c>
      <c r="B775" t="s">
        <v>47</v>
      </c>
      <c r="C775">
        <v>0</v>
      </c>
      <c r="D775">
        <v>2.6</v>
      </c>
      <c r="E775">
        <v>2.4</v>
      </c>
      <c r="F775">
        <v>2616</v>
      </c>
      <c r="G775" t="str">
        <f>IF(COUNTIF(Table1[Customer ID],Table1[[#This Row],[Customer ID]])&gt;1,"Repeat Customer","One-Time Customer")</f>
        <v>One-Time Customer</v>
      </c>
      <c r="H775" t="s">
        <v>2433</v>
      </c>
      <c r="I775" t="s">
        <v>49</v>
      </c>
      <c r="J775" t="s">
        <v>28</v>
      </c>
      <c r="K775" t="s">
        <v>29</v>
      </c>
      <c r="L775" t="s">
        <v>30</v>
      </c>
      <c r="M775" t="s">
        <v>31</v>
      </c>
      <c r="N775" t="s">
        <v>1023</v>
      </c>
      <c r="O775">
        <v>0.57999999999999996</v>
      </c>
      <c r="P775">
        <f>Table1[[#This Row],[Profit]]/Table1[[#This Row],[Sales]]</f>
        <v>-1.0102793296089385</v>
      </c>
      <c r="Q775" t="s">
        <v>33</v>
      </c>
      <c r="R775" t="s">
        <v>61</v>
      </c>
      <c r="S775" t="s">
        <v>300</v>
      </c>
      <c r="T775" t="s">
        <v>2434</v>
      </c>
      <c r="U775">
        <v>49002</v>
      </c>
      <c r="V775">
        <v>42074</v>
      </c>
      <c r="W775" t="str">
        <f>TEXT(Table1[[#This Row],[Order Date]],"mmmm")</f>
        <v>March</v>
      </c>
      <c r="X775" t="str">
        <f>TEXT(Table1[[#This Row],[Order Date]],"yyyy")</f>
        <v>2015</v>
      </c>
      <c r="Y775">
        <v>42076</v>
      </c>
      <c r="Z775">
        <v>-45.21</v>
      </c>
      <c r="AA775">
        <v>16</v>
      </c>
      <c r="AB775">
        <v>44.75</v>
      </c>
      <c r="AC775">
        <v>91495</v>
      </c>
      <c r="AD775" t="e">
        <f>IF(COUNTIF(#REF!,Orders!AC1480)&gt;0,"Returned","Not Returned")</f>
        <v>#REF!</v>
      </c>
      <c r="AE775" t="str">
        <f>TEXT(Table1[[#This Row],[Order Date]],"mmmm-yyy")</f>
        <v>March-2015</v>
      </c>
    </row>
    <row r="776" spans="1:31" ht="12.75" customHeight="1" x14ac:dyDescent="0.3">
      <c r="A776">
        <v>24329</v>
      </c>
      <c r="B776" t="s">
        <v>56</v>
      </c>
      <c r="C776">
        <v>0.02</v>
      </c>
      <c r="D776">
        <v>5.98</v>
      </c>
      <c r="E776">
        <v>1.49</v>
      </c>
      <c r="F776">
        <v>3151</v>
      </c>
      <c r="G776" t="str">
        <f>IF(COUNTIF(Table1[Customer ID],Table1[[#This Row],[Customer ID]])&gt;1,"Repeat Customer","One-Time Customer")</f>
        <v>Repeat Customer</v>
      </c>
      <c r="H776" t="s">
        <v>2844</v>
      </c>
      <c r="I776" t="s">
        <v>49</v>
      </c>
      <c r="J776" t="s">
        <v>28</v>
      </c>
      <c r="K776" t="s">
        <v>29</v>
      </c>
      <c r="L776" t="s">
        <v>109</v>
      </c>
      <c r="M776" t="s">
        <v>59</v>
      </c>
      <c r="N776" t="s">
        <v>1020</v>
      </c>
      <c r="O776">
        <v>0.39</v>
      </c>
      <c r="P776">
        <f>Table1[[#This Row],[Profit]]/Table1[[#This Row],[Sales]]</f>
        <v>0.47622704507512525</v>
      </c>
      <c r="Q776" t="s">
        <v>33</v>
      </c>
      <c r="R776" t="s">
        <v>34</v>
      </c>
      <c r="S776" t="s">
        <v>45</v>
      </c>
      <c r="T776" t="s">
        <v>2846</v>
      </c>
      <c r="U776">
        <v>92277</v>
      </c>
      <c r="V776">
        <v>42074</v>
      </c>
      <c r="W776" t="str">
        <f>TEXT(Table1[[#This Row],[Order Date]],"mmmm")</f>
        <v>March</v>
      </c>
      <c r="X776" t="str">
        <f>TEXT(Table1[[#This Row],[Order Date]],"yyyy")</f>
        <v>2015</v>
      </c>
      <c r="Y776">
        <v>42075</v>
      </c>
      <c r="Z776">
        <v>28.526000000000003</v>
      </c>
      <c r="AA776">
        <v>10</v>
      </c>
      <c r="AB776">
        <v>59.9</v>
      </c>
      <c r="AC776">
        <v>88547</v>
      </c>
      <c r="AD776" t="e">
        <f>IF(COUNTIF(#REF!,Orders!AC1806)&gt;0,"Returned","Not Returned")</f>
        <v>#REF!</v>
      </c>
      <c r="AE776" t="str">
        <f>TEXT(Table1[[#This Row],[Order Date]],"mmmm-yyy")</f>
        <v>March-2015</v>
      </c>
    </row>
    <row r="777" spans="1:31" ht="12.75" customHeight="1" x14ac:dyDescent="0.3">
      <c r="A777">
        <v>19842</v>
      </c>
      <c r="B777" t="s">
        <v>25</v>
      </c>
      <c r="C777">
        <v>0.01</v>
      </c>
      <c r="D777">
        <v>10.9</v>
      </c>
      <c r="E777">
        <v>7.46</v>
      </c>
      <c r="F777">
        <v>3397</v>
      </c>
      <c r="G777" t="str">
        <f>IF(COUNTIF(Table1[Customer ID],Table1[[#This Row],[Customer ID]])&gt;1,"Repeat Customer","One-Time Customer")</f>
        <v>Repeat Customer</v>
      </c>
      <c r="H777" t="s">
        <v>3020</v>
      </c>
      <c r="I777" t="s">
        <v>49</v>
      </c>
      <c r="J777" t="s">
        <v>58</v>
      </c>
      <c r="K777" t="s">
        <v>29</v>
      </c>
      <c r="L777" t="s">
        <v>141</v>
      </c>
      <c r="M777" t="s">
        <v>59</v>
      </c>
      <c r="N777" t="s">
        <v>3021</v>
      </c>
      <c r="O777">
        <v>0.59</v>
      </c>
      <c r="P777">
        <f>Table1[[#This Row],[Profit]]/Table1[[#This Row],[Sales]]</f>
        <v>-0.56321450967150644</v>
      </c>
      <c r="Q777" t="s">
        <v>33</v>
      </c>
      <c r="R777" t="s">
        <v>61</v>
      </c>
      <c r="S777" t="s">
        <v>178</v>
      </c>
      <c r="T777" t="s">
        <v>1359</v>
      </c>
      <c r="U777">
        <v>61832</v>
      </c>
      <c r="V777">
        <v>42074</v>
      </c>
      <c r="W777" t="str">
        <f>TEXT(Table1[[#This Row],[Order Date]],"mmmm")</f>
        <v>March</v>
      </c>
      <c r="X777" t="str">
        <f>TEXT(Table1[[#This Row],[Order Date]],"yyyy")</f>
        <v>2015</v>
      </c>
      <c r="Y777">
        <v>42075</v>
      </c>
      <c r="Z777">
        <v>-116.76</v>
      </c>
      <c r="AA777">
        <v>18</v>
      </c>
      <c r="AB777">
        <v>207.31</v>
      </c>
      <c r="AC777">
        <v>87536</v>
      </c>
      <c r="AD777" t="e">
        <f>IF(COUNTIF(#REF!,Orders!AC1949)&gt;0,"Returned","Not Returned")</f>
        <v>#REF!</v>
      </c>
      <c r="AE777" t="str">
        <f>TEXT(Table1[[#This Row],[Order Date]],"mmmm-yyy")</f>
        <v>March-2015</v>
      </c>
    </row>
    <row r="778" spans="1:31" ht="12.75" customHeight="1" x14ac:dyDescent="0.3">
      <c r="A778">
        <v>19843</v>
      </c>
      <c r="B778" t="s">
        <v>25</v>
      </c>
      <c r="C778">
        <v>0.1</v>
      </c>
      <c r="D778">
        <v>7.99</v>
      </c>
      <c r="E778">
        <v>5.03</v>
      </c>
      <c r="F778">
        <v>3397</v>
      </c>
      <c r="G778" t="str">
        <f>IF(COUNTIF(Table1[Customer ID],Table1[[#This Row],[Customer ID]])&gt;1,"Repeat Customer","One-Time Customer")</f>
        <v>Repeat Customer</v>
      </c>
      <c r="H778" t="s">
        <v>3020</v>
      </c>
      <c r="I778" t="s">
        <v>49</v>
      </c>
      <c r="J778" t="s">
        <v>58</v>
      </c>
      <c r="K778" t="s">
        <v>77</v>
      </c>
      <c r="L778" t="s">
        <v>78</v>
      </c>
      <c r="M778" t="s">
        <v>86</v>
      </c>
      <c r="N778" t="s">
        <v>430</v>
      </c>
      <c r="O778">
        <v>0.6</v>
      </c>
      <c r="P778">
        <f>Table1[[#This Row],[Profit]]/Table1[[#This Row],[Sales]]</f>
        <v>-1.1245947456679708</v>
      </c>
      <c r="Q778" t="s">
        <v>33</v>
      </c>
      <c r="R778" t="s">
        <v>61</v>
      </c>
      <c r="S778" t="s">
        <v>178</v>
      </c>
      <c r="T778" t="s">
        <v>1359</v>
      </c>
      <c r="U778">
        <v>61832</v>
      </c>
      <c r="V778">
        <v>42074</v>
      </c>
      <c r="W778" t="str">
        <f>TEXT(Table1[[#This Row],[Order Date]],"mmmm")</f>
        <v>March</v>
      </c>
      <c r="X778" t="str">
        <f>TEXT(Table1[[#This Row],[Order Date]],"yyyy")</f>
        <v>2015</v>
      </c>
      <c r="Y778">
        <v>42075</v>
      </c>
      <c r="Z778">
        <v>-160.952</v>
      </c>
      <c r="AA778">
        <v>22</v>
      </c>
      <c r="AB778">
        <v>143.12</v>
      </c>
      <c r="AC778">
        <v>87536</v>
      </c>
      <c r="AD778" t="e">
        <f>IF(COUNTIF(#REF!,Orders!AC1950)&gt;0,"Returned","Not Returned")</f>
        <v>#REF!</v>
      </c>
      <c r="AE778" t="str">
        <f>TEXT(Table1[[#This Row],[Order Date]],"mmmm-yyy")</f>
        <v>March-2015</v>
      </c>
    </row>
    <row r="779" spans="1:31" ht="12.75" customHeight="1" x14ac:dyDescent="0.3">
      <c r="A779">
        <v>19355</v>
      </c>
      <c r="B779" t="s">
        <v>106</v>
      </c>
      <c r="C779">
        <v>0.06</v>
      </c>
      <c r="D779">
        <v>205.99</v>
      </c>
      <c r="E779">
        <v>8.99</v>
      </c>
      <c r="F779">
        <v>32</v>
      </c>
      <c r="G779" t="str">
        <f>IF(COUNTIF(Table1[Customer ID],Table1[[#This Row],[Customer ID]])&gt;1,"Repeat Customer","One-Time Customer")</f>
        <v>Repeat Customer</v>
      </c>
      <c r="H779" t="s">
        <v>100</v>
      </c>
      <c r="I779" t="s">
        <v>49</v>
      </c>
      <c r="J779" t="s">
        <v>28</v>
      </c>
      <c r="K779" t="s">
        <v>77</v>
      </c>
      <c r="L779" t="s">
        <v>78</v>
      </c>
      <c r="M779" t="s">
        <v>59</v>
      </c>
      <c r="N779" t="s">
        <v>107</v>
      </c>
      <c r="O779">
        <v>0.56000000000000005</v>
      </c>
      <c r="P779">
        <f>Table1[[#This Row],[Profit]]/Table1[[#This Row],[Sales]]</f>
        <v>0.92964196199200655</v>
      </c>
      <c r="Q779" t="s">
        <v>33</v>
      </c>
      <c r="R779" t="s">
        <v>34</v>
      </c>
      <c r="S779" t="s">
        <v>102</v>
      </c>
      <c r="T779" t="s">
        <v>103</v>
      </c>
      <c r="U779">
        <v>97526</v>
      </c>
      <c r="V779">
        <v>42075</v>
      </c>
      <c r="W779" t="str">
        <f>TEXT(Table1[[#This Row],[Order Date]],"mmmm")</f>
        <v>March</v>
      </c>
      <c r="X779" t="str">
        <f>TEXT(Table1[[#This Row],[Order Date]],"yyyy")</f>
        <v>2015</v>
      </c>
      <c r="Y779">
        <v>42082</v>
      </c>
      <c r="Z779">
        <v>3568.096</v>
      </c>
      <c r="AA779">
        <v>22</v>
      </c>
      <c r="AB779">
        <v>3838.14</v>
      </c>
      <c r="AC779">
        <v>89203</v>
      </c>
      <c r="AD779" t="e">
        <f>IF(COUNTIF(#REF!,Orders!AC24)&gt;0,"Returned","Not Returned")</f>
        <v>#REF!</v>
      </c>
      <c r="AE779" t="str">
        <f>TEXT(Table1[[#This Row],[Order Date]],"mmmm-yyy")</f>
        <v>March-2015</v>
      </c>
    </row>
    <row r="780" spans="1:31" ht="12.75" customHeight="1" x14ac:dyDescent="0.3">
      <c r="A780">
        <v>23365</v>
      </c>
      <c r="B780" t="s">
        <v>37</v>
      </c>
      <c r="C780">
        <v>0.01</v>
      </c>
      <c r="D780">
        <v>45.98</v>
      </c>
      <c r="E780">
        <v>4.8</v>
      </c>
      <c r="F780">
        <v>146</v>
      </c>
      <c r="G780" t="str">
        <f>IF(COUNTIF(Table1[Customer ID],Table1[[#This Row],[Customer ID]])&gt;1,"Repeat Customer","One-Time Customer")</f>
        <v>Repeat Customer</v>
      </c>
      <c r="H780" t="s">
        <v>238</v>
      </c>
      <c r="I780" t="s">
        <v>49</v>
      </c>
      <c r="J780" t="s">
        <v>58</v>
      </c>
      <c r="K780" t="s">
        <v>41</v>
      </c>
      <c r="L780" t="s">
        <v>50</v>
      </c>
      <c r="M780" t="s">
        <v>31</v>
      </c>
      <c r="N780" t="s">
        <v>239</v>
      </c>
      <c r="O780">
        <v>0.68</v>
      </c>
      <c r="P780">
        <f>Table1[[#This Row],[Profit]]/Table1[[#This Row],[Sales]]</f>
        <v>0.69</v>
      </c>
      <c r="Q780" t="s">
        <v>33</v>
      </c>
      <c r="R780" t="s">
        <v>61</v>
      </c>
      <c r="S780" t="s">
        <v>130</v>
      </c>
      <c r="T780" t="s">
        <v>240</v>
      </c>
      <c r="U780">
        <v>76148</v>
      </c>
      <c r="V780">
        <v>42075</v>
      </c>
      <c r="W780" t="str">
        <f>TEXT(Table1[[#This Row],[Order Date]],"mmmm")</f>
        <v>March</v>
      </c>
      <c r="X780" t="str">
        <f>TEXT(Table1[[#This Row],[Order Date]],"yyyy")</f>
        <v>2015</v>
      </c>
      <c r="Y780">
        <v>42076</v>
      </c>
      <c r="Z780">
        <v>133.5771</v>
      </c>
      <c r="AA780">
        <v>4</v>
      </c>
      <c r="AB780">
        <v>193.59</v>
      </c>
      <c r="AC780">
        <v>91088</v>
      </c>
      <c r="AD780" t="e">
        <f>IF(COUNTIF(#REF!,Orders!AC84)&gt;0,"Returned","Not Returned")</f>
        <v>#REF!</v>
      </c>
      <c r="AE780" t="str">
        <f>TEXT(Table1[[#This Row],[Order Date]],"mmmm-yyy")</f>
        <v>March-2015</v>
      </c>
    </row>
    <row r="781" spans="1:31" ht="12.75" customHeight="1" x14ac:dyDescent="0.3">
      <c r="A781">
        <v>24981</v>
      </c>
      <c r="B781" t="s">
        <v>37</v>
      </c>
      <c r="C781">
        <v>0</v>
      </c>
      <c r="D781">
        <v>5.98</v>
      </c>
      <c r="E781">
        <v>1.49</v>
      </c>
      <c r="F781">
        <v>903</v>
      </c>
      <c r="G781" t="str">
        <f>IF(COUNTIF(Table1[Customer ID],Table1[[#This Row],[Customer ID]])&gt;1,"Repeat Customer","One-Time Customer")</f>
        <v>One-Time Customer</v>
      </c>
      <c r="H781" t="s">
        <v>1019</v>
      </c>
      <c r="I781" t="s">
        <v>49</v>
      </c>
      <c r="J781" t="s">
        <v>114</v>
      </c>
      <c r="K781" t="s">
        <v>29</v>
      </c>
      <c r="L781" t="s">
        <v>109</v>
      </c>
      <c r="M781" t="s">
        <v>59</v>
      </c>
      <c r="N781" t="s">
        <v>1020</v>
      </c>
      <c r="O781">
        <v>0.39</v>
      </c>
      <c r="P781">
        <f>Table1[[#This Row],[Profit]]/Table1[[#This Row],[Sales]]</f>
        <v>0.69</v>
      </c>
      <c r="Q781" t="s">
        <v>33</v>
      </c>
      <c r="R781" t="s">
        <v>53</v>
      </c>
      <c r="S781" t="s">
        <v>193</v>
      </c>
      <c r="T781" t="s">
        <v>1021</v>
      </c>
      <c r="U781">
        <v>1887</v>
      </c>
      <c r="V781">
        <v>42075</v>
      </c>
      <c r="W781" t="str">
        <f>TEXT(Table1[[#This Row],[Order Date]],"mmmm")</f>
        <v>March</v>
      </c>
      <c r="X781" t="str">
        <f>TEXT(Table1[[#This Row],[Order Date]],"yyyy")</f>
        <v>2015</v>
      </c>
      <c r="Y781">
        <v>42077</v>
      </c>
      <c r="Z781">
        <v>80.674799999999991</v>
      </c>
      <c r="AA781">
        <v>18</v>
      </c>
      <c r="AB781">
        <v>116.92</v>
      </c>
      <c r="AC781">
        <v>90806</v>
      </c>
      <c r="AD781" t="e">
        <f>IF(COUNTIF(#REF!,Orders!AC510)&gt;0,"Returned","Not Returned")</f>
        <v>#REF!</v>
      </c>
      <c r="AE781" t="str">
        <f>TEXT(Table1[[#This Row],[Order Date]],"mmmm-yyy")</f>
        <v>March-2015</v>
      </c>
    </row>
    <row r="782" spans="1:31" ht="12.75" customHeight="1" x14ac:dyDescent="0.3">
      <c r="A782">
        <v>22662</v>
      </c>
      <c r="B782" t="s">
        <v>25</v>
      </c>
      <c r="C782">
        <v>0.1</v>
      </c>
      <c r="D782">
        <v>73.98</v>
      </c>
      <c r="E782">
        <v>4</v>
      </c>
      <c r="F782">
        <v>1027</v>
      </c>
      <c r="G782" t="str">
        <f>IF(COUNTIF(Table1[Customer ID],Table1[[#This Row],[Customer ID]])&gt;1,"Repeat Customer","One-Time Customer")</f>
        <v>Repeat Customer</v>
      </c>
      <c r="H782" t="s">
        <v>1139</v>
      </c>
      <c r="I782" t="s">
        <v>49</v>
      </c>
      <c r="J782" t="s">
        <v>58</v>
      </c>
      <c r="K782" t="s">
        <v>77</v>
      </c>
      <c r="L782" t="s">
        <v>180</v>
      </c>
      <c r="M782" t="s">
        <v>59</v>
      </c>
      <c r="N782" t="s">
        <v>1140</v>
      </c>
      <c r="O782">
        <v>0.79</v>
      </c>
      <c r="P782">
        <f>Table1[[#This Row],[Profit]]/Table1[[#This Row],[Sales]]</f>
        <v>-0.66201077095873051</v>
      </c>
      <c r="Q782" t="s">
        <v>33</v>
      </c>
      <c r="R782" t="s">
        <v>53</v>
      </c>
      <c r="S782" t="s">
        <v>71</v>
      </c>
      <c r="T782" t="s">
        <v>1141</v>
      </c>
      <c r="U782">
        <v>14225</v>
      </c>
      <c r="V782">
        <v>42075</v>
      </c>
      <c r="W782" t="str">
        <f>TEXT(Table1[[#This Row],[Order Date]],"mmmm")</f>
        <v>March</v>
      </c>
      <c r="X782" t="str">
        <f>TEXT(Table1[[#This Row],[Order Date]],"yyyy")</f>
        <v>2015</v>
      </c>
      <c r="Y782">
        <v>42076</v>
      </c>
      <c r="Z782">
        <v>-229.87</v>
      </c>
      <c r="AA782">
        <v>5</v>
      </c>
      <c r="AB782">
        <v>347.23</v>
      </c>
      <c r="AC782">
        <v>89004</v>
      </c>
      <c r="AD782" t="e">
        <f>IF(COUNTIF(#REF!,Orders!AC578)&gt;0,"Returned","Not Returned")</f>
        <v>#REF!</v>
      </c>
      <c r="AE782" t="str">
        <f>TEXT(Table1[[#This Row],[Order Date]],"mmmm-yyy")</f>
        <v>March-2015</v>
      </c>
    </row>
    <row r="783" spans="1:31" ht="12.75" customHeight="1" x14ac:dyDescent="0.3">
      <c r="A783">
        <v>22663</v>
      </c>
      <c r="B783" t="s">
        <v>25</v>
      </c>
      <c r="C783">
        <v>0.05</v>
      </c>
      <c r="D783">
        <v>51.98</v>
      </c>
      <c r="E783">
        <v>10.17</v>
      </c>
      <c r="F783">
        <v>1027</v>
      </c>
      <c r="G783" t="str">
        <f>IF(COUNTIF(Table1[Customer ID],Table1[[#This Row],[Customer ID]])&gt;1,"Repeat Customer","One-Time Customer")</f>
        <v>Repeat Customer</v>
      </c>
      <c r="H783" t="s">
        <v>1139</v>
      </c>
      <c r="I783" t="s">
        <v>49</v>
      </c>
      <c r="J783" t="s">
        <v>58</v>
      </c>
      <c r="K783" t="s">
        <v>77</v>
      </c>
      <c r="L783" t="s">
        <v>85</v>
      </c>
      <c r="M783" t="s">
        <v>86</v>
      </c>
      <c r="N783" t="s">
        <v>1142</v>
      </c>
      <c r="O783">
        <v>0.37</v>
      </c>
      <c r="P783">
        <f>Table1[[#This Row],[Profit]]/Table1[[#This Row],[Sales]]</f>
        <v>0.69</v>
      </c>
      <c r="Q783" t="s">
        <v>33</v>
      </c>
      <c r="R783" t="s">
        <v>53</v>
      </c>
      <c r="S783" t="s">
        <v>71</v>
      </c>
      <c r="T783" t="s">
        <v>1141</v>
      </c>
      <c r="U783">
        <v>14225</v>
      </c>
      <c r="V783">
        <v>42075</v>
      </c>
      <c r="W783" t="str">
        <f>TEXT(Table1[[#This Row],[Order Date]],"mmmm")</f>
        <v>March</v>
      </c>
      <c r="X783" t="str">
        <f>TEXT(Table1[[#This Row],[Order Date]],"yyyy")</f>
        <v>2015</v>
      </c>
      <c r="Y783">
        <v>42076</v>
      </c>
      <c r="Z783">
        <v>329.9787</v>
      </c>
      <c r="AA783">
        <v>9</v>
      </c>
      <c r="AB783">
        <v>478.23</v>
      </c>
      <c r="AC783">
        <v>89004</v>
      </c>
      <c r="AD783" t="e">
        <f>IF(COUNTIF(#REF!,Orders!AC579)&gt;0,"Returned","Not Returned")</f>
        <v>#REF!</v>
      </c>
      <c r="AE783" t="str">
        <f>TEXT(Table1[[#This Row],[Order Date]],"mmmm-yyy")</f>
        <v>March-2015</v>
      </c>
    </row>
    <row r="784" spans="1:31" ht="12.75" customHeight="1" x14ac:dyDescent="0.3">
      <c r="A784">
        <v>23815</v>
      </c>
      <c r="B784" t="s">
        <v>47</v>
      </c>
      <c r="C784">
        <v>0.06</v>
      </c>
      <c r="D784">
        <v>80.98</v>
      </c>
      <c r="E784">
        <v>35</v>
      </c>
      <c r="F784">
        <v>1254</v>
      </c>
      <c r="G784" t="str">
        <f>IF(COUNTIF(Table1[Customer ID],Table1[[#This Row],[Customer ID]])&gt;1,"Repeat Customer","One-Time Customer")</f>
        <v>Repeat Customer</v>
      </c>
      <c r="H784" t="s">
        <v>1349</v>
      </c>
      <c r="I784" t="s">
        <v>49</v>
      </c>
      <c r="J784" t="s">
        <v>40</v>
      </c>
      <c r="K784" t="s">
        <v>29</v>
      </c>
      <c r="L784" t="s">
        <v>141</v>
      </c>
      <c r="M784" t="s">
        <v>236</v>
      </c>
      <c r="N784" t="s">
        <v>1352</v>
      </c>
      <c r="O784">
        <v>0.81</v>
      </c>
      <c r="P784">
        <f>Table1[[#This Row],[Profit]]/Table1[[#This Row],[Sales]]</f>
        <v>-1.2661033624631057</v>
      </c>
      <c r="Q784" t="s">
        <v>33</v>
      </c>
      <c r="R784" t="s">
        <v>61</v>
      </c>
      <c r="S784" t="s">
        <v>130</v>
      </c>
      <c r="T784" t="s">
        <v>1351</v>
      </c>
      <c r="U784">
        <v>77530</v>
      </c>
      <c r="V784">
        <v>42075</v>
      </c>
      <c r="W784" t="str">
        <f>TEXT(Table1[[#This Row],[Order Date]],"mmmm")</f>
        <v>March</v>
      </c>
      <c r="X784" t="str">
        <f>TEXT(Table1[[#This Row],[Order Date]],"yyyy")</f>
        <v>2015</v>
      </c>
      <c r="Y784">
        <v>42076</v>
      </c>
      <c r="Z784">
        <v>-218.77</v>
      </c>
      <c r="AA784">
        <v>2</v>
      </c>
      <c r="AB784">
        <v>172.79</v>
      </c>
      <c r="AC784">
        <v>89983</v>
      </c>
      <c r="AD784" t="e">
        <f>IF(COUNTIF(#REF!,Orders!AC721)&gt;0,"Returned","Not Returned")</f>
        <v>#REF!</v>
      </c>
      <c r="AE784" t="str">
        <f>TEXT(Table1[[#This Row],[Order Date]],"mmmm-yyy")</f>
        <v>March-2015</v>
      </c>
    </row>
    <row r="785" spans="1:31" ht="12.75" customHeight="1" x14ac:dyDescent="0.3">
      <c r="A785">
        <v>19733</v>
      </c>
      <c r="B785" t="s">
        <v>37</v>
      </c>
      <c r="C785">
        <v>0</v>
      </c>
      <c r="D785">
        <v>73.98</v>
      </c>
      <c r="E785">
        <v>14.52</v>
      </c>
      <c r="F785">
        <v>2037</v>
      </c>
      <c r="G785" t="str">
        <f>IF(COUNTIF(Table1[Customer ID],Table1[[#This Row],[Customer ID]])&gt;1,"Repeat Customer","One-Time Customer")</f>
        <v>One-Time Customer</v>
      </c>
      <c r="H785" t="s">
        <v>1959</v>
      </c>
      <c r="I785" t="s">
        <v>49</v>
      </c>
      <c r="J785" t="s">
        <v>58</v>
      </c>
      <c r="K785" t="s">
        <v>77</v>
      </c>
      <c r="L785" t="s">
        <v>180</v>
      </c>
      <c r="M785" t="s">
        <v>59</v>
      </c>
      <c r="N785" t="s">
        <v>1140</v>
      </c>
      <c r="O785">
        <v>0.65</v>
      </c>
      <c r="P785">
        <f>Table1[[#This Row],[Profit]]/Table1[[#This Row],[Sales]]</f>
        <v>-0.28984985770828564</v>
      </c>
      <c r="Q785" t="s">
        <v>33</v>
      </c>
      <c r="R785" t="s">
        <v>34</v>
      </c>
      <c r="S785" t="s">
        <v>82</v>
      </c>
      <c r="T785" t="s">
        <v>1901</v>
      </c>
      <c r="U785">
        <v>59715</v>
      </c>
      <c r="V785">
        <v>42075</v>
      </c>
      <c r="W785" t="str">
        <f>TEXT(Table1[[#This Row],[Order Date]],"mmmm")</f>
        <v>March</v>
      </c>
      <c r="X785" t="str">
        <f>TEXT(Table1[[#This Row],[Order Date]],"yyyy")</f>
        <v>2015</v>
      </c>
      <c r="Y785">
        <v>42077</v>
      </c>
      <c r="Z785">
        <v>-88.61</v>
      </c>
      <c r="AA785">
        <v>4</v>
      </c>
      <c r="AB785">
        <v>305.70999999999998</v>
      </c>
      <c r="AC785">
        <v>89333</v>
      </c>
      <c r="AD785" t="e">
        <f>IF(COUNTIF(#REF!,Orders!AC1124)&gt;0,"Returned","Not Returned")</f>
        <v>#REF!</v>
      </c>
      <c r="AE785" t="str">
        <f>TEXT(Table1[[#This Row],[Order Date]],"mmmm-yyy")</f>
        <v>March-2015</v>
      </c>
    </row>
    <row r="786" spans="1:31" ht="12.75" customHeight="1" x14ac:dyDescent="0.3">
      <c r="A786">
        <v>23765</v>
      </c>
      <c r="B786" t="s">
        <v>106</v>
      </c>
      <c r="C786">
        <v>0.01</v>
      </c>
      <c r="D786">
        <v>85.99</v>
      </c>
      <c r="E786">
        <v>0.99</v>
      </c>
      <c r="F786">
        <v>2593</v>
      </c>
      <c r="G786" t="str">
        <f>IF(COUNTIF(Table1[Customer ID],Table1[[#This Row],[Customer ID]])&gt;1,"Repeat Customer","One-Time Customer")</f>
        <v>Repeat Customer</v>
      </c>
      <c r="H786" t="s">
        <v>2420</v>
      </c>
      <c r="I786" t="s">
        <v>49</v>
      </c>
      <c r="J786" t="s">
        <v>28</v>
      </c>
      <c r="K786" t="s">
        <v>77</v>
      </c>
      <c r="L786" t="s">
        <v>78</v>
      </c>
      <c r="M786" t="s">
        <v>31</v>
      </c>
      <c r="N786" t="s">
        <v>482</v>
      </c>
      <c r="O786">
        <v>0.85</v>
      </c>
      <c r="P786">
        <f>Table1[[#This Row],[Profit]]/Table1[[#This Row],[Sales]]</f>
        <v>2.1326537593213382</v>
      </c>
      <c r="Q786" t="s">
        <v>33</v>
      </c>
      <c r="R786" t="s">
        <v>136</v>
      </c>
      <c r="S786" t="s">
        <v>387</v>
      </c>
      <c r="T786" t="s">
        <v>2421</v>
      </c>
      <c r="U786">
        <v>30605</v>
      </c>
      <c r="V786">
        <v>42075</v>
      </c>
      <c r="W786" t="str">
        <f>TEXT(Table1[[#This Row],[Order Date]],"mmmm")</f>
        <v>March</v>
      </c>
      <c r="X786" t="str">
        <f>TEXT(Table1[[#This Row],[Order Date]],"yyyy")</f>
        <v>2015</v>
      </c>
      <c r="Y786">
        <v>42080</v>
      </c>
      <c r="Z786">
        <v>311.72999999999996</v>
      </c>
      <c r="AA786">
        <v>2</v>
      </c>
      <c r="AB786">
        <v>146.16999999999999</v>
      </c>
      <c r="AC786">
        <v>87773</v>
      </c>
      <c r="AD786" t="e">
        <f>IF(COUNTIF(#REF!,Orders!AC1474)&gt;0,"Returned","Not Returned")</f>
        <v>#REF!</v>
      </c>
      <c r="AE786" t="str">
        <f>TEXT(Table1[[#This Row],[Order Date]],"mmmm-yyy")</f>
        <v>March-2015</v>
      </c>
    </row>
    <row r="787" spans="1:31" ht="12.75" customHeight="1" x14ac:dyDescent="0.3">
      <c r="A787">
        <v>19987</v>
      </c>
      <c r="B787" t="s">
        <v>106</v>
      </c>
      <c r="C787">
        <v>0.01</v>
      </c>
      <c r="D787">
        <v>35.99</v>
      </c>
      <c r="E787">
        <v>5.99</v>
      </c>
      <c r="F787">
        <v>2741</v>
      </c>
      <c r="G787" t="str">
        <f>IF(COUNTIF(Table1[Customer ID],Table1[[#This Row],[Customer ID]])&gt;1,"Repeat Customer","One-Time Customer")</f>
        <v>One-Time Customer</v>
      </c>
      <c r="H787" t="s">
        <v>2523</v>
      </c>
      <c r="I787" t="s">
        <v>49</v>
      </c>
      <c r="J787" t="s">
        <v>58</v>
      </c>
      <c r="K787" t="s">
        <v>77</v>
      </c>
      <c r="L787" t="s">
        <v>78</v>
      </c>
      <c r="M787" t="s">
        <v>31</v>
      </c>
      <c r="N787" t="s">
        <v>981</v>
      </c>
      <c r="O787">
        <v>0.38</v>
      </c>
      <c r="P787">
        <f>Table1[[#This Row],[Profit]]/Table1[[#This Row],[Sales]]</f>
        <v>0.69</v>
      </c>
      <c r="Q787" t="s">
        <v>33</v>
      </c>
      <c r="R787" t="s">
        <v>34</v>
      </c>
      <c r="S787" t="s">
        <v>1741</v>
      </c>
      <c r="T787" t="s">
        <v>2524</v>
      </c>
      <c r="U787">
        <v>83605</v>
      </c>
      <c r="V787">
        <v>42075</v>
      </c>
      <c r="W787" t="str">
        <f>TEXT(Table1[[#This Row],[Order Date]],"mmmm")</f>
        <v>March</v>
      </c>
      <c r="X787" t="str">
        <f>TEXT(Table1[[#This Row],[Order Date]],"yyyy")</f>
        <v>2015</v>
      </c>
      <c r="Y787">
        <v>42082</v>
      </c>
      <c r="Z787">
        <v>218.23319999999995</v>
      </c>
      <c r="AA787">
        <v>10</v>
      </c>
      <c r="AB787">
        <v>316.27999999999997</v>
      </c>
      <c r="AC787">
        <v>89481</v>
      </c>
      <c r="AD787" t="e">
        <f>IF(COUNTIF(#REF!,Orders!AC1549)&gt;0,"Returned","Not Returned")</f>
        <v>#REF!</v>
      </c>
      <c r="AE787" t="str">
        <f>TEXT(Table1[[#This Row],[Order Date]],"mmmm-yyy")</f>
        <v>March-2015</v>
      </c>
    </row>
    <row r="788" spans="1:31" ht="12.75" customHeight="1" x14ac:dyDescent="0.3">
      <c r="A788">
        <v>21587</v>
      </c>
      <c r="B788" t="s">
        <v>37</v>
      </c>
      <c r="C788">
        <v>0.01</v>
      </c>
      <c r="D788">
        <v>47.98</v>
      </c>
      <c r="E788">
        <v>3.61</v>
      </c>
      <c r="F788">
        <v>2787</v>
      </c>
      <c r="G788" t="str">
        <f>IF(COUNTIF(Table1[Customer ID],Table1[[#This Row],[Customer ID]])&gt;1,"Repeat Customer","One-Time Customer")</f>
        <v>One-Time Customer</v>
      </c>
      <c r="H788" t="s">
        <v>2557</v>
      </c>
      <c r="I788" t="s">
        <v>27</v>
      </c>
      <c r="J788" t="s">
        <v>114</v>
      </c>
      <c r="K788" t="s">
        <v>77</v>
      </c>
      <c r="L788" t="s">
        <v>180</v>
      </c>
      <c r="M788" t="s">
        <v>51</v>
      </c>
      <c r="N788" t="s">
        <v>1013</v>
      </c>
      <c r="O788">
        <v>0.71</v>
      </c>
      <c r="P788">
        <f>Table1[[#This Row],[Profit]]/Table1[[#This Row],[Sales]]</f>
        <v>-0.11278745113965176</v>
      </c>
      <c r="Q788" t="s">
        <v>33</v>
      </c>
      <c r="R788" t="s">
        <v>136</v>
      </c>
      <c r="S788" t="s">
        <v>171</v>
      </c>
      <c r="T788" t="s">
        <v>2558</v>
      </c>
      <c r="U788">
        <v>70003</v>
      </c>
      <c r="V788">
        <v>42075</v>
      </c>
      <c r="W788" t="str">
        <f>TEXT(Table1[[#This Row],[Order Date]],"mmmm")</f>
        <v>March</v>
      </c>
      <c r="X788" t="str">
        <f>TEXT(Table1[[#This Row],[Order Date]],"yyyy")</f>
        <v>2015</v>
      </c>
      <c r="Y788">
        <v>42076</v>
      </c>
      <c r="Z788">
        <v>-44.436</v>
      </c>
      <c r="AA788">
        <v>8</v>
      </c>
      <c r="AB788">
        <v>393.98</v>
      </c>
      <c r="AC788">
        <v>91316</v>
      </c>
      <c r="AD788" t="e">
        <f>IF(COUNTIF(#REF!,Orders!AC1569)&gt;0,"Returned","Not Returned")</f>
        <v>#REF!</v>
      </c>
      <c r="AE788" t="str">
        <f>TEXT(Table1[[#This Row],[Order Date]],"mmmm-yyy")</f>
        <v>March-2015</v>
      </c>
    </row>
    <row r="789" spans="1:31" ht="12.75" customHeight="1" x14ac:dyDescent="0.3">
      <c r="A789">
        <v>18198</v>
      </c>
      <c r="B789" t="s">
        <v>47</v>
      </c>
      <c r="C789">
        <v>0</v>
      </c>
      <c r="D789">
        <v>22.84</v>
      </c>
      <c r="E789">
        <v>16.920000000000002</v>
      </c>
      <c r="F789">
        <v>2896</v>
      </c>
      <c r="G789" t="str">
        <f>IF(COUNTIF(Table1[Customer ID],Table1[[#This Row],[Customer ID]])&gt;1,"Repeat Customer","One-Time Customer")</f>
        <v>Repeat Customer</v>
      </c>
      <c r="H789" t="s">
        <v>2646</v>
      </c>
      <c r="I789" t="s">
        <v>49</v>
      </c>
      <c r="J789" t="s">
        <v>40</v>
      </c>
      <c r="K789" t="s">
        <v>29</v>
      </c>
      <c r="L789" t="s">
        <v>93</v>
      </c>
      <c r="M789" t="s">
        <v>59</v>
      </c>
      <c r="N789" t="s">
        <v>2648</v>
      </c>
      <c r="O789">
        <v>0.39</v>
      </c>
      <c r="P789">
        <f>Table1[[#This Row],[Profit]]/Table1[[#This Row],[Sales]]</f>
        <v>-0.22597269440397172</v>
      </c>
      <c r="Q789" t="s">
        <v>33</v>
      </c>
      <c r="R789" t="s">
        <v>61</v>
      </c>
      <c r="S789" t="s">
        <v>62</v>
      </c>
      <c r="T789" t="s">
        <v>2647</v>
      </c>
      <c r="U789">
        <v>56001</v>
      </c>
      <c r="V789">
        <v>42075</v>
      </c>
      <c r="W789" t="str">
        <f>TEXT(Table1[[#This Row],[Order Date]],"mmmm")</f>
        <v>March</v>
      </c>
      <c r="X789" t="str">
        <f>TEXT(Table1[[#This Row],[Order Date]],"yyyy")</f>
        <v>2015</v>
      </c>
      <c r="Y789">
        <v>42077</v>
      </c>
      <c r="Z789">
        <v>-83.75</v>
      </c>
      <c r="AA789">
        <v>15</v>
      </c>
      <c r="AB789">
        <v>370.62</v>
      </c>
      <c r="AC789">
        <v>86927</v>
      </c>
      <c r="AD789" t="e">
        <f>IF(COUNTIF(#REF!,Orders!AC1648)&gt;0,"Returned","Not Returned")</f>
        <v>#REF!</v>
      </c>
      <c r="AE789" t="str">
        <f>TEXT(Table1[[#This Row],[Order Date]],"mmmm-yyy")</f>
        <v>March-2015</v>
      </c>
    </row>
    <row r="790" spans="1:31" ht="12.75" customHeight="1" x14ac:dyDescent="0.3">
      <c r="A790">
        <v>23719</v>
      </c>
      <c r="B790" t="s">
        <v>47</v>
      </c>
      <c r="C790">
        <v>0.05</v>
      </c>
      <c r="D790">
        <v>4.13</v>
      </c>
      <c r="E790">
        <v>5.04</v>
      </c>
      <c r="F790">
        <v>573</v>
      </c>
      <c r="G790" t="str">
        <f>IF(COUNTIF(Table1[Customer ID],Table1[[#This Row],[Customer ID]])&gt;1,"Repeat Customer","One-Time Customer")</f>
        <v>Repeat Customer</v>
      </c>
      <c r="H790" t="s">
        <v>676</v>
      </c>
      <c r="I790" t="s">
        <v>49</v>
      </c>
      <c r="J790" t="s">
        <v>40</v>
      </c>
      <c r="K790" t="s">
        <v>29</v>
      </c>
      <c r="L790" t="s">
        <v>109</v>
      </c>
      <c r="M790" t="s">
        <v>59</v>
      </c>
      <c r="N790" t="s">
        <v>677</v>
      </c>
      <c r="O790">
        <v>0.38</v>
      </c>
      <c r="P790">
        <f>Table1[[#This Row],[Profit]]/Table1[[#This Row],[Sales]]</f>
        <v>-2.0814212328767123</v>
      </c>
      <c r="Q790" t="s">
        <v>33</v>
      </c>
      <c r="R790" t="s">
        <v>61</v>
      </c>
      <c r="S790" t="s">
        <v>178</v>
      </c>
      <c r="T790" t="s">
        <v>678</v>
      </c>
      <c r="U790">
        <v>61554</v>
      </c>
      <c r="V790">
        <v>42076</v>
      </c>
      <c r="W790" t="str">
        <f>TEXT(Table1[[#This Row],[Order Date]],"mmmm")</f>
        <v>March</v>
      </c>
      <c r="X790" t="str">
        <f>TEXT(Table1[[#This Row],[Order Date]],"yyyy")</f>
        <v>2015</v>
      </c>
      <c r="Y790">
        <v>42077</v>
      </c>
      <c r="Z790">
        <v>-12.1555</v>
      </c>
      <c r="AA790">
        <v>1</v>
      </c>
      <c r="AB790">
        <v>5.84</v>
      </c>
      <c r="AC790">
        <v>86555</v>
      </c>
      <c r="AD790" t="e">
        <f>IF(COUNTIF(#REF!,Orders!AC309)&gt;0,"Returned","Not Returned")</f>
        <v>#REF!</v>
      </c>
      <c r="AE790" t="str">
        <f>TEXT(Table1[[#This Row],[Order Date]],"mmmm-yyy")</f>
        <v>March-2015</v>
      </c>
    </row>
    <row r="791" spans="1:31" ht="12.75" customHeight="1" x14ac:dyDescent="0.3">
      <c r="A791">
        <v>21274</v>
      </c>
      <c r="B791" t="s">
        <v>56</v>
      </c>
      <c r="C791">
        <v>0.06</v>
      </c>
      <c r="D791">
        <v>6.48</v>
      </c>
      <c r="E791">
        <v>7.37</v>
      </c>
      <c r="F791">
        <v>600</v>
      </c>
      <c r="G791" t="str">
        <f>IF(COUNTIF(Table1[Customer ID],Table1[[#This Row],[Customer ID]])&gt;1,"Repeat Customer","One-Time Customer")</f>
        <v>One-Time Customer</v>
      </c>
      <c r="H791" t="s">
        <v>713</v>
      </c>
      <c r="I791" t="s">
        <v>49</v>
      </c>
      <c r="J791" t="s">
        <v>28</v>
      </c>
      <c r="K791" t="s">
        <v>29</v>
      </c>
      <c r="L791" t="s">
        <v>93</v>
      </c>
      <c r="M791" t="s">
        <v>59</v>
      </c>
      <c r="N791" t="s">
        <v>714</v>
      </c>
      <c r="O791">
        <v>0.37</v>
      </c>
      <c r="P791">
        <f>Table1[[#This Row],[Profit]]/Table1[[#This Row],[Sales]]</f>
        <v>-2.3291139240506329</v>
      </c>
      <c r="Q791" t="s">
        <v>33</v>
      </c>
      <c r="R791" t="s">
        <v>53</v>
      </c>
      <c r="S791" t="s">
        <v>415</v>
      </c>
      <c r="T791" t="s">
        <v>715</v>
      </c>
      <c r="U791">
        <v>21136</v>
      </c>
      <c r="V791">
        <v>42076</v>
      </c>
      <c r="W791" t="str">
        <f>TEXT(Table1[[#This Row],[Order Date]],"mmmm")</f>
        <v>March</v>
      </c>
      <c r="X791" t="str">
        <f>TEXT(Table1[[#This Row],[Order Date]],"yyyy")</f>
        <v>2015</v>
      </c>
      <c r="Y791">
        <v>42077</v>
      </c>
      <c r="Z791">
        <v>-75.44</v>
      </c>
      <c r="AA791">
        <v>5</v>
      </c>
      <c r="AB791">
        <v>32.39</v>
      </c>
      <c r="AC791">
        <v>87579</v>
      </c>
      <c r="AD791" t="e">
        <f>IF(COUNTIF(#REF!,Orders!AC326)&gt;0,"Returned","Not Returned")</f>
        <v>#REF!</v>
      </c>
      <c r="AE791" t="str">
        <f>TEXT(Table1[[#This Row],[Order Date]],"mmmm-yyy")</f>
        <v>March-2015</v>
      </c>
    </row>
    <row r="792" spans="1:31" ht="12.75" customHeight="1" x14ac:dyDescent="0.3">
      <c r="A792">
        <v>21959</v>
      </c>
      <c r="B792" t="s">
        <v>47</v>
      </c>
      <c r="C792">
        <v>7.0000000000000007E-2</v>
      </c>
      <c r="D792">
        <v>125.99</v>
      </c>
      <c r="E792">
        <v>2.5</v>
      </c>
      <c r="F792">
        <v>1035</v>
      </c>
      <c r="G792" t="str">
        <f>IF(COUNTIF(Table1[Customer ID],Table1[[#This Row],[Customer ID]])&gt;1,"Repeat Customer","One-Time Customer")</f>
        <v>One-Time Customer</v>
      </c>
      <c r="H792" t="s">
        <v>1147</v>
      </c>
      <c r="I792" t="s">
        <v>49</v>
      </c>
      <c r="J792" t="s">
        <v>40</v>
      </c>
      <c r="K792" t="s">
        <v>77</v>
      </c>
      <c r="L792" t="s">
        <v>78</v>
      </c>
      <c r="M792" t="s">
        <v>59</v>
      </c>
      <c r="N792" t="s">
        <v>1148</v>
      </c>
      <c r="O792">
        <v>0.6</v>
      </c>
      <c r="P792">
        <f>Table1[[#This Row],[Profit]]/Table1[[#This Row],[Sales]]</f>
        <v>-6.00860920568645</v>
      </c>
      <c r="Q792" t="s">
        <v>33</v>
      </c>
      <c r="R792" t="s">
        <v>53</v>
      </c>
      <c r="S792" t="s">
        <v>154</v>
      </c>
      <c r="T792" t="s">
        <v>1149</v>
      </c>
      <c r="U792">
        <v>43015</v>
      </c>
      <c r="V792">
        <v>42076</v>
      </c>
      <c r="W792" t="str">
        <f>TEXT(Table1[[#This Row],[Order Date]],"mmmm")</f>
        <v>March</v>
      </c>
      <c r="X792" t="str">
        <f>TEXT(Table1[[#This Row],[Order Date]],"yyyy")</f>
        <v>2015</v>
      </c>
      <c r="Y792">
        <v>42076</v>
      </c>
      <c r="Z792">
        <v>-604.40600000000006</v>
      </c>
      <c r="AA792">
        <v>1</v>
      </c>
      <c r="AB792">
        <v>100.59</v>
      </c>
      <c r="AC792">
        <v>90710</v>
      </c>
      <c r="AD792" t="e">
        <f>IF(COUNTIF(#REF!,Orders!AC582)&gt;0,"Returned","Not Returned")</f>
        <v>#REF!</v>
      </c>
      <c r="AE792" t="str">
        <f>TEXT(Table1[[#This Row],[Order Date]],"mmmm-yyy")</f>
        <v>March-2015</v>
      </c>
    </row>
    <row r="793" spans="1:31" ht="12.75" customHeight="1" x14ac:dyDescent="0.3">
      <c r="A793">
        <v>21960</v>
      </c>
      <c r="B793" t="s">
        <v>47</v>
      </c>
      <c r="C793">
        <v>0.03</v>
      </c>
      <c r="D793">
        <v>99.99</v>
      </c>
      <c r="E793">
        <v>19.989999999999998</v>
      </c>
      <c r="F793">
        <v>1036</v>
      </c>
      <c r="G793" t="str">
        <f>IF(COUNTIF(Table1[Customer ID],Table1[[#This Row],[Customer ID]])&gt;1,"Repeat Customer","One-Time Customer")</f>
        <v>One-Time Customer</v>
      </c>
      <c r="H793" t="s">
        <v>1150</v>
      </c>
      <c r="I793" t="s">
        <v>49</v>
      </c>
      <c r="J793" t="s">
        <v>40</v>
      </c>
      <c r="K793" t="s">
        <v>77</v>
      </c>
      <c r="L793" t="s">
        <v>180</v>
      </c>
      <c r="M793" t="s">
        <v>59</v>
      </c>
      <c r="N793" t="s">
        <v>1151</v>
      </c>
      <c r="O793">
        <v>0.52</v>
      </c>
      <c r="P793">
        <f>Table1[[#This Row],[Profit]]/Table1[[#This Row],[Sales]]</f>
        <v>0.49075838096193058</v>
      </c>
      <c r="Q793" t="s">
        <v>33</v>
      </c>
      <c r="R793" t="s">
        <v>53</v>
      </c>
      <c r="S793" t="s">
        <v>154</v>
      </c>
      <c r="T793" t="s">
        <v>1152</v>
      </c>
      <c r="U793">
        <v>43017</v>
      </c>
      <c r="V793">
        <v>42076</v>
      </c>
      <c r="W793" t="str">
        <f>TEXT(Table1[[#This Row],[Order Date]],"mmmm")</f>
        <v>March</v>
      </c>
      <c r="X793" t="str">
        <f>TEXT(Table1[[#This Row],[Order Date]],"yyyy")</f>
        <v>2015</v>
      </c>
      <c r="Y793">
        <v>42077</v>
      </c>
      <c r="Z793">
        <v>293.66000000000003</v>
      </c>
      <c r="AA793">
        <v>6</v>
      </c>
      <c r="AB793">
        <v>598.38</v>
      </c>
      <c r="AC793">
        <v>90710</v>
      </c>
      <c r="AD793" t="e">
        <f>IF(COUNTIF(#REF!,Orders!AC583)&gt;0,"Returned","Not Returned")</f>
        <v>#REF!</v>
      </c>
      <c r="AE793" t="str">
        <f>TEXT(Table1[[#This Row],[Order Date]],"mmmm-yyy")</f>
        <v>March-2015</v>
      </c>
    </row>
    <row r="794" spans="1:31" ht="12.75" customHeight="1" x14ac:dyDescent="0.3">
      <c r="A794">
        <v>19460</v>
      </c>
      <c r="B794" t="s">
        <v>56</v>
      </c>
      <c r="C794">
        <v>0.02</v>
      </c>
      <c r="D794">
        <v>17.7</v>
      </c>
      <c r="E794">
        <v>9.4700000000000006</v>
      </c>
      <c r="F794">
        <v>2285</v>
      </c>
      <c r="G794" t="str">
        <f>IF(COUNTIF(Table1[Customer ID],Table1[[#This Row],[Customer ID]])&gt;1,"Repeat Customer","One-Time Customer")</f>
        <v>One-Time Customer</v>
      </c>
      <c r="H794" t="s">
        <v>2175</v>
      </c>
      <c r="I794" t="s">
        <v>27</v>
      </c>
      <c r="J794" t="s">
        <v>28</v>
      </c>
      <c r="K794" t="s">
        <v>29</v>
      </c>
      <c r="L794" t="s">
        <v>141</v>
      </c>
      <c r="M794" t="s">
        <v>59</v>
      </c>
      <c r="N794" t="s">
        <v>1569</v>
      </c>
      <c r="O794">
        <v>0.59</v>
      </c>
      <c r="P794">
        <f>Table1[[#This Row],[Profit]]/Table1[[#This Row],[Sales]]</f>
        <v>-0.22696743192738919</v>
      </c>
      <c r="Q794" t="s">
        <v>33</v>
      </c>
      <c r="R794" t="s">
        <v>136</v>
      </c>
      <c r="S794" t="s">
        <v>932</v>
      </c>
      <c r="T794" t="s">
        <v>2176</v>
      </c>
      <c r="U794">
        <v>29730</v>
      </c>
      <c r="V794">
        <v>42076</v>
      </c>
      <c r="W794" t="str">
        <f>TEXT(Table1[[#This Row],[Order Date]],"mmmm")</f>
        <v>March</v>
      </c>
      <c r="X794" t="str">
        <f>TEXT(Table1[[#This Row],[Order Date]],"yyyy")</f>
        <v>2015</v>
      </c>
      <c r="Y794">
        <v>42078</v>
      </c>
      <c r="Z794">
        <v>-85.021999999999991</v>
      </c>
      <c r="AA794">
        <v>21</v>
      </c>
      <c r="AB794">
        <v>374.6</v>
      </c>
      <c r="AC794">
        <v>90148</v>
      </c>
      <c r="AD794" t="e">
        <f>IF(COUNTIF(#REF!,Orders!AC1269)&gt;0,"Returned","Not Returned")</f>
        <v>#REF!</v>
      </c>
      <c r="AE794" t="str">
        <f>TEXT(Table1[[#This Row],[Order Date]],"mmmm-yyy")</f>
        <v>March-2015</v>
      </c>
    </row>
    <row r="795" spans="1:31" ht="12.75" customHeight="1" x14ac:dyDescent="0.3">
      <c r="A795">
        <v>18684</v>
      </c>
      <c r="B795" t="s">
        <v>47</v>
      </c>
      <c r="C795">
        <v>0.04</v>
      </c>
      <c r="D795">
        <v>65.989999999999995</v>
      </c>
      <c r="E795">
        <v>8.99</v>
      </c>
      <c r="F795">
        <v>2468</v>
      </c>
      <c r="G795" t="str">
        <f>IF(COUNTIF(Table1[Customer ID],Table1[[#This Row],[Customer ID]])&gt;1,"Repeat Customer","One-Time Customer")</f>
        <v>Repeat Customer</v>
      </c>
      <c r="H795" t="s">
        <v>2323</v>
      </c>
      <c r="I795" t="s">
        <v>49</v>
      </c>
      <c r="J795" t="s">
        <v>28</v>
      </c>
      <c r="K795" t="s">
        <v>77</v>
      </c>
      <c r="L795" t="s">
        <v>78</v>
      </c>
      <c r="M795" t="s">
        <v>59</v>
      </c>
      <c r="N795" t="s">
        <v>1665</v>
      </c>
      <c r="O795">
        <v>0.55000000000000004</v>
      </c>
      <c r="P795">
        <f>Table1[[#This Row],[Profit]]/Table1[[#This Row],[Sales]]</f>
        <v>-0.4623997681383441</v>
      </c>
      <c r="Q795" t="s">
        <v>33</v>
      </c>
      <c r="R795" t="s">
        <v>136</v>
      </c>
      <c r="S795" t="s">
        <v>322</v>
      </c>
      <c r="T795" t="s">
        <v>2324</v>
      </c>
      <c r="U795">
        <v>28144</v>
      </c>
      <c r="V795">
        <v>42076</v>
      </c>
      <c r="W795" t="str">
        <f>TEXT(Table1[[#This Row],[Order Date]],"mmmm")</f>
        <v>March</v>
      </c>
      <c r="X795" t="str">
        <f>TEXT(Table1[[#This Row],[Order Date]],"yyyy")</f>
        <v>2015</v>
      </c>
      <c r="Y795">
        <v>42077</v>
      </c>
      <c r="Z795">
        <v>-335.041</v>
      </c>
      <c r="AA795">
        <v>13</v>
      </c>
      <c r="AB795">
        <v>724.57</v>
      </c>
      <c r="AC795">
        <v>88137</v>
      </c>
      <c r="AD795" t="e">
        <f>IF(COUNTIF(#REF!,Orders!AC1385)&gt;0,"Returned","Not Returned")</f>
        <v>#REF!</v>
      </c>
      <c r="AE795" t="str">
        <f>TEXT(Table1[[#This Row],[Order Date]],"mmmm-yyy")</f>
        <v>March-2015</v>
      </c>
    </row>
    <row r="796" spans="1:31" ht="12.75" customHeight="1" x14ac:dyDescent="0.3">
      <c r="A796">
        <v>24568</v>
      </c>
      <c r="B796" t="s">
        <v>56</v>
      </c>
      <c r="C796">
        <v>0.05</v>
      </c>
      <c r="D796">
        <v>6.48</v>
      </c>
      <c r="E796">
        <v>7.91</v>
      </c>
      <c r="F796">
        <v>2484</v>
      </c>
      <c r="G796" t="str">
        <f>IF(COUNTIF(Table1[Customer ID],Table1[[#This Row],[Customer ID]])&gt;1,"Repeat Customer","One-Time Customer")</f>
        <v>Repeat Customer</v>
      </c>
      <c r="H796" t="s">
        <v>2328</v>
      </c>
      <c r="I796" t="s">
        <v>49</v>
      </c>
      <c r="J796" t="s">
        <v>28</v>
      </c>
      <c r="K796" t="s">
        <v>29</v>
      </c>
      <c r="L796" t="s">
        <v>93</v>
      </c>
      <c r="M796" t="s">
        <v>59</v>
      </c>
      <c r="N796" t="s">
        <v>2254</v>
      </c>
      <c r="O796">
        <v>0.37</v>
      </c>
      <c r="P796">
        <f>Table1[[#This Row],[Profit]]/Table1[[#This Row],[Sales]]</f>
        <v>2.9286480589144466</v>
      </c>
      <c r="Q796" t="s">
        <v>33</v>
      </c>
      <c r="R796" t="s">
        <v>136</v>
      </c>
      <c r="S796" t="s">
        <v>362</v>
      </c>
      <c r="T796" t="s">
        <v>2329</v>
      </c>
      <c r="U796">
        <v>33881</v>
      </c>
      <c r="V796">
        <v>42076</v>
      </c>
      <c r="W796" t="str">
        <f>TEXT(Table1[[#This Row],[Order Date]],"mmmm")</f>
        <v>March</v>
      </c>
      <c r="X796" t="str">
        <f>TEXT(Table1[[#This Row],[Order Date]],"yyyy")</f>
        <v>2015</v>
      </c>
      <c r="Y796">
        <v>42077</v>
      </c>
      <c r="Z796">
        <v>322.12199999999996</v>
      </c>
      <c r="AA796">
        <v>16</v>
      </c>
      <c r="AB796">
        <v>109.99</v>
      </c>
      <c r="AC796">
        <v>88998</v>
      </c>
      <c r="AD796" t="e">
        <f>IF(COUNTIF(#REF!,Orders!AC1388)&gt;0,"Returned","Not Returned")</f>
        <v>#REF!</v>
      </c>
      <c r="AE796" t="str">
        <f>TEXT(Table1[[#This Row],[Order Date]],"mmmm-yyy")</f>
        <v>March-2015</v>
      </c>
    </row>
    <row r="797" spans="1:31" ht="12.75" customHeight="1" x14ac:dyDescent="0.3">
      <c r="A797">
        <v>24569</v>
      </c>
      <c r="B797" t="s">
        <v>56</v>
      </c>
      <c r="C797">
        <v>0.03</v>
      </c>
      <c r="D797">
        <v>111.03</v>
      </c>
      <c r="E797">
        <v>8.64</v>
      </c>
      <c r="F797">
        <v>2484</v>
      </c>
      <c r="G797" t="str">
        <f>IF(COUNTIF(Table1[Customer ID],Table1[[#This Row],[Customer ID]])&gt;1,"Repeat Customer","One-Time Customer")</f>
        <v>Repeat Customer</v>
      </c>
      <c r="H797" t="s">
        <v>2328</v>
      </c>
      <c r="I797" t="s">
        <v>49</v>
      </c>
      <c r="J797" t="s">
        <v>28</v>
      </c>
      <c r="K797" t="s">
        <v>29</v>
      </c>
      <c r="L797" t="s">
        <v>141</v>
      </c>
      <c r="M797" t="s">
        <v>59</v>
      </c>
      <c r="N797" t="s">
        <v>2330</v>
      </c>
      <c r="O797">
        <v>0.78</v>
      </c>
      <c r="P797">
        <f>Table1[[#This Row],[Profit]]/Table1[[#This Row],[Sales]]</f>
        <v>0.40721237168377544</v>
      </c>
      <c r="Q797" t="s">
        <v>33</v>
      </c>
      <c r="R797" t="s">
        <v>136</v>
      </c>
      <c r="S797" t="s">
        <v>362</v>
      </c>
      <c r="T797" t="s">
        <v>2329</v>
      </c>
      <c r="U797">
        <v>33881</v>
      </c>
      <c r="V797">
        <v>42076</v>
      </c>
      <c r="W797" t="str">
        <f>TEXT(Table1[[#This Row],[Order Date]],"mmmm")</f>
        <v>March</v>
      </c>
      <c r="X797" t="str">
        <f>TEXT(Table1[[#This Row],[Order Date]],"yyyy")</f>
        <v>2015</v>
      </c>
      <c r="Y797">
        <v>42077</v>
      </c>
      <c r="Z797">
        <v>366.53999999999996</v>
      </c>
      <c r="AA797">
        <v>8</v>
      </c>
      <c r="AB797">
        <v>900.12</v>
      </c>
      <c r="AC797">
        <v>88998</v>
      </c>
      <c r="AD797" t="e">
        <f>IF(COUNTIF(#REF!,Orders!AC1389)&gt;0,"Returned","Not Returned")</f>
        <v>#REF!</v>
      </c>
      <c r="AE797" t="str">
        <f>TEXT(Table1[[#This Row],[Order Date]],"mmmm-yyy")</f>
        <v>March-2015</v>
      </c>
    </row>
    <row r="798" spans="1:31" ht="12.75" customHeight="1" x14ac:dyDescent="0.3">
      <c r="A798">
        <v>22201</v>
      </c>
      <c r="B798" t="s">
        <v>47</v>
      </c>
      <c r="C798">
        <v>0.08</v>
      </c>
      <c r="D798">
        <v>178.47</v>
      </c>
      <c r="E798">
        <v>19.989999999999998</v>
      </c>
      <c r="F798">
        <v>3036</v>
      </c>
      <c r="G798" t="str">
        <f>IF(COUNTIF(Table1[Customer ID],Table1[[#This Row],[Customer ID]])&gt;1,"Repeat Customer","One-Time Customer")</f>
        <v>Repeat Customer</v>
      </c>
      <c r="H798" t="s">
        <v>2744</v>
      </c>
      <c r="I798" t="s">
        <v>49</v>
      </c>
      <c r="J798" t="s">
        <v>40</v>
      </c>
      <c r="K798" t="s">
        <v>29</v>
      </c>
      <c r="L798" t="s">
        <v>141</v>
      </c>
      <c r="M798" t="s">
        <v>59</v>
      </c>
      <c r="N798" t="s">
        <v>528</v>
      </c>
      <c r="O798">
        <v>0.55000000000000004</v>
      </c>
      <c r="P798">
        <f>Table1[[#This Row],[Profit]]/Table1[[#This Row],[Sales]]</f>
        <v>0.59632141945970674</v>
      </c>
      <c r="Q798" t="s">
        <v>33</v>
      </c>
      <c r="R798" t="s">
        <v>61</v>
      </c>
      <c r="S798" t="s">
        <v>2659</v>
      </c>
      <c r="T798" t="s">
        <v>2745</v>
      </c>
      <c r="U798">
        <v>58554</v>
      </c>
      <c r="V798">
        <v>42076</v>
      </c>
      <c r="W798" t="str">
        <f>TEXT(Table1[[#This Row],[Order Date]],"mmmm")</f>
        <v>March</v>
      </c>
      <c r="X798" t="str">
        <f>TEXT(Table1[[#This Row],[Order Date]],"yyyy")</f>
        <v>2015</v>
      </c>
      <c r="Y798">
        <v>42079</v>
      </c>
      <c r="Z798">
        <v>2267.2199999999998</v>
      </c>
      <c r="AA798">
        <v>22</v>
      </c>
      <c r="AB798">
        <v>3802.01</v>
      </c>
      <c r="AC798">
        <v>89130</v>
      </c>
      <c r="AD798" t="e">
        <f>IF(COUNTIF(#REF!,Orders!AC1725)&gt;0,"Returned","Not Returned")</f>
        <v>#REF!</v>
      </c>
      <c r="AE798" t="str">
        <f>TEXT(Table1[[#This Row],[Order Date]],"mmmm-yyy")</f>
        <v>March-2015</v>
      </c>
    </row>
    <row r="799" spans="1:31" ht="12.75" customHeight="1" x14ac:dyDescent="0.3">
      <c r="A799">
        <v>3392</v>
      </c>
      <c r="B799" t="s">
        <v>37</v>
      </c>
      <c r="C799">
        <v>0.02</v>
      </c>
      <c r="D799">
        <v>200.98</v>
      </c>
      <c r="E799">
        <v>55.96</v>
      </c>
      <c r="F799">
        <v>373</v>
      </c>
      <c r="G799" t="str">
        <f>IF(COUNTIF(Table1[Customer ID],Table1[[#This Row],[Customer ID]])&gt;1,"Repeat Customer","One-Time Customer")</f>
        <v>Repeat Customer</v>
      </c>
      <c r="H799" t="s">
        <v>479</v>
      </c>
      <c r="I799" t="s">
        <v>39</v>
      </c>
      <c r="J799" t="s">
        <v>58</v>
      </c>
      <c r="K799" t="s">
        <v>41</v>
      </c>
      <c r="L799" t="s">
        <v>191</v>
      </c>
      <c r="M799" t="s">
        <v>121</v>
      </c>
      <c r="N799" t="s">
        <v>480</v>
      </c>
      <c r="O799">
        <v>0.75</v>
      </c>
      <c r="P799">
        <f>Table1[[#This Row],[Profit]]/Table1[[#This Row],[Sales]]</f>
        <v>-1.7152710805484507E-2</v>
      </c>
      <c r="Q799" t="s">
        <v>33</v>
      </c>
      <c r="R799" t="s">
        <v>61</v>
      </c>
      <c r="S799" t="s">
        <v>300</v>
      </c>
      <c r="T799" t="s">
        <v>301</v>
      </c>
      <c r="U799">
        <v>48234</v>
      </c>
      <c r="V799">
        <v>42077</v>
      </c>
      <c r="W799" t="str">
        <f>TEXT(Table1[[#This Row],[Order Date]],"mmmm")</f>
        <v>March</v>
      </c>
      <c r="X799" t="str">
        <f>TEXT(Table1[[#This Row],[Order Date]],"yyyy")</f>
        <v>2015</v>
      </c>
      <c r="Y799">
        <v>42079</v>
      </c>
      <c r="Z799">
        <v>-163.63</v>
      </c>
      <c r="AA799">
        <v>45</v>
      </c>
      <c r="AB799">
        <v>9539.6</v>
      </c>
      <c r="AC799">
        <v>24193</v>
      </c>
      <c r="AD799" t="e">
        <f>IF(COUNTIF(#REF!,Orders!AC202)&gt;0,"Returned","Not Returned")</f>
        <v>#REF!</v>
      </c>
      <c r="AE799" t="str">
        <f>TEXT(Table1[[#This Row],[Order Date]],"mmmm-yyy")</f>
        <v>March-2015</v>
      </c>
    </row>
    <row r="800" spans="1:31" ht="12.75" customHeight="1" x14ac:dyDescent="0.3">
      <c r="A800">
        <v>3393</v>
      </c>
      <c r="B800" t="s">
        <v>37</v>
      </c>
      <c r="C800">
        <v>0.02</v>
      </c>
      <c r="D800">
        <v>4.28</v>
      </c>
      <c r="E800">
        <v>5.17</v>
      </c>
      <c r="F800">
        <v>373</v>
      </c>
      <c r="G800" t="str">
        <f>IF(COUNTIF(Table1[Customer ID],Table1[[#This Row],[Customer ID]])&gt;1,"Repeat Customer","One-Time Customer")</f>
        <v>Repeat Customer</v>
      </c>
      <c r="H800" t="s">
        <v>479</v>
      </c>
      <c r="I800" t="s">
        <v>49</v>
      </c>
      <c r="J800" t="s">
        <v>58</v>
      </c>
      <c r="K800" t="s">
        <v>29</v>
      </c>
      <c r="L800" t="s">
        <v>93</v>
      </c>
      <c r="M800" t="s">
        <v>59</v>
      </c>
      <c r="N800" t="s">
        <v>481</v>
      </c>
      <c r="O800">
        <v>0.4</v>
      </c>
      <c r="P800">
        <f>Table1[[#This Row],[Profit]]/Table1[[#This Row],[Sales]]</f>
        <v>-0.58137629710540684</v>
      </c>
      <c r="Q800" t="s">
        <v>33</v>
      </c>
      <c r="R800" t="s">
        <v>61</v>
      </c>
      <c r="S800" t="s">
        <v>300</v>
      </c>
      <c r="T800" t="s">
        <v>301</v>
      </c>
      <c r="U800">
        <v>48234</v>
      </c>
      <c r="V800">
        <v>42077</v>
      </c>
      <c r="W800" t="str">
        <f>TEXT(Table1[[#This Row],[Order Date]],"mmmm")</f>
        <v>March</v>
      </c>
      <c r="X800" t="str">
        <f>TEXT(Table1[[#This Row],[Order Date]],"yyyy")</f>
        <v>2015</v>
      </c>
      <c r="Y800">
        <v>42078</v>
      </c>
      <c r="Z800">
        <v>-63.87</v>
      </c>
      <c r="AA800">
        <v>24</v>
      </c>
      <c r="AB800">
        <v>109.86</v>
      </c>
      <c r="AC800">
        <v>24193</v>
      </c>
      <c r="AD800" t="e">
        <f>IF(COUNTIF(#REF!,Orders!AC203)&gt;0,"Returned","Not Returned")</f>
        <v>#REF!</v>
      </c>
      <c r="AE800" t="str">
        <f>TEXT(Table1[[#This Row],[Order Date]],"mmmm-yyy")</f>
        <v>March-2015</v>
      </c>
    </row>
    <row r="801" spans="1:31" ht="12.75" customHeight="1" x14ac:dyDescent="0.3">
      <c r="A801">
        <v>3394</v>
      </c>
      <c r="B801" t="s">
        <v>37</v>
      </c>
      <c r="C801">
        <v>0.04</v>
      </c>
      <c r="D801">
        <v>85.99</v>
      </c>
      <c r="E801">
        <v>0.99</v>
      </c>
      <c r="F801">
        <v>373</v>
      </c>
      <c r="G801" t="str">
        <f>IF(COUNTIF(Table1[Customer ID],Table1[[#This Row],[Customer ID]])&gt;1,"Repeat Customer","One-Time Customer")</f>
        <v>Repeat Customer</v>
      </c>
      <c r="H801" t="s">
        <v>479</v>
      </c>
      <c r="I801" t="s">
        <v>49</v>
      </c>
      <c r="J801" t="s">
        <v>58</v>
      </c>
      <c r="K801" t="s">
        <v>77</v>
      </c>
      <c r="L801" t="s">
        <v>78</v>
      </c>
      <c r="M801" t="s">
        <v>31</v>
      </c>
      <c r="N801" t="s">
        <v>482</v>
      </c>
      <c r="O801">
        <v>0.85</v>
      </c>
      <c r="P801">
        <f>Table1[[#This Row],[Profit]]/Table1[[#This Row],[Sales]]</f>
        <v>-0.12279969996705246</v>
      </c>
      <c r="Q801" t="s">
        <v>33</v>
      </c>
      <c r="R801" t="s">
        <v>61</v>
      </c>
      <c r="S801" t="s">
        <v>300</v>
      </c>
      <c r="T801" t="s">
        <v>301</v>
      </c>
      <c r="U801">
        <v>48234</v>
      </c>
      <c r="V801">
        <v>42077</v>
      </c>
      <c r="W801" t="str">
        <f>TEXT(Table1[[#This Row],[Order Date]],"mmmm")</f>
        <v>March</v>
      </c>
      <c r="X801" t="str">
        <f>TEXT(Table1[[#This Row],[Order Date]],"yyyy")</f>
        <v>2015</v>
      </c>
      <c r="Y801">
        <v>42079</v>
      </c>
      <c r="Z801">
        <v>-175.17500000000001</v>
      </c>
      <c r="AA801">
        <v>19</v>
      </c>
      <c r="AB801">
        <v>1426.51</v>
      </c>
      <c r="AC801">
        <v>24193</v>
      </c>
      <c r="AD801" t="e">
        <f>IF(COUNTIF(#REF!,Orders!AC204)&gt;0,"Returned","Not Returned")</f>
        <v>#REF!</v>
      </c>
      <c r="AE801" t="str">
        <f>TEXT(Table1[[#This Row],[Order Date]],"mmmm-yyy")</f>
        <v>March-2015</v>
      </c>
    </row>
    <row r="802" spans="1:31" ht="12.75" customHeight="1" x14ac:dyDescent="0.3">
      <c r="A802">
        <v>21392</v>
      </c>
      <c r="B802" t="s">
        <v>37</v>
      </c>
      <c r="C802">
        <v>0.02</v>
      </c>
      <c r="D802">
        <v>200.98</v>
      </c>
      <c r="E802">
        <v>55.96</v>
      </c>
      <c r="F802">
        <v>375</v>
      </c>
      <c r="G802" t="str">
        <f>IF(COUNTIF(Table1[Customer ID],Table1[[#This Row],[Customer ID]])&gt;1,"Repeat Customer","One-Time Customer")</f>
        <v>Repeat Customer</v>
      </c>
      <c r="H802" t="s">
        <v>483</v>
      </c>
      <c r="I802" t="s">
        <v>39</v>
      </c>
      <c r="J802" t="s">
        <v>58</v>
      </c>
      <c r="K802" t="s">
        <v>41</v>
      </c>
      <c r="L802" t="s">
        <v>191</v>
      </c>
      <c r="M802" t="s">
        <v>121</v>
      </c>
      <c r="N802" t="s">
        <v>480</v>
      </c>
      <c r="O802">
        <v>0.75</v>
      </c>
      <c r="P802">
        <f>Table1[[#This Row],[Profit]]/Table1[[#This Row],[Sales]]</f>
        <v>-9.6465457352373579E-2</v>
      </c>
      <c r="Q802" t="s">
        <v>33</v>
      </c>
      <c r="R802" t="s">
        <v>136</v>
      </c>
      <c r="S802" t="s">
        <v>244</v>
      </c>
      <c r="T802" t="s">
        <v>484</v>
      </c>
      <c r="U802">
        <v>37814</v>
      </c>
      <c r="V802">
        <v>42077</v>
      </c>
      <c r="W802" t="str">
        <f>TEXT(Table1[[#This Row],[Order Date]],"mmmm")</f>
        <v>March</v>
      </c>
      <c r="X802" t="str">
        <f>TEXT(Table1[[#This Row],[Order Date]],"yyyy")</f>
        <v>2015</v>
      </c>
      <c r="Y802">
        <v>42079</v>
      </c>
      <c r="Z802">
        <v>-224.94779999999997</v>
      </c>
      <c r="AA802">
        <v>11</v>
      </c>
      <c r="AB802">
        <v>2331.9</v>
      </c>
      <c r="AC802">
        <v>90917</v>
      </c>
      <c r="AD802" t="e">
        <f>IF(COUNTIF(#REF!,Orders!AC205)&gt;0,"Returned","Not Returned")</f>
        <v>#REF!</v>
      </c>
      <c r="AE802" t="str">
        <f>TEXT(Table1[[#This Row],[Order Date]],"mmmm-yyy")</f>
        <v>March-2015</v>
      </c>
    </row>
    <row r="803" spans="1:31" ht="12.75" customHeight="1" x14ac:dyDescent="0.3">
      <c r="A803">
        <v>21393</v>
      </c>
      <c r="B803" t="s">
        <v>37</v>
      </c>
      <c r="C803">
        <v>0.02</v>
      </c>
      <c r="D803">
        <v>4.28</v>
      </c>
      <c r="E803">
        <v>5.17</v>
      </c>
      <c r="F803">
        <v>375</v>
      </c>
      <c r="G803" t="str">
        <f>IF(COUNTIF(Table1[Customer ID],Table1[[#This Row],[Customer ID]])&gt;1,"Repeat Customer","One-Time Customer")</f>
        <v>Repeat Customer</v>
      </c>
      <c r="H803" t="s">
        <v>483</v>
      </c>
      <c r="I803" t="s">
        <v>49</v>
      </c>
      <c r="J803" t="s">
        <v>58</v>
      </c>
      <c r="K803" t="s">
        <v>29</v>
      </c>
      <c r="L803" t="s">
        <v>93</v>
      </c>
      <c r="M803" t="s">
        <v>59</v>
      </c>
      <c r="N803" t="s">
        <v>481</v>
      </c>
      <c r="O803">
        <v>0.4</v>
      </c>
      <c r="P803">
        <f>Table1[[#This Row],[Profit]]/Table1[[#This Row],[Sales]]</f>
        <v>7.1641791044776113</v>
      </c>
      <c r="Q803" t="s">
        <v>33</v>
      </c>
      <c r="R803" t="s">
        <v>136</v>
      </c>
      <c r="S803" t="s">
        <v>244</v>
      </c>
      <c r="T803" t="s">
        <v>484</v>
      </c>
      <c r="U803">
        <v>37814</v>
      </c>
      <c r="V803">
        <v>42077</v>
      </c>
      <c r="W803" t="str">
        <f>TEXT(Table1[[#This Row],[Order Date]],"mmmm")</f>
        <v>March</v>
      </c>
      <c r="X803" t="str">
        <f>TEXT(Table1[[#This Row],[Order Date]],"yyyy")</f>
        <v>2015</v>
      </c>
      <c r="Y803">
        <v>42078</v>
      </c>
      <c r="Z803">
        <v>196.79999999999998</v>
      </c>
      <c r="AA803">
        <v>6</v>
      </c>
      <c r="AB803">
        <v>27.47</v>
      </c>
      <c r="AC803">
        <v>90917</v>
      </c>
      <c r="AD803" t="e">
        <f>IF(COUNTIF(#REF!,Orders!AC206)&gt;0,"Returned","Not Returned")</f>
        <v>#REF!</v>
      </c>
      <c r="AE803" t="str">
        <f>TEXT(Table1[[#This Row],[Order Date]],"mmmm-yyy")</f>
        <v>March-2015</v>
      </c>
    </row>
    <row r="804" spans="1:31" ht="12.75" customHeight="1" x14ac:dyDescent="0.3">
      <c r="A804">
        <v>4015</v>
      </c>
      <c r="B804" t="s">
        <v>47</v>
      </c>
      <c r="C804">
        <v>0.09</v>
      </c>
      <c r="D804">
        <v>154.13</v>
      </c>
      <c r="E804">
        <v>69</v>
      </c>
      <c r="F804">
        <v>604</v>
      </c>
      <c r="G804" t="str">
        <f>IF(COUNTIF(Table1[Customer ID],Table1[[#This Row],[Customer ID]])&gt;1,"Repeat Customer","One-Time Customer")</f>
        <v>Repeat Customer</v>
      </c>
      <c r="H804" t="s">
        <v>719</v>
      </c>
      <c r="I804" t="s">
        <v>27</v>
      </c>
      <c r="J804" t="s">
        <v>28</v>
      </c>
      <c r="K804" t="s">
        <v>41</v>
      </c>
      <c r="L804" t="s">
        <v>152</v>
      </c>
      <c r="M804" t="s">
        <v>236</v>
      </c>
      <c r="N804" t="s">
        <v>237</v>
      </c>
      <c r="O804">
        <v>0.68</v>
      </c>
      <c r="P804">
        <f>Table1[[#This Row],[Profit]]/Table1[[#This Row],[Sales]]</f>
        <v>-0.31054137710644614</v>
      </c>
      <c r="Q804" t="s">
        <v>33</v>
      </c>
      <c r="R804" t="s">
        <v>34</v>
      </c>
      <c r="S804" t="s">
        <v>45</v>
      </c>
      <c r="T804" t="s">
        <v>663</v>
      </c>
      <c r="U804">
        <v>90045</v>
      </c>
      <c r="V804">
        <v>42077</v>
      </c>
      <c r="W804" t="str">
        <f>TEXT(Table1[[#This Row],[Order Date]],"mmmm")</f>
        <v>March</v>
      </c>
      <c r="X804" t="str">
        <f>TEXT(Table1[[#This Row],[Order Date]],"yyyy")</f>
        <v>2015</v>
      </c>
      <c r="Y804">
        <v>42078</v>
      </c>
      <c r="Z804">
        <v>-1763.7477000000003</v>
      </c>
      <c r="AA804">
        <v>38</v>
      </c>
      <c r="AB804">
        <v>5679.59</v>
      </c>
      <c r="AC804">
        <v>28647</v>
      </c>
      <c r="AD804" t="e">
        <f>IF(COUNTIF(#REF!,Orders!AC328)&gt;0,"Returned","Not Returned")</f>
        <v>#REF!</v>
      </c>
      <c r="AE804" t="str">
        <f>TEXT(Table1[[#This Row],[Order Date]],"mmmm-yyy")</f>
        <v>March-2015</v>
      </c>
    </row>
    <row r="805" spans="1:31" ht="12.75" customHeight="1" x14ac:dyDescent="0.3">
      <c r="A805">
        <v>22015</v>
      </c>
      <c r="B805" t="s">
        <v>47</v>
      </c>
      <c r="C805">
        <v>0.09</v>
      </c>
      <c r="D805">
        <v>154.13</v>
      </c>
      <c r="E805">
        <v>69</v>
      </c>
      <c r="F805">
        <v>605</v>
      </c>
      <c r="G805" t="str">
        <f>IF(COUNTIF(Table1[Customer ID],Table1[[#This Row],[Customer ID]])&gt;1,"Repeat Customer","One-Time Customer")</f>
        <v>One-Time Customer</v>
      </c>
      <c r="H805" t="s">
        <v>720</v>
      </c>
      <c r="I805" t="s">
        <v>27</v>
      </c>
      <c r="J805" t="s">
        <v>28</v>
      </c>
      <c r="K805" t="s">
        <v>41</v>
      </c>
      <c r="L805" t="s">
        <v>152</v>
      </c>
      <c r="M805" t="s">
        <v>236</v>
      </c>
      <c r="N805" t="s">
        <v>237</v>
      </c>
      <c r="O805">
        <v>0.68</v>
      </c>
      <c r="P805">
        <f>Table1[[#This Row],[Profit]]/Table1[[#This Row],[Sales]]</f>
        <v>-1.1800564019188697</v>
      </c>
      <c r="Q805" t="s">
        <v>33</v>
      </c>
      <c r="R805" t="s">
        <v>53</v>
      </c>
      <c r="S805" t="s">
        <v>71</v>
      </c>
      <c r="T805" t="s">
        <v>721</v>
      </c>
      <c r="U805">
        <v>11795</v>
      </c>
      <c r="V805">
        <v>42077</v>
      </c>
      <c r="W805" t="str">
        <f>TEXT(Table1[[#This Row],[Order Date]],"mmmm")</f>
        <v>March</v>
      </c>
      <c r="X805" t="str">
        <f>TEXT(Table1[[#This Row],[Order Date]],"yyyy")</f>
        <v>2015</v>
      </c>
      <c r="Y805">
        <v>42078</v>
      </c>
      <c r="Z805">
        <v>-1763.7477000000003</v>
      </c>
      <c r="AA805">
        <v>10</v>
      </c>
      <c r="AB805">
        <v>1494.63</v>
      </c>
      <c r="AC805">
        <v>91144</v>
      </c>
      <c r="AD805" t="e">
        <f>IF(COUNTIF(#REF!,Orders!AC330)&gt;0,"Returned","Not Returned")</f>
        <v>#REF!</v>
      </c>
      <c r="AE805" t="str">
        <f>TEXT(Table1[[#This Row],[Order Date]],"mmmm-yyy")</f>
        <v>March-2015</v>
      </c>
    </row>
    <row r="806" spans="1:31" ht="12.75" customHeight="1" x14ac:dyDescent="0.3">
      <c r="A806">
        <v>19004</v>
      </c>
      <c r="B806" t="s">
        <v>25</v>
      </c>
      <c r="C806">
        <v>0.1</v>
      </c>
      <c r="D806">
        <v>400.98</v>
      </c>
      <c r="E806">
        <v>76.37</v>
      </c>
      <c r="F806">
        <v>994</v>
      </c>
      <c r="G806" t="str">
        <f>IF(COUNTIF(Table1[Customer ID],Table1[[#This Row],[Customer ID]])&gt;1,"Repeat Customer","One-Time Customer")</f>
        <v>One-Time Customer</v>
      </c>
      <c r="H806" t="s">
        <v>1093</v>
      </c>
      <c r="I806" t="s">
        <v>39</v>
      </c>
      <c r="J806" t="s">
        <v>58</v>
      </c>
      <c r="K806" t="s">
        <v>41</v>
      </c>
      <c r="L806" t="s">
        <v>152</v>
      </c>
      <c r="M806" t="s">
        <v>121</v>
      </c>
      <c r="N806" t="s">
        <v>1094</v>
      </c>
      <c r="O806">
        <v>0.6</v>
      </c>
      <c r="P806">
        <f>Table1[[#This Row],[Profit]]/Table1[[#This Row],[Sales]]</f>
        <v>-1.1956622280898739</v>
      </c>
      <c r="Q806" t="s">
        <v>33</v>
      </c>
      <c r="R806" t="s">
        <v>53</v>
      </c>
      <c r="S806" t="s">
        <v>188</v>
      </c>
      <c r="T806" t="s">
        <v>433</v>
      </c>
      <c r="U806">
        <v>4073</v>
      </c>
      <c r="V806">
        <v>42077</v>
      </c>
      <c r="W806" t="str">
        <f>TEXT(Table1[[#This Row],[Order Date]],"mmmm")</f>
        <v>March</v>
      </c>
      <c r="X806" t="str">
        <f>TEXT(Table1[[#This Row],[Order Date]],"yyyy")</f>
        <v>2015</v>
      </c>
      <c r="Y806">
        <v>42078</v>
      </c>
      <c r="Z806">
        <v>-969.0483660000001</v>
      </c>
      <c r="AA806">
        <v>2</v>
      </c>
      <c r="AB806">
        <v>810.47</v>
      </c>
      <c r="AC806">
        <v>89433</v>
      </c>
      <c r="AD806" t="e">
        <f>IF(COUNTIF(#REF!,Orders!AC553)&gt;0,"Returned","Not Returned")</f>
        <v>#REF!</v>
      </c>
      <c r="AE806" t="str">
        <f>TEXT(Table1[[#This Row],[Order Date]],"mmmm-yyy")</f>
        <v>March-2015</v>
      </c>
    </row>
    <row r="807" spans="1:31" ht="12.75" customHeight="1" x14ac:dyDescent="0.3">
      <c r="A807">
        <v>19003</v>
      </c>
      <c r="B807" t="s">
        <v>25</v>
      </c>
      <c r="C807">
        <v>0.08</v>
      </c>
      <c r="D807">
        <v>45.19</v>
      </c>
      <c r="E807">
        <v>1.99</v>
      </c>
      <c r="F807">
        <v>999</v>
      </c>
      <c r="G807" t="str">
        <f>IF(COUNTIF(Table1[Customer ID],Table1[[#This Row],[Customer ID]])&gt;1,"Repeat Customer","One-Time Customer")</f>
        <v>One-Time Customer</v>
      </c>
      <c r="H807" t="s">
        <v>1099</v>
      </c>
      <c r="I807" t="s">
        <v>49</v>
      </c>
      <c r="J807" t="s">
        <v>58</v>
      </c>
      <c r="K807" t="s">
        <v>77</v>
      </c>
      <c r="L807" t="s">
        <v>180</v>
      </c>
      <c r="M807" t="s">
        <v>51</v>
      </c>
      <c r="N807" t="s">
        <v>1100</v>
      </c>
      <c r="O807">
        <v>0.55000000000000004</v>
      </c>
      <c r="P807">
        <f>Table1[[#This Row],[Profit]]/Table1[[#This Row],[Sales]]</f>
        <v>-0.56461248231410155</v>
      </c>
      <c r="Q807" t="s">
        <v>33</v>
      </c>
      <c r="R807" t="s">
        <v>53</v>
      </c>
      <c r="S807" t="s">
        <v>54</v>
      </c>
      <c r="T807" t="s">
        <v>1101</v>
      </c>
      <c r="U807">
        <v>7450</v>
      </c>
      <c r="V807">
        <v>42077</v>
      </c>
      <c r="W807" t="str">
        <f>TEXT(Table1[[#This Row],[Order Date]],"mmmm")</f>
        <v>March</v>
      </c>
      <c r="X807" t="str">
        <f>TEXT(Table1[[#This Row],[Order Date]],"yyyy")</f>
        <v>2015</v>
      </c>
      <c r="Y807">
        <v>42078</v>
      </c>
      <c r="Z807">
        <v>-71.83</v>
      </c>
      <c r="AA807">
        <v>3</v>
      </c>
      <c r="AB807">
        <v>127.22</v>
      </c>
      <c r="AC807">
        <v>89433</v>
      </c>
      <c r="AD807" t="e">
        <f>IF(COUNTIF(#REF!,Orders!AC556)&gt;0,"Returned","Not Returned")</f>
        <v>#REF!</v>
      </c>
      <c r="AE807" t="str">
        <f>TEXT(Table1[[#This Row],[Order Date]],"mmmm-yyy")</f>
        <v>March-2015</v>
      </c>
    </row>
    <row r="808" spans="1:31" ht="12.75" customHeight="1" x14ac:dyDescent="0.3">
      <c r="A808">
        <v>19002</v>
      </c>
      <c r="B808" t="s">
        <v>25</v>
      </c>
      <c r="C808">
        <v>0.03</v>
      </c>
      <c r="D808">
        <v>33.979999999999997</v>
      </c>
      <c r="E808">
        <v>19.989999999999998</v>
      </c>
      <c r="F808">
        <v>1000</v>
      </c>
      <c r="G808" t="str">
        <f>IF(COUNTIF(Table1[Customer ID],Table1[[#This Row],[Customer ID]])&gt;1,"Repeat Customer","One-Time Customer")</f>
        <v>One-Time Customer</v>
      </c>
      <c r="H808" t="s">
        <v>1102</v>
      </c>
      <c r="I808" t="s">
        <v>49</v>
      </c>
      <c r="J808" t="s">
        <v>58</v>
      </c>
      <c r="K808" t="s">
        <v>41</v>
      </c>
      <c r="L808" t="s">
        <v>50</v>
      </c>
      <c r="M808" t="s">
        <v>59</v>
      </c>
      <c r="N808" t="s">
        <v>1103</v>
      </c>
      <c r="O808">
        <v>0.55000000000000004</v>
      </c>
      <c r="P808">
        <f>Table1[[#This Row],[Profit]]/Table1[[#This Row],[Sales]]</f>
        <v>-1.7112200536490822E-3</v>
      </c>
      <c r="Q808" t="s">
        <v>33</v>
      </c>
      <c r="R808" t="s">
        <v>53</v>
      </c>
      <c r="S808" t="s">
        <v>149</v>
      </c>
      <c r="T808" t="s">
        <v>1104</v>
      </c>
      <c r="U808">
        <v>5201</v>
      </c>
      <c r="V808">
        <v>42077</v>
      </c>
      <c r="W808" t="str">
        <f>TEXT(Table1[[#This Row],[Order Date]],"mmmm")</f>
        <v>March</v>
      </c>
      <c r="X808" t="str">
        <f>TEXT(Table1[[#This Row],[Order Date]],"yyyy")</f>
        <v>2015</v>
      </c>
      <c r="Y808">
        <v>42078</v>
      </c>
      <c r="Z808">
        <v>-0.74000000000000909</v>
      </c>
      <c r="AA808">
        <v>12</v>
      </c>
      <c r="AB808">
        <v>432.44</v>
      </c>
      <c r="AC808">
        <v>89433</v>
      </c>
      <c r="AD808" t="e">
        <f>IF(COUNTIF(#REF!,Orders!AC557)&gt;0,"Returned","Not Returned")</f>
        <v>#REF!</v>
      </c>
      <c r="AE808" t="str">
        <f>TEXT(Table1[[#This Row],[Order Date]],"mmmm-yyy")</f>
        <v>March-2015</v>
      </c>
    </row>
    <row r="809" spans="1:31" ht="12.75" customHeight="1" x14ac:dyDescent="0.3">
      <c r="A809">
        <v>5358</v>
      </c>
      <c r="B809" t="s">
        <v>37</v>
      </c>
      <c r="C809">
        <v>0.08</v>
      </c>
      <c r="D809">
        <v>4.9800000000000004</v>
      </c>
      <c r="E809">
        <v>4.7</v>
      </c>
      <c r="F809">
        <v>1682</v>
      </c>
      <c r="G809" t="str">
        <f>IF(COUNTIF(Table1[Customer ID],Table1[[#This Row],[Customer ID]])&gt;1,"Repeat Customer","One-Time Customer")</f>
        <v>Repeat Customer</v>
      </c>
      <c r="H809" t="s">
        <v>1684</v>
      </c>
      <c r="I809" t="s">
        <v>49</v>
      </c>
      <c r="J809" t="s">
        <v>114</v>
      </c>
      <c r="K809" t="s">
        <v>29</v>
      </c>
      <c r="L809" t="s">
        <v>93</v>
      </c>
      <c r="M809" t="s">
        <v>59</v>
      </c>
      <c r="N809" t="s">
        <v>1686</v>
      </c>
      <c r="O809">
        <v>0.38</v>
      </c>
      <c r="P809">
        <f>Table1[[#This Row],[Profit]]/Table1[[#This Row],[Sales]]</f>
        <v>-0.24935835029648643</v>
      </c>
      <c r="Q809" t="s">
        <v>33</v>
      </c>
      <c r="R809" t="s">
        <v>61</v>
      </c>
      <c r="S809" t="s">
        <v>178</v>
      </c>
      <c r="T809" t="s">
        <v>179</v>
      </c>
      <c r="U809">
        <v>60611</v>
      </c>
      <c r="V809">
        <v>42077</v>
      </c>
      <c r="W809" t="str">
        <f>TEXT(Table1[[#This Row],[Order Date]],"mmmm")</f>
        <v>March</v>
      </c>
      <c r="X809" t="str">
        <f>TEXT(Table1[[#This Row],[Order Date]],"yyyy")</f>
        <v>2015</v>
      </c>
      <c r="Y809">
        <v>42078</v>
      </c>
      <c r="Z809">
        <v>-56.35</v>
      </c>
      <c r="AA809">
        <v>47</v>
      </c>
      <c r="AB809">
        <v>225.98</v>
      </c>
      <c r="AC809">
        <v>38080</v>
      </c>
      <c r="AD809" t="e">
        <f>IF(COUNTIF(#REF!,Orders!AC935)&gt;0,"Returned","Not Returned")</f>
        <v>#REF!</v>
      </c>
      <c r="AE809" t="str">
        <f>TEXT(Table1[[#This Row],[Order Date]],"mmmm-yyy")</f>
        <v>March-2015</v>
      </c>
    </row>
    <row r="810" spans="1:31" ht="12.75" customHeight="1" x14ac:dyDescent="0.3">
      <c r="A810">
        <v>23358</v>
      </c>
      <c r="B810" t="s">
        <v>37</v>
      </c>
      <c r="C810">
        <v>0.08</v>
      </c>
      <c r="D810">
        <v>4.9800000000000004</v>
      </c>
      <c r="E810">
        <v>4.7</v>
      </c>
      <c r="F810">
        <v>1683</v>
      </c>
      <c r="G810" t="str">
        <f>IF(COUNTIF(Table1[Customer ID],Table1[[#This Row],[Customer ID]])&gt;1,"Repeat Customer","One-Time Customer")</f>
        <v>Repeat Customer</v>
      </c>
      <c r="H810" t="s">
        <v>1687</v>
      </c>
      <c r="I810" t="s">
        <v>49</v>
      </c>
      <c r="J810" t="s">
        <v>114</v>
      </c>
      <c r="K810" t="s">
        <v>29</v>
      </c>
      <c r="L810" t="s">
        <v>93</v>
      </c>
      <c r="M810" t="s">
        <v>59</v>
      </c>
      <c r="N810" t="s">
        <v>1686</v>
      </c>
      <c r="O810">
        <v>0.38</v>
      </c>
      <c r="P810">
        <f>Table1[[#This Row],[Profit]]/Table1[[#This Row],[Sales]]</f>
        <v>-0.97660311958405543</v>
      </c>
      <c r="Q810" t="s">
        <v>33</v>
      </c>
      <c r="R810" t="s">
        <v>61</v>
      </c>
      <c r="S810" t="s">
        <v>130</v>
      </c>
      <c r="T810" t="s">
        <v>1688</v>
      </c>
      <c r="U810">
        <v>77301</v>
      </c>
      <c r="V810">
        <v>42077</v>
      </c>
      <c r="W810" t="str">
        <f>TEXT(Table1[[#This Row],[Order Date]],"mmmm")</f>
        <v>March</v>
      </c>
      <c r="X810" t="str">
        <f>TEXT(Table1[[#This Row],[Order Date]],"yyyy")</f>
        <v>2015</v>
      </c>
      <c r="Y810">
        <v>42078</v>
      </c>
      <c r="Z810">
        <v>-56.35</v>
      </c>
      <c r="AA810">
        <v>12</v>
      </c>
      <c r="AB810">
        <v>57.7</v>
      </c>
      <c r="AC810">
        <v>90613</v>
      </c>
      <c r="AD810" t="e">
        <f>IF(COUNTIF(#REF!,Orders!AC937)&gt;0,"Returned","Not Returned")</f>
        <v>#REF!</v>
      </c>
      <c r="AE810" t="str">
        <f>TEXT(Table1[[#This Row],[Order Date]],"mmmm-yyy")</f>
        <v>March-2015</v>
      </c>
    </row>
    <row r="811" spans="1:31" ht="12.75" customHeight="1" x14ac:dyDescent="0.3">
      <c r="A811">
        <v>19052</v>
      </c>
      <c r="B811" t="s">
        <v>56</v>
      </c>
      <c r="C811">
        <v>7.0000000000000007E-2</v>
      </c>
      <c r="D811">
        <v>200.98</v>
      </c>
      <c r="E811">
        <v>23.76</v>
      </c>
      <c r="F811">
        <v>2345</v>
      </c>
      <c r="G811" t="str">
        <f>IF(COUNTIF(Table1[Customer ID],Table1[[#This Row],[Customer ID]])&gt;1,"Repeat Customer","One-Time Customer")</f>
        <v>Repeat Customer</v>
      </c>
      <c r="H811" t="s">
        <v>2212</v>
      </c>
      <c r="I811" t="s">
        <v>39</v>
      </c>
      <c r="J811" t="s">
        <v>28</v>
      </c>
      <c r="K811" t="s">
        <v>41</v>
      </c>
      <c r="L811" t="s">
        <v>42</v>
      </c>
      <c r="M811" t="s">
        <v>43</v>
      </c>
      <c r="N811" t="s">
        <v>2213</v>
      </c>
      <c r="O811">
        <v>0.57999999999999996</v>
      </c>
      <c r="P811">
        <f>Table1[[#This Row],[Profit]]/Table1[[#This Row],[Sales]]</f>
        <v>-7.3329641729885375E-2</v>
      </c>
      <c r="Q811" t="s">
        <v>33</v>
      </c>
      <c r="R811" t="s">
        <v>136</v>
      </c>
      <c r="S811" t="s">
        <v>613</v>
      </c>
      <c r="T811" t="s">
        <v>2129</v>
      </c>
      <c r="U811">
        <v>42003</v>
      </c>
      <c r="V811">
        <v>42077</v>
      </c>
      <c r="W811" t="str">
        <f>TEXT(Table1[[#This Row],[Order Date]],"mmmm")</f>
        <v>March</v>
      </c>
      <c r="X811" t="str">
        <f>TEXT(Table1[[#This Row],[Order Date]],"yyyy")</f>
        <v>2015</v>
      </c>
      <c r="Y811">
        <v>42078</v>
      </c>
      <c r="Z811">
        <v>-132.42600000000002</v>
      </c>
      <c r="AA811">
        <v>9</v>
      </c>
      <c r="AB811">
        <v>1805.9</v>
      </c>
      <c r="AC811">
        <v>89504</v>
      </c>
      <c r="AD811" t="e">
        <f>IF(COUNTIF(#REF!,Orders!AC1301)&gt;0,"Returned","Not Returned")</f>
        <v>#REF!</v>
      </c>
      <c r="AE811" t="str">
        <f>TEXT(Table1[[#This Row],[Order Date]],"mmmm-yyy")</f>
        <v>March-2015</v>
      </c>
    </row>
    <row r="812" spans="1:31" ht="12.75" customHeight="1" x14ac:dyDescent="0.3">
      <c r="A812">
        <v>19053</v>
      </c>
      <c r="B812" t="s">
        <v>56</v>
      </c>
      <c r="C812">
        <v>0.02</v>
      </c>
      <c r="D812">
        <v>179.29</v>
      </c>
      <c r="E812">
        <v>29.21</v>
      </c>
      <c r="F812">
        <v>2345</v>
      </c>
      <c r="G812" t="str">
        <f>IF(COUNTIF(Table1[Customer ID],Table1[[#This Row],[Customer ID]])&gt;1,"Repeat Customer","One-Time Customer")</f>
        <v>Repeat Customer</v>
      </c>
      <c r="H812" t="s">
        <v>2212</v>
      </c>
      <c r="I812" t="s">
        <v>39</v>
      </c>
      <c r="J812" t="s">
        <v>28</v>
      </c>
      <c r="K812" t="s">
        <v>41</v>
      </c>
      <c r="L812" t="s">
        <v>152</v>
      </c>
      <c r="M812" t="s">
        <v>121</v>
      </c>
      <c r="N812" t="s">
        <v>629</v>
      </c>
      <c r="O812">
        <v>0.76</v>
      </c>
      <c r="P812">
        <f>Table1[[#This Row],[Profit]]/Table1[[#This Row],[Sales]]</f>
        <v>-1.3205613178767539</v>
      </c>
      <c r="Q812" t="s">
        <v>33</v>
      </c>
      <c r="R812" t="s">
        <v>136</v>
      </c>
      <c r="S812" t="s">
        <v>613</v>
      </c>
      <c r="T812" t="s">
        <v>2129</v>
      </c>
      <c r="U812">
        <v>42003</v>
      </c>
      <c r="V812">
        <v>42077</v>
      </c>
      <c r="W812" t="str">
        <f>TEXT(Table1[[#This Row],[Order Date]],"mmmm")</f>
        <v>March</v>
      </c>
      <c r="X812" t="str">
        <f>TEXT(Table1[[#This Row],[Order Date]],"yyyy")</f>
        <v>2015</v>
      </c>
      <c r="Y812">
        <v>42077</v>
      </c>
      <c r="Z812">
        <v>-411.23599999999999</v>
      </c>
      <c r="AA812">
        <v>2</v>
      </c>
      <c r="AB812">
        <v>311.41000000000003</v>
      </c>
      <c r="AC812">
        <v>89504</v>
      </c>
      <c r="AD812" t="e">
        <f>IF(COUNTIF(#REF!,Orders!AC1302)&gt;0,"Returned","Not Returned")</f>
        <v>#REF!</v>
      </c>
      <c r="AE812" t="str">
        <f>TEXT(Table1[[#This Row],[Order Date]],"mmmm-yyy")</f>
        <v>March-2015</v>
      </c>
    </row>
    <row r="813" spans="1:31" ht="12.75" customHeight="1" x14ac:dyDescent="0.3">
      <c r="A813">
        <v>19001</v>
      </c>
      <c r="B813" t="s">
        <v>56</v>
      </c>
      <c r="C813">
        <v>0</v>
      </c>
      <c r="D813">
        <v>65.989999999999995</v>
      </c>
      <c r="E813">
        <v>3.99</v>
      </c>
      <c r="F813">
        <v>2417</v>
      </c>
      <c r="G813" t="str">
        <f>IF(COUNTIF(Table1[Customer ID],Table1[[#This Row],[Customer ID]])&gt;1,"Repeat Customer","One-Time Customer")</f>
        <v>One-Time Customer</v>
      </c>
      <c r="H813" t="s">
        <v>2262</v>
      </c>
      <c r="I813" t="s">
        <v>49</v>
      </c>
      <c r="J813" t="s">
        <v>114</v>
      </c>
      <c r="K813" t="s">
        <v>77</v>
      </c>
      <c r="L813" t="s">
        <v>78</v>
      </c>
      <c r="M813" t="s">
        <v>59</v>
      </c>
      <c r="N813" t="s">
        <v>1053</v>
      </c>
      <c r="O813">
        <v>0.59</v>
      </c>
      <c r="P813">
        <f>Table1[[#This Row],[Profit]]/Table1[[#This Row],[Sales]]</f>
        <v>-7.9101417096584595E-2</v>
      </c>
      <c r="Q813" t="s">
        <v>33</v>
      </c>
      <c r="R813" t="s">
        <v>136</v>
      </c>
      <c r="S813" t="s">
        <v>137</v>
      </c>
      <c r="T813" t="s">
        <v>2027</v>
      </c>
      <c r="U813">
        <v>22124</v>
      </c>
      <c r="V813">
        <v>42077</v>
      </c>
      <c r="W813" t="str">
        <f>TEXT(Table1[[#This Row],[Order Date]],"mmmm")</f>
        <v>March</v>
      </c>
      <c r="X813" t="str">
        <f>TEXT(Table1[[#This Row],[Order Date]],"yyyy")</f>
        <v>2015</v>
      </c>
      <c r="Y813">
        <v>42078</v>
      </c>
      <c r="Z813">
        <v>-60.563999999999993</v>
      </c>
      <c r="AA813">
        <v>13</v>
      </c>
      <c r="AB813">
        <v>765.65</v>
      </c>
      <c r="AC813">
        <v>86754</v>
      </c>
      <c r="AD813" t="e">
        <f>IF(COUNTIF(#REF!,Orders!AC1340)&gt;0,"Returned","Not Returned")</f>
        <v>#REF!</v>
      </c>
      <c r="AE813" t="str">
        <f>TEXT(Table1[[#This Row],[Order Date]],"mmmm-yyy")</f>
        <v>March-2015</v>
      </c>
    </row>
    <row r="814" spans="1:31" ht="12.75" customHeight="1" x14ac:dyDescent="0.3">
      <c r="A814">
        <v>24493</v>
      </c>
      <c r="B814" t="s">
        <v>37</v>
      </c>
      <c r="C814">
        <v>0.1</v>
      </c>
      <c r="D814">
        <v>62.18</v>
      </c>
      <c r="E814">
        <v>10.84</v>
      </c>
      <c r="F814">
        <v>3177</v>
      </c>
      <c r="G814" t="str">
        <f>IF(COUNTIF(Table1[Customer ID],Table1[[#This Row],[Customer ID]])&gt;1,"Repeat Customer","One-Time Customer")</f>
        <v>Repeat Customer</v>
      </c>
      <c r="H814" t="s">
        <v>2863</v>
      </c>
      <c r="I814" t="s">
        <v>49</v>
      </c>
      <c r="J814" t="s">
        <v>114</v>
      </c>
      <c r="K814" t="s">
        <v>41</v>
      </c>
      <c r="L814" t="s">
        <v>50</v>
      </c>
      <c r="M814" t="s">
        <v>86</v>
      </c>
      <c r="N814" t="s">
        <v>1390</v>
      </c>
      <c r="O814">
        <v>0.63</v>
      </c>
      <c r="P814">
        <f>Table1[[#This Row],[Profit]]/Table1[[#This Row],[Sales]]</f>
        <v>-5.7990108880505119E-2</v>
      </c>
      <c r="Q814" t="s">
        <v>33</v>
      </c>
      <c r="R814" t="s">
        <v>136</v>
      </c>
      <c r="S814" t="s">
        <v>362</v>
      </c>
      <c r="T814" t="s">
        <v>2864</v>
      </c>
      <c r="U814">
        <v>33458</v>
      </c>
      <c r="V814">
        <v>42077</v>
      </c>
      <c r="W814" t="str">
        <f>TEXT(Table1[[#This Row],[Order Date]],"mmmm")</f>
        <v>March</v>
      </c>
      <c r="X814" t="str">
        <f>TEXT(Table1[[#This Row],[Order Date]],"yyyy")</f>
        <v>2015</v>
      </c>
      <c r="Y814">
        <v>42079</v>
      </c>
      <c r="Z814">
        <v>-29.666000000000004</v>
      </c>
      <c r="AA814">
        <v>9</v>
      </c>
      <c r="AB814">
        <v>511.57</v>
      </c>
      <c r="AC814">
        <v>90818</v>
      </c>
      <c r="AD814" t="e">
        <f>IF(COUNTIF(#REF!,Orders!AC1823)&gt;0,"Returned","Not Returned")</f>
        <v>#REF!</v>
      </c>
      <c r="AE814" t="str">
        <f>TEXT(Table1[[#This Row],[Order Date]],"mmmm-yyy")</f>
        <v>March-2015</v>
      </c>
    </row>
    <row r="815" spans="1:31" ht="12.75" customHeight="1" x14ac:dyDescent="0.3">
      <c r="A815">
        <v>21620</v>
      </c>
      <c r="B815" t="s">
        <v>56</v>
      </c>
      <c r="C815">
        <v>0.01</v>
      </c>
      <c r="D815">
        <v>45.99</v>
      </c>
      <c r="E815">
        <v>4.99</v>
      </c>
      <c r="F815">
        <v>3279</v>
      </c>
      <c r="G815" t="str">
        <f>IF(COUNTIF(Table1[Customer ID],Table1[[#This Row],[Customer ID]])&gt;1,"Repeat Customer","One-Time Customer")</f>
        <v>Repeat Customer</v>
      </c>
      <c r="H815" t="s">
        <v>2932</v>
      </c>
      <c r="I815" t="s">
        <v>49</v>
      </c>
      <c r="J815" t="s">
        <v>40</v>
      </c>
      <c r="K815" t="s">
        <v>77</v>
      </c>
      <c r="L815" t="s">
        <v>78</v>
      </c>
      <c r="M815" t="s">
        <v>59</v>
      </c>
      <c r="N815" t="s">
        <v>1115</v>
      </c>
      <c r="O815">
        <v>0.56000000000000005</v>
      </c>
      <c r="P815">
        <f>Table1[[#This Row],[Profit]]/Table1[[#This Row],[Sales]]</f>
        <v>0.19185238437574886</v>
      </c>
      <c r="Q815" t="s">
        <v>33</v>
      </c>
      <c r="R815" t="s">
        <v>136</v>
      </c>
      <c r="S815" t="s">
        <v>932</v>
      </c>
      <c r="T815" t="s">
        <v>2603</v>
      </c>
      <c r="U815">
        <v>29203</v>
      </c>
      <c r="V815">
        <v>42077</v>
      </c>
      <c r="W815" t="str">
        <f>TEXT(Table1[[#This Row],[Order Date]],"mmmm")</f>
        <v>March</v>
      </c>
      <c r="X815" t="str">
        <f>TEXT(Table1[[#This Row],[Order Date]],"yyyy")</f>
        <v>2015</v>
      </c>
      <c r="Y815">
        <v>42079</v>
      </c>
      <c r="Z815">
        <v>24.018000000000001</v>
      </c>
      <c r="AA815">
        <v>3</v>
      </c>
      <c r="AB815">
        <v>125.19</v>
      </c>
      <c r="AC815">
        <v>90767</v>
      </c>
      <c r="AD815" t="e">
        <f>IF(COUNTIF(#REF!,Orders!AC1875)&gt;0,"Returned","Not Returned")</f>
        <v>#REF!</v>
      </c>
      <c r="AE815" t="str">
        <f>TEXT(Table1[[#This Row],[Order Date]],"mmmm-yyy")</f>
        <v>March-2015</v>
      </c>
    </row>
    <row r="816" spans="1:31" ht="12.75" customHeight="1" x14ac:dyDescent="0.3">
      <c r="A816">
        <v>18281</v>
      </c>
      <c r="B816" t="s">
        <v>25</v>
      </c>
      <c r="C816">
        <v>0.04</v>
      </c>
      <c r="D816">
        <v>296.18</v>
      </c>
      <c r="E816">
        <v>54.12</v>
      </c>
      <c r="F816">
        <v>83</v>
      </c>
      <c r="G816" t="str">
        <f>IF(COUNTIF(Table1[Customer ID],Table1[[#This Row],[Customer ID]])&gt;1,"Repeat Customer","One-Time Customer")</f>
        <v>One-Time Customer</v>
      </c>
      <c r="H816" t="s">
        <v>151</v>
      </c>
      <c r="I816" t="s">
        <v>39</v>
      </c>
      <c r="J816" t="s">
        <v>28</v>
      </c>
      <c r="K816" t="s">
        <v>41</v>
      </c>
      <c r="L816" t="s">
        <v>152</v>
      </c>
      <c r="M816" t="s">
        <v>121</v>
      </c>
      <c r="N816" t="s">
        <v>153</v>
      </c>
      <c r="O816">
        <v>0.76</v>
      </c>
      <c r="P816">
        <f>Table1[[#This Row],[Profit]]/Table1[[#This Row],[Sales]]</f>
        <v>-0.39287674118635058</v>
      </c>
      <c r="Q816" t="s">
        <v>33</v>
      </c>
      <c r="R816" t="s">
        <v>53</v>
      </c>
      <c r="S816" t="s">
        <v>154</v>
      </c>
      <c r="T816" t="s">
        <v>155</v>
      </c>
      <c r="U816">
        <v>44708</v>
      </c>
      <c r="V816">
        <v>42078</v>
      </c>
      <c r="W816" t="str">
        <f>TEXT(Table1[[#This Row],[Order Date]],"mmmm")</f>
        <v>March</v>
      </c>
      <c r="X816" t="str">
        <f>TEXT(Table1[[#This Row],[Order Date]],"yyyy")</f>
        <v>2015</v>
      </c>
      <c r="Y816">
        <v>42078</v>
      </c>
      <c r="Z816">
        <v>-715.7782060000003</v>
      </c>
      <c r="AA816">
        <v>6</v>
      </c>
      <c r="AB816">
        <v>1821.89</v>
      </c>
      <c r="AC816">
        <v>87365</v>
      </c>
      <c r="AD816" t="e">
        <f>IF(COUNTIF(#REF!,Orders!AC43)&gt;0,"Returned","Not Returned")</f>
        <v>#REF!</v>
      </c>
      <c r="AE816" t="str">
        <f>TEXT(Table1[[#This Row],[Order Date]],"mmmm-yyy")</f>
        <v>March-2015</v>
      </c>
    </row>
    <row r="817" spans="1:31" ht="12.75" customHeight="1" x14ac:dyDescent="0.3">
      <c r="A817">
        <v>22996</v>
      </c>
      <c r="B817" t="s">
        <v>47</v>
      </c>
      <c r="C817">
        <v>0.09</v>
      </c>
      <c r="D817">
        <v>13.79</v>
      </c>
      <c r="E817">
        <v>8.7799999999999994</v>
      </c>
      <c r="F817">
        <v>594</v>
      </c>
      <c r="G817" t="str">
        <f>IF(COUNTIF(Table1[Customer ID],Table1[[#This Row],[Customer ID]])&gt;1,"Repeat Customer","One-Time Customer")</f>
        <v>Repeat Customer</v>
      </c>
      <c r="H817" t="s">
        <v>701</v>
      </c>
      <c r="I817" t="s">
        <v>49</v>
      </c>
      <c r="J817" t="s">
        <v>114</v>
      </c>
      <c r="K817" t="s">
        <v>41</v>
      </c>
      <c r="L817" t="s">
        <v>50</v>
      </c>
      <c r="M817" t="s">
        <v>59</v>
      </c>
      <c r="N817" t="s">
        <v>702</v>
      </c>
      <c r="O817">
        <v>0.43</v>
      </c>
      <c r="P817">
        <f>Table1[[#This Row],[Profit]]/Table1[[#This Row],[Sales]]</f>
        <v>-1.2683486238532109</v>
      </c>
      <c r="Q817" t="s">
        <v>33</v>
      </c>
      <c r="R817" t="s">
        <v>61</v>
      </c>
      <c r="S817" t="s">
        <v>703</v>
      </c>
      <c r="T817" t="s">
        <v>704</v>
      </c>
      <c r="U817">
        <v>46016</v>
      </c>
      <c r="V817">
        <v>42078</v>
      </c>
      <c r="W817" t="str">
        <f>TEXT(Table1[[#This Row],[Order Date]],"mmmm")</f>
        <v>March</v>
      </c>
      <c r="X817" t="str">
        <f>TEXT(Table1[[#This Row],[Order Date]],"yyyy")</f>
        <v>2015</v>
      </c>
      <c r="Y817">
        <v>42080</v>
      </c>
      <c r="Z817">
        <v>-22.12</v>
      </c>
      <c r="AA817">
        <v>1</v>
      </c>
      <c r="AB817">
        <v>17.440000000000001</v>
      </c>
      <c r="AC817">
        <v>86309</v>
      </c>
      <c r="AD817" t="e">
        <f>IF(COUNTIF(#REF!,Orders!AC319)&gt;0,"Returned","Not Returned")</f>
        <v>#REF!</v>
      </c>
      <c r="AE817" t="str">
        <f>TEXT(Table1[[#This Row],[Order Date]],"mmmm-yyy")</f>
        <v>March-2015</v>
      </c>
    </row>
    <row r="818" spans="1:31" ht="12.75" customHeight="1" x14ac:dyDescent="0.3">
      <c r="A818">
        <v>19601</v>
      </c>
      <c r="B818" t="s">
        <v>56</v>
      </c>
      <c r="C818">
        <v>0.09</v>
      </c>
      <c r="D818">
        <v>125.99</v>
      </c>
      <c r="E818">
        <v>8.99</v>
      </c>
      <c r="F818">
        <v>724</v>
      </c>
      <c r="G818" t="str">
        <f>IF(COUNTIF(Table1[Customer ID],Table1[[#This Row],[Customer ID]])&gt;1,"Repeat Customer","One-Time Customer")</f>
        <v>One-Time Customer</v>
      </c>
      <c r="H818" t="s">
        <v>855</v>
      </c>
      <c r="I818" t="s">
        <v>49</v>
      </c>
      <c r="J818" t="s">
        <v>114</v>
      </c>
      <c r="K818" t="s">
        <v>77</v>
      </c>
      <c r="L818" t="s">
        <v>78</v>
      </c>
      <c r="M818" t="s">
        <v>59</v>
      </c>
      <c r="N818" t="s">
        <v>856</v>
      </c>
      <c r="O818">
        <v>0.55000000000000004</v>
      </c>
      <c r="P818">
        <f>Table1[[#This Row],[Profit]]/Table1[[#This Row],[Sales]]</f>
        <v>-6.0308228730822879</v>
      </c>
      <c r="Q818" t="s">
        <v>33</v>
      </c>
      <c r="R818" t="s">
        <v>53</v>
      </c>
      <c r="S818" t="s">
        <v>228</v>
      </c>
      <c r="T818" t="s">
        <v>857</v>
      </c>
      <c r="U818">
        <v>6614</v>
      </c>
      <c r="V818">
        <v>42078</v>
      </c>
      <c r="W818" t="str">
        <f>TEXT(Table1[[#This Row],[Order Date]],"mmmm")</f>
        <v>March</v>
      </c>
      <c r="X818" t="str">
        <f>TEXT(Table1[[#This Row],[Order Date]],"yyyy")</f>
        <v>2015</v>
      </c>
      <c r="Y818">
        <v>42079</v>
      </c>
      <c r="Z818">
        <v>-605.37400000000002</v>
      </c>
      <c r="AA818">
        <v>1</v>
      </c>
      <c r="AB818">
        <v>100.38</v>
      </c>
      <c r="AC818">
        <v>90359</v>
      </c>
      <c r="AD818" t="e">
        <f>IF(COUNTIF(#REF!,Orders!AC418)&gt;0,"Returned","Not Returned")</f>
        <v>#REF!</v>
      </c>
      <c r="AE818" t="str">
        <f>TEXT(Table1[[#This Row],[Order Date]],"mmmm-yyy")</f>
        <v>March-2015</v>
      </c>
    </row>
    <row r="819" spans="1:31" ht="12.75" customHeight="1" x14ac:dyDescent="0.3">
      <c r="A819">
        <v>19600</v>
      </c>
      <c r="B819" t="s">
        <v>56</v>
      </c>
      <c r="C819">
        <v>0.1</v>
      </c>
      <c r="D819">
        <v>17.98</v>
      </c>
      <c r="E819">
        <v>4</v>
      </c>
      <c r="F819">
        <v>727</v>
      </c>
      <c r="G819" t="str">
        <f>IF(COUNTIF(Table1[Customer ID],Table1[[#This Row],[Customer ID]])&gt;1,"Repeat Customer","One-Time Customer")</f>
        <v>One-Time Customer</v>
      </c>
      <c r="H819" t="s">
        <v>858</v>
      </c>
      <c r="I819" t="s">
        <v>49</v>
      </c>
      <c r="J819" t="s">
        <v>114</v>
      </c>
      <c r="K819" t="s">
        <v>77</v>
      </c>
      <c r="L819" t="s">
        <v>180</v>
      </c>
      <c r="M819" t="s">
        <v>59</v>
      </c>
      <c r="N819" t="s">
        <v>181</v>
      </c>
      <c r="O819">
        <v>0.79</v>
      </c>
      <c r="P819">
        <f>Table1[[#This Row],[Profit]]/Table1[[#This Row],[Sales]]</f>
        <v>-1.5010554885404102</v>
      </c>
      <c r="Q819" t="s">
        <v>33</v>
      </c>
      <c r="R819" t="s">
        <v>53</v>
      </c>
      <c r="S819" t="s">
        <v>188</v>
      </c>
      <c r="T819" t="s">
        <v>476</v>
      </c>
      <c r="U819">
        <v>4240</v>
      </c>
      <c r="V819">
        <v>42078</v>
      </c>
      <c r="W819" t="str">
        <f>TEXT(Table1[[#This Row],[Order Date]],"mmmm")</f>
        <v>March</v>
      </c>
      <c r="X819" t="str">
        <f>TEXT(Table1[[#This Row],[Order Date]],"yyyy")</f>
        <v>2015</v>
      </c>
      <c r="Y819">
        <v>42079</v>
      </c>
      <c r="Z819">
        <v>-99.55</v>
      </c>
      <c r="AA819">
        <v>4</v>
      </c>
      <c r="AB819">
        <v>66.319999999999993</v>
      </c>
      <c r="AC819">
        <v>90359</v>
      </c>
      <c r="AD819" t="e">
        <f>IF(COUNTIF(#REF!,Orders!AC419)&gt;0,"Returned","Not Returned")</f>
        <v>#REF!</v>
      </c>
      <c r="AE819" t="str">
        <f>TEXT(Table1[[#This Row],[Order Date]],"mmmm-yyy")</f>
        <v>March-2015</v>
      </c>
    </row>
    <row r="820" spans="1:31" ht="12.75" customHeight="1" x14ac:dyDescent="0.3">
      <c r="A820">
        <v>25507</v>
      </c>
      <c r="B820" t="s">
        <v>37</v>
      </c>
      <c r="C820">
        <v>0.03</v>
      </c>
      <c r="D820">
        <v>14.2</v>
      </c>
      <c r="E820">
        <v>5.3</v>
      </c>
      <c r="F820">
        <v>871</v>
      </c>
      <c r="G820" t="str">
        <f>IF(COUNTIF(Table1[Customer ID],Table1[[#This Row],[Customer ID]])&gt;1,"Repeat Customer","One-Time Customer")</f>
        <v>Repeat Customer</v>
      </c>
      <c r="H820" t="s">
        <v>990</v>
      </c>
      <c r="I820" t="s">
        <v>49</v>
      </c>
      <c r="J820" t="s">
        <v>40</v>
      </c>
      <c r="K820" t="s">
        <v>41</v>
      </c>
      <c r="L820" t="s">
        <v>50</v>
      </c>
      <c r="M820" t="s">
        <v>31</v>
      </c>
      <c r="N820" t="s">
        <v>730</v>
      </c>
      <c r="O820">
        <v>0.46</v>
      </c>
      <c r="P820">
        <f>Table1[[#This Row],[Profit]]/Table1[[#This Row],[Sales]]</f>
        <v>0.69</v>
      </c>
      <c r="Q820" t="s">
        <v>33</v>
      </c>
      <c r="R820" t="s">
        <v>34</v>
      </c>
      <c r="S820" t="s">
        <v>533</v>
      </c>
      <c r="T820" t="s">
        <v>991</v>
      </c>
      <c r="U820">
        <v>89502</v>
      </c>
      <c r="V820">
        <v>42078</v>
      </c>
      <c r="W820" t="str">
        <f>TEXT(Table1[[#This Row],[Order Date]],"mmmm")</f>
        <v>March</v>
      </c>
      <c r="X820" t="str">
        <f>TEXT(Table1[[#This Row],[Order Date]],"yyyy")</f>
        <v>2015</v>
      </c>
      <c r="Y820">
        <v>42080</v>
      </c>
      <c r="Z820">
        <v>21.555599999999998</v>
      </c>
      <c r="AA820">
        <v>2</v>
      </c>
      <c r="AB820">
        <v>31.24</v>
      </c>
      <c r="AC820">
        <v>90577</v>
      </c>
      <c r="AD820" t="e">
        <f>IF(COUNTIF(#REF!,Orders!AC486)&gt;0,"Returned","Not Returned")</f>
        <v>#REF!</v>
      </c>
      <c r="AE820" t="str">
        <f>TEXT(Table1[[#This Row],[Order Date]],"mmmm-yyy")</f>
        <v>March-2015</v>
      </c>
    </row>
    <row r="821" spans="1:31" ht="12.75" customHeight="1" x14ac:dyDescent="0.3">
      <c r="A821">
        <v>20612</v>
      </c>
      <c r="B821" t="s">
        <v>25</v>
      </c>
      <c r="C821">
        <v>0.03</v>
      </c>
      <c r="D821">
        <v>7.3</v>
      </c>
      <c r="E821">
        <v>7.72</v>
      </c>
      <c r="F821">
        <v>1123</v>
      </c>
      <c r="G821" t="str">
        <f>IF(COUNTIF(Table1[Customer ID],Table1[[#This Row],[Customer ID]])&gt;1,"Repeat Customer","One-Time Customer")</f>
        <v>Repeat Customer</v>
      </c>
      <c r="H821" t="s">
        <v>1226</v>
      </c>
      <c r="I821" t="s">
        <v>49</v>
      </c>
      <c r="J821" t="s">
        <v>58</v>
      </c>
      <c r="K821" t="s">
        <v>29</v>
      </c>
      <c r="L821" t="s">
        <v>109</v>
      </c>
      <c r="M821" t="s">
        <v>59</v>
      </c>
      <c r="N821" t="s">
        <v>1227</v>
      </c>
      <c r="O821">
        <v>0.38</v>
      </c>
      <c r="P821">
        <f>Table1[[#This Row],[Profit]]/Table1[[#This Row],[Sales]]</f>
        <v>-1.2262522922497829</v>
      </c>
      <c r="Q821" t="s">
        <v>33</v>
      </c>
      <c r="R821" t="s">
        <v>34</v>
      </c>
      <c r="S821" t="s">
        <v>45</v>
      </c>
      <c r="T821" t="s">
        <v>547</v>
      </c>
      <c r="U821">
        <v>95661</v>
      </c>
      <c r="V821">
        <v>42078</v>
      </c>
      <c r="W821" t="str">
        <f>TEXT(Table1[[#This Row],[Order Date]],"mmmm")</f>
        <v>March</v>
      </c>
      <c r="X821" t="str">
        <f>TEXT(Table1[[#This Row],[Order Date]],"yyyy")</f>
        <v>2015</v>
      </c>
      <c r="Y821">
        <v>42081</v>
      </c>
      <c r="Z821">
        <v>-127.05200000000001</v>
      </c>
      <c r="AA821">
        <v>14</v>
      </c>
      <c r="AB821">
        <v>103.61</v>
      </c>
      <c r="AC821">
        <v>87015</v>
      </c>
      <c r="AD821" t="e">
        <f>IF(COUNTIF(#REF!,Orders!AC630)&gt;0,"Returned","Not Returned")</f>
        <v>#REF!</v>
      </c>
      <c r="AE821" t="str">
        <f>TEXT(Table1[[#This Row],[Order Date]],"mmmm-yyy")</f>
        <v>March-2015</v>
      </c>
    </row>
    <row r="822" spans="1:31" ht="12.75" customHeight="1" x14ac:dyDescent="0.3">
      <c r="A822">
        <v>24265</v>
      </c>
      <c r="B822" t="s">
        <v>37</v>
      </c>
      <c r="C822">
        <v>0.06</v>
      </c>
      <c r="D822">
        <v>3.29</v>
      </c>
      <c r="E822">
        <v>1.35</v>
      </c>
      <c r="F822">
        <v>1646</v>
      </c>
      <c r="G822" t="str">
        <f>IF(COUNTIF(Table1[Customer ID],Table1[[#This Row],[Customer ID]])&gt;1,"Repeat Customer","One-Time Customer")</f>
        <v>One-Time Customer</v>
      </c>
      <c r="H822" t="s">
        <v>1655</v>
      </c>
      <c r="I822" t="s">
        <v>49</v>
      </c>
      <c r="J822" t="s">
        <v>58</v>
      </c>
      <c r="K822" t="s">
        <v>29</v>
      </c>
      <c r="L822" t="s">
        <v>66</v>
      </c>
      <c r="M822" t="s">
        <v>31</v>
      </c>
      <c r="N822" t="s">
        <v>296</v>
      </c>
      <c r="O822">
        <v>0.4</v>
      </c>
      <c r="P822">
        <f>Table1[[#This Row],[Profit]]/Table1[[#This Row],[Sales]]</f>
        <v>0.23714206283013622</v>
      </c>
      <c r="Q822" t="s">
        <v>33</v>
      </c>
      <c r="R822" t="s">
        <v>53</v>
      </c>
      <c r="S822" t="s">
        <v>71</v>
      </c>
      <c r="T822" t="s">
        <v>1656</v>
      </c>
      <c r="U822">
        <v>11714</v>
      </c>
      <c r="V822">
        <v>42078</v>
      </c>
      <c r="W822" t="str">
        <f>TEXT(Table1[[#This Row],[Order Date]],"mmmm")</f>
        <v>March</v>
      </c>
      <c r="X822" t="str">
        <f>TEXT(Table1[[#This Row],[Order Date]],"yyyy")</f>
        <v>2015</v>
      </c>
      <c r="Y822">
        <v>42080</v>
      </c>
      <c r="Z822">
        <v>8.5299999999999994</v>
      </c>
      <c r="AA822">
        <v>11</v>
      </c>
      <c r="AB822">
        <v>35.97</v>
      </c>
      <c r="AC822">
        <v>90932</v>
      </c>
      <c r="AD822" t="e">
        <f>IF(COUNTIF(#REF!,Orders!AC915)&gt;0,"Returned","Not Returned")</f>
        <v>#REF!</v>
      </c>
      <c r="AE822" t="str">
        <f>TEXT(Table1[[#This Row],[Order Date]],"mmmm-yyy")</f>
        <v>March-2015</v>
      </c>
    </row>
    <row r="823" spans="1:31" ht="12.75" customHeight="1" x14ac:dyDescent="0.3">
      <c r="A823">
        <v>24526</v>
      </c>
      <c r="B823" t="s">
        <v>56</v>
      </c>
      <c r="C823">
        <v>0</v>
      </c>
      <c r="D823">
        <v>29.34</v>
      </c>
      <c r="E823">
        <v>7.87</v>
      </c>
      <c r="F823">
        <v>2356</v>
      </c>
      <c r="G823" t="str">
        <f>IF(COUNTIF(Table1[Customer ID],Table1[[#This Row],[Customer ID]])&gt;1,"Repeat Customer","One-Time Customer")</f>
        <v>One-Time Customer</v>
      </c>
      <c r="H823" t="s">
        <v>2225</v>
      </c>
      <c r="I823" t="s">
        <v>49</v>
      </c>
      <c r="J823" t="s">
        <v>114</v>
      </c>
      <c r="K823" t="s">
        <v>41</v>
      </c>
      <c r="L823" t="s">
        <v>50</v>
      </c>
      <c r="M823" t="s">
        <v>59</v>
      </c>
      <c r="N823" t="s">
        <v>556</v>
      </c>
      <c r="O823">
        <v>0.54</v>
      </c>
      <c r="P823">
        <f>Table1[[#This Row],[Profit]]/Table1[[#This Row],[Sales]]</f>
        <v>0.57657320685837399</v>
      </c>
      <c r="Q823" t="s">
        <v>33</v>
      </c>
      <c r="R823" t="s">
        <v>34</v>
      </c>
      <c r="S823" t="s">
        <v>2226</v>
      </c>
      <c r="T823" t="s">
        <v>2227</v>
      </c>
      <c r="U823">
        <v>82901</v>
      </c>
      <c r="V823">
        <v>42078</v>
      </c>
      <c r="W823" t="str">
        <f>TEXT(Table1[[#This Row],[Order Date]],"mmmm")</f>
        <v>March</v>
      </c>
      <c r="X823" t="str">
        <f>TEXT(Table1[[#This Row],[Order Date]],"yyyy")</f>
        <v>2015</v>
      </c>
      <c r="Y823">
        <v>42080</v>
      </c>
      <c r="Z823">
        <v>385.37</v>
      </c>
      <c r="AA823">
        <v>22</v>
      </c>
      <c r="AB823">
        <v>668.38</v>
      </c>
      <c r="AC823">
        <v>91305</v>
      </c>
      <c r="AD823" t="e">
        <f>IF(COUNTIF(#REF!,Orders!AC1313)&gt;0,"Returned","Not Returned")</f>
        <v>#REF!</v>
      </c>
      <c r="AE823" t="str">
        <f>TEXT(Table1[[#This Row],[Order Date]],"mmmm-yyy")</f>
        <v>March-2015</v>
      </c>
    </row>
    <row r="824" spans="1:31" ht="12.75" customHeight="1" x14ac:dyDescent="0.3">
      <c r="A824">
        <v>21988</v>
      </c>
      <c r="B824" t="s">
        <v>56</v>
      </c>
      <c r="C824">
        <v>0.01</v>
      </c>
      <c r="D824">
        <v>1.76</v>
      </c>
      <c r="E824">
        <v>0.7</v>
      </c>
      <c r="F824">
        <v>2372</v>
      </c>
      <c r="G824" t="str">
        <f>IF(COUNTIF(Table1[Customer ID],Table1[[#This Row],[Customer ID]])&gt;1,"Repeat Customer","One-Time Customer")</f>
        <v>One-Time Customer</v>
      </c>
      <c r="H824" t="s">
        <v>2238</v>
      </c>
      <c r="I824" t="s">
        <v>49</v>
      </c>
      <c r="J824" t="s">
        <v>28</v>
      </c>
      <c r="K824" t="s">
        <v>29</v>
      </c>
      <c r="L824" t="s">
        <v>30</v>
      </c>
      <c r="M824" t="s">
        <v>31</v>
      </c>
      <c r="N824" t="s">
        <v>127</v>
      </c>
      <c r="O824">
        <v>0.56000000000000005</v>
      </c>
      <c r="P824">
        <f>Table1[[#This Row],[Profit]]/Table1[[#This Row],[Sales]]</f>
        <v>-0.21666666666666667</v>
      </c>
      <c r="Q824" t="s">
        <v>33</v>
      </c>
      <c r="R824" t="s">
        <v>61</v>
      </c>
      <c r="S824" t="s">
        <v>62</v>
      </c>
      <c r="T824" t="s">
        <v>2239</v>
      </c>
      <c r="U824">
        <v>55803</v>
      </c>
      <c r="V824">
        <v>42078</v>
      </c>
      <c r="W824" t="str">
        <f>TEXT(Table1[[#This Row],[Order Date]],"mmmm")</f>
        <v>March</v>
      </c>
      <c r="X824" t="str">
        <f>TEXT(Table1[[#This Row],[Order Date]],"yyyy")</f>
        <v>2015</v>
      </c>
      <c r="Y824">
        <v>42079</v>
      </c>
      <c r="Z824">
        <v>-1.56</v>
      </c>
      <c r="AA824">
        <v>4</v>
      </c>
      <c r="AB824">
        <v>7.2</v>
      </c>
      <c r="AC824">
        <v>90714</v>
      </c>
      <c r="AD824" t="e">
        <f>IF(COUNTIF(#REF!,Orders!AC1320)&gt;0,"Returned","Not Returned")</f>
        <v>#REF!</v>
      </c>
      <c r="AE824" t="str">
        <f>TEXT(Table1[[#This Row],[Order Date]],"mmmm-yyy")</f>
        <v>March-2015</v>
      </c>
    </row>
    <row r="825" spans="1:31" ht="12.75" customHeight="1" x14ac:dyDescent="0.3">
      <c r="A825">
        <v>21761</v>
      </c>
      <c r="B825" t="s">
        <v>25</v>
      </c>
      <c r="C825">
        <v>0.08</v>
      </c>
      <c r="D825">
        <v>30.93</v>
      </c>
      <c r="E825">
        <v>3.92</v>
      </c>
      <c r="F825">
        <v>2426</v>
      </c>
      <c r="G825" t="str">
        <f>IF(COUNTIF(Table1[Customer ID],Table1[[#This Row],[Customer ID]])&gt;1,"Repeat Customer","One-Time Customer")</f>
        <v>Repeat Customer</v>
      </c>
      <c r="H825" t="s">
        <v>2277</v>
      </c>
      <c r="I825" t="s">
        <v>49</v>
      </c>
      <c r="J825" t="s">
        <v>58</v>
      </c>
      <c r="K825" t="s">
        <v>41</v>
      </c>
      <c r="L825" t="s">
        <v>50</v>
      </c>
      <c r="M825" t="s">
        <v>51</v>
      </c>
      <c r="N825" t="s">
        <v>1750</v>
      </c>
      <c r="O825">
        <v>0.44</v>
      </c>
      <c r="P825">
        <f>Table1[[#This Row],[Profit]]/Table1[[#This Row],[Sales]]</f>
        <v>0.69</v>
      </c>
      <c r="Q825" t="s">
        <v>33</v>
      </c>
      <c r="R825" t="s">
        <v>61</v>
      </c>
      <c r="S825" t="s">
        <v>130</v>
      </c>
      <c r="T825" t="s">
        <v>2278</v>
      </c>
      <c r="U825">
        <v>75061</v>
      </c>
      <c r="V825">
        <v>42078</v>
      </c>
      <c r="W825" t="str">
        <f>TEXT(Table1[[#This Row],[Order Date]],"mmmm")</f>
        <v>March</v>
      </c>
      <c r="X825" t="str">
        <f>TEXT(Table1[[#This Row],[Order Date]],"yyyy")</f>
        <v>2015</v>
      </c>
      <c r="Y825">
        <v>42079</v>
      </c>
      <c r="Z825">
        <v>63.059099999999994</v>
      </c>
      <c r="AA825">
        <v>3</v>
      </c>
      <c r="AB825">
        <v>91.39</v>
      </c>
      <c r="AC825">
        <v>90859</v>
      </c>
      <c r="AD825" t="e">
        <f>IF(COUNTIF(#REF!,Orders!AC1350)&gt;0,"Returned","Not Returned")</f>
        <v>#REF!</v>
      </c>
      <c r="AE825" t="str">
        <f>TEXT(Table1[[#This Row],[Order Date]],"mmmm-yyy")</f>
        <v>March-2015</v>
      </c>
    </row>
    <row r="826" spans="1:31" ht="12.75" customHeight="1" x14ac:dyDescent="0.3">
      <c r="A826">
        <v>25582</v>
      </c>
      <c r="B826" t="s">
        <v>106</v>
      </c>
      <c r="C826">
        <v>7.0000000000000007E-2</v>
      </c>
      <c r="D826">
        <v>154.13</v>
      </c>
      <c r="E826">
        <v>69</v>
      </c>
      <c r="F826">
        <v>145</v>
      </c>
      <c r="G826" t="str">
        <f>IF(COUNTIF(Table1[Customer ID],Table1[[#This Row],[Customer ID]])&gt;1,"Repeat Customer","One-Time Customer")</f>
        <v>Repeat Customer</v>
      </c>
      <c r="H826" t="s">
        <v>232</v>
      </c>
      <c r="I826" t="s">
        <v>27</v>
      </c>
      <c r="J826" t="s">
        <v>40</v>
      </c>
      <c r="K826" t="s">
        <v>41</v>
      </c>
      <c r="L826" t="s">
        <v>152</v>
      </c>
      <c r="M826" t="s">
        <v>236</v>
      </c>
      <c r="N826" t="s">
        <v>237</v>
      </c>
      <c r="O826">
        <v>0.68</v>
      </c>
      <c r="P826">
        <f>Table1[[#This Row],[Profit]]/Table1[[#This Row],[Sales]]</f>
        <v>-1.3992639213438565</v>
      </c>
      <c r="Q826" t="s">
        <v>33</v>
      </c>
      <c r="R826" t="s">
        <v>53</v>
      </c>
      <c r="S826" t="s">
        <v>234</v>
      </c>
      <c r="T826" t="s">
        <v>235</v>
      </c>
      <c r="U826">
        <v>15122</v>
      </c>
      <c r="V826">
        <v>42079</v>
      </c>
      <c r="W826" t="str">
        <f>TEXT(Table1[[#This Row],[Order Date]],"mmmm")</f>
        <v>March</v>
      </c>
      <c r="X826" t="str">
        <f>TEXT(Table1[[#This Row],[Order Date]],"yyyy")</f>
        <v>2015</v>
      </c>
      <c r="Y826">
        <v>42079</v>
      </c>
      <c r="Z826">
        <v>-634.73410000000013</v>
      </c>
      <c r="AA826">
        <v>3</v>
      </c>
      <c r="AB826">
        <v>453.62</v>
      </c>
      <c r="AC826">
        <v>91089</v>
      </c>
      <c r="AD826" t="e">
        <f>IF(COUNTIF(#REF!,Orders!AC83)&gt;0,"Returned","Not Returned")</f>
        <v>#REF!</v>
      </c>
      <c r="AE826" t="str">
        <f>TEXT(Table1[[#This Row],[Order Date]],"mmmm-yyy")</f>
        <v>March-2015</v>
      </c>
    </row>
    <row r="827" spans="1:31" ht="12.75" customHeight="1" x14ac:dyDescent="0.3">
      <c r="A827">
        <v>26093</v>
      </c>
      <c r="B827" t="s">
        <v>25</v>
      </c>
      <c r="C827">
        <v>0.05</v>
      </c>
      <c r="D827">
        <v>4.24</v>
      </c>
      <c r="E827">
        <v>5.41</v>
      </c>
      <c r="F827">
        <v>853</v>
      </c>
      <c r="G827" t="str">
        <f>IF(COUNTIF(Table1[Customer ID],Table1[[#This Row],[Customer ID]])&gt;1,"Repeat Customer","One-Time Customer")</f>
        <v>One-Time Customer</v>
      </c>
      <c r="H827" t="s">
        <v>973</v>
      </c>
      <c r="I827" t="s">
        <v>49</v>
      </c>
      <c r="J827" t="s">
        <v>58</v>
      </c>
      <c r="K827" t="s">
        <v>29</v>
      </c>
      <c r="L827" t="s">
        <v>109</v>
      </c>
      <c r="M827" t="s">
        <v>59</v>
      </c>
      <c r="N827" t="s">
        <v>110</v>
      </c>
      <c r="O827">
        <v>0.35</v>
      </c>
      <c r="P827">
        <f>Table1[[#This Row],[Profit]]/Table1[[#This Row],[Sales]]</f>
        <v>-1.7552036199095022</v>
      </c>
      <c r="Q827" t="s">
        <v>33</v>
      </c>
      <c r="R827" t="s">
        <v>34</v>
      </c>
      <c r="S827" t="s">
        <v>45</v>
      </c>
      <c r="T827" t="s">
        <v>974</v>
      </c>
      <c r="U827">
        <v>92345</v>
      </c>
      <c r="V827">
        <v>42079</v>
      </c>
      <c r="W827" t="str">
        <f>TEXT(Table1[[#This Row],[Order Date]],"mmmm")</f>
        <v>March</v>
      </c>
      <c r="X827" t="str">
        <f>TEXT(Table1[[#This Row],[Order Date]],"yyyy")</f>
        <v>2015</v>
      </c>
      <c r="Y827">
        <v>42081</v>
      </c>
      <c r="Z827">
        <v>-89.216999999999999</v>
      </c>
      <c r="AA827">
        <v>12</v>
      </c>
      <c r="AB827">
        <v>50.83</v>
      </c>
      <c r="AC827">
        <v>88570</v>
      </c>
      <c r="AD827" t="e">
        <f>IF(COUNTIF(#REF!,Orders!AC476)&gt;0,"Returned","Not Returned")</f>
        <v>#REF!</v>
      </c>
      <c r="AE827" t="str">
        <f>TEXT(Table1[[#This Row],[Order Date]],"mmmm-yyy")</f>
        <v>March-2015</v>
      </c>
    </row>
    <row r="828" spans="1:31" ht="12.75" customHeight="1" x14ac:dyDescent="0.3">
      <c r="A828">
        <v>20445</v>
      </c>
      <c r="B828" t="s">
        <v>106</v>
      </c>
      <c r="C828">
        <v>0.04</v>
      </c>
      <c r="D828">
        <v>22.84</v>
      </c>
      <c r="E828">
        <v>16.87</v>
      </c>
      <c r="F828">
        <v>1068</v>
      </c>
      <c r="G828" t="str">
        <f>IF(COUNTIF(Table1[Customer ID],Table1[[#This Row],[Customer ID]])&gt;1,"Repeat Customer","One-Time Customer")</f>
        <v>One-Time Customer</v>
      </c>
      <c r="H828" t="s">
        <v>1179</v>
      </c>
      <c r="I828" t="s">
        <v>49</v>
      </c>
      <c r="J828" t="s">
        <v>40</v>
      </c>
      <c r="K828" t="s">
        <v>29</v>
      </c>
      <c r="L828" t="s">
        <v>93</v>
      </c>
      <c r="M828" t="s">
        <v>59</v>
      </c>
      <c r="N828" t="s">
        <v>1180</v>
      </c>
      <c r="O828">
        <v>0.39</v>
      </c>
      <c r="P828">
        <f>Table1[[#This Row],[Profit]]/Table1[[#This Row],[Sales]]</f>
        <v>-0.33966480446927377</v>
      </c>
      <c r="Q828" t="s">
        <v>33</v>
      </c>
      <c r="R828" t="s">
        <v>61</v>
      </c>
      <c r="S828" t="s">
        <v>178</v>
      </c>
      <c r="T828" t="s">
        <v>1181</v>
      </c>
      <c r="U828">
        <v>60409</v>
      </c>
      <c r="V828">
        <v>42079</v>
      </c>
      <c r="W828" t="str">
        <f>TEXT(Table1[[#This Row],[Order Date]],"mmmm")</f>
        <v>March</v>
      </c>
      <c r="X828" t="str">
        <f>TEXT(Table1[[#This Row],[Order Date]],"yyyy")</f>
        <v>2015</v>
      </c>
      <c r="Y828">
        <v>42079</v>
      </c>
      <c r="Z828">
        <v>-97.28</v>
      </c>
      <c r="AA828">
        <v>12</v>
      </c>
      <c r="AB828">
        <v>286.39999999999998</v>
      </c>
      <c r="AC828">
        <v>87109</v>
      </c>
      <c r="AD828" t="e">
        <f>IF(COUNTIF(#REF!,Orders!AC601)&gt;0,"Returned","Not Returned")</f>
        <v>#REF!</v>
      </c>
      <c r="AE828" t="str">
        <f>TEXT(Table1[[#This Row],[Order Date]],"mmmm-yyy")</f>
        <v>March-2015</v>
      </c>
    </row>
    <row r="829" spans="1:31" ht="12.75" customHeight="1" x14ac:dyDescent="0.3">
      <c r="A829">
        <v>20920</v>
      </c>
      <c r="B829" t="s">
        <v>37</v>
      </c>
      <c r="C829">
        <v>0</v>
      </c>
      <c r="D829">
        <v>387.99</v>
      </c>
      <c r="E829">
        <v>19.989999999999998</v>
      </c>
      <c r="F829">
        <v>1241</v>
      </c>
      <c r="G829" t="str">
        <f>IF(COUNTIF(Table1[Customer ID],Table1[[#This Row],[Customer ID]])&gt;1,"Repeat Customer","One-Time Customer")</f>
        <v>Repeat Customer</v>
      </c>
      <c r="H829" t="s">
        <v>1331</v>
      </c>
      <c r="I829" t="s">
        <v>49</v>
      </c>
      <c r="J829" t="s">
        <v>28</v>
      </c>
      <c r="K829" t="s">
        <v>29</v>
      </c>
      <c r="L829" t="s">
        <v>109</v>
      </c>
      <c r="M829" t="s">
        <v>59</v>
      </c>
      <c r="N829" t="s">
        <v>1332</v>
      </c>
      <c r="O829">
        <v>0.38</v>
      </c>
      <c r="P829">
        <f>Table1[[#This Row],[Profit]]/Table1[[#This Row],[Sales]]</f>
        <v>-7.557603289399961E-3</v>
      </c>
      <c r="Q829" t="s">
        <v>33</v>
      </c>
      <c r="R829" t="s">
        <v>136</v>
      </c>
      <c r="S829" t="s">
        <v>1278</v>
      </c>
      <c r="T829" t="s">
        <v>511</v>
      </c>
      <c r="U829">
        <v>36830</v>
      </c>
      <c r="V829">
        <v>42079</v>
      </c>
      <c r="W829" t="str">
        <f>TEXT(Table1[[#This Row],[Order Date]],"mmmm")</f>
        <v>March</v>
      </c>
      <c r="X829" t="str">
        <f>TEXT(Table1[[#This Row],[Order Date]],"yyyy")</f>
        <v>2015</v>
      </c>
      <c r="Y829">
        <v>42080</v>
      </c>
      <c r="Z829">
        <v>-70.14</v>
      </c>
      <c r="AA829">
        <v>23</v>
      </c>
      <c r="AB829">
        <v>9280.7199999999993</v>
      </c>
      <c r="AC829">
        <v>90880</v>
      </c>
      <c r="AD829" t="e">
        <f>IF(COUNTIF(#REF!,Orders!AC707)&gt;0,"Returned","Not Returned")</f>
        <v>#REF!</v>
      </c>
      <c r="AE829" t="str">
        <f>TEXT(Table1[[#This Row],[Order Date]],"mmmm-yyy")</f>
        <v>March-2015</v>
      </c>
    </row>
    <row r="830" spans="1:31" ht="12.75" customHeight="1" x14ac:dyDescent="0.3">
      <c r="A830">
        <v>19287</v>
      </c>
      <c r="B830" t="s">
        <v>37</v>
      </c>
      <c r="C830">
        <v>7.0000000000000007E-2</v>
      </c>
      <c r="D830">
        <v>7.59</v>
      </c>
      <c r="E830">
        <v>4</v>
      </c>
      <c r="F830">
        <v>1711</v>
      </c>
      <c r="G830" t="str">
        <f>IF(COUNTIF(Table1[Customer ID],Table1[[#This Row],[Customer ID]])&gt;1,"Repeat Customer","One-Time Customer")</f>
        <v>One-Time Customer</v>
      </c>
      <c r="H830" t="s">
        <v>1715</v>
      </c>
      <c r="I830" t="s">
        <v>49</v>
      </c>
      <c r="J830" t="s">
        <v>28</v>
      </c>
      <c r="K830" t="s">
        <v>41</v>
      </c>
      <c r="L830" t="s">
        <v>50</v>
      </c>
      <c r="M830" t="s">
        <v>31</v>
      </c>
      <c r="N830" t="s">
        <v>444</v>
      </c>
      <c r="O830">
        <v>0.42</v>
      </c>
      <c r="P830">
        <f>Table1[[#This Row],[Profit]]/Table1[[#This Row],[Sales]]</f>
        <v>-7.4309608540925263</v>
      </c>
      <c r="Q830" t="s">
        <v>33</v>
      </c>
      <c r="R830" t="s">
        <v>136</v>
      </c>
      <c r="S830" t="s">
        <v>387</v>
      </c>
      <c r="T830" t="s">
        <v>1716</v>
      </c>
      <c r="U830">
        <v>30062</v>
      </c>
      <c r="V830">
        <v>42079</v>
      </c>
      <c r="W830" t="str">
        <f>TEXT(Table1[[#This Row],[Order Date]],"mmmm")</f>
        <v>March</v>
      </c>
      <c r="X830" t="str">
        <f>TEXT(Table1[[#This Row],[Order Date]],"yyyy")</f>
        <v>2015</v>
      </c>
      <c r="Y830">
        <v>42081</v>
      </c>
      <c r="Z830">
        <v>-167.048</v>
      </c>
      <c r="AA830">
        <v>3</v>
      </c>
      <c r="AB830">
        <v>22.48</v>
      </c>
      <c r="AC830">
        <v>87747</v>
      </c>
      <c r="AD830" t="e">
        <f>IF(COUNTIF(#REF!,Orders!AC954)&gt;0,"Returned","Not Returned")</f>
        <v>#REF!</v>
      </c>
      <c r="AE830" t="str">
        <f>TEXT(Table1[[#This Row],[Order Date]],"mmmm-yyy")</f>
        <v>March-2015</v>
      </c>
    </row>
    <row r="831" spans="1:31" ht="12.75" customHeight="1" x14ac:dyDescent="0.3">
      <c r="A831">
        <v>21834</v>
      </c>
      <c r="B831" t="s">
        <v>106</v>
      </c>
      <c r="C831">
        <v>0.05</v>
      </c>
      <c r="D831">
        <v>55.5</v>
      </c>
      <c r="E831">
        <v>52.2</v>
      </c>
      <c r="F831">
        <v>2157</v>
      </c>
      <c r="G831" t="str">
        <f>IF(COUNTIF(Table1[Customer ID],Table1[[#This Row],[Customer ID]])&gt;1,"Repeat Customer","One-Time Customer")</f>
        <v>Repeat Customer</v>
      </c>
      <c r="H831" t="s">
        <v>2062</v>
      </c>
      <c r="I831" t="s">
        <v>49</v>
      </c>
      <c r="J831" t="s">
        <v>40</v>
      </c>
      <c r="K831" t="s">
        <v>41</v>
      </c>
      <c r="L831" t="s">
        <v>50</v>
      </c>
      <c r="M831" t="s">
        <v>86</v>
      </c>
      <c r="N831" t="s">
        <v>2063</v>
      </c>
      <c r="O831">
        <v>0.72</v>
      </c>
      <c r="P831">
        <f>Table1[[#This Row],[Profit]]/Table1[[#This Row],[Sales]]</f>
        <v>-0.46693189427659826</v>
      </c>
      <c r="Q831" t="s">
        <v>33</v>
      </c>
      <c r="R831" t="s">
        <v>61</v>
      </c>
      <c r="S831" t="s">
        <v>300</v>
      </c>
      <c r="T831" t="s">
        <v>2064</v>
      </c>
      <c r="U831">
        <v>48093</v>
      </c>
      <c r="V831">
        <v>42079</v>
      </c>
      <c r="W831" t="str">
        <f>TEXT(Table1[[#This Row],[Order Date]],"mmmm")</f>
        <v>March</v>
      </c>
      <c r="X831" t="str">
        <f>TEXT(Table1[[#This Row],[Order Date]],"yyyy")</f>
        <v>2015</v>
      </c>
      <c r="Y831">
        <v>42079</v>
      </c>
      <c r="Z831">
        <v>-118.54</v>
      </c>
      <c r="AA831">
        <v>4</v>
      </c>
      <c r="AB831">
        <v>253.87</v>
      </c>
      <c r="AC831">
        <v>90385</v>
      </c>
      <c r="AD831" t="e">
        <f>IF(COUNTIF(#REF!,Orders!AC1193)&gt;0,"Returned","Not Returned")</f>
        <v>#REF!</v>
      </c>
      <c r="AE831" t="str">
        <f>TEXT(Table1[[#This Row],[Order Date]],"mmmm-yyy")</f>
        <v>March-2015</v>
      </c>
    </row>
    <row r="832" spans="1:31" ht="12.75" customHeight="1" x14ac:dyDescent="0.3">
      <c r="A832">
        <v>21835</v>
      </c>
      <c r="B832" t="s">
        <v>106</v>
      </c>
      <c r="C832">
        <v>0.05</v>
      </c>
      <c r="D832">
        <v>442.14</v>
      </c>
      <c r="E832">
        <v>14.7</v>
      </c>
      <c r="F832">
        <v>2157</v>
      </c>
      <c r="G832" t="str">
        <f>IF(COUNTIF(Table1[Customer ID],Table1[[#This Row],[Customer ID]])&gt;1,"Repeat Customer","One-Time Customer")</f>
        <v>Repeat Customer</v>
      </c>
      <c r="H832" t="s">
        <v>2062</v>
      </c>
      <c r="I832" t="s">
        <v>39</v>
      </c>
      <c r="J832" t="s">
        <v>40</v>
      </c>
      <c r="K832" t="s">
        <v>77</v>
      </c>
      <c r="L832" t="s">
        <v>85</v>
      </c>
      <c r="M832" t="s">
        <v>43</v>
      </c>
      <c r="N832" t="s">
        <v>336</v>
      </c>
      <c r="O832">
        <v>0.56000000000000005</v>
      </c>
      <c r="P832">
        <f>Table1[[#This Row],[Profit]]/Table1[[#This Row],[Sales]]</f>
        <v>0.50395377232393379</v>
      </c>
      <c r="Q832" t="s">
        <v>33</v>
      </c>
      <c r="R832" t="s">
        <v>61</v>
      </c>
      <c r="S832" t="s">
        <v>300</v>
      </c>
      <c r="T832" t="s">
        <v>2064</v>
      </c>
      <c r="U832">
        <v>48093</v>
      </c>
      <c r="V832">
        <v>42079</v>
      </c>
      <c r="W832" t="str">
        <f>TEXT(Table1[[#This Row],[Order Date]],"mmmm")</f>
        <v>March</v>
      </c>
      <c r="X832" t="str">
        <f>TEXT(Table1[[#This Row],[Order Date]],"yyyy")</f>
        <v>2015</v>
      </c>
      <c r="Y832">
        <v>42088</v>
      </c>
      <c r="Z832">
        <v>2963.48</v>
      </c>
      <c r="AA832">
        <v>14</v>
      </c>
      <c r="AB832">
        <v>5880.46</v>
      </c>
      <c r="AC832">
        <v>90385</v>
      </c>
      <c r="AD832" t="e">
        <f>IF(COUNTIF(#REF!,Orders!AC1194)&gt;0,"Returned","Not Returned")</f>
        <v>#REF!</v>
      </c>
      <c r="AE832" t="str">
        <f>TEXT(Table1[[#This Row],[Order Date]],"mmmm-yyy")</f>
        <v>March-2015</v>
      </c>
    </row>
    <row r="833" spans="1:31" ht="12.75" customHeight="1" x14ac:dyDescent="0.3">
      <c r="A833">
        <v>19438</v>
      </c>
      <c r="B833" t="s">
        <v>25</v>
      </c>
      <c r="C833">
        <v>0.08</v>
      </c>
      <c r="D833">
        <v>15.73</v>
      </c>
      <c r="E833">
        <v>7.42</v>
      </c>
      <c r="F833">
        <v>2272</v>
      </c>
      <c r="G833" t="str">
        <f>IF(COUNTIF(Table1[Customer ID],Table1[[#This Row],[Customer ID]])&gt;1,"Repeat Customer","One-Time Customer")</f>
        <v>One-Time Customer</v>
      </c>
      <c r="H833" t="s">
        <v>2156</v>
      </c>
      <c r="I833" t="s">
        <v>27</v>
      </c>
      <c r="J833" t="s">
        <v>28</v>
      </c>
      <c r="K833" t="s">
        <v>29</v>
      </c>
      <c r="L833" t="s">
        <v>174</v>
      </c>
      <c r="M833" t="s">
        <v>51</v>
      </c>
      <c r="N833" t="s">
        <v>2157</v>
      </c>
      <c r="O833">
        <v>0.56000000000000005</v>
      </c>
      <c r="P833">
        <f>Table1[[#This Row],[Profit]]/Table1[[#This Row],[Sales]]</f>
        <v>-0.48155737704918034</v>
      </c>
      <c r="Q833" t="s">
        <v>33</v>
      </c>
      <c r="R833" t="s">
        <v>61</v>
      </c>
      <c r="S833" t="s">
        <v>130</v>
      </c>
      <c r="T833" t="s">
        <v>2158</v>
      </c>
      <c r="U833">
        <v>76543</v>
      </c>
      <c r="V833">
        <v>42079</v>
      </c>
      <c r="W833" t="str">
        <f>TEXT(Table1[[#This Row],[Order Date]],"mmmm")</f>
        <v>March</v>
      </c>
      <c r="X833" t="str">
        <f>TEXT(Table1[[#This Row],[Order Date]],"yyyy")</f>
        <v>2015</v>
      </c>
      <c r="Y833">
        <v>42081</v>
      </c>
      <c r="Z833">
        <v>-37.6</v>
      </c>
      <c r="AA833">
        <v>5</v>
      </c>
      <c r="AB833">
        <v>78.08</v>
      </c>
      <c r="AC833">
        <v>90110</v>
      </c>
      <c r="AD833" t="e">
        <f>IF(COUNTIF(#REF!,Orders!AC1260)&gt;0,"Returned","Not Returned")</f>
        <v>#REF!</v>
      </c>
      <c r="AE833" t="str">
        <f>TEXT(Table1[[#This Row],[Order Date]],"mmmm-yyy")</f>
        <v>March-2015</v>
      </c>
    </row>
    <row r="834" spans="1:31" ht="12.75" customHeight="1" x14ac:dyDescent="0.3">
      <c r="A834">
        <v>26048</v>
      </c>
      <c r="B834" t="s">
        <v>25</v>
      </c>
      <c r="C834">
        <v>0.08</v>
      </c>
      <c r="D834">
        <v>68.81</v>
      </c>
      <c r="E834">
        <v>60</v>
      </c>
      <c r="F834">
        <v>2323</v>
      </c>
      <c r="G834" t="str">
        <f>IF(COUNTIF(Table1[Customer ID],Table1[[#This Row],[Customer ID]])&gt;1,"Repeat Customer","One-Time Customer")</f>
        <v>Repeat Customer</v>
      </c>
      <c r="H834" t="s">
        <v>2196</v>
      </c>
      <c r="I834" t="s">
        <v>39</v>
      </c>
      <c r="J834" t="s">
        <v>58</v>
      </c>
      <c r="K834" t="s">
        <v>29</v>
      </c>
      <c r="L834" t="s">
        <v>257</v>
      </c>
      <c r="M834" t="s">
        <v>43</v>
      </c>
      <c r="N834" t="s">
        <v>2197</v>
      </c>
      <c r="O834">
        <v>0.41</v>
      </c>
      <c r="P834">
        <f>Table1[[#This Row],[Profit]]/Table1[[#This Row],[Sales]]</f>
        <v>-1.6291659267152072</v>
      </c>
      <c r="Q834" t="s">
        <v>33</v>
      </c>
      <c r="R834" t="s">
        <v>34</v>
      </c>
      <c r="S834" t="s">
        <v>45</v>
      </c>
      <c r="T834" t="s">
        <v>2198</v>
      </c>
      <c r="U834">
        <v>92236</v>
      </c>
      <c r="V834">
        <v>42079</v>
      </c>
      <c r="W834" t="str">
        <f>TEXT(Table1[[#This Row],[Order Date]],"mmmm")</f>
        <v>March</v>
      </c>
      <c r="X834" t="str">
        <f>TEXT(Table1[[#This Row],[Order Date]],"yyyy")</f>
        <v>2015</v>
      </c>
      <c r="Y834">
        <v>42080</v>
      </c>
      <c r="Z834">
        <v>-550.42999999999995</v>
      </c>
      <c r="AA834">
        <v>5</v>
      </c>
      <c r="AB834">
        <v>337.86</v>
      </c>
      <c r="AC834">
        <v>88721</v>
      </c>
      <c r="AD834" t="e">
        <f>IF(COUNTIF(#REF!,Orders!AC1289)&gt;0,"Returned","Not Returned")</f>
        <v>#REF!</v>
      </c>
      <c r="AE834" t="str">
        <f>TEXT(Table1[[#This Row],[Order Date]],"mmmm-yyy")</f>
        <v>March-2015</v>
      </c>
    </row>
    <row r="835" spans="1:31" ht="12.75" customHeight="1" x14ac:dyDescent="0.3">
      <c r="A835">
        <v>26049</v>
      </c>
      <c r="B835" t="s">
        <v>25</v>
      </c>
      <c r="C835">
        <v>0.04</v>
      </c>
      <c r="D835">
        <v>21.38</v>
      </c>
      <c r="E835">
        <v>8.99</v>
      </c>
      <c r="F835">
        <v>2323</v>
      </c>
      <c r="G835" t="str">
        <f>IF(COUNTIF(Table1[Customer ID],Table1[[#This Row],[Customer ID]])&gt;1,"Repeat Customer","One-Time Customer")</f>
        <v>Repeat Customer</v>
      </c>
      <c r="H835" t="s">
        <v>2196</v>
      </c>
      <c r="I835" t="s">
        <v>49</v>
      </c>
      <c r="J835" t="s">
        <v>58</v>
      </c>
      <c r="K835" t="s">
        <v>29</v>
      </c>
      <c r="L835" t="s">
        <v>30</v>
      </c>
      <c r="M835" t="s">
        <v>51</v>
      </c>
      <c r="N835" t="s">
        <v>2199</v>
      </c>
      <c r="O835">
        <v>0.59</v>
      </c>
      <c r="P835">
        <f>Table1[[#This Row],[Profit]]/Table1[[#This Row],[Sales]]</f>
        <v>-0.61892886830542693</v>
      </c>
      <c r="Q835" t="s">
        <v>33</v>
      </c>
      <c r="R835" t="s">
        <v>34</v>
      </c>
      <c r="S835" t="s">
        <v>45</v>
      </c>
      <c r="T835" t="s">
        <v>2198</v>
      </c>
      <c r="U835">
        <v>92236</v>
      </c>
      <c r="V835">
        <v>42079</v>
      </c>
      <c r="W835" t="str">
        <f>TEXT(Table1[[#This Row],[Order Date]],"mmmm")</f>
        <v>March</v>
      </c>
      <c r="X835" t="str">
        <f>TEXT(Table1[[#This Row],[Order Date]],"yyyy")</f>
        <v>2015</v>
      </c>
      <c r="Y835">
        <v>42081</v>
      </c>
      <c r="Z835">
        <v>-52.12</v>
      </c>
      <c r="AA835">
        <v>4</v>
      </c>
      <c r="AB835">
        <v>84.21</v>
      </c>
      <c r="AC835">
        <v>88721</v>
      </c>
      <c r="AD835" t="e">
        <f>IF(COUNTIF(#REF!,Orders!AC1290)&gt;0,"Returned","Not Returned")</f>
        <v>#REF!</v>
      </c>
      <c r="AE835" t="str">
        <f>TEXT(Table1[[#This Row],[Order Date]],"mmmm-yyy")</f>
        <v>March-2015</v>
      </c>
    </row>
    <row r="836" spans="1:31" ht="12.75" customHeight="1" x14ac:dyDescent="0.3">
      <c r="A836">
        <v>23481</v>
      </c>
      <c r="B836" t="s">
        <v>56</v>
      </c>
      <c r="C836">
        <v>0.08</v>
      </c>
      <c r="D836">
        <v>7.77</v>
      </c>
      <c r="E836">
        <v>9.23</v>
      </c>
      <c r="F836">
        <v>339</v>
      </c>
      <c r="G836" t="str">
        <f>IF(COUNTIF(Table1[Customer ID],Table1[[#This Row],[Customer ID]])&gt;1,"Repeat Customer","One-Time Customer")</f>
        <v>Repeat Customer</v>
      </c>
      <c r="H836" t="s">
        <v>441</v>
      </c>
      <c r="I836" t="s">
        <v>49</v>
      </c>
      <c r="J836" t="s">
        <v>28</v>
      </c>
      <c r="K836" t="s">
        <v>29</v>
      </c>
      <c r="L836" t="s">
        <v>257</v>
      </c>
      <c r="M836" t="s">
        <v>59</v>
      </c>
      <c r="N836" t="s">
        <v>442</v>
      </c>
      <c r="O836">
        <v>0.57999999999999996</v>
      </c>
      <c r="P836">
        <f>Table1[[#This Row],[Profit]]/Table1[[#This Row],[Sales]]</f>
        <v>-2.0756823821339951</v>
      </c>
      <c r="Q836" t="s">
        <v>33</v>
      </c>
      <c r="R836" t="s">
        <v>53</v>
      </c>
      <c r="S836" t="s">
        <v>154</v>
      </c>
      <c r="T836" t="s">
        <v>443</v>
      </c>
      <c r="U836">
        <v>43229</v>
      </c>
      <c r="V836">
        <v>42080</v>
      </c>
      <c r="W836" t="str">
        <f>TEXT(Table1[[#This Row],[Order Date]],"mmmm")</f>
        <v>March</v>
      </c>
      <c r="X836" t="str">
        <f>TEXT(Table1[[#This Row],[Order Date]],"yyyy")</f>
        <v>2015</v>
      </c>
      <c r="Y836">
        <v>42081</v>
      </c>
      <c r="Z836">
        <v>-83.65</v>
      </c>
      <c r="AA836">
        <v>5</v>
      </c>
      <c r="AB836">
        <v>40.299999999999997</v>
      </c>
      <c r="AC836">
        <v>90583</v>
      </c>
      <c r="AD836" t="e">
        <f>IF(COUNTIF(#REF!,Orders!AC185)&gt;0,"Returned","Not Returned")</f>
        <v>#REF!</v>
      </c>
      <c r="AE836" t="str">
        <f>TEXT(Table1[[#This Row],[Order Date]],"mmmm-yyy")</f>
        <v>March-2015</v>
      </c>
    </row>
    <row r="837" spans="1:31" ht="12.75" customHeight="1" x14ac:dyDescent="0.3">
      <c r="A837">
        <v>23482</v>
      </c>
      <c r="B837" t="s">
        <v>56</v>
      </c>
      <c r="C837">
        <v>7.0000000000000007E-2</v>
      </c>
      <c r="D837">
        <v>7.59</v>
      </c>
      <c r="E837">
        <v>4</v>
      </c>
      <c r="F837">
        <v>339</v>
      </c>
      <c r="G837" t="str">
        <f>IF(COUNTIF(Table1[Customer ID],Table1[[#This Row],[Customer ID]])&gt;1,"Repeat Customer","One-Time Customer")</f>
        <v>Repeat Customer</v>
      </c>
      <c r="H837" t="s">
        <v>441</v>
      </c>
      <c r="I837" t="s">
        <v>49</v>
      </c>
      <c r="J837" t="s">
        <v>28</v>
      </c>
      <c r="K837" t="s">
        <v>41</v>
      </c>
      <c r="L837" t="s">
        <v>50</v>
      </c>
      <c r="M837" t="s">
        <v>31</v>
      </c>
      <c r="N837" t="s">
        <v>444</v>
      </c>
      <c r="O837">
        <v>0.42</v>
      </c>
      <c r="P837">
        <f>Table1[[#This Row],[Profit]]/Table1[[#This Row],[Sales]]</f>
        <v>0.21800143010368253</v>
      </c>
      <c r="Q837" t="s">
        <v>33</v>
      </c>
      <c r="R837" t="s">
        <v>53</v>
      </c>
      <c r="S837" t="s">
        <v>154</v>
      </c>
      <c r="T837" t="s">
        <v>443</v>
      </c>
      <c r="U837">
        <v>43229</v>
      </c>
      <c r="V837">
        <v>42080</v>
      </c>
      <c r="W837" t="str">
        <f>TEXT(Table1[[#This Row],[Order Date]],"mmmm")</f>
        <v>March</v>
      </c>
      <c r="X837" t="str">
        <f>TEXT(Table1[[#This Row],[Order Date]],"yyyy")</f>
        <v>2015</v>
      </c>
      <c r="Y837">
        <v>42082</v>
      </c>
      <c r="Z837">
        <v>24.39</v>
      </c>
      <c r="AA837">
        <v>15</v>
      </c>
      <c r="AB837">
        <v>111.88</v>
      </c>
      <c r="AC837">
        <v>90583</v>
      </c>
      <c r="AD837" t="e">
        <f>IF(COUNTIF(#REF!,Orders!AC186)&gt;0,"Returned","Not Returned")</f>
        <v>#REF!</v>
      </c>
      <c r="AE837" t="str">
        <f>TEXT(Table1[[#This Row],[Order Date]],"mmmm-yyy")</f>
        <v>March-2015</v>
      </c>
    </row>
    <row r="838" spans="1:31" ht="12.75" customHeight="1" x14ac:dyDescent="0.3">
      <c r="A838">
        <v>19333</v>
      </c>
      <c r="B838" t="s">
        <v>37</v>
      </c>
      <c r="C838">
        <v>0.1</v>
      </c>
      <c r="D838">
        <v>5.98</v>
      </c>
      <c r="E838">
        <v>5.35</v>
      </c>
      <c r="F838">
        <v>1364</v>
      </c>
      <c r="G838" t="str">
        <f>IF(COUNTIF(Table1[Customer ID],Table1[[#This Row],[Customer ID]])&gt;1,"Repeat Customer","One-Time Customer")</f>
        <v>One-Time Customer</v>
      </c>
      <c r="H838" t="s">
        <v>1436</v>
      </c>
      <c r="I838" t="s">
        <v>49</v>
      </c>
      <c r="J838" t="s">
        <v>40</v>
      </c>
      <c r="K838" t="s">
        <v>29</v>
      </c>
      <c r="L838" t="s">
        <v>93</v>
      </c>
      <c r="M838" t="s">
        <v>59</v>
      </c>
      <c r="N838" t="s">
        <v>1437</v>
      </c>
      <c r="O838">
        <v>0.4</v>
      </c>
      <c r="P838">
        <f>Table1[[#This Row],[Profit]]/Table1[[#This Row],[Sales]]</f>
        <v>-1.5741192884548307</v>
      </c>
      <c r="Q838" t="s">
        <v>33</v>
      </c>
      <c r="R838" t="s">
        <v>53</v>
      </c>
      <c r="S838" t="s">
        <v>415</v>
      </c>
      <c r="T838" t="s">
        <v>1418</v>
      </c>
      <c r="U838">
        <v>20746</v>
      </c>
      <c r="V838">
        <v>42080</v>
      </c>
      <c r="W838" t="str">
        <f>TEXT(Table1[[#This Row],[Order Date]],"mmmm")</f>
        <v>March</v>
      </c>
      <c r="X838" t="str">
        <f>TEXT(Table1[[#This Row],[Order Date]],"yyyy")</f>
        <v>2015</v>
      </c>
      <c r="Y838">
        <v>42080</v>
      </c>
      <c r="Z838">
        <v>-90.26</v>
      </c>
      <c r="AA838">
        <v>10</v>
      </c>
      <c r="AB838">
        <v>57.34</v>
      </c>
      <c r="AC838">
        <v>89994</v>
      </c>
      <c r="AD838" t="e">
        <f>IF(COUNTIF(#REF!,Orders!AC778)&gt;0,"Returned","Not Returned")</f>
        <v>#REF!</v>
      </c>
      <c r="AE838" t="str">
        <f>TEXT(Table1[[#This Row],[Order Date]],"mmmm-yyy")</f>
        <v>March-2015</v>
      </c>
    </row>
    <row r="839" spans="1:31" ht="12.75" customHeight="1" x14ac:dyDescent="0.3">
      <c r="A839">
        <v>18901</v>
      </c>
      <c r="B839" t="s">
        <v>56</v>
      </c>
      <c r="C839">
        <v>0.01</v>
      </c>
      <c r="D839">
        <v>8.1199999999999992</v>
      </c>
      <c r="E839">
        <v>2.83</v>
      </c>
      <c r="F839">
        <v>1808</v>
      </c>
      <c r="G839" t="str">
        <f>IF(COUNTIF(Table1[Customer ID],Table1[[#This Row],[Customer ID]])&gt;1,"Repeat Customer","One-Time Customer")</f>
        <v>One-Time Customer</v>
      </c>
      <c r="H839" t="s">
        <v>1799</v>
      </c>
      <c r="I839" t="s">
        <v>27</v>
      </c>
      <c r="J839" t="s">
        <v>40</v>
      </c>
      <c r="K839" t="s">
        <v>77</v>
      </c>
      <c r="L839" t="s">
        <v>180</v>
      </c>
      <c r="M839" t="s">
        <v>51</v>
      </c>
      <c r="N839" t="s">
        <v>827</v>
      </c>
      <c r="O839">
        <v>0.77</v>
      </c>
      <c r="P839">
        <f>Table1[[#This Row],[Profit]]/Table1[[#This Row],[Sales]]</f>
        <v>-0.45983754512635377</v>
      </c>
      <c r="Q839" t="s">
        <v>33</v>
      </c>
      <c r="R839" t="s">
        <v>53</v>
      </c>
      <c r="S839" t="s">
        <v>648</v>
      </c>
      <c r="T839" t="s">
        <v>1800</v>
      </c>
      <c r="U839">
        <v>26101</v>
      </c>
      <c r="V839">
        <v>42080</v>
      </c>
      <c r="W839" t="str">
        <f>TEXT(Table1[[#This Row],[Order Date]],"mmmm")</f>
        <v>March</v>
      </c>
      <c r="X839" t="str">
        <f>TEXT(Table1[[#This Row],[Order Date]],"yyyy")</f>
        <v>2015</v>
      </c>
      <c r="Y839">
        <v>42081</v>
      </c>
      <c r="Z839">
        <v>-40.76</v>
      </c>
      <c r="AA839">
        <v>10</v>
      </c>
      <c r="AB839">
        <v>88.64</v>
      </c>
      <c r="AC839">
        <v>89251</v>
      </c>
      <c r="AD839" t="e">
        <f>IF(COUNTIF(#REF!,Orders!AC1010)&gt;0,"Returned","Not Returned")</f>
        <v>#REF!</v>
      </c>
      <c r="AE839" t="str">
        <f>TEXT(Table1[[#This Row],[Order Date]],"mmmm-yyy")</f>
        <v>March-2015</v>
      </c>
    </row>
    <row r="840" spans="1:31" ht="12.75" customHeight="1" x14ac:dyDescent="0.3">
      <c r="A840">
        <v>22145</v>
      </c>
      <c r="B840" t="s">
        <v>47</v>
      </c>
      <c r="C840">
        <v>0.04</v>
      </c>
      <c r="D840">
        <v>120.97</v>
      </c>
      <c r="E840">
        <v>7.11</v>
      </c>
      <c r="F840">
        <v>2030</v>
      </c>
      <c r="G840" t="str">
        <f>IF(COUNTIF(Table1[Customer ID],Table1[[#This Row],[Customer ID]])&gt;1,"Repeat Customer","One-Time Customer")</f>
        <v>Repeat Customer</v>
      </c>
      <c r="H840" t="s">
        <v>1954</v>
      </c>
      <c r="I840" t="s">
        <v>49</v>
      </c>
      <c r="J840" t="s">
        <v>28</v>
      </c>
      <c r="K840" t="s">
        <v>77</v>
      </c>
      <c r="L840" t="s">
        <v>85</v>
      </c>
      <c r="M840" t="s">
        <v>86</v>
      </c>
      <c r="N840" t="s">
        <v>1955</v>
      </c>
      <c r="O840">
        <v>0.36</v>
      </c>
      <c r="P840">
        <f>Table1[[#This Row],[Profit]]/Table1[[#This Row],[Sales]]</f>
        <v>0.69</v>
      </c>
      <c r="Q840" t="s">
        <v>33</v>
      </c>
      <c r="R840" t="s">
        <v>61</v>
      </c>
      <c r="S840" t="s">
        <v>130</v>
      </c>
      <c r="T840" t="s">
        <v>1576</v>
      </c>
      <c r="U840">
        <v>75401</v>
      </c>
      <c r="V840">
        <v>42080</v>
      </c>
      <c r="W840" t="str">
        <f>TEXT(Table1[[#This Row],[Order Date]],"mmmm")</f>
        <v>March</v>
      </c>
      <c r="X840" t="str">
        <f>TEXT(Table1[[#This Row],[Order Date]],"yyyy")</f>
        <v>2015</v>
      </c>
      <c r="Y840">
        <v>42080</v>
      </c>
      <c r="Z840">
        <v>1320.5495999999998</v>
      </c>
      <c r="AA840">
        <v>16</v>
      </c>
      <c r="AB840">
        <v>1913.84</v>
      </c>
      <c r="AC840">
        <v>91059</v>
      </c>
      <c r="AD840" t="e">
        <f>IF(COUNTIF(#REF!,Orders!AC1120)&gt;0,"Returned","Not Returned")</f>
        <v>#REF!</v>
      </c>
      <c r="AE840" t="str">
        <f>TEXT(Table1[[#This Row],[Order Date]],"mmmm-yyy")</f>
        <v>March-2015</v>
      </c>
    </row>
    <row r="841" spans="1:31" ht="12.75" customHeight="1" x14ac:dyDescent="0.3">
      <c r="A841">
        <v>22146</v>
      </c>
      <c r="B841" t="s">
        <v>47</v>
      </c>
      <c r="C841">
        <v>0</v>
      </c>
      <c r="D841">
        <v>195.99</v>
      </c>
      <c r="E841">
        <v>4.2</v>
      </c>
      <c r="F841">
        <v>2030</v>
      </c>
      <c r="G841" t="str">
        <f>IF(COUNTIF(Table1[Customer ID],Table1[[#This Row],[Customer ID]])&gt;1,"Repeat Customer","One-Time Customer")</f>
        <v>Repeat Customer</v>
      </c>
      <c r="H841" t="s">
        <v>1954</v>
      </c>
      <c r="I841" t="s">
        <v>49</v>
      </c>
      <c r="J841" t="s">
        <v>28</v>
      </c>
      <c r="K841" t="s">
        <v>77</v>
      </c>
      <c r="L841" t="s">
        <v>78</v>
      </c>
      <c r="M841" t="s">
        <v>59</v>
      </c>
      <c r="N841" t="s">
        <v>1956</v>
      </c>
      <c r="O841">
        <v>0.6</v>
      </c>
      <c r="P841">
        <f>Table1[[#This Row],[Profit]]/Table1[[#This Row],[Sales]]</f>
        <v>0.58894217196856014</v>
      </c>
      <c r="Q841" t="s">
        <v>33</v>
      </c>
      <c r="R841" t="s">
        <v>61</v>
      </c>
      <c r="S841" t="s">
        <v>130</v>
      </c>
      <c r="T841" t="s">
        <v>1576</v>
      </c>
      <c r="U841">
        <v>75401</v>
      </c>
      <c r="V841">
        <v>42080</v>
      </c>
      <c r="W841" t="str">
        <f>TEXT(Table1[[#This Row],[Order Date]],"mmmm")</f>
        <v>March</v>
      </c>
      <c r="X841" t="str">
        <f>TEXT(Table1[[#This Row],[Order Date]],"yyyy")</f>
        <v>2015</v>
      </c>
      <c r="Y841">
        <v>42082</v>
      </c>
      <c r="Z841">
        <v>1585.5030000000002</v>
      </c>
      <c r="AA841">
        <v>16</v>
      </c>
      <c r="AB841">
        <v>2692.12</v>
      </c>
      <c r="AC841">
        <v>91059</v>
      </c>
      <c r="AD841" t="e">
        <f>IF(COUNTIF(#REF!,Orders!AC1121)&gt;0,"Returned","Not Returned")</f>
        <v>#REF!</v>
      </c>
      <c r="AE841" t="str">
        <f>TEXT(Table1[[#This Row],[Order Date]],"mmmm-yyy")</f>
        <v>March-2015</v>
      </c>
    </row>
    <row r="842" spans="1:31" ht="12.75" customHeight="1" x14ac:dyDescent="0.3">
      <c r="A842">
        <v>22438</v>
      </c>
      <c r="B842" t="s">
        <v>106</v>
      </c>
      <c r="C842">
        <v>0.1</v>
      </c>
      <c r="D842">
        <v>10.98</v>
      </c>
      <c r="E842">
        <v>3.99</v>
      </c>
      <c r="F842">
        <v>2647</v>
      </c>
      <c r="G842" t="str">
        <f>IF(COUNTIF(Table1[Customer ID],Table1[[#This Row],[Customer ID]])&gt;1,"Repeat Customer","One-Time Customer")</f>
        <v>Repeat Customer</v>
      </c>
      <c r="H842" t="s">
        <v>2456</v>
      </c>
      <c r="I842" t="s">
        <v>49</v>
      </c>
      <c r="J842" t="s">
        <v>28</v>
      </c>
      <c r="K842" t="s">
        <v>29</v>
      </c>
      <c r="L842" t="s">
        <v>257</v>
      </c>
      <c r="M842" t="s">
        <v>59</v>
      </c>
      <c r="N842" t="s">
        <v>1578</v>
      </c>
      <c r="O842">
        <v>0.57999999999999996</v>
      </c>
      <c r="P842">
        <f>Table1[[#This Row],[Profit]]/Table1[[#This Row],[Sales]]</f>
        <v>-0.40279639915724957</v>
      </c>
      <c r="Q842" t="s">
        <v>33</v>
      </c>
      <c r="R842" t="s">
        <v>34</v>
      </c>
      <c r="S842" t="s">
        <v>45</v>
      </c>
      <c r="T842" t="s">
        <v>2457</v>
      </c>
      <c r="U842">
        <v>93309</v>
      </c>
      <c r="V842">
        <v>42080</v>
      </c>
      <c r="W842" t="str">
        <f>TEXT(Table1[[#This Row],[Order Date]],"mmmm")</f>
        <v>March</v>
      </c>
      <c r="X842" t="str">
        <f>TEXT(Table1[[#This Row],[Order Date]],"yyyy")</f>
        <v>2015</v>
      </c>
      <c r="Y842">
        <v>42087</v>
      </c>
      <c r="Z842">
        <v>-21.03</v>
      </c>
      <c r="AA842">
        <v>5</v>
      </c>
      <c r="AB842">
        <v>52.21</v>
      </c>
      <c r="AC842">
        <v>91386</v>
      </c>
      <c r="AD842" t="e">
        <f>IF(COUNTIF(#REF!,Orders!AC1500)&gt;0,"Returned","Not Returned")</f>
        <v>#REF!</v>
      </c>
      <c r="AE842" t="str">
        <f>TEXT(Table1[[#This Row],[Order Date]],"mmmm-yyy")</f>
        <v>March-2015</v>
      </c>
    </row>
    <row r="843" spans="1:31" ht="12.75" customHeight="1" x14ac:dyDescent="0.3">
      <c r="A843">
        <v>22439</v>
      </c>
      <c r="B843" t="s">
        <v>106</v>
      </c>
      <c r="C843">
        <v>0.01</v>
      </c>
      <c r="D843">
        <v>39.979999999999997</v>
      </c>
      <c r="E843">
        <v>9.1999999999999993</v>
      </c>
      <c r="F843">
        <v>2647</v>
      </c>
      <c r="G843" t="str">
        <f>IF(COUNTIF(Table1[Customer ID],Table1[[#This Row],[Customer ID]])&gt;1,"Repeat Customer","One-Time Customer")</f>
        <v>Repeat Customer</v>
      </c>
      <c r="H843" t="s">
        <v>2456</v>
      </c>
      <c r="I843" t="s">
        <v>49</v>
      </c>
      <c r="J843" t="s">
        <v>28</v>
      </c>
      <c r="K843" t="s">
        <v>41</v>
      </c>
      <c r="L843" t="s">
        <v>50</v>
      </c>
      <c r="M843" t="s">
        <v>31</v>
      </c>
      <c r="N843" t="s">
        <v>2458</v>
      </c>
      <c r="O843">
        <v>0.65</v>
      </c>
      <c r="P843">
        <f>Table1[[#This Row],[Profit]]/Table1[[#This Row],[Sales]]</f>
        <v>0.69</v>
      </c>
      <c r="Q843" t="s">
        <v>33</v>
      </c>
      <c r="R843" t="s">
        <v>34</v>
      </c>
      <c r="S843" t="s">
        <v>45</v>
      </c>
      <c r="T843" t="s">
        <v>2457</v>
      </c>
      <c r="U843">
        <v>93309</v>
      </c>
      <c r="V843">
        <v>42080</v>
      </c>
      <c r="W843" t="str">
        <f>TEXT(Table1[[#This Row],[Order Date]],"mmmm")</f>
        <v>March</v>
      </c>
      <c r="X843" t="str">
        <f>TEXT(Table1[[#This Row],[Order Date]],"yyyy")</f>
        <v>2015</v>
      </c>
      <c r="Y843">
        <v>42082</v>
      </c>
      <c r="Z843">
        <v>117.52079999999998</v>
      </c>
      <c r="AA843">
        <v>4</v>
      </c>
      <c r="AB843">
        <v>170.32</v>
      </c>
      <c r="AC843">
        <v>91386</v>
      </c>
      <c r="AD843" t="e">
        <f>IF(COUNTIF(#REF!,Orders!AC1501)&gt;0,"Returned","Not Returned")</f>
        <v>#REF!</v>
      </c>
      <c r="AE843" t="str">
        <f>TEXT(Table1[[#This Row],[Order Date]],"mmmm-yyy")</f>
        <v>March-2015</v>
      </c>
    </row>
    <row r="844" spans="1:31" ht="12.75" customHeight="1" x14ac:dyDescent="0.3">
      <c r="A844">
        <v>23836</v>
      </c>
      <c r="B844" t="s">
        <v>37</v>
      </c>
      <c r="C844">
        <v>0.03</v>
      </c>
      <c r="D844">
        <v>5.4</v>
      </c>
      <c r="E844">
        <v>7.78</v>
      </c>
      <c r="F844">
        <v>3001</v>
      </c>
      <c r="G844" t="str">
        <f>IF(COUNTIF(Table1[Customer ID],Table1[[#This Row],[Customer ID]])&gt;1,"Repeat Customer","One-Time Customer")</f>
        <v>One-Time Customer</v>
      </c>
      <c r="H844" t="s">
        <v>2721</v>
      </c>
      <c r="I844" t="s">
        <v>49</v>
      </c>
      <c r="J844" t="s">
        <v>114</v>
      </c>
      <c r="K844" t="s">
        <v>29</v>
      </c>
      <c r="L844" t="s">
        <v>109</v>
      </c>
      <c r="M844" t="s">
        <v>59</v>
      </c>
      <c r="N844" t="s">
        <v>310</v>
      </c>
      <c r="O844">
        <v>0.37</v>
      </c>
      <c r="P844">
        <f>Table1[[#This Row],[Profit]]/Table1[[#This Row],[Sales]]</f>
        <v>-2.0153049970306269</v>
      </c>
      <c r="Q844" t="s">
        <v>33</v>
      </c>
      <c r="R844" t="s">
        <v>61</v>
      </c>
      <c r="S844" t="s">
        <v>300</v>
      </c>
      <c r="T844" t="s">
        <v>2722</v>
      </c>
      <c r="U844">
        <v>48060</v>
      </c>
      <c r="V844">
        <v>42080</v>
      </c>
      <c r="W844" t="str">
        <f>TEXT(Table1[[#This Row],[Order Date]],"mmmm")</f>
        <v>March</v>
      </c>
      <c r="X844" t="str">
        <f>TEXT(Table1[[#This Row],[Order Date]],"yyyy")</f>
        <v>2015</v>
      </c>
      <c r="Y844">
        <v>42082</v>
      </c>
      <c r="Z844">
        <v>-237.54400000000001</v>
      </c>
      <c r="AA844">
        <v>21</v>
      </c>
      <c r="AB844">
        <v>117.87</v>
      </c>
      <c r="AC844">
        <v>87043</v>
      </c>
      <c r="AD844" t="e">
        <f>IF(COUNTIF(#REF!,Orders!AC1702)&gt;0,"Returned","Not Returned")</f>
        <v>#REF!</v>
      </c>
      <c r="AE844" t="str">
        <f>TEXT(Table1[[#This Row],[Order Date]],"mmmm-yyy")</f>
        <v>March-2015</v>
      </c>
    </row>
    <row r="845" spans="1:31" ht="12.75" customHeight="1" x14ac:dyDescent="0.3">
      <c r="A845">
        <v>20668</v>
      </c>
      <c r="B845" t="s">
        <v>37</v>
      </c>
      <c r="C845">
        <v>0.05</v>
      </c>
      <c r="D845">
        <v>2.88</v>
      </c>
      <c r="E845">
        <v>0.5</v>
      </c>
      <c r="F845">
        <v>485</v>
      </c>
      <c r="G845" t="str">
        <f>IF(COUNTIF(Table1[Customer ID],Table1[[#This Row],[Customer ID]])&gt;1,"Repeat Customer","One-Time Customer")</f>
        <v>One-Time Customer</v>
      </c>
      <c r="H845" t="s">
        <v>589</v>
      </c>
      <c r="I845" t="s">
        <v>49</v>
      </c>
      <c r="J845" t="s">
        <v>28</v>
      </c>
      <c r="K845" t="s">
        <v>29</v>
      </c>
      <c r="L845" t="s">
        <v>134</v>
      </c>
      <c r="M845" t="s">
        <v>59</v>
      </c>
      <c r="N845" t="s">
        <v>590</v>
      </c>
      <c r="O845">
        <v>0.36</v>
      </c>
      <c r="P845">
        <f>Table1[[#This Row],[Profit]]/Table1[[#This Row],[Sales]]</f>
        <v>0.69</v>
      </c>
      <c r="Q845" t="s">
        <v>33</v>
      </c>
      <c r="R845" t="s">
        <v>34</v>
      </c>
      <c r="S845" t="s">
        <v>45</v>
      </c>
      <c r="T845" t="s">
        <v>591</v>
      </c>
      <c r="U845">
        <v>93727</v>
      </c>
      <c r="V845">
        <v>42081</v>
      </c>
      <c r="W845" t="str">
        <f>TEXT(Table1[[#This Row],[Order Date]],"mmmm")</f>
        <v>March</v>
      </c>
      <c r="X845" t="str">
        <f>TEXT(Table1[[#This Row],[Order Date]],"yyyy")</f>
        <v>2015</v>
      </c>
      <c r="Y845">
        <v>42083</v>
      </c>
      <c r="Z845">
        <v>6.0512999999999995</v>
      </c>
      <c r="AA845">
        <v>3</v>
      </c>
      <c r="AB845">
        <v>8.77</v>
      </c>
      <c r="AC845">
        <v>91062</v>
      </c>
      <c r="AD845" t="e">
        <f>IF(COUNTIF(#REF!,Orders!AC254)&gt;0,"Returned","Not Returned")</f>
        <v>#REF!</v>
      </c>
      <c r="AE845" t="str">
        <f>TEXT(Table1[[#This Row],[Order Date]],"mmmm-yyy")</f>
        <v>March-2015</v>
      </c>
    </row>
    <row r="846" spans="1:31" ht="12.75" customHeight="1" x14ac:dyDescent="0.3">
      <c r="A846">
        <v>20531</v>
      </c>
      <c r="B846" t="s">
        <v>56</v>
      </c>
      <c r="C846">
        <v>0</v>
      </c>
      <c r="D846">
        <v>43.98</v>
      </c>
      <c r="E846">
        <v>8.99</v>
      </c>
      <c r="F846">
        <v>1015</v>
      </c>
      <c r="G846" t="str">
        <f>IF(COUNTIF(Table1[Customer ID],Table1[[#This Row],[Customer ID]])&gt;1,"Repeat Customer","One-Time Customer")</f>
        <v>One-Time Customer</v>
      </c>
      <c r="H846" t="s">
        <v>1117</v>
      </c>
      <c r="I846" t="s">
        <v>49</v>
      </c>
      <c r="J846" t="s">
        <v>40</v>
      </c>
      <c r="K846" t="s">
        <v>29</v>
      </c>
      <c r="L846" t="s">
        <v>30</v>
      </c>
      <c r="M846" t="s">
        <v>51</v>
      </c>
      <c r="N846" t="s">
        <v>1118</v>
      </c>
      <c r="O846">
        <v>0.57999999999999996</v>
      </c>
      <c r="P846">
        <f>Table1[[#This Row],[Profit]]/Table1[[#This Row],[Sales]]</f>
        <v>1.2747302904564315</v>
      </c>
      <c r="Q846" t="s">
        <v>33</v>
      </c>
      <c r="R846" t="s">
        <v>136</v>
      </c>
      <c r="S846" t="s">
        <v>322</v>
      </c>
      <c r="T846" t="s">
        <v>1119</v>
      </c>
      <c r="U846">
        <v>27502</v>
      </c>
      <c r="V846">
        <v>42081</v>
      </c>
      <c r="W846" t="str">
        <f>TEXT(Table1[[#This Row],[Order Date]],"mmmm")</f>
        <v>March</v>
      </c>
      <c r="X846" t="str">
        <f>TEXT(Table1[[#This Row],[Order Date]],"yyyy")</f>
        <v>2015</v>
      </c>
      <c r="Y846">
        <v>42081</v>
      </c>
      <c r="Z846">
        <v>829.46699999999998</v>
      </c>
      <c r="AA846">
        <v>14</v>
      </c>
      <c r="AB846">
        <v>650.70000000000005</v>
      </c>
      <c r="AC846">
        <v>88390</v>
      </c>
      <c r="AD846" t="e">
        <f>IF(COUNTIF(#REF!,Orders!AC566)&gt;0,"Returned","Not Returned")</f>
        <v>#REF!</v>
      </c>
      <c r="AE846" t="str">
        <f>TEXT(Table1[[#This Row],[Order Date]],"mmmm-yyy")</f>
        <v>March-2015</v>
      </c>
    </row>
    <row r="847" spans="1:31" ht="12.75" customHeight="1" x14ac:dyDescent="0.3">
      <c r="A847">
        <v>19358</v>
      </c>
      <c r="B847" t="s">
        <v>25</v>
      </c>
      <c r="C847">
        <v>0.08</v>
      </c>
      <c r="D847">
        <v>355.98</v>
      </c>
      <c r="E847">
        <v>58.92</v>
      </c>
      <c r="F847">
        <v>1197</v>
      </c>
      <c r="G847" t="str">
        <f>IF(COUNTIF(Table1[Customer ID],Table1[[#This Row],[Customer ID]])&gt;1,"Repeat Customer","One-Time Customer")</f>
        <v>One-Time Customer</v>
      </c>
      <c r="H847" t="s">
        <v>1293</v>
      </c>
      <c r="I847" t="s">
        <v>39</v>
      </c>
      <c r="J847" t="s">
        <v>58</v>
      </c>
      <c r="K847" t="s">
        <v>41</v>
      </c>
      <c r="L847" t="s">
        <v>42</v>
      </c>
      <c r="M847" t="s">
        <v>43</v>
      </c>
      <c r="N847" t="s">
        <v>1294</v>
      </c>
      <c r="O847">
        <v>0.64</v>
      </c>
      <c r="P847">
        <f>Table1[[#This Row],[Profit]]/Table1[[#This Row],[Sales]]</f>
        <v>7.6857595452055602E-2</v>
      </c>
      <c r="Q847" t="s">
        <v>33</v>
      </c>
      <c r="R847" t="s">
        <v>53</v>
      </c>
      <c r="S847" t="s">
        <v>193</v>
      </c>
      <c r="T847" t="s">
        <v>1295</v>
      </c>
      <c r="U847">
        <v>1776</v>
      </c>
      <c r="V847">
        <v>42081</v>
      </c>
      <c r="W847" t="str">
        <f>TEXT(Table1[[#This Row],[Order Date]],"mmmm")</f>
        <v>March</v>
      </c>
      <c r="X847" t="str">
        <f>TEXT(Table1[[#This Row],[Order Date]],"yyyy")</f>
        <v>2015</v>
      </c>
      <c r="Y847">
        <v>42083</v>
      </c>
      <c r="Z847">
        <v>103.83</v>
      </c>
      <c r="AA847">
        <v>4</v>
      </c>
      <c r="AB847">
        <v>1350.94</v>
      </c>
      <c r="AC847">
        <v>87583</v>
      </c>
      <c r="AD847" t="e">
        <f>IF(COUNTIF(#REF!,Orders!AC680)&gt;0,"Returned","Not Returned")</f>
        <v>#REF!</v>
      </c>
      <c r="AE847" t="str">
        <f>TEXT(Table1[[#This Row],[Order Date]],"mmmm-yyy")</f>
        <v>March-2015</v>
      </c>
    </row>
    <row r="848" spans="1:31" ht="12.75" customHeight="1" x14ac:dyDescent="0.3">
      <c r="A848">
        <v>23237</v>
      </c>
      <c r="B848" t="s">
        <v>25</v>
      </c>
      <c r="C848">
        <v>0.01</v>
      </c>
      <c r="D848">
        <v>26.17</v>
      </c>
      <c r="E848">
        <v>1.39</v>
      </c>
      <c r="F848">
        <v>1894</v>
      </c>
      <c r="G848" t="str">
        <f>IF(COUNTIF(Table1[Customer ID],Table1[[#This Row],[Customer ID]])&gt;1,"Repeat Customer","One-Time Customer")</f>
        <v>Repeat Customer</v>
      </c>
      <c r="H848" t="s">
        <v>1857</v>
      </c>
      <c r="I848" t="s">
        <v>49</v>
      </c>
      <c r="J848" t="s">
        <v>114</v>
      </c>
      <c r="K848" t="s">
        <v>29</v>
      </c>
      <c r="L848" t="s">
        <v>69</v>
      </c>
      <c r="M848" t="s">
        <v>59</v>
      </c>
      <c r="N848" t="s">
        <v>1860</v>
      </c>
      <c r="O848">
        <v>0.38</v>
      </c>
      <c r="P848">
        <f>Table1[[#This Row],[Profit]]/Table1[[#This Row],[Sales]]</f>
        <v>0.69</v>
      </c>
      <c r="Q848" t="s">
        <v>33</v>
      </c>
      <c r="R848" t="s">
        <v>61</v>
      </c>
      <c r="S848" t="s">
        <v>1858</v>
      </c>
      <c r="T848" t="s">
        <v>1859</v>
      </c>
      <c r="U848">
        <v>54915</v>
      </c>
      <c r="V848">
        <v>42081</v>
      </c>
      <c r="W848" t="str">
        <f>TEXT(Table1[[#This Row],[Order Date]],"mmmm")</f>
        <v>March</v>
      </c>
      <c r="X848" t="str">
        <f>TEXT(Table1[[#This Row],[Order Date]],"yyyy")</f>
        <v>2015</v>
      </c>
      <c r="Y848">
        <v>42082</v>
      </c>
      <c r="Z848">
        <v>237.04259999999999</v>
      </c>
      <c r="AA848">
        <v>13</v>
      </c>
      <c r="AB848">
        <v>343.54</v>
      </c>
      <c r="AC848">
        <v>91263</v>
      </c>
      <c r="AD848" t="e">
        <f>IF(COUNTIF(#REF!,Orders!AC1053)&gt;0,"Returned","Not Returned")</f>
        <v>#REF!</v>
      </c>
      <c r="AE848" t="str">
        <f>TEXT(Table1[[#This Row],[Order Date]],"mmmm-yyy")</f>
        <v>March-2015</v>
      </c>
    </row>
    <row r="849" spans="1:31" ht="12.75" customHeight="1" x14ac:dyDescent="0.3">
      <c r="A849">
        <v>22488</v>
      </c>
      <c r="B849" t="s">
        <v>56</v>
      </c>
      <c r="C849">
        <v>0.01</v>
      </c>
      <c r="D849">
        <v>78.650000000000006</v>
      </c>
      <c r="E849">
        <v>13.99</v>
      </c>
      <c r="F849">
        <v>1967</v>
      </c>
      <c r="G849" t="str">
        <f>IF(COUNTIF(Table1[Customer ID],Table1[[#This Row],[Customer ID]])&gt;1,"Repeat Customer","One-Time Customer")</f>
        <v>One-Time Customer</v>
      </c>
      <c r="H849" t="s">
        <v>1914</v>
      </c>
      <c r="I849" t="s">
        <v>27</v>
      </c>
      <c r="J849" t="s">
        <v>58</v>
      </c>
      <c r="K849" t="s">
        <v>29</v>
      </c>
      <c r="L849" t="s">
        <v>257</v>
      </c>
      <c r="M849" t="s">
        <v>86</v>
      </c>
      <c r="N849" t="s">
        <v>1896</v>
      </c>
      <c r="O849">
        <v>0.52</v>
      </c>
      <c r="P849">
        <f>Table1[[#This Row],[Profit]]/Table1[[#This Row],[Sales]]</f>
        <v>0.69</v>
      </c>
      <c r="Q849" t="s">
        <v>33</v>
      </c>
      <c r="R849" t="s">
        <v>61</v>
      </c>
      <c r="S849" t="s">
        <v>330</v>
      </c>
      <c r="T849" t="s">
        <v>1573</v>
      </c>
      <c r="U849">
        <v>52732</v>
      </c>
      <c r="V849">
        <v>42081</v>
      </c>
      <c r="W849" t="str">
        <f>TEXT(Table1[[#This Row],[Order Date]],"mmmm")</f>
        <v>March</v>
      </c>
      <c r="X849" t="str">
        <f>TEXT(Table1[[#This Row],[Order Date]],"yyyy")</f>
        <v>2015</v>
      </c>
      <c r="Y849">
        <v>42082</v>
      </c>
      <c r="Z849">
        <v>442.36589999999995</v>
      </c>
      <c r="AA849">
        <v>8</v>
      </c>
      <c r="AB849">
        <v>641.11</v>
      </c>
      <c r="AC849">
        <v>89456</v>
      </c>
      <c r="AD849" t="e">
        <f>IF(COUNTIF(#REF!,Orders!AC1088)&gt;0,"Returned","Not Returned")</f>
        <v>#REF!</v>
      </c>
      <c r="AE849" t="str">
        <f>TEXT(Table1[[#This Row],[Order Date]],"mmmm-yyy")</f>
        <v>March-2015</v>
      </c>
    </row>
    <row r="850" spans="1:31" ht="12.75" customHeight="1" x14ac:dyDescent="0.3">
      <c r="A850">
        <v>20654</v>
      </c>
      <c r="B850" t="s">
        <v>56</v>
      </c>
      <c r="C850">
        <v>0.03</v>
      </c>
      <c r="D850">
        <v>55.98</v>
      </c>
      <c r="E850">
        <v>4.8600000000000003</v>
      </c>
      <c r="F850">
        <v>2030</v>
      </c>
      <c r="G850" t="str">
        <f>IF(COUNTIF(Table1[Customer ID],Table1[[#This Row],[Customer ID]])&gt;1,"Repeat Customer","One-Time Customer")</f>
        <v>Repeat Customer</v>
      </c>
      <c r="H850" t="s">
        <v>1954</v>
      </c>
      <c r="I850" t="s">
        <v>49</v>
      </c>
      <c r="J850" t="s">
        <v>28</v>
      </c>
      <c r="K850" t="s">
        <v>29</v>
      </c>
      <c r="L850" t="s">
        <v>93</v>
      </c>
      <c r="M850" t="s">
        <v>59</v>
      </c>
      <c r="N850" t="s">
        <v>612</v>
      </c>
      <c r="O850">
        <v>0.36</v>
      </c>
      <c r="P850">
        <f>Table1[[#This Row],[Profit]]/Table1[[#This Row],[Sales]]</f>
        <v>0.69</v>
      </c>
      <c r="Q850" t="s">
        <v>33</v>
      </c>
      <c r="R850" t="s">
        <v>61</v>
      </c>
      <c r="S850" t="s">
        <v>130</v>
      </c>
      <c r="T850" t="s">
        <v>1576</v>
      </c>
      <c r="U850">
        <v>75401</v>
      </c>
      <c r="V850">
        <v>42081</v>
      </c>
      <c r="W850" t="str">
        <f>TEXT(Table1[[#This Row],[Order Date]],"mmmm")</f>
        <v>March</v>
      </c>
      <c r="X850" t="str">
        <f>TEXT(Table1[[#This Row],[Order Date]],"yyyy")</f>
        <v>2015</v>
      </c>
      <c r="Y850">
        <v>42083</v>
      </c>
      <c r="Z850">
        <v>526.04219999999998</v>
      </c>
      <c r="AA850">
        <v>13</v>
      </c>
      <c r="AB850">
        <v>762.38</v>
      </c>
      <c r="AC850">
        <v>91060</v>
      </c>
      <c r="AD850" t="e">
        <f>IF(COUNTIF(#REF!,Orders!AC1122)&gt;0,"Returned","Not Returned")</f>
        <v>#REF!</v>
      </c>
      <c r="AE850" t="str">
        <f>TEXT(Table1[[#This Row],[Order Date]],"mmmm-yyy")</f>
        <v>March-2015</v>
      </c>
    </row>
    <row r="851" spans="1:31" ht="12.75" customHeight="1" x14ac:dyDescent="0.3">
      <c r="A851">
        <v>24091</v>
      </c>
      <c r="B851" t="s">
        <v>47</v>
      </c>
      <c r="C851">
        <v>0.1</v>
      </c>
      <c r="D851">
        <v>5.98</v>
      </c>
      <c r="E851">
        <v>5.14</v>
      </c>
      <c r="F851">
        <v>2127</v>
      </c>
      <c r="G851" t="str">
        <f>IF(COUNTIF(Table1[Customer ID],Table1[[#This Row],[Customer ID]])&gt;1,"Repeat Customer","One-Time Customer")</f>
        <v>One-Time Customer</v>
      </c>
      <c r="H851" t="s">
        <v>2036</v>
      </c>
      <c r="I851" t="s">
        <v>49</v>
      </c>
      <c r="J851" t="s">
        <v>40</v>
      </c>
      <c r="K851" t="s">
        <v>29</v>
      </c>
      <c r="L851" t="s">
        <v>93</v>
      </c>
      <c r="M851" t="s">
        <v>59</v>
      </c>
      <c r="N851" t="s">
        <v>2037</v>
      </c>
      <c r="O851">
        <v>0.36</v>
      </c>
      <c r="P851">
        <f>Table1[[#This Row],[Profit]]/Table1[[#This Row],[Sales]]</f>
        <v>-1.4589101620029454</v>
      </c>
      <c r="Q851" t="s">
        <v>33</v>
      </c>
      <c r="R851" t="s">
        <v>61</v>
      </c>
      <c r="S851" t="s">
        <v>300</v>
      </c>
      <c r="T851" t="s">
        <v>2038</v>
      </c>
      <c r="U851">
        <v>48310</v>
      </c>
      <c r="V851">
        <v>42081</v>
      </c>
      <c r="W851" t="str">
        <f>TEXT(Table1[[#This Row],[Order Date]],"mmmm")</f>
        <v>March</v>
      </c>
      <c r="X851" t="str">
        <f>TEXT(Table1[[#This Row],[Order Date]],"yyyy")</f>
        <v>2015</v>
      </c>
      <c r="Y851">
        <v>42083</v>
      </c>
      <c r="Z851">
        <v>-49.53</v>
      </c>
      <c r="AA851">
        <v>6</v>
      </c>
      <c r="AB851">
        <v>33.950000000000003</v>
      </c>
      <c r="AC851">
        <v>88418</v>
      </c>
      <c r="AD851" t="e">
        <f>IF(COUNTIF(#REF!,Orders!AC1178)&gt;0,"Returned","Not Returned")</f>
        <v>#REF!</v>
      </c>
      <c r="AE851" t="str">
        <f>TEXT(Table1[[#This Row],[Order Date]],"mmmm-yyy")</f>
        <v>March-2015</v>
      </c>
    </row>
    <row r="852" spans="1:31" ht="12.75" customHeight="1" x14ac:dyDescent="0.3">
      <c r="A852">
        <v>21323</v>
      </c>
      <c r="B852" t="s">
        <v>56</v>
      </c>
      <c r="C852">
        <v>0.01</v>
      </c>
      <c r="D852">
        <v>220.98</v>
      </c>
      <c r="E852">
        <v>64.66</v>
      </c>
      <c r="F852">
        <v>2745</v>
      </c>
      <c r="G852" t="str">
        <f>IF(COUNTIF(Table1[Customer ID],Table1[[#This Row],[Customer ID]])&gt;1,"Repeat Customer","One-Time Customer")</f>
        <v>One-Time Customer</v>
      </c>
      <c r="H852" t="s">
        <v>2525</v>
      </c>
      <c r="I852" t="s">
        <v>39</v>
      </c>
      <c r="J852" t="s">
        <v>28</v>
      </c>
      <c r="K852" t="s">
        <v>41</v>
      </c>
      <c r="L852" t="s">
        <v>191</v>
      </c>
      <c r="M852" t="s">
        <v>121</v>
      </c>
      <c r="N852" t="s">
        <v>2526</v>
      </c>
      <c r="O852">
        <v>0.62</v>
      </c>
      <c r="P852">
        <f>Table1[[#This Row],[Profit]]/Table1[[#This Row],[Sales]]</f>
        <v>0.40486050272279228</v>
      </c>
      <c r="Q852" t="s">
        <v>33</v>
      </c>
      <c r="R852" t="s">
        <v>34</v>
      </c>
      <c r="S852" t="s">
        <v>378</v>
      </c>
      <c r="T852" t="s">
        <v>2527</v>
      </c>
      <c r="U852">
        <v>85224</v>
      </c>
      <c r="V852">
        <v>42081</v>
      </c>
      <c r="W852" t="str">
        <f>TEXT(Table1[[#This Row],[Order Date]],"mmmm")</f>
        <v>March</v>
      </c>
      <c r="X852" t="str">
        <f>TEXT(Table1[[#This Row],[Order Date]],"yyyy")</f>
        <v>2015</v>
      </c>
      <c r="Y852">
        <v>42082</v>
      </c>
      <c r="Z852">
        <v>1049.03</v>
      </c>
      <c r="AA852">
        <v>11</v>
      </c>
      <c r="AB852">
        <v>2591.09</v>
      </c>
      <c r="AC852">
        <v>86184</v>
      </c>
      <c r="AD852" t="e">
        <f>IF(COUNTIF(#REF!,Orders!AC1550)&gt;0,"Returned","Not Returned")</f>
        <v>#REF!</v>
      </c>
      <c r="AE852" t="str">
        <f>TEXT(Table1[[#This Row],[Order Date]],"mmmm-yyy")</f>
        <v>March-2015</v>
      </c>
    </row>
    <row r="853" spans="1:31" ht="12.75" customHeight="1" x14ac:dyDescent="0.3">
      <c r="A853">
        <v>3323</v>
      </c>
      <c r="B853" t="s">
        <v>56</v>
      </c>
      <c r="C853">
        <v>0.01</v>
      </c>
      <c r="D853">
        <v>220.98</v>
      </c>
      <c r="E853">
        <v>64.66</v>
      </c>
      <c r="F853">
        <v>2747</v>
      </c>
      <c r="G853" t="str">
        <f>IF(COUNTIF(Table1[Customer ID],Table1[[#This Row],[Customer ID]])&gt;1,"Repeat Customer","One-Time Customer")</f>
        <v>Repeat Customer</v>
      </c>
      <c r="H853" t="s">
        <v>2528</v>
      </c>
      <c r="I853" t="s">
        <v>39</v>
      </c>
      <c r="J853" t="s">
        <v>28</v>
      </c>
      <c r="K853" t="s">
        <v>41</v>
      </c>
      <c r="L853" t="s">
        <v>191</v>
      </c>
      <c r="M853" t="s">
        <v>121</v>
      </c>
      <c r="N853" t="s">
        <v>2526</v>
      </c>
      <c r="O853">
        <v>0.62</v>
      </c>
      <c r="P853">
        <f>Table1[[#This Row],[Profit]]/Table1[[#This Row],[Sales]]</f>
        <v>0.10121512568069807</v>
      </c>
      <c r="Q853" t="s">
        <v>33</v>
      </c>
      <c r="R853" t="s">
        <v>53</v>
      </c>
      <c r="S853" t="s">
        <v>71</v>
      </c>
      <c r="T853" t="s">
        <v>90</v>
      </c>
      <c r="U853">
        <v>10115</v>
      </c>
      <c r="V853">
        <v>42081</v>
      </c>
      <c r="W853" t="str">
        <f>TEXT(Table1[[#This Row],[Order Date]],"mmmm")</f>
        <v>March</v>
      </c>
      <c r="X853" t="str">
        <f>TEXT(Table1[[#This Row],[Order Date]],"yyyy")</f>
        <v>2015</v>
      </c>
      <c r="Y853">
        <v>42082</v>
      </c>
      <c r="Z853">
        <v>1049.03</v>
      </c>
      <c r="AA853">
        <v>44</v>
      </c>
      <c r="AB853">
        <v>10364.36</v>
      </c>
      <c r="AC853">
        <v>23751</v>
      </c>
      <c r="AD853" t="e">
        <f>IF(COUNTIF(#REF!,Orders!AC1552)&gt;0,"Returned","Not Returned")</f>
        <v>#REF!</v>
      </c>
      <c r="AE853" t="str">
        <f>TEXT(Table1[[#This Row],[Order Date]],"mmmm-yyy")</f>
        <v>March-2015</v>
      </c>
    </row>
    <row r="854" spans="1:31" ht="12.75" customHeight="1" x14ac:dyDescent="0.3">
      <c r="A854">
        <v>20127</v>
      </c>
      <c r="B854" t="s">
        <v>47</v>
      </c>
      <c r="C854">
        <v>0.01</v>
      </c>
      <c r="D854">
        <v>20.99</v>
      </c>
      <c r="E854">
        <v>4.8099999999999996</v>
      </c>
      <c r="F854">
        <v>3191</v>
      </c>
      <c r="G854" t="str">
        <f>IF(COUNTIF(Table1[Customer ID],Table1[[#This Row],[Customer ID]])&gt;1,"Repeat Customer","One-Time Customer")</f>
        <v>Repeat Customer</v>
      </c>
      <c r="H854" t="s">
        <v>2869</v>
      </c>
      <c r="I854" t="s">
        <v>49</v>
      </c>
      <c r="J854" t="s">
        <v>28</v>
      </c>
      <c r="K854" t="s">
        <v>77</v>
      </c>
      <c r="L854" t="s">
        <v>78</v>
      </c>
      <c r="M854" t="s">
        <v>86</v>
      </c>
      <c r="N854" t="s">
        <v>475</v>
      </c>
      <c r="O854">
        <v>0.57999999999999996</v>
      </c>
      <c r="P854">
        <f>Table1[[#This Row],[Profit]]/Table1[[#This Row],[Sales]]</f>
        <v>-9.7089862488007661E-2</v>
      </c>
      <c r="Q854" t="s">
        <v>33</v>
      </c>
      <c r="R854" t="s">
        <v>61</v>
      </c>
      <c r="S854" t="s">
        <v>1858</v>
      </c>
      <c r="T854" t="s">
        <v>2870</v>
      </c>
      <c r="U854">
        <v>54481</v>
      </c>
      <c r="V854">
        <v>42081</v>
      </c>
      <c r="W854" t="str">
        <f>TEXT(Table1[[#This Row],[Order Date]],"mmmm")</f>
        <v>March</v>
      </c>
      <c r="X854" t="str">
        <f>TEXT(Table1[[#This Row],[Order Date]],"yyyy")</f>
        <v>2015</v>
      </c>
      <c r="Y854">
        <v>42081</v>
      </c>
      <c r="Z854">
        <v>-9.1079999999999988</v>
      </c>
      <c r="AA854">
        <v>5</v>
      </c>
      <c r="AB854">
        <v>93.81</v>
      </c>
      <c r="AC854">
        <v>86447</v>
      </c>
      <c r="AD854" t="e">
        <f>IF(COUNTIF(#REF!,Orders!AC1827)&gt;0,"Returned","Not Returned")</f>
        <v>#REF!</v>
      </c>
      <c r="AE854" t="str">
        <f>TEXT(Table1[[#This Row],[Order Date]],"mmmm-yyy")</f>
        <v>March-2015</v>
      </c>
    </row>
    <row r="855" spans="1:31" ht="12.75" customHeight="1" x14ac:dyDescent="0.3">
      <c r="A855">
        <v>21281</v>
      </c>
      <c r="B855" t="s">
        <v>47</v>
      </c>
      <c r="C855">
        <v>0.06</v>
      </c>
      <c r="D855">
        <v>5.34</v>
      </c>
      <c r="E855">
        <v>5.63</v>
      </c>
      <c r="F855">
        <v>383</v>
      </c>
      <c r="G855" t="str">
        <f>IF(COUNTIF(Table1[Customer ID],Table1[[#This Row],[Customer ID]])&gt;1,"Repeat Customer","One-Time Customer")</f>
        <v>Repeat Customer</v>
      </c>
      <c r="H855" t="s">
        <v>490</v>
      </c>
      <c r="I855" t="s">
        <v>49</v>
      </c>
      <c r="J855" t="s">
        <v>28</v>
      </c>
      <c r="K855" t="s">
        <v>29</v>
      </c>
      <c r="L855" t="s">
        <v>109</v>
      </c>
      <c r="M855" t="s">
        <v>59</v>
      </c>
      <c r="N855" t="s">
        <v>491</v>
      </c>
      <c r="O855">
        <v>0.39</v>
      </c>
      <c r="P855">
        <f>Table1[[#This Row],[Profit]]/Table1[[#This Row],[Sales]]</f>
        <v>-2.1428978007761965</v>
      </c>
      <c r="Q855" t="s">
        <v>33</v>
      </c>
      <c r="R855" t="s">
        <v>53</v>
      </c>
      <c r="S855" t="s">
        <v>234</v>
      </c>
      <c r="T855" t="s">
        <v>492</v>
      </c>
      <c r="U855">
        <v>19026</v>
      </c>
      <c r="V855">
        <v>42082</v>
      </c>
      <c r="W855" t="str">
        <f>TEXT(Table1[[#This Row],[Order Date]],"mmmm")</f>
        <v>March</v>
      </c>
      <c r="X855" t="str">
        <f>TEXT(Table1[[#This Row],[Order Date]],"yyyy")</f>
        <v>2015</v>
      </c>
      <c r="Y855">
        <v>42082</v>
      </c>
      <c r="Z855">
        <v>-82.822999999999993</v>
      </c>
      <c r="AA855">
        <v>7</v>
      </c>
      <c r="AB855">
        <v>38.65</v>
      </c>
      <c r="AC855">
        <v>88928</v>
      </c>
      <c r="AD855" t="e">
        <f>IF(COUNTIF(#REF!,Orders!AC209)&gt;0,"Returned","Not Returned")</f>
        <v>#REF!</v>
      </c>
      <c r="AE855" t="str">
        <f>TEXT(Table1[[#This Row],[Order Date]],"mmmm-yyy")</f>
        <v>March-2015</v>
      </c>
    </row>
    <row r="856" spans="1:31" ht="12.75" customHeight="1" x14ac:dyDescent="0.3">
      <c r="A856">
        <v>21282</v>
      </c>
      <c r="B856" t="s">
        <v>47</v>
      </c>
      <c r="C856">
        <v>7.0000000000000007E-2</v>
      </c>
      <c r="D856">
        <v>65.989999999999995</v>
      </c>
      <c r="E856">
        <v>5.26</v>
      </c>
      <c r="F856">
        <v>383</v>
      </c>
      <c r="G856" t="str">
        <f>IF(COUNTIF(Table1[Customer ID],Table1[[#This Row],[Customer ID]])&gt;1,"Repeat Customer","One-Time Customer")</f>
        <v>Repeat Customer</v>
      </c>
      <c r="H856" t="s">
        <v>490</v>
      </c>
      <c r="I856" t="s">
        <v>27</v>
      </c>
      <c r="J856" t="s">
        <v>28</v>
      </c>
      <c r="K856" t="s">
        <v>77</v>
      </c>
      <c r="L856" t="s">
        <v>78</v>
      </c>
      <c r="M856" t="s">
        <v>59</v>
      </c>
      <c r="N856" t="s">
        <v>493</v>
      </c>
      <c r="O856">
        <v>0.56000000000000005</v>
      </c>
      <c r="P856">
        <f>Table1[[#This Row],[Profit]]/Table1[[#This Row],[Sales]]</f>
        <v>0.3826680484579924</v>
      </c>
      <c r="Q856" t="s">
        <v>33</v>
      </c>
      <c r="R856" t="s">
        <v>53</v>
      </c>
      <c r="S856" t="s">
        <v>234</v>
      </c>
      <c r="T856" t="s">
        <v>492</v>
      </c>
      <c r="U856">
        <v>19026</v>
      </c>
      <c r="V856">
        <v>42082</v>
      </c>
      <c r="W856" t="str">
        <f>TEXT(Table1[[#This Row],[Order Date]],"mmmm")</f>
        <v>March</v>
      </c>
      <c r="X856" t="str">
        <f>TEXT(Table1[[#This Row],[Order Date]],"yyyy")</f>
        <v>2015</v>
      </c>
      <c r="Y856">
        <v>42084</v>
      </c>
      <c r="Z856">
        <v>107.08200000000001</v>
      </c>
      <c r="AA856">
        <v>5</v>
      </c>
      <c r="AB856">
        <v>279.83</v>
      </c>
      <c r="AC856">
        <v>88928</v>
      </c>
      <c r="AD856" t="e">
        <f>IF(COUNTIF(#REF!,Orders!AC210)&gt;0,"Returned","Not Returned")</f>
        <v>#REF!</v>
      </c>
      <c r="AE856" t="str">
        <f>TEXT(Table1[[#This Row],[Order Date]],"mmmm-yyy")</f>
        <v>March-2015</v>
      </c>
    </row>
    <row r="857" spans="1:31" ht="12.75" customHeight="1" x14ac:dyDescent="0.3">
      <c r="A857">
        <v>18659</v>
      </c>
      <c r="B857" t="s">
        <v>47</v>
      </c>
      <c r="C857">
        <v>0.08</v>
      </c>
      <c r="D857">
        <v>30.73</v>
      </c>
      <c r="E857">
        <v>4</v>
      </c>
      <c r="F857">
        <v>770</v>
      </c>
      <c r="G857" t="str">
        <f>IF(COUNTIF(Table1[Customer ID],Table1[[#This Row],[Customer ID]])&gt;1,"Repeat Customer","One-Time Customer")</f>
        <v>One-Time Customer</v>
      </c>
      <c r="H857" t="s">
        <v>903</v>
      </c>
      <c r="I857" t="s">
        <v>49</v>
      </c>
      <c r="J857" t="s">
        <v>58</v>
      </c>
      <c r="K857" t="s">
        <v>77</v>
      </c>
      <c r="L857" t="s">
        <v>180</v>
      </c>
      <c r="M857" t="s">
        <v>59</v>
      </c>
      <c r="N857" t="s">
        <v>288</v>
      </c>
      <c r="O857">
        <v>0.75</v>
      </c>
      <c r="P857">
        <f>Table1[[#This Row],[Profit]]/Table1[[#This Row],[Sales]]</f>
        <v>-0.10497752311741551</v>
      </c>
      <c r="Q857" t="s">
        <v>33</v>
      </c>
      <c r="R857" t="s">
        <v>34</v>
      </c>
      <c r="S857" t="s">
        <v>102</v>
      </c>
      <c r="T857" t="s">
        <v>893</v>
      </c>
      <c r="U857">
        <v>97062</v>
      </c>
      <c r="V857">
        <v>42082</v>
      </c>
      <c r="W857" t="str">
        <f>TEXT(Table1[[#This Row],[Order Date]],"mmmm")</f>
        <v>March</v>
      </c>
      <c r="X857" t="str">
        <f>TEXT(Table1[[#This Row],[Order Date]],"yyyy")</f>
        <v>2015</v>
      </c>
      <c r="Y857">
        <v>42082</v>
      </c>
      <c r="Z857">
        <v>-45.07</v>
      </c>
      <c r="AA857">
        <v>14</v>
      </c>
      <c r="AB857">
        <v>429.33</v>
      </c>
      <c r="AC857">
        <v>88667</v>
      </c>
      <c r="AD857" t="e">
        <f>IF(COUNTIF(#REF!,Orders!AC440)&gt;0,"Returned","Not Returned")</f>
        <v>#REF!</v>
      </c>
      <c r="AE857" t="str">
        <f>TEXT(Table1[[#This Row],[Order Date]],"mmmm-yyy")</f>
        <v>March-2015</v>
      </c>
    </row>
    <row r="858" spans="1:31" ht="12.75" customHeight="1" x14ac:dyDescent="0.3">
      <c r="A858">
        <v>18660</v>
      </c>
      <c r="B858" t="s">
        <v>47</v>
      </c>
      <c r="C858">
        <v>0.05</v>
      </c>
      <c r="D858">
        <v>14.56</v>
      </c>
      <c r="E858">
        <v>3.5</v>
      </c>
      <c r="F858">
        <v>771</v>
      </c>
      <c r="G858" t="str">
        <f>IF(COUNTIF(Table1[Customer ID],Table1[[#This Row],[Customer ID]])&gt;1,"Repeat Customer","One-Time Customer")</f>
        <v>Repeat Customer</v>
      </c>
      <c r="H858" t="s">
        <v>904</v>
      </c>
      <c r="I858" t="s">
        <v>49</v>
      </c>
      <c r="J858" t="s">
        <v>58</v>
      </c>
      <c r="K858" t="s">
        <v>29</v>
      </c>
      <c r="L858" t="s">
        <v>257</v>
      </c>
      <c r="M858" t="s">
        <v>59</v>
      </c>
      <c r="N858" t="s">
        <v>905</v>
      </c>
      <c r="O858">
        <v>0.57999999999999996</v>
      </c>
      <c r="P858">
        <f>Table1[[#This Row],[Profit]]/Table1[[#This Row],[Sales]]</f>
        <v>-0.1909986565158979</v>
      </c>
      <c r="Q858" t="s">
        <v>33</v>
      </c>
      <c r="R858" t="s">
        <v>34</v>
      </c>
      <c r="S858" t="s">
        <v>102</v>
      </c>
      <c r="T858" t="s">
        <v>906</v>
      </c>
      <c r="U858">
        <v>97068</v>
      </c>
      <c r="V858">
        <v>42082</v>
      </c>
      <c r="W858" t="str">
        <f>TEXT(Table1[[#This Row],[Order Date]],"mmmm")</f>
        <v>March</v>
      </c>
      <c r="X858" t="str">
        <f>TEXT(Table1[[#This Row],[Order Date]],"yyyy")</f>
        <v>2015</v>
      </c>
      <c r="Y858">
        <v>42084</v>
      </c>
      <c r="Z858">
        <v>-8.5299999999999994</v>
      </c>
      <c r="AA858">
        <v>3</v>
      </c>
      <c r="AB858">
        <v>44.66</v>
      </c>
      <c r="AC858">
        <v>88667</v>
      </c>
      <c r="AD858" t="e">
        <f>IF(COUNTIF(#REF!,Orders!AC441)&gt;0,"Returned","Not Returned")</f>
        <v>#REF!</v>
      </c>
      <c r="AE858" t="str">
        <f>TEXT(Table1[[#This Row],[Order Date]],"mmmm-yyy")</f>
        <v>March-2015</v>
      </c>
    </row>
    <row r="859" spans="1:31" ht="12.75" customHeight="1" x14ac:dyDescent="0.3">
      <c r="A859">
        <v>18661</v>
      </c>
      <c r="B859" t="s">
        <v>47</v>
      </c>
      <c r="C859">
        <v>0</v>
      </c>
      <c r="D859">
        <v>299.99</v>
      </c>
      <c r="E859">
        <v>11.64</v>
      </c>
      <c r="F859">
        <v>771</v>
      </c>
      <c r="G859" t="str">
        <f>IF(COUNTIF(Table1[Customer ID],Table1[[#This Row],[Customer ID]])&gt;1,"Repeat Customer","One-Time Customer")</f>
        <v>Repeat Customer</v>
      </c>
      <c r="H859" t="s">
        <v>904</v>
      </c>
      <c r="I859" t="s">
        <v>49</v>
      </c>
      <c r="J859" t="s">
        <v>58</v>
      </c>
      <c r="K859" t="s">
        <v>77</v>
      </c>
      <c r="L859" t="s">
        <v>587</v>
      </c>
      <c r="M859" t="s">
        <v>236</v>
      </c>
      <c r="N859" t="s">
        <v>907</v>
      </c>
      <c r="O859">
        <v>0.5</v>
      </c>
      <c r="P859">
        <f>Table1[[#This Row],[Profit]]/Table1[[#This Row],[Sales]]</f>
        <v>0.17651779375906662</v>
      </c>
      <c r="Q859" t="s">
        <v>33</v>
      </c>
      <c r="R859" t="s">
        <v>34</v>
      </c>
      <c r="S859" t="s">
        <v>102</v>
      </c>
      <c r="T859" t="s">
        <v>906</v>
      </c>
      <c r="U859">
        <v>97068</v>
      </c>
      <c r="V859">
        <v>42082</v>
      </c>
      <c r="W859" t="str">
        <f>TEXT(Table1[[#This Row],[Order Date]],"mmmm")</f>
        <v>March</v>
      </c>
      <c r="X859" t="str">
        <f>TEXT(Table1[[#This Row],[Order Date]],"yyyy")</f>
        <v>2015</v>
      </c>
      <c r="Y859">
        <v>42084</v>
      </c>
      <c r="Z859">
        <v>285.95</v>
      </c>
      <c r="AA859">
        <v>5</v>
      </c>
      <c r="AB859">
        <v>1619.95</v>
      </c>
      <c r="AC859">
        <v>88667</v>
      </c>
      <c r="AD859" t="e">
        <f>IF(COUNTIF(#REF!,Orders!AC442)&gt;0,"Returned","Not Returned")</f>
        <v>#REF!</v>
      </c>
      <c r="AE859" t="str">
        <f>TEXT(Table1[[#This Row],[Order Date]],"mmmm-yyy")</f>
        <v>March-2015</v>
      </c>
    </row>
    <row r="860" spans="1:31" ht="12.75" customHeight="1" x14ac:dyDescent="0.3">
      <c r="A860">
        <v>19141</v>
      </c>
      <c r="B860" t="s">
        <v>37</v>
      </c>
      <c r="C860">
        <v>0.06</v>
      </c>
      <c r="D860">
        <v>6.48</v>
      </c>
      <c r="E860">
        <v>5.14</v>
      </c>
      <c r="F860">
        <v>1852</v>
      </c>
      <c r="G860" t="str">
        <f>IF(COUNTIF(Table1[Customer ID],Table1[[#This Row],[Customer ID]])&gt;1,"Repeat Customer","One-Time Customer")</f>
        <v>One-Time Customer</v>
      </c>
      <c r="H860" t="s">
        <v>1832</v>
      </c>
      <c r="I860" t="s">
        <v>27</v>
      </c>
      <c r="J860" t="s">
        <v>40</v>
      </c>
      <c r="K860" t="s">
        <v>29</v>
      </c>
      <c r="L860" t="s">
        <v>93</v>
      </c>
      <c r="M860" t="s">
        <v>59</v>
      </c>
      <c r="N860" t="s">
        <v>938</v>
      </c>
      <c r="O860">
        <v>0.37</v>
      </c>
      <c r="P860">
        <f>Table1[[#This Row],[Profit]]/Table1[[#This Row],[Sales]]</f>
        <v>-0.41630084869768802</v>
      </c>
      <c r="Q860" t="s">
        <v>33</v>
      </c>
      <c r="R860" t="s">
        <v>34</v>
      </c>
      <c r="S860" t="s">
        <v>45</v>
      </c>
      <c r="T860" t="s">
        <v>1833</v>
      </c>
      <c r="U860">
        <v>92008</v>
      </c>
      <c r="V860">
        <v>42082</v>
      </c>
      <c r="W860" t="str">
        <f>TEXT(Table1[[#This Row],[Order Date]],"mmmm")</f>
        <v>March</v>
      </c>
      <c r="X860" t="str">
        <f>TEXT(Table1[[#This Row],[Order Date]],"yyyy")</f>
        <v>2015</v>
      </c>
      <c r="Y860">
        <v>42084</v>
      </c>
      <c r="Z860">
        <v>-28.45</v>
      </c>
      <c r="AA860">
        <v>10</v>
      </c>
      <c r="AB860">
        <v>68.34</v>
      </c>
      <c r="AC860">
        <v>86847</v>
      </c>
      <c r="AD860" t="e">
        <f>IF(COUNTIF(#REF!,Orders!AC1039)&gt;0,"Returned","Not Returned")</f>
        <v>#REF!</v>
      </c>
      <c r="AE860" t="str">
        <f>TEXT(Table1[[#This Row],[Order Date]],"mmmm-yyy")</f>
        <v>March-2015</v>
      </c>
    </row>
    <row r="861" spans="1:31" ht="12.75" customHeight="1" x14ac:dyDescent="0.3">
      <c r="A861">
        <v>19142</v>
      </c>
      <c r="B861" t="s">
        <v>37</v>
      </c>
      <c r="C861">
        <v>0.02</v>
      </c>
      <c r="D861">
        <v>30.73</v>
      </c>
      <c r="E861">
        <v>4</v>
      </c>
      <c r="F861">
        <v>1854</v>
      </c>
      <c r="G861" t="str">
        <f>IF(COUNTIF(Table1[Customer ID],Table1[[#This Row],[Customer ID]])&gt;1,"Repeat Customer","One-Time Customer")</f>
        <v>One-Time Customer</v>
      </c>
      <c r="H861" t="s">
        <v>1834</v>
      </c>
      <c r="I861" t="s">
        <v>49</v>
      </c>
      <c r="J861" t="s">
        <v>40</v>
      </c>
      <c r="K861" t="s">
        <v>77</v>
      </c>
      <c r="L861" t="s">
        <v>180</v>
      </c>
      <c r="M861" t="s">
        <v>59</v>
      </c>
      <c r="N861" t="s">
        <v>288</v>
      </c>
      <c r="O861">
        <v>0.75</v>
      </c>
      <c r="P861">
        <f>Table1[[#This Row],[Profit]]/Table1[[#This Row],[Sales]]</f>
        <v>0.13936655049595956</v>
      </c>
      <c r="Q861" t="s">
        <v>33</v>
      </c>
      <c r="R861" t="s">
        <v>53</v>
      </c>
      <c r="S861" t="s">
        <v>228</v>
      </c>
      <c r="T861" t="s">
        <v>687</v>
      </c>
      <c r="U861">
        <v>6478</v>
      </c>
      <c r="V861">
        <v>42082</v>
      </c>
      <c r="W861" t="str">
        <f>TEXT(Table1[[#This Row],[Order Date]],"mmmm")</f>
        <v>March</v>
      </c>
      <c r="X861" t="str">
        <f>TEXT(Table1[[#This Row],[Order Date]],"yyyy")</f>
        <v>2015</v>
      </c>
      <c r="Y861">
        <v>42085</v>
      </c>
      <c r="Z861">
        <v>72.78</v>
      </c>
      <c r="AA861">
        <v>16</v>
      </c>
      <c r="AB861">
        <v>522.22</v>
      </c>
      <c r="AC861">
        <v>86847</v>
      </c>
      <c r="AD861" t="e">
        <f>IF(COUNTIF(#REF!,Orders!AC1040)&gt;0,"Returned","Not Returned")</f>
        <v>#REF!</v>
      </c>
      <c r="AE861" t="str">
        <f>TEXT(Table1[[#This Row],[Order Date]],"mmmm-yyy")</f>
        <v>March-2015</v>
      </c>
    </row>
    <row r="862" spans="1:31" ht="12.75" customHeight="1" x14ac:dyDescent="0.3">
      <c r="A862">
        <v>24899</v>
      </c>
      <c r="B862" t="s">
        <v>25</v>
      </c>
      <c r="C862">
        <v>0.1</v>
      </c>
      <c r="D862">
        <v>24.92</v>
      </c>
      <c r="E862">
        <v>12.98</v>
      </c>
      <c r="F862">
        <v>2502</v>
      </c>
      <c r="G862" t="str">
        <f>IF(COUNTIF(Table1[Customer ID],Table1[[#This Row],[Customer ID]])&gt;1,"Repeat Customer","One-Time Customer")</f>
        <v>Repeat Customer</v>
      </c>
      <c r="H862" t="s">
        <v>2349</v>
      </c>
      <c r="I862" t="s">
        <v>49</v>
      </c>
      <c r="J862" t="s">
        <v>40</v>
      </c>
      <c r="K862" t="s">
        <v>29</v>
      </c>
      <c r="L862" t="s">
        <v>109</v>
      </c>
      <c r="M862" t="s">
        <v>59</v>
      </c>
      <c r="N862" t="s">
        <v>1940</v>
      </c>
      <c r="O862">
        <v>0.39</v>
      </c>
      <c r="P862">
        <f>Table1[[#This Row],[Profit]]/Table1[[#This Row],[Sales]]</f>
        <v>-0.64693589381530647</v>
      </c>
      <c r="Q862" t="s">
        <v>33</v>
      </c>
      <c r="R862" t="s">
        <v>61</v>
      </c>
      <c r="S862" t="s">
        <v>703</v>
      </c>
      <c r="T862" t="s">
        <v>2350</v>
      </c>
      <c r="U862">
        <v>46321</v>
      </c>
      <c r="V862">
        <v>42082</v>
      </c>
      <c r="W862" t="str">
        <f>TEXT(Table1[[#This Row],[Order Date]],"mmmm")</f>
        <v>March</v>
      </c>
      <c r="X862" t="str">
        <f>TEXT(Table1[[#This Row],[Order Date]],"yyyy")</f>
        <v>2015</v>
      </c>
      <c r="Y862">
        <v>42082</v>
      </c>
      <c r="Z862">
        <v>-45.816000000000003</v>
      </c>
      <c r="AA862">
        <v>3</v>
      </c>
      <c r="AB862">
        <v>70.819999999999993</v>
      </c>
      <c r="AC862">
        <v>91310</v>
      </c>
      <c r="AD862" t="e">
        <f>IF(COUNTIF(#REF!,Orders!AC1417)&gt;0,"Returned","Not Returned")</f>
        <v>#REF!</v>
      </c>
      <c r="AE862" t="str">
        <f>TEXT(Table1[[#This Row],[Order Date]],"mmmm-yyy")</f>
        <v>March-2015</v>
      </c>
    </row>
    <row r="863" spans="1:31" ht="12.75" customHeight="1" x14ac:dyDescent="0.3">
      <c r="A863">
        <v>24901</v>
      </c>
      <c r="B863" t="s">
        <v>25</v>
      </c>
      <c r="C863">
        <v>0</v>
      </c>
      <c r="D863">
        <v>12.28</v>
      </c>
      <c r="E863">
        <v>6.35</v>
      </c>
      <c r="F863">
        <v>2502</v>
      </c>
      <c r="G863" t="str">
        <f>IF(COUNTIF(Table1[Customer ID],Table1[[#This Row],[Customer ID]])&gt;1,"Repeat Customer","One-Time Customer")</f>
        <v>Repeat Customer</v>
      </c>
      <c r="H863" t="s">
        <v>2349</v>
      </c>
      <c r="I863" t="s">
        <v>27</v>
      </c>
      <c r="J863" t="s">
        <v>40</v>
      </c>
      <c r="K863" t="s">
        <v>29</v>
      </c>
      <c r="L863" t="s">
        <v>93</v>
      </c>
      <c r="M863" t="s">
        <v>59</v>
      </c>
      <c r="N863" t="s">
        <v>1575</v>
      </c>
      <c r="O863">
        <v>0.38</v>
      </c>
      <c r="P863">
        <f>Table1[[#This Row],[Profit]]/Table1[[#This Row],[Sales]]</f>
        <v>0.33867757629367534</v>
      </c>
      <c r="Q863" t="s">
        <v>33</v>
      </c>
      <c r="R863" t="s">
        <v>61</v>
      </c>
      <c r="S863" t="s">
        <v>703</v>
      </c>
      <c r="T863" t="s">
        <v>2350</v>
      </c>
      <c r="U863">
        <v>46321</v>
      </c>
      <c r="V863">
        <v>42082</v>
      </c>
      <c r="W863" t="str">
        <f>TEXT(Table1[[#This Row],[Order Date]],"mmmm")</f>
        <v>March</v>
      </c>
      <c r="X863" t="str">
        <f>TEXT(Table1[[#This Row],[Order Date]],"yyyy")</f>
        <v>2015</v>
      </c>
      <c r="Y863">
        <v>42083</v>
      </c>
      <c r="Z863">
        <v>30.63</v>
      </c>
      <c r="AA863">
        <v>7</v>
      </c>
      <c r="AB863">
        <v>90.44</v>
      </c>
      <c r="AC863">
        <v>91310</v>
      </c>
      <c r="AD863" t="e">
        <f>IF(COUNTIF(#REF!,Orders!AC1418)&gt;0,"Returned","Not Returned")</f>
        <v>#REF!</v>
      </c>
      <c r="AE863" t="str">
        <f>TEXT(Table1[[#This Row],[Order Date]],"mmmm-yyy")</f>
        <v>March-2015</v>
      </c>
    </row>
    <row r="864" spans="1:31" ht="12.75" customHeight="1" x14ac:dyDescent="0.3">
      <c r="A864">
        <v>26296</v>
      </c>
      <c r="B864" t="s">
        <v>25</v>
      </c>
      <c r="C864">
        <v>0.03</v>
      </c>
      <c r="D864">
        <v>40.97</v>
      </c>
      <c r="E864">
        <v>8.99</v>
      </c>
      <c r="F864">
        <v>2621</v>
      </c>
      <c r="G864" t="str">
        <f>IF(COUNTIF(Table1[Customer ID],Table1[[#This Row],[Customer ID]])&gt;1,"Repeat Customer","One-Time Customer")</f>
        <v>One-Time Customer</v>
      </c>
      <c r="H864" t="s">
        <v>2444</v>
      </c>
      <c r="I864" t="s">
        <v>27</v>
      </c>
      <c r="J864" t="s">
        <v>28</v>
      </c>
      <c r="K864" t="s">
        <v>29</v>
      </c>
      <c r="L864" t="s">
        <v>30</v>
      </c>
      <c r="M864" t="s">
        <v>51</v>
      </c>
      <c r="N864" t="s">
        <v>2445</v>
      </c>
      <c r="O864">
        <v>0.59</v>
      </c>
      <c r="P864">
        <f>Table1[[#This Row],[Profit]]/Table1[[#This Row],[Sales]]</f>
        <v>-0.8544445516842003</v>
      </c>
      <c r="Q864" t="s">
        <v>33</v>
      </c>
      <c r="R864" t="s">
        <v>136</v>
      </c>
      <c r="S864" t="s">
        <v>244</v>
      </c>
      <c r="T864" t="s">
        <v>2446</v>
      </c>
      <c r="U864">
        <v>37027</v>
      </c>
      <c r="V864">
        <v>42082</v>
      </c>
      <c r="W864" t="str">
        <f>TEXT(Table1[[#This Row],[Order Date]],"mmmm")</f>
        <v>March</v>
      </c>
      <c r="X864" t="str">
        <f>TEXT(Table1[[#This Row],[Order Date]],"yyyy")</f>
        <v>2015</v>
      </c>
      <c r="Y864">
        <v>42083</v>
      </c>
      <c r="Z864">
        <v>-177.05799999999999</v>
      </c>
      <c r="AA864">
        <v>5</v>
      </c>
      <c r="AB864">
        <v>207.22</v>
      </c>
      <c r="AC864">
        <v>88016</v>
      </c>
      <c r="AD864" t="e">
        <f>IF(COUNTIF(#REF!,Orders!AC1491)&gt;0,"Returned","Not Returned")</f>
        <v>#REF!</v>
      </c>
      <c r="AE864" t="str">
        <f>TEXT(Table1[[#This Row],[Order Date]],"mmmm-yyy")</f>
        <v>March-2015</v>
      </c>
    </row>
    <row r="865" spans="1:31" ht="12.75" customHeight="1" x14ac:dyDescent="0.3">
      <c r="A865">
        <v>21041</v>
      </c>
      <c r="B865" t="s">
        <v>37</v>
      </c>
      <c r="C865">
        <v>0.05</v>
      </c>
      <c r="D865">
        <v>4.9800000000000004</v>
      </c>
      <c r="E865">
        <v>0.49</v>
      </c>
      <c r="F865">
        <v>2639</v>
      </c>
      <c r="G865" t="str">
        <f>IF(COUNTIF(Table1[Customer ID],Table1[[#This Row],[Customer ID]])&gt;1,"Repeat Customer","One-Time Customer")</f>
        <v>One-Time Customer</v>
      </c>
      <c r="H865" t="s">
        <v>2455</v>
      </c>
      <c r="I865" t="s">
        <v>49</v>
      </c>
      <c r="J865" t="s">
        <v>114</v>
      </c>
      <c r="K865" t="s">
        <v>29</v>
      </c>
      <c r="L865" t="s">
        <v>134</v>
      </c>
      <c r="M865" t="s">
        <v>59</v>
      </c>
      <c r="N865" t="s">
        <v>1422</v>
      </c>
      <c r="O865">
        <v>0.39</v>
      </c>
      <c r="P865">
        <f>Table1[[#This Row],[Profit]]/Table1[[#This Row],[Sales]]</f>
        <v>0.27042253521126763</v>
      </c>
      <c r="Q865" t="s">
        <v>33</v>
      </c>
      <c r="R865" t="s">
        <v>34</v>
      </c>
      <c r="S865" t="s">
        <v>366</v>
      </c>
      <c r="T865" t="s">
        <v>652</v>
      </c>
      <c r="U865">
        <v>88201</v>
      </c>
      <c r="V865">
        <v>42082</v>
      </c>
      <c r="W865" t="str">
        <f>TEXT(Table1[[#This Row],[Order Date]],"mmmm")</f>
        <v>March</v>
      </c>
      <c r="X865" t="str">
        <f>TEXT(Table1[[#This Row],[Order Date]],"yyyy")</f>
        <v>2015</v>
      </c>
      <c r="Y865">
        <v>42082</v>
      </c>
      <c r="Z865">
        <v>3.84</v>
      </c>
      <c r="AA865">
        <v>3</v>
      </c>
      <c r="AB865">
        <v>14.2</v>
      </c>
      <c r="AC865">
        <v>90952</v>
      </c>
      <c r="AD865" t="e">
        <f>IF(COUNTIF(#REF!,Orders!AC1499)&gt;0,"Returned","Not Returned")</f>
        <v>#REF!</v>
      </c>
      <c r="AE865" t="str">
        <f>TEXT(Table1[[#This Row],[Order Date]],"mmmm-yyy")</f>
        <v>March-2015</v>
      </c>
    </row>
    <row r="866" spans="1:31" ht="12.75" customHeight="1" x14ac:dyDescent="0.3">
      <c r="A866">
        <v>18416</v>
      </c>
      <c r="B866" t="s">
        <v>25</v>
      </c>
      <c r="C866">
        <v>0</v>
      </c>
      <c r="D866">
        <v>21.98</v>
      </c>
      <c r="E866">
        <v>2.87</v>
      </c>
      <c r="F866">
        <v>2840</v>
      </c>
      <c r="G866" t="str">
        <f>IF(COUNTIF(Table1[Customer ID],Table1[[#This Row],[Customer ID]])&gt;1,"Repeat Customer","One-Time Customer")</f>
        <v>Repeat Customer</v>
      </c>
      <c r="H866" t="s">
        <v>2596</v>
      </c>
      <c r="I866" t="s">
        <v>49</v>
      </c>
      <c r="J866" t="s">
        <v>28</v>
      </c>
      <c r="K866" t="s">
        <v>29</v>
      </c>
      <c r="L866" t="s">
        <v>30</v>
      </c>
      <c r="M866" t="s">
        <v>51</v>
      </c>
      <c r="N866" t="s">
        <v>2587</v>
      </c>
      <c r="O866">
        <v>0.55000000000000004</v>
      </c>
      <c r="P866">
        <f>Table1[[#This Row],[Profit]]/Table1[[#This Row],[Sales]]</f>
        <v>5.8595117073577195E-2</v>
      </c>
      <c r="Q866" t="s">
        <v>33</v>
      </c>
      <c r="R866" t="s">
        <v>136</v>
      </c>
      <c r="S866" t="s">
        <v>362</v>
      </c>
      <c r="T866" t="s">
        <v>2597</v>
      </c>
      <c r="U866">
        <v>33161</v>
      </c>
      <c r="V866">
        <v>42082</v>
      </c>
      <c r="W866" t="str">
        <f>TEXT(Table1[[#This Row],[Order Date]],"mmmm")</f>
        <v>March</v>
      </c>
      <c r="X866" t="str">
        <f>TEXT(Table1[[#This Row],[Order Date]],"yyyy")</f>
        <v>2015</v>
      </c>
      <c r="Y866">
        <v>42083</v>
      </c>
      <c r="Z866">
        <v>21.095999999999997</v>
      </c>
      <c r="AA866">
        <v>16</v>
      </c>
      <c r="AB866">
        <v>360.03</v>
      </c>
      <c r="AC866">
        <v>87884</v>
      </c>
      <c r="AD866" t="e">
        <f>IF(COUNTIF(#REF!,Orders!AC1596)&gt;0,"Returned","Not Returned")</f>
        <v>#REF!</v>
      </c>
      <c r="AE866" t="str">
        <f>TEXT(Table1[[#This Row],[Order Date]],"mmmm-yyy")</f>
        <v>March-2015</v>
      </c>
    </row>
    <row r="867" spans="1:31" ht="12.75" customHeight="1" x14ac:dyDescent="0.3">
      <c r="A867">
        <v>2314</v>
      </c>
      <c r="B867" t="s">
        <v>25</v>
      </c>
      <c r="C867">
        <v>7.0000000000000007E-2</v>
      </c>
      <c r="D867">
        <v>28.99</v>
      </c>
      <c r="E867">
        <v>8.59</v>
      </c>
      <c r="F867">
        <v>2882</v>
      </c>
      <c r="G867" t="str">
        <f>IF(COUNTIF(Table1[Customer ID],Table1[[#This Row],[Customer ID]])&gt;1,"Repeat Customer","One-Time Customer")</f>
        <v>Repeat Customer</v>
      </c>
      <c r="H867" t="s">
        <v>2632</v>
      </c>
      <c r="I867" t="s">
        <v>49</v>
      </c>
      <c r="J867" t="s">
        <v>114</v>
      </c>
      <c r="K867" t="s">
        <v>77</v>
      </c>
      <c r="L867" t="s">
        <v>78</v>
      </c>
      <c r="M867" t="s">
        <v>86</v>
      </c>
      <c r="N867" t="s">
        <v>2045</v>
      </c>
      <c r="O867">
        <v>0.56000000000000005</v>
      </c>
      <c r="P867">
        <f>Table1[[#This Row],[Profit]]/Table1[[#This Row],[Sales]]</f>
        <v>-1.7147459436379166E-2</v>
      </c>
      <c r="Q867" t="s">
        <v>33</v>
      </c>
      <c r="R867" t="s">
        <v>136</v>
      </c>
      <c r="S867" t="s">
        <v>322</v>
      </c>
      <c r="T867" t="s">
        <v>390</v>
      </c>
      <c r="U867">
        <v>28206</v>
      </c>
      <c r="V867">
        <v>42082</v>
      </c>
      <c r="W867" t="str">
        <f>TEXT(Table1[[#This Row],[Order Date]],"mmmm")</f>
        <v>March</v>
      </c>
      <c r="X867" t="str">
        <f>TEXT(Table1[[#This Row],[Order Date]],"yyyy")</f>
        <v>2015</v>
      </c>
      <c r="Y867">
        <v>42082</v>
      </c>
      <c r="Z867">
        <v>-16.063740000000003</v>
      </c>
      <c r="AA867">
        <v>39</v>
      </c>
      <c r="AB867">
        <v>936.8</v>
      </c>
      <c r="AC867">
        <v>16676</v>
      </c>
      <c r="AD867" t="e">
        <f>IF(COUNTIF(#REF!,Orders!AC1633)&gt;0,"Returned","Not Returned")</f>
        <v>#REF!</v>
      </c>
      <c r="AE867" t="str">
        <f>TEXT(Table1[[#This Row],[Order Date]],"mmmm-yyy")</f>
        <v>March-2015</v>
      </c>
    </row>
    <row r="868" spans="1:31" ht="12.75" customHeight="1" x14ac:dyDescent="0.3">
      <c r="A868">
        <v>20314</v>
      </c>
      <c r="B868" t="s">
        <v>25</v>
      </c>
      <c r="C868">
        <v>7.0000000000000007E-2</v>
      </c>
      <c r="D868">
        <v>28.99</v>
      </c>
      <c r="E868">
        <v>8.59</v>
      </c>
      <c r="F868">
        <v>2884</v>
      </c>
      <c r="G868" t="str">
        <f>IF(COUNTIF(Table1[Customer ID],Table1[[#This Row],[Customer ID]])&gt;1,"Repeat Customer","One-Time Customer")</f>
        <v>Repeat Customer</v>
      </c>
      <c r="H868" t="s">
        <v>2637</v>
      </c>
      <c r="I868" t="s">
        <v>49</v>
      </c>
      <c r="J868" t="s">
        <v>114</v>
      </c>
      <c r="K868" t="s">
        <v>77</v>
      </c>
      <c r="L868" t="s">
        <v>78</v>
      </c>
      <c r="M868" t="s">
        <v>86</v>
      </c>
      <c r="N868" t="s">
        <v>2045</v>
      </c>
      <c r="O868">
        <v>0.56000000000000005</v>
      </c>
      <c r="P868">
        <f>Table1[[#This Row],[Profit]]/Table1[[#This Row],[Sales]]</f>
        <v>-5.0281004121393781E-2</v>
      </c>
      <c r="Q868" t="s">
        <v>33</v>
      </c>
      <c r="R868" t="s">
        <v>53</v>
      </c>
      <c r="S868" t="s">
        <v>154</v>
      </c>
      <c r="T868" t="s">
        <v>2638</v>
      </c>
      <c r="U868">
        <v>44039</v>
      </c>
      <c r="V868">
        <v>42082</v>
      </c>
      <c r="W868" t="str">
        <f>TEXT(Table1[[#This Row],[Order Date]],"mmmm")</f>
        <v>March</v>
      </c>
      <c r="X868" t="str">
        <f>TEXT(Table1[[#This Row],[Order Date]],"yyyy")</f>
        <v>2015</v>
      </c>
      <c r="Y868">
        <v>42082</v>
      </c>
      <c r="Z868">
        <v>-12.078000000000001</v>
      </c>
      <c r="AA868">
        <v>10</v>
      </c>
      <c r="AB868">
        <v>240.21</v>
      </c>
      <c r="AC868">
        <v>87631</v>
      </c>
      <c r="AD868" t="e">
        <f>IF(COUNTIF(#REF!,Orders!AC1639)&gt;0,"Returned","Not Returned")</f>
        <v>#REF!</v>
      </c>
      <c r="AE868" t="str">
        <f>TEXT(Table1[[#This Row],[Order Date]],"mmmm-yyy")</f>
        <v>March-2015</v>
      </c>
    </row>
    <row r="869" spans="1:31" ht="12.75" customHeight="1" x14ac:dyDescent="0.3">
      <c r="A869">
        <v>25605</v>
      </c>
      <c r="B869" t="s">
        <v>25</v>
      </c>
      <c r="C869">
        <v>0.04</v>
      </c>
      <c r="D869">
        <v>39.479999999999997</v>
      </c>
      <c r="E869">
        <v>1.99</v>
      </c>
      <c r="F869">
        <v>3222</v>
      </c>
      <c r="G869" t="str">
        <f>IF(COUNTIF(Table1[Customer ID],Table1[[#This Row],[Customer ID]])&gt;1,"Repeat Customer","One-Time Customer")</f>
        <v>Repeat Customer</v>
      </c>
      <c r="H869" t="s">
        <v>2885</v>
      </c>
      <c r="I869" t="s">
        <v>27</v>
      </c>
      <c r="J869" t="s">
        <v>28</v>
      </c>
      <c r="K869" t="s">
        <v>77</v>
      </c>
      <c r="L869" t="s">
        <v>180</v>
      </c>
      <c r="M869" t="s">
        <v>51</v>
      </c>
      <c r="N869" t="s">
        <v>705</v>
      </c>
      <c r="O869">
        <v>0.54</v>
      </c>
      <c r="P869">
        <f>Table1[[#This Row],[Profit]]/Table1[[#This Row],[Sales]]</f>
        <v>-4.6227312138728331</v>
      </c>
      <c r="Q869" t="s">
        <v>33</v>
      </c>
      <c r="R869" t="s">
        <v>136</v>
      </c>
      <c r="S869" t="s">
        <v>362</v>
      </c>
      <c r="T869" t="s">
        <v>2886</v>
      </c>
      <c r="U869">
        <v>32303</v>
      </c>
      <c r="V869">
        <v>42082</v>
      </c>
      <c r="W869" t="str">
        <f>TEXT(Table1[[#This Row],[Order Date]],"mmmm")</f>
        <v>March</v>
      </c>
      <c r="X869" t="str">
        <f>TEXT(Table1[[#This Row],[Order Date]],"yyyy")</f>
        <v>2015</v>
      </c>
      <c r="Y869">
        <v>42082</v>
      </c>
      <c r="Z869">
        <v>-1535.4864000000002</v>
      </c>
      <c r="AA869">
        <v>8</v>
      </c>
      <c r="AB869">
        <v>332.16</v>
      </c>
      <c r="AC869">
        <v>90814</v>
      </c>
      <c r="AD869" t="e">
        <f>IF(COUNTIF(#REF!,Orders!AC1841)&gt;0,"Returned","Not Returned")</f>
        <v>#REF!</v>
      </c>
      <c r="AE869" t="str">
        <f>TEXT(Table1[[#This Row],[Order Date]],"mmmm-yyy")</f>
        <v>March-2015</v>
      </c>
    </row>
    <row r="870" spans="1:31" ht="12.75" customHeight="1" x14ac:dyDescent="0.3">
      <c r="A870">
        <v>25606</v>
      </c>
      <c r="B870" t="s">
        <v>25</v>
      </c>
      <c r="C870">
        <v>0</v>
      </c>
      <c r="D870">
        <v>8.1199999999999992</v>
      </c>
      <c r="E870">
        <v>2.83</v>
      </c>
      <c r="F870">
        <v>3222</v>
      </c>
      <c r="G870" t="str">
        <f>IF(COUNTIF(Table1[Customer ID],Table1[[#This Row],[Customer ID]])&gt;1,"Repeat Customer","One-Time Customer")</f>
        <v>Repeat Customer</v>
      </c>
      <c r="H870" t="s">
        <v>2885</v>
      </c>
      <c r="I870" t="s">
        <v>49</v>
      </c>
      <c r="J870" t="s">
        <v>28</v>
      </c>
      <c r="K870" t="s">
        <v>77</v>
      </c>
      <c r="L870" t="s">
        <v>180</v>
      </c>
      <c r="M870" t="s">
        <v>51</v>
      </c>
      <c r="N870" t="s">
        <v>827</v>
      </c>
      <c r="O870">
        <v>0.77</v>
      </c>
      <c r="P870">
        <f>Table1[[#This Row],[Profit]]/Table1[[#This Row],[Sales]]</f>
        <v>-1.0792575531770763</v>
      </c>
      <c r="Q870" t="s">
        <v>33</v>
      </c>
      <c r="R870" t="s">
        <v>136</v>
      </c>
      <c r="S870" t="s">
        <v>362</v>
      </c>
      <c r="T870" t="s">
        <v>2886</v>
      </c>
      <c r="U870">
        <v>32303</v>
      </c>
      <c r="V870">
        <v>42082</v>
      </c>
      <c r="W870" t="str">
        <f>TEXT(Table1[[#This Row],[Order Date]],"mmmm")</f>
        <v>March</v>
      </c>
      <c r="X870" t="str">
        <f>TEXT(Table1[[#This Row],[Order Date]],"yyyy")</f>
        <v>2015</v>
      </c>
      <c r="Y870">
        <v>42083</v>
      </c>
      <c r="Z870">
        <v>-159.32</v>
      </c>
      <c r="AA870">
        <v>17</v>
      </c>
      <c r="AB870">
        <v>147.62</v>
      </c>
      <c r="AC870">
        <v>90814</v>
      </c>
      <c r="AD870" t="e">
        <f>IF(COUNTIF(#REF!,Orders!AC1842)&gt;0,"Returned","Not Returned")</f>
        <v>#REF!</v>
      </c>
      <c r="AE870" t="str">
        <f>TEXT(Table1[[#This Row],[Order Date]],"mmmm-yyy")</f>
        <v>March-2015</v>
      </c>
    </row>
    <row r="871" spans="1:31" ht="12.75" customHeight="1" x14ac:dyDescent="0.3">
      <c r="A871">
        <v>18853</v>
      </c>
      <c r="B871" t="s">
        <v>56</v>
      </c>
      <c r="C871">
        <v>0.04</v>
      </c>
      <c r="D871">
        <v>1637.53</v>
      </c>
      <c r="E871">
        <v>24.49</v>
      </c>
      <c r="F871">
        <v>314</v>
      </c>
      <c r="G871" t="str">
        <f>IF(COUNTIF(Table1[Customer ID],Table1[[#This Row],[Customer ID]])&gt;1,"Repeat Customer","One-Time Customer")</f>
        <v>One-Time Customer</v>
      </c>
      <c r="H871" t="s">
        <v>419</v>
      </c>
      <c r="I871" t="s">
        <v>49</v>
      </c>
      <c r="J871" t="s">
        <v>28</v>
      </c>
      <c r="K871" t="s">
        <v>29</v>
      </c>
      <c r="L871" t="s">
        <v>174</v>
      </c>
      <c r="M871" t="s">
        <v>86</v>
      </c>
      <c r="N871" t="s">
        <v>420</v>
      </c>
      <c r="O871">
        <v>0.81</v>
      </c>
      <c r="P871">
        <f>Table1[[#This Row],[Profit]]/Table1[[#This Row],[Sales]]</f>
        <v>-0.54867880284632697</v>
      </c>
      <c r="Q871" t="s">
        <v>33</v>
      </c>
      <c r="R871" t="s">
        <v>61</v>
      </c>
      <c r="S871" t="s">
        <v>178</v>
      </c>
      <c r="T871" t="s">
        <v>388</v>
      </c>
      <c r="U871">
        <v>60130</v>
      </c>
      <c r="V871">
        <v>42083</v>
      </c>
      <c r="W871" t="str">
        <f>TEXT(Table1[[#This Row],[Order Date]],"mmmm")</f>
        <v>March</v>
      </c>
      <c r="X871" t="str">
        <f>TEXT(Table1[[#This Row],[Order Date]],"yyyy")</f>
        <v>2015</v>
      </c>
      <c r="Y871">
        <v>42085</v>
      </c>
      <c r="Z871">
        <v>-1759.58</v>
      </c>
      <c r="AA871">
        <v>2</v>
      </c>
      <c r="AB871">
        <v>3206.94</v>
      </c>
      <c r="AC871">
        <v>89166</v>
      </c>
      <c r="AD871" t="e">
        <f>IF(COUNTIF(#REF!,Orders!AC174)&gt;0,"Returned","Not Returned")</f>
        <v>#REF!</v>
      </c>
      <c r="AE871" t="str">
        <f>TEXT(Table1[[#This Row],[Order Date]],"mmmm-yyy")</f>
        <v>March-2015</v>
      </c>
    </row>
    <row r="872" spans="1:31" ht="12.75" customHeight="1" x14ac:dyDescent="0.3">
      <c r="A872">
        <v>18852</v>
      </c>
      <c r="B872" t="s">
        <v>56</v>
      </c>
      <c r="C872">
        <v>0.01</v>
      </c>
      <c r="D872">
        <v>19.98</v>
      </c>
      <c r="E872">
        <v>4</v>
      </c>
      <c r="F872">
        <v>315</v>
      </c>
      <c r="G872" t="str">
        <f>IF(COUNTIF(Table1[Customer ID],Table1[[#This Row],[Customer ID]])&gt;1,"Repeat Customer","One-Time Customer")</f>
        <v>One-Time Customer</v>
      </c>
      <c r="H872" t="s">
        <v>421</v>
      </c>
      <c r="I872" t="s">
        <v>49</v>
      </c>
      <c r="J872" t="s">
        <v>28</v>
      </c>
      <c r="K872" t="s">
        <v>77</v>
      </c>
      <c r="L872" t="s">
        <v>180</v>
      </c>
      <c r="M872" t="s">
        <v>59</v>
      </c>
      <c r="N872" t="s">
        <v>187</v>
      </c>
      <c r="O872">
        <v>0.68</v>
      </c>
      <c r="P872">
        <f>Table1[[#This Row],[Profit]]/Table1[[#This Row],[Sales]]</f>
        <v>-1.6766480965645312</v>
      </c>
      <c r="Q872" t="s">
        <v>33</v>
      </c>
      <c r="R872" t="s">
        <v>53</v>
      </c>
      <c r="S872" t="s">
        <v>193</v>
      </c>
      <c r="T872" t="s">
        <v>422</v>
      </c>
      <c r="U872">
        <v>1007</v>
      </c>
      <c r="V872">
        <v>42083</v>
      </c>
      <c r="W872" t="str">
        <f>TEXT(Table1[[#This Row],[Order Date]],"mmmm")</f>
        <v>March</v>
      </c>
      <c r="X872" t="str">
        <f>TEXT(Table1[[#This Row],[Order Date]],"yyyy")</f>
        <v>2015</v>
      </c>
      <c r="Y872">
        <v>42083</v>
      </c>
      <c r="Z872">
        <v>-72.23</v>
      </c>
      <c r="AA872">
        <v>2</v>
      </c>
      <c r="AB872">
        <v>43.08</v>
      </c>
      <c r="AC872">
        <v>89166</v>
      </c>
      <c r="AD872" t="e">
        <f>IF(COUNTIF(#REF!,Orders!AC175)&gt;0,"Returned","Not Returned")</f>
        <v>#REF!</v>
      </c>
      <c r="AE872" t="str">
        <f>TEXT(Table1[[#This Row],[Order Date]],"mmmm-yyy")</f>
        <v>March-2015</v>
      </c>
    </row>
    <row r="873" spans="1:31" ht="12.75" customHeight="1" x14ac:dyDescent="0.3">
      <c r="A873">
        <v>19539</v>
      </c>
      <c r="B873" t="s">
        <v>106</v>
      </c>
      <c r="C873">
        <v>0.06</v>
      </c>
      <c r="D873">
        <v>160.97999999999999</v>
      </c>
      <c r="E873">
        <v>35.020000000000003</v>
      </c>
      <c r="F873">
        <v>637</v>
      </c>
      <c r="G873" t="str">
        <f>IF(COUNTIF(Table1[Customer ID],Table1[[#This Row],[Customer ID]])&gt;1,"Repeat Customer","One-Time Customer")</f>
        <v>One-Time Customer</v>
      </c>
      <c r="H873" t="s">
        <v>747</v>
      </c>
      <c r="I873" t="s">
        <v>39</v>
      </c>
      <c r="J873" t="s">
        <v>114</v>
      </c>
      <c r="K873" t="s">
        <v>41</v>
      </c>
      <c r="L873" t="s">
        <v>191</v>
      </c>
      <c r="M873" t="s">
        <v>121</v>
      </c>
      <c r="N873" t="s">
        <v>748</v>
      </c>
      <c r="O873">
        <v>0.72</v>
      </c>
      <c r="P873">
        <f>Table1[[#This Row],[Profit]]/Table1[[#This Row],[Sales]]</f>
        <v>-0.18642705822193004</v>
      </c>
      <c r="Q873" t="s">
        <v>33</v>
      </c>
      <c r="R873" t="s">
        <v>34</v>
      </c>
      <c r="S873" t="s">
        <v>45</v>
      </c>
      <c r="T873" t="s">
        <v>749</v>
      </c>
      <c r="U873">
        <v>95051</v>
      </c>
      <c r="V873">
        <v>42083</v>
      </c>
      <c r="W873" t="str">
        <f>TEXT(Table1[[#This Row],[Order Date]],"mmmm")</f>
        <v>March</v>
      </c>
      <c r="X873" t="str">
        <f>TEXT(Table1[[#This Row],[Order Date]],"yyyy")</f>
        <v>2015</v>
      </c>
      <c r="Y873">
        <v>42087</v>
      </c>
      <c r="Z873">
        <v>-229.68</v>
      </c>
      <c r="AA873">
        <v>8</v>
      </c>
      <c r="AB873">
        <v>1232.01</v>
      </c>
      <c r="AC873">
        <v>87953</v>
      </c>
      <c r="AD873" t="e">
        <f>IF(COUNTIF(#REF!,Orders!AC344)&gt;0,"Returned","Not Returned")</f>
        <v>#REF!</v>
      </c>
      <c r="AE873" t="str">
        <f>TEXT(Table1[[#This Row],[Order Date]],"mmmm-yyy")</f>
        <v>March-2015</v>
      </c>
    </row>
    <row r="874" spans="1:31" ht="12.75" customHeight="1" x14ac:dyDescent="0.3">
      <c r="A874">
        <v>1539</v>
      </c>
      <c r="B874" t="s">
        <v>106</v>
      </c>
      <c r="C874">
        <v>0.06</v>
      </c>
      <c r="D874">
        <v>160.97999999999999</v>
      </c>
      <c r="E874">
        <v>35.020000000000003</v>
      </c>
      <c r="F874">
        <v>640</v>
      </c>
      <c r="G874" t="str">
        <f>IF(COUNTIF(Table1[Customer ID],Table1[[#This Row],[Customer ID]])&gt;1,"Repeat Customer","One-Time Customer")</f>
        <v>Repeat Customer</v>
      </c>
      <c r="H874" t="s">
        <v>757</v>
      </c>
      <c r="I874" t="s">
        <v>39</v>
      </c>
      <c r="J874" t="s">
        <v>114</v>
      </c>
      <c r="K874" t="s">
        <v>41</v>
      </c>
      <c r="L874" t="s">
        <v>191</v>
      </c>
      <c r="M874" t="s">
        <v>121</v>
      </c>
      <c r="N874" t="s">
        <v>748</v>
      </c>
      <c r="O874">
        <v>0.72</v>
      </c>
      <c r="P874">
        <f>Table1[[#This Row],[Profit]]/Table1[[#This Row],[Sales]]</f>
        <v>-4.9713747686713348E-2</v>
      </c>
      <c r="Q874" t="s">
        <v>33</v>
      </c>
      <c r="R874" t="s">
        <v>34</v>
      </c>
      <c r="S874" t="s">
        <v>35</v>
      </c>
      <c r="T874" t="s">
        <v>209</v>
      </c>
      <c r="U874">
        <v>98119</v>
      </c>
      <c r="V874">
        <v>42083</v>
      </c>
      <c r="W874" t="str">
        <f>TEXT(Table1[[#This Row],[Order Date]],"mmmm")</f>
        <v>March</v>
      </c>
      <c r="X874" t="str">
        <f>TEXT(Table1[[#This Row],[Order Date]],"yyyy")</f>
        <v>2015</v>
      </c>
      <c r="Y874">
        <v>42087</v>
      </c>
      <c r="Z874">
        <v>-229.68</v>
      </c>
      <c r="AA874">
        <v>30</v>
      </c>
      <c r="AB874">
        <v>4620.05</v>
      </c>
      <c r="AC874">
        <v>11077</v>
      </c>
      <c r="AD874" t="e">
        <f>IF(COUNTIF(#REF!,Orders!AC349)&gt;0,"Returned","Not Returned")</f>
        <v>#REF!</v>
      </c>
      <c r="AE874" t="str">
        <f>TEXT(Table1[[#This Row],[Order Date]],"mmmm-yyy")</f>
        <v>March-2015</v>
      </c>
    </row>
    <row r="875" spans="1:31" ht="12.75" customHeight="1" x14ac:dyDescent="0.3">
      <c r="A875">
        <v>24882</v>
      </c>
      <c r="B875" t="s">
        <v>56</v>
      </c>
      <c r="C875">
        <v>0.09</v>
      </c>
      <c r="D875">
        <v>2.89</v>
      </c>
      <c r="E875">
        <v>0.5</v>
      </c>
      <c r="F875">
        <v>669</v>
      </c>
      <c r="G875" t="str">
        <f>IF(COUNTIF(Table1[Customer ID],Table1[[#This Row],[Customer ID]])&gt;1,"Repeat Customer","One-Time Customer")</f>
        <v>Repeat Customer</v>
      </c>
      <c r="H875" t="s">
        <v>788</v>
      </c>
      <c r="I875" t="s">
        <v>49</v>
      </c>
      <c r="J875" t="s">
        <v>40</v>
      </c>
      <c r="K875" t="s">
        <v>29</v>
      </c>
      <c r="L875" t="s">
        <v>134</v>
      </c>
      <c r="M875" t="s">
        <v>59</v>
      </c>
      <c r="N875" t="s">
        <v>789</v>
      </c>
      <c r="O875">
        <v>0.38</v>
      </c>
      <c r="P875">
        <f>Table1[[#This Row],[Profit]]/Table1[[#This Row],[Sales]]</f>
        <v>0.69</v>
      </c>
      <c r="Q875" t="s">
        <v>33</v>
      </c>
      <c r="R875" t="s">
        <v>61</v>
      </c>
      <c r="S875" t="s">
        <v>330</v>
      </c>
      <c r="T875" t="s">
        <v>790</v>
      </c>
      <c r="U875">
        <v>52501</v>
      </c>
      <c r="V875">
        <v>42083</v>
      </c>
      <c r="W875" t="str">
        <f>TEXT(Table1[[#This Row],[Order Date]],"mmmm")</f>
        <v>March</v>
      </c>
      <c r="X875" t="str">
        <f>TEXT(Table1[[#This Row],[Order Date]],"yyyy")</f>
        <v>2015</v>
      </c>
      <c r="Y875">
        <v>42085</v>
      </c>
      <c r="Z875">
        <v>40.482299999999995</v>
      </c>
      <c r="AA875">
        <v>22</v>
      </c>
      <c r="AB875">
        <v>58.67</v>
      </c>
      <c r="AC875">
        <v>88475</v>
      </c>
      <c r="AD875" t="e">
        <f>IF(COUNTIF(#REF!,Orders!AC368)&gt;0,"Returned","Not Returned")</f>
        <v>#REF!</v>
      </c>
      <c r="AE875" t="str">
        <f>TEXT(Table1[[#This Row],[Order Date]],"mmmm-yyy")</f>
        <v>March-2015</v>
      </c>
    </row>
    <row r="876" spans="1:31" ht="12.75" customHeight="1" x14ac:dyDescent="0.3">
      <c r="A876">
        <v>24883</v>
      </c>
      <c r="B876" t="s">
        <v>56</v>
      </c>
      <c r="C876">
        <v>0.02</v>
      </c>
      <c r="D876">
        <v>48.91</v>
      </c>
      <c r="E876">
        <v>5.81</v>
      </c>
      <c r="F876">
        <v>669</v>
      </c>
      <c r="G876" t="str">
        <f>IF(COUNTIF(Table1[Customer ID],Table1[[#This Row],[Customer ID]])&gt;1,"Repeat Customer","One-Time Customer")</f>
        <v>Repeat Customer</v>
      </c>
      <c r="H876" t="s">
        <v>788</v>
      </c>
      <c r="I876" t="s">
        <v>49</v>
      </c>
      <c r="J876" t="s">
        <v>40</v>
      </c>
      <c r="K876" t="s">
        <v>29</v>
      </c>
      <c r="L876" t="s">
        <v>93</v>
      </c>
      <c r="M876" t="s">
        <v>59</v>
      </c>
      <c r="N876" t="s">
        <v>791</v>
      </c>
      <c r="O876">
        <v>0.38</v>
      </c>
      <c r="P876">
        <f>Table1[[#This Row],[Profit]]/Table1[[#This Row],[Sales]]</f>
        <v>0.32515337423312884</v>
      </c>
      <c r="Q876" t="s">
        <v>33</v>
      </c>
      <c r="R876" t="s">
        <v>61</v>
      </c>
      <c r="S876" t="s">
        <v>330</v>
      </c>
      <c r="T876" t="s">
        <v>790</v>
      </c>
      <c r="U876">
        <v>52501</v>
      </c>
      <c r="V876">
        <v>42083</v>
      </c>
      <c r="W876" t="str">
        <f>TEXT(Table1[[#This Row],[Order Date]],"mmmm")</f>
        <v>March</v>
      </c>
      <c r="X876" t="str">
        <f>TEXT(Table1[[#This Row],[Order Date]],"yyyy")</f>
        <v>2015</v>
      </c>
      <c r="Y876">
        <v>42084</v>
      </c>
      <c r="Z876">
        <v>32.86</v>
      </c>
      <c r="AA876">
        <v>2</v>
      </c>
      <c r="AB876">
        <v>101.06</v>
      </c>
      <c r="AC876">
        <v>88475</v>
      </c>
      <c r="AD876" t="e">
        <f>IF(COUNTIF(#REF!,Orders!AC369)&gt;0,"Returned","Not Returned")</f>
        <v>#REF!</v>
      </c>
      <c r="AE876" t="str">
        <f>TEXT(Table1[[#This Row],[Order Date]],"mmmm-yyy")</f>
        <v>March-2015</v>
      </c>
    </row>
    <row r="877" spans="1:31" ht="12.75" customHeight="1" x14ac:dyDescent="0.3">
      <c r="A877">
        <v>18150</v>
      </c>
      <c r="B877" t="s">
        <v>56</v>
      </c>
      <c r="C877">
        <v>7.0000000000000007E-2</v>
      </c>
      <c r="D877">
        <v>13.73</v>
      </c>
      <c r="E877">
        <v>6.85</v>
      </c>
      <c r="F877">
        <v>1679</v>
      </c>
      <c r="G877" t="str">
        <f>IF(COUNTIF(Table1[Customer ID],Table1[[#This Row],[Customer ID]])&gt;1,"Repeat Customer","One-Time Customer")</f>
        <v>One-Time Customer</v>
      </c>
      <c r="H877" t="s">
        <v>1679</v>
      </c>
      <c r="I877" t="s">
        <v>49</v>
      </c>
      <c r="J877" t="s">
        <v>114</v>
      </c>
      <c r="K877" t="s">
        <v>41</v>
      </c>
      <c r="L877" t="s">
        <v>50</v>
      </c>
      <c r="M877" t="s">
        <v>31</v>
      </c>
      <c r="N877" t="s">
        <v>647</v>
      </c>
      <c r="O877">
        <v>0.54</v>
      </c>
      <c r="P877">
        <f>Table1[[#This Row],[Profit]]/Table1[[#This Row],[Sales]]</f>
        <v>-8.2128397917871604E-2</v>
      </c>
      <c r="Q877" t="s">
        <v>33</v>
      </c>
      <c r="R877" t="s">
        <v>53</v>
      </c>
      <c r="S877" t="s">
        <v>154</v>
      </c>
      <c r="T877" t="s">
        <v>1680</v>
      </c>
      <c r="U877">
        <v>45324</v>
      </c>
      <c r="V877">
        <v>42083</v>
      </c>
      <c r="W877" t="str">
        <f>TEXT(Table1[[#This Row],[Order Date]],"mmmm")</f>
        <v>March</v>
      </c>
      <c r="X877" t="str">
        <f>TEXT(Table1[[#This Row],[Order Date]],"yyyy")</f>
        <v>2015</v>
      </c>
      <c r="Y877">
        <v>42084</v>
      </c>
      <c r="Z877">
        <v>-22.72</v>
      </c>
      <c r="AA877">
        <v>21</v>
      </c>
      <c r="AB877">
        <v>276.64</v>
      </c>
      <c r="AC877">
        <v>86646</v>
      </c>
      <c r="AD877" t="e">
        <f>IF(COUNTIF(#REF!,Orders!AC931)&gt;0,"Returned","Not Returned")</f>
        <v>#REF!</v>
      </c>
      <c r="AE877" t="str">
        <f>TEXT(Table1[[#This Row],[Order Date]],"mmmm-yyy")</f>
        <v>March-2015</v>
      </c>
    </row>
    <row r="878" spans="1:31" ht="12.75" customHeight="1" x14ac:dyDescent="0.3">
      <c r="A878">
        <v>18361</v>
      </c>
      <c r="B878" t="s">
        <v>56</v>
      </c>
      <c r="C878">
        <v>0.06</v>
      </c>
      <c r="D878">
        <v>2.61</v>
      </c>
      <c r="E878">
        <v>0.5</v>
      </c>
      <c r="F878">
        <v>2794</v>
      </c>
      <c r="G878" t="str">
        <f>IF(COUNTIF(Table1[Customer ID],Table1[[#This Row],[Customer ID]])&gt;1,"Repeat Customer","One-Time Customer")</f>
        <v>Repeat Customer</v>
      </c>
      <c r="H878" t="s">
        <v>2562</v>
      </c>
      <c r="I878" t="s">
        <v>49</v>
      </c>
      <c r="J878" t="s">
        <v>28</v>
      </c>
      <c r="K878" t="s">
        <v>29</v>
      </c>
      <c r="L878" t="s">
        <v>134</v>
      </c>
      <c r="M878" t="s">
        <v>59</v>
      </c>
      <c r="N878" t="s">
        <v>885</v>
      </c>
      <c r="O878">
        <v>0.39</v>
      </c>
      <c r="P878">
        <f>Table1[[#This Row],[Profit]]/Table1[[#This Row],[Sales]]</f>
        <v>0.69</v>
      </c>
      <c r="Q878" t="s">
        <v>33</v>
      </c>
      <c r="R878" t="s">
        <v>61</v>
      </c>
      <c r="S878" t="s">
        <v>330</v>
      </c>
      <c r="T878" t="s">
        <v>2563</v>
      </c>
      <c r="U878">
        <v>50158</v>
      </c>
      <c r="V878">
        <v>42083</v>
      </c>
      <c r="W878" t="str">
        <f>TEXT(Table1[[#This Row],[Order Date]],"mmmm")</f>
        <v>March</v>
      </c>
      <c r="X878" t="str">
        <f>TEXT(Table1[[#This Row],[Order Date]],"yyyy")</f>
        <v>2015</v>
      </c>
      <c r="Y878">
        <v>42085</v>
      </c>
      <c r="Z878">
        <v>3.5948999999999995</v>
      </c>
      <c r="AA878">
        <v>2</v>
      </c>
      <c r="AB878">
        <v>5.21</v>
      </c>
      <c r="AC878">
        <v>87554</v>
      </c>
      <c r="AD878" t="e">
        <f>IF(COUNTIF(#REF!,Orders!AC1571)&gt;0,"Returned","Not Returned")</f>
        <v>#REF!</v>
      </c>
      <c r="AE878" t="str">
        <f>TEXT(Table1[[#This Row],[Order Date]],"mmmm-yyy")</f>
        <v>March-2015</v>
      </c>
    </row>
    <row r="879" spans="1:31" ht="12.75" customHeight="1" x14ac:dyDescent="0.3">
      <c r="A879">
        <v>18087</v>
      </c>
      <c r="B879" t="s">
        <v>47</v>
      </c>
      <c r="C879">
        <v>0.04</v>
      </c>
      <c r="D879">
        <v>3.08</v>
      </c>
      <c r="E879">
        <v>0.99</v>
      </c>
      <c r="F879">
        <v>3105</v>
      </c>
      <c r="G879" t="str">
        <f>IF(COUNTIF(Table1[Customer ID],Table1[[#This Row],[Customer ID]])&gt;1,"Repeat Customer","One-Time Customer")</f>
        <v>Repeat Customer</v>
      </c>
      <c r="H879" t="s">
        <v>2797</v>
      </c>
      <c r="I879" t="s">
        <v>49</v>
      </c>
      <c r="J879" t="s">
        <v>40</v>
      </c>
      <c r="K879" t="s">
        <v>29</v>
      </c>
      <c r="L879" t="s">
        <v>134</v>
      </c>
      <c r="M879" t="s">
        <v>59</v>
      </c>
      <c r="N879" t="s">
        <v>1994</v>
      </c>
      <c r="O879">
        <v>0.37</v>
      </c>
      <c r="P879">
        <f>Table1[[#This Row],[Profit]]/Table1[[#This Row],[Sales]]</f>
        <v>0.22996167305449092</v>
      </c>
      <c r="Q879" t="s">
        <v>33</v>
      </c>
      <c r="R879" t="s">
        <v>136</v>
      </c>
      <c r="S879" t="s">
        <v>613</v>
      </c>
      <c r="T879" t="s">
        <v>319</v>
      </c>
      <c r="U879">
        <v>42071</v>
      </c>
      <c r="V879">
        <v>42083</v>
      </c>
      <c r="W879" t="str">
        <f>TEXT(Table1[[#This Row],[Order Date]],"mmmm")</f>
        <v>March</v>
      </c>
      <c r="X879" t="str">
        <f>TEXT(Table1[[#This Row],[Order Date]],"yyyy")</f>
        <v>2015</v>
      </c>
      <c r="Y879">
        <v>42084</v>
      </c>
      <c r="Z879">
        <v>13.799999999999999</v>
      </c>
      <c r="AA879">
        <v>19</v>
      </c>
      <c r="AB879">
        <v>60.01</v>
      </c>
      <c r="AC879">
        <v>86327</v>
      </c>
      <c r="AD879" t="e">
        <f>IF(COUNTIF(#REF!,Orders!AC1767)&gt;0,"Returned","Not Returned")</f>
        <v>#REF!</v>
      </c>
      <c r="AE879" t="str">
        <f>TEXT(Table1[[#This Row],[Order Date]],"mmmm-yyy")</f>
        <v>March-2015</v>
      </c>
    </row>
    <row r="880" spans="1:31" ht="12.75" customHeight="1" x14ac:dyDescent="0.3">
      <c r="A880">
        <v>18088</v>
      </c>
      <c r="B880" t="s">
        <v>47</v>
      </c>
      <c r="C880">
        <v>0.02</v>
      </c>
      <c r="D880">
        <v>6.48</v>
      </c>
      <c r="E880">
        <v>5.9</v>
      </c>
      <c r="F880">
        <v>3105</v>
      </c>
      <c r="G880" t="str">
        <f>IF(COUNTIF(Table1[Customer ID],Table1[[#This Row],[Customer ID]])&gt;1,"Repeat Customer","One-Time Customer")</f>
        <v>Repeat Customer</v>
      </c>
      <c r="H880" t="s">
        <v>2797</v>
      </c>
      <c r="I880" t="s">
        <v>49</v>
      </c>
      <c r="J880" t="s">
        <v>40</v>
      </c>
      <c r="K880" t="s">
        <v>29</v>
      </c>
      <c r="L880" t="s">
        <v>93</v>
      </c>
      <c r="M880" t="s">
        <v>59</v>
      </c>
      <c r="N880" t="s">
        <v>712</v>
      </c>
      <c r="O880">
        <v>0.37</v>
      </c>
      <c r="P880">
        <f>Table1[[#This Row],[Profit]]/Table1[[#This Row],[Sales]]</f>
        <v>4.8274346010112101E-2</v>
      </c>
      <c r="Q880" t="s">
        <v>33</v>
      </c>
      <c r="R880" t="s">
        <v>136</v>
      </c>
      <c r="S880" t="s">
        <v>613</v>
      </c>
      <c r="T880" t="s">
        <v>319</v>
      </c>
      <c r="U880">
        <v>42071</v>
      </c>
      <c r="V880">
        <v>42083</v>
      </c>
      <c r="W880" t="str">
        <f>TEXT(Table1[[#This Row],[Order Date]],"mmmm")</f>
        <v>March</v>
      </c>
      <c r="X880" t="str">
        <f>TEXT(Table1[[#This Row],[Order Date]],"yyyy")</f>
        <v>2015</v>
      </c>
      <c r="Y880">
        <v>42084</v>
      </c>
      <c r="Z880">
        <v>4.3919999999999995</v>
      </c>
      <c r="AA880">
        <v>13</v>
      </c>
      <c r="AB880">
        <v>90.98</v>
      </c>
      <c r="AC880">
        <v>86327</v>
      </c>
      <c r="AD880" t="e">
        <f>IF(COUNTIF(#REF!,Orders!AC1768)&gt;0,"Returned","Not Returned")</f>
        <v>#REF!</v>
      </c>
      <c r="AE880" t="str">
        <f>TEXT(Table1[[#This Row],[Order Date]],"mmmm-yyy")</f>
        <v>March-2015</v>
      </c>
    </row>
    <row r="881" spans="1:31" ht="12.75" customHeight="1" x14ac:dyDescent="0.3">
      <c r="A881">
        <v>18089</v>
      </c>
      <c r="B881" t="s">
        <v>47</v>
      </c>
      <c r="C881">
        <v>0.04</v>
      </c>
      <c r="D881">
        <v>125.99</v>
      </c>
      <c r="E881">
        <v>4.2</v>
      </c>
      <c r="F881">
        <v>3105</v>
      </c>
      <c r="G881" t="str">
        <f>IF(COUNTIF(Table1[Customer ID],Table1[[#This Row],[Customer ID]])&gt;1,"Repeat Customer","One-Time Customer")</f>
        <v>Repeat Customer</v>
      </c>
      <c r="H881" t="s">
        <v>2797</v>
      </c>
      <c r="I881" t="s">
        <v>49</v>
      </c>
      <c r="J881" t="s">
        <v>40</v>
      </c>
      <c r="K881" t="s">
        <v>77</v>
      </c>
      <c r="L881" t="s">
        <v>78</v>
      </c>
      <c r="M881" t="s">
        <v>59</v>
      </c>
      <c r="N881" t="s">
        <v>2798</v>
      </c>
      <c r="O881">
        <v>0.59</v>
      </c>
      <c r="P881">
        <f>Table1[[#This Row],[Profit]]/Table1[[#This Row],[Sales]]</f>
        <v>-0.18592114582513575</v>
      </c>
      <c r="Q881" t="s">
        <v>33</v>
      </c>
      <c r="R881" t="s">
        <v>136</v>
      </c>
      <c r="S881" t="s">
        <v>613</v>
      </c>
      <c r="T881" t="s">
        <v>319</v>
      </c>
      <c r="U881">
        <v>42071</v>
      </c>
      <c r="V881">
        <v>42083</v>
      </c>
      <c r="W881" t="str">
        <f>TEXT(Table1[[#This Row],[Order Date]],"mmmm")</f>
        <v>March</v>
      </c>
      <c r="X881" t="str">
        <f>TEXT(Table1[[#This Row],[Order Date]],"yyyy")</f>
        <v>2015</v>
      </c>
      <c r="Y881">
        <v>42085</v>
      </c>
      <c r="Z881">
        <v>-236.25</v>
      </c>
      <c r="AA881">
        <v>12</v>
      </c>
      <c r="AB881">
        <v>1270.7</v>
      </c>
      <c r="AC881">
        <v>86327</v>
      </c>
      <c r="AD881" t="e">
        <f>IF(COUNTIF(#REF!,Orders!AC1769)&gt;0,"Returned","Not Returned")</f>
        <v>#REF!</v>
      </c>
      <c r="AE881" t="str">
        <f>TEXT(Table1[[#This Row],[Order Date]],"mmmm-yyy")</f>
        <v>March-2015</v>
      </c>
    </row>
    <row r="882" spans="1:31" ht="12.75" customHeight="1" x14ac:dyDescent="0.3">
      <c r="A882">
        <v>87</v>
      </c>
      <c r="B882" t="s">
        <v>47</v>
      </c>
      <c r="C882">
        <v>0.04</v>
      </c>
      <c r="D882">
        <v>3.08</v>
      </c>
      <c r="E882">
        <v>0.99</v>
      </c>
      <c r="F882">
        <v>3106</v>
      </c>
      <c r="G882" t="str">
        <f>IF(COUNTIF(Table1[Customer ID],Table1[[#This Row],[Customer ID]])&gt;1,"Repeat Customer","One-Time Customer")</f>
        <v>Repeat Customer</v>
      </c>
      <c r="H882" t="s">
        <v>2799</v>
      </c>
      <c r="I882" t="s">
        <v>49</v>
      </c>
      <c r="J882" t="s">
        <v>40</v>
      </c>
      <c r="K882" t="s">
        <v>29</v>
      </c>
      <c r="L882" t="s">
        <v>134</v>
      </c>
      <c r="M882" t="s">
        <v>59</v>
      </c>
      <c r="N882" t="s">
        <v>1994</v>
      </c>
      <c r="O882">
        <v>0.37</v>
      </c>
      <c r="P882">
        <f>Table1[[#This Row],[Profit]]/Table1[[#This Row],[Sales]]</f>
        <v>0.15206653438595011</v>
      </c>
      <c r="Q882" t="s">
        <v>33</v>
      </c>
      <c r="R882" t="s">
        <v>61</v>
      </c>
      <c r="S882" t="s">
        <v>130</v>
      </c>
      <c r="T882" t="s">
        <v>2164</v>
      </c>
      <c r="U882">
        <v>77041</v>
      </c>
      <c r="V882">
        <v>42083</v>
      </c>
      <c r="W882" t="str">
        <f>TEXT(Table1[[#This Row],[Order Date]],"mmmm")</f>
        <v>March</v>
      </c>
      <c r="X882" t="str">
        <f>TEXT(Table1[[#This Row],[Order Date]],"yyyy")</f>
        <v>2015</v>
      </c>
      <c r="Y882">
        <v>42084</v>
      </c>
      <c r="Z882">
        <v>36.020000000000003</v>
      </c>
      <c r="AA882">
        <v>75</v>
      </c>
      <c r="AB882">
        <v>236.87</v>
      </c>
      <c r="AC882">
        <v>548</v>
      </c>
      <c r="AD882" t="e">
        <f>IF(COUNTIF(#REF!,Orders!AC1770)&gt;0,"Returned","Not Returned")</f>
        <v>#REF!</v>
      </c>
      <c r="AE882" t="str">
        <f>TEXT(Table1[[#This Row],[Order Date]],"mmmm-yyy")</f>
        <v>March-2015</v>
      </c>
    </row>
    <row r="883" spans="1:31" ht="12.75" customHeight="1" x14ac:dyDescent="0.3">
      <c r="A883">
        <v>88</v>
      </c>
      <c r="B883" t="s">
        <v>47</v>
      </c>
      <c r="C883">
        <v>0.02</v>
      </c>
      <c r="D883">
        <v>6.48</v>
      </c>
      <c r="E883">
        <v>5.9</v>
      </c>
      <c r="F883">
        <v>3106</v>
      </c>
      <c r="G883" t="str">
        <f>IF(COUNTIF(Table1[Customer ID],Table1[[#This Row],[Customer ID]])&gt;1,"Repeat Customer","One-Time Customer")</f>
        <v>Repeat Customer</v>
      </c>
      <c r="H883" t="s">
        <v>2799</v>
      </c>
      <c r="I883" t="s">
        <v>49</v>
      </c>
      <c r="J883" t="s">
        <v>40</v>
      </c>
      <c r="K883" t="s">
        <v>29</v>
      </c>
      <c r="L883" t="s">
        <v>93</v>
      </c>
      <c r="M883" t="s">
        <v>59</v>
      </c>
      <c r="N883" t="s">
        <v>712</v>
      </c>
      <c r="O883">
        <v>0.37</v>
      </c>
      <c r="P883">
        <f>Table1[[#This Row],[Profit]]/Table1[[#This Row],[Sales]]</f>
        <v>-0.13652907713461485</v>
      </c>
      <c r="Q883" t="s">
        <v>33</v>
      </c>
      <c r="R883" t="s">
        <v>61</v>
      </c>
      <c r="S883" t="s">
        <v>130</v>
      </c>
      <c r="T883" t="s">
        <v>2164</v>
      </c>
      <c r="U883">
        <v>77041</v>
      </c>
      <c r="V883">
        <v>42083</v>
      </c>
      <c r="W883" t="str">
        <f>TEXT(Table1[[#This Row],[Order Date]],"mmmm")</f>
        <v>March</v>
      </c>
      <c r="X883" t="str">
        <f>TEXT(Table1[[#This Row],[Order Date]],"yyyy")</f>
        <v>2015</v>
      </c>
      <c r="Y883">
        <v>42084</v>
      </c>
      <c r="Z883">
        <v>-50.64</v>
      </c>
      <c r="AA883">
        <v>53</v>
      </c>
      <c r="AB883">
        <v>370.91</v>
      </c>
      <c r="AC883">
        <v>548</v>
      </c>
      <c r="AD883" t="e">
        <f>IF(COUNTIF(#REF!,Orders!AC1771)&gt;0,"Returned","Not Returned")</f>
        <v>#REF!</v>
      </c>
      <c r="AE883" t="str">
        <f>TEXT(Table1[[#This Row],[Order Date]],"mmmm-yyy")</f>
        <v>March-2015</v>
      </c>
    </row>
    <row r="884" spans="1:31" ht="12.75" customHeight="1" x14ac:dyDescent="0.3">
      <c r="A884">
        <v>89</v>
      </c>
      <c r="B884" t="s">
        <v>47</v>
      </c>
      <c r="C884">
        <v>0.04</v>
      </c>
      <c r="D884">
        <v>125.99</v>
      </c>
      <c r="E884">
        <v>4.2</v>
      </c>
      <c r="F884">
        <v>3106</v>
      </c>
      <c r="G884" t="str">
        <f>IF(COUNTIF(Table1[Customer ID],Table1[[#This Row],[Customer ID]])&gt;1,"Repeat Customer","One-Time Customer")</f>
        <v>Repeat Customer</v>
      </c>
      <c r="H884" t="s">
        <v>2799</v>
      </c>
      <c r="I884" t="s">
        <v>49</v>
      </c>
      <c r="J884" t="s">
        <v>40</v>
      </c>
      <c r="K884" t="s">
        <v>77</v>
      </c>
      <c r="L884" t="s">
        <v>78</v>
      </c>
      <c r="M884" t="s">
        <v>59</v>
      </c>
      <c r="N884" t="s">
        <v>2798</v>
      </c>
      <c r="O884">
        <v>0.59</v>
      </c>
      <c r="P884">
        <f>Table1[[#This Row],[Profit]]/Table1[[#This Row],[Sales]]</f>
        <v>0.1025712689776006</v>
      </c>
      <c r="Q884" t="s">
        <v>33</v>
      </c>
      <c r="R884" t="s">
        <v>61</v>
      </c>
      <c r="S884" t="s">
        <v>130</v>
      </c>
      <c r="T884" t="s">
        <v>2164</v>
      </c>
      <c r="U884">
        <v>77041</v>
      </c>
      <c r="V884">
        <v>42083</v>
      </c>
      <c r="W884" t="str">
        <f>TEXT(Table1[[#This Row],[Order Date]],"mmmm")</f>
        <v>March</v>
      </c>
      <c r="X884" t="str">
        <f>TEXT(Table1[[#This Row],[Order Date]],"yyyy")</f>
        <v>2015</v>
      </c>
      <c r="Y884">
        <v>42085</v>
      </c>
      <c r="Z884">
        <v>510.48900000000003</v>
      </c>
      <c r="AA884">
        <v>47</v>
      </c>
      <c r="AB884">
        <v>4976.92</v>
      </c>
      <c r="AC884">
        <v>548</v>
      </c>
      <c r="AD884" t="e">
        <f>IF(COUNTIF(#REF!,Orders!AC1772)&gt;0,"Returned","Not Returned")</f>
        <v>#REF!</v>
      </c>
      <c r="AE884" t="str">
        <f>TEXT(Table1[[#This Row],[Order Date]],"mmmm-yyy")</f>
        <v>March-2015</v>
      </c>
    </row>
    <row r="885" spans="1:31" ht="12.75" customHeight="1" x14ac:dyDescent="0.3">
      <c r="A885">
        <v>23359</v>
      </c>
      <c r="B885" t="s">
        <v>37</v>
      </c>
      <c r="C885">
        <v>0.02</v>
      </c>
      <c r="D885">
        <v>9.11</v>
      </c>
      <c r="E885">
        <v>2.15</v>
      </c>
      <c r="F885">
        <v>3360</v>
      </c>
      <c r="G885" t="str">
        <f>IF(COUNTIF(Table1[Customer ID],Table1[[#This Row],[Customer ID]])&gt;1,"Repeat Customer","One-Time Customer")</f>
        <v>One-Time Customer</v>
      </c>
      <c r="H885" t="s">
        <v>2994</v>
      </c>
      <c r="I885" t="s">
        <v>49</v>
      </c>
      <c r="J885" t="s">
        <v>40</v>
      </c>
      <c r="K885" t="s">
        <v>29</v>
      </c>
      <c r="L885" t="s">
        <v>93</v>
      </c>
      <c r="M885" t="s">
        <v>31</v>
      </c>
      <c r="N885" t="s">
        <v>1258</v>
      </c>
      <c r="O885">
        <v>0.4</v>
      </c>
      <c r="P885">
        <f>Table1[[#This Row],[Profit]]/Table1[[#This Row],[Sales]]</f>
        <v>0.67263427109974427</v>
      </c>
      <c r="Q885" t="s">
        <v>33</v>
      </c>
      <c r="R885" t="s">
        <v>61</v>
      </c>
      <c r="S885" t="s">
        <v>1858</v>
      </c>
      <c r="T885" t="s">
        <v>2995</v>
      </c>
      <c r="U885">
        <v>53214</v>
      </c>
      <c r="V885">
        <v>42083</v>
      </c>
      <c r="W885" t="str">
        <f>TEXT(Table1[[#This Row],[Order Date]],"mmmm")</f>
        <v>March</v>
      </c>
      <c r="X885" t="str">
        <f>TEXT(Table1[[#This Row],[Order Date]],"yyyy")</f>
        <v>2015</v>
      </c>
      <c r="Y885">
        <v>42085</v>
      </c>
      <c r="Z885">
        <v>18.41</v>
      </c>
      <c r="AA885">
        <v>3</v>
      </c>
      <c r="AB885">
        <v>27.37</v>
      </c>
      <c r="AC885">
        <v>91435</v>
      </c>
      <c r="AD885" t="e">
        <f>IF(COUNTIF(#REF!,Orders!AC1921)&gt;0,"Returned","Not Returned")</f>
        <v>#REF!</v>
      </c>
      <c r="AE885" t="str">
        <f>TEXT(Table1[[#This Row],[Order Date]],"mmmm-yyy")</f>
        <v>March-2015</v>
      </c>
    </row>
    <row r="886" spans="1:31" ht="12.75" customHeight="1" x14ac:dyDescent="0.3">
      <c r="A886">
        <v>23360</v>
      </c>
      <c r="B886" t="s">
        <v>37</v>
      </c>
      <c r="C886">
        <v>0.06</v>
      </c>
      <c r="D886">
        <v>12.64</v>
      </c>
      <c r="E886">
        <v>4.9800000000000004</v>
      </c>
      <c r="F886">
        <v>3361</v>
      </c>
      <c r="G886" t="str">
        <f>IF(COUNTIF(Table1[Customer ID],Table1[[#This Row],[Customer ID]])&gt;1,"Repeat Customer","One-Time Customer")</f>
        <v>Repeat Customer</v>
      </c>
      <c r="H886" t="s">
        <v>2996</v>
      </c>
      <c r="I886" t="s">
        <v>49</v>
      </c>
      <c r="J886" t="s">
        <v>40</v>
      </c>
      <c r="K886" t="s">
        <v>41</v>
      </c>
      <c r="L886" t="s">
        <v>50</v>
      </c>
      <c r="M886" t="s">
        <v>51</v>
      </c>
      <c r="N886" t="s">
        <v>625</v>
      </c>
      <c r="O886">
        <v>0.48</v>
      </c>
      <c r="P886">
        <f>Table1[[#This Row],[Profit]]/Table1[[#This Row],[Sales]]</f>
        <v>0.66860228198859006</v>
      </c>
      <c r="Q886" t="s">
        <v>33</v>
      </c>
      <c r="R886" t="s">
        <v>61</v>
      </c>
      <c r="S886" t="s">
        <v>1858</v>
      </c>
      <c r="T886" t="s">
        <v>2997</v>
      </c>
      <c r="U886">
        <v>53095</v>
      </c>
      <c r="V886">
        <v>42083</v>
      </c>
      <c r="W886" t="str">
        <f>TEXT(Table1[[#This Row],[Order Date]],"mmmm")</f>
        <v>March</v>
      </c>
      <c r="X886" t="str">
        <f>TEXT(Table1[[#This Row],[Order Date]],"yyyy")</f>
        <v>2015</v>
      </c>
      <c r="Y886">
        <v>42085</v>
      </c>
      <c r="Z886">
        <v>65.63</v>
      </c>
      <c r="AA886">
        <v>8</v>
      </c>
      <c r="AB886">
        <v>98.16</v>
      </c>
      <c r="AC886">
        <v>91435</v>
      </c>
      <c r="AD886" t="e">
        <f>IF(COUNTIF(#REF!,Orders!AC1922)&gt;0,"Returned","Not Returned")</f>
        <v>#REF!</v>
      </c>
      <c r="AE886" t="str">
        <f>TEXT(Table1[[#This Row],[Order Date]],"mmmm-yyy")</f>
        <v>March-2015</v>
      </c>
    </row>
    <row r="887" spans="1:31" ht="12.75" customHeight="1" x14ac:dyDescent="0.3">
      <c r="A887">
        <v>18842</v>
      </c>
      <c r="B887" t="s">
        <v>56</v>
      </c>
      <c r="C887">
        <v>0.09</v>
      </c>
      <c r="D887">
        <v>2.88</v>
      </c>
      <c r="E887">
        <v>0.99</v>
      </c>
      <c r="F887">
        <v>247</v>
      </c>
      <c r="G887" t="str">
        <f>IF(COUNTIF(Table1[Customer ID],Table1[[#This Row],[Customer ID]])&gt;1,"Repeat Customer","One-Time Customer")</f>
        <v>Repeat Customer</v>
      </c>
      <c r="H887" t="s">
        <v>346</v>
      </c>
      <c r="I887" t="s">
        <v>49</v>
      </c>
      <c r="J887" t="s">
        <v>28</v>
      </c>
      <c r="K887" t="s">
        <v>29</v>
      </c>
      <c r="L887" t="s">
        <v>134</v>
      </c>
      <c r="M887" t="s">
        <v>59</v>
      </c>
      <c r="N887" t="s">
        <v>349</v>
      </c>
      <c r="O887">
        <v>0.36</v>
      </c>
      <c r="P887">
        <f>Table1[[#This Row],[Profit]]/Table1[[#This Row],[Sales]]</f>
        <v>-5.0498433693003824</v>
      </c>
      <c r="Q887" t="s">
        <v>33</v>
      </c>
      <c r="R887" t="s">
        <v>136</v>
      </c>
      <c r="S887" t="s">
        <v>244</v>
      </c>
      <c r="T887" t="s">
        <v>348</v>
      </c>
      <c r="U887">
        <v>37804</v>
      </c>
      <c r="V887">
        <v>42084</v>
      </c>
      <c r="W887" t="str">
        <f>TEXT(Table1[[#This Row],[Order Date]],"mmmm")</f>
        <v>March</v>
      </c>
      <c r="X887" t="str">
        <f>TEXT(Table1[[#This Row],[Order Date]],"yyyy")</f>
        <v>2015</v>
      </c>
      <c r="Y887">
        <v>42086</v>
      </c>
      <c r="Z887">
        <v>-145.08199999999999</v>
      </c>
      <c r="AA887">
        <v>10</v>
      </c>
      <c r="AB887">
        <v>28.73</v>
      </c>
      <c r="AC887">
        <v>89140</v>
      </c>
      <c r="AD887" t="e">
        <f>IF(COUNTIF(#REF!,Orders!AC141)&gt;0,"Returned","Not Returned")</f>
        <v>#REF!</v>
      </c>
      <c r="AE887" t="str">
        <f>TEXT(Table1[[#This Row],[Order Date]],"mmmm-yyy")</f>
        <v>March-2015</v>
      </c>
    </row>
    <row r="888" spans="1:31" ht="12.75" customHeight="1" x14ac:dyDescent="0.3">
      <c r="A888">
        <v>19933</v>
      </c>
      <c r="B888" t="s">
        <v>25</v>
      </c>
      <c r="C888">
        <v>0.09</v>
      </c>
      <c r="D888">
        <v>6.48</v>
      </c>
      <c r="E888">
        <v>6.35</v>
      </c>
      <c r="F888">
        <v>691</v>
      </c>
      <c r="G888" t="str">
        <f>IF(COUNTIF(Table1[Customer ID],Table1[[#This Row],[Customer ID]])&gt;1,"Repeat Customer","One-Time Customer")</f>
        <v>One-Time Customer</v>
      </c>
      <c r="H888" t="s">
        <v>816</v>
      </c>
      <c r="I888" t="s">
        <v>49</v>
      </c>
      <c r="J888" t="s">
        <v>40</v>
      </c>
      <c r="K888" t="s">
        <v>29</v>
      </c>
      <c r="L888" t="s">
        <v>93</v>
      </c>
      <c r="M888" t="s">
        <v>59</v>
      </c>
      <c r="N888" t="s">
        <v>817</v>
      </c>
      <c r="O888">
        <v>0.37</v>
      </c>
      <c r="P888">
        <f>Table1[[#This Row],[Profit]]/Table1[[#This Row],[Sales]]</f>
        <v>-1.7787592852840792</v>
      </c>
      <c r="Q888" t="s">
        <v>33</v>
      </c>
      <c r="R888" t="s">
        <v>34</v>
      </c>
      <c r="S888" t="s">
        <v>35</v>
      </c>
      <c r="T888" t="s">
        <v>818</v>
      </c>
      <c r="U888">
        <v>98408</v>
      </c>
      <c r="V888">
        <v>42084</v>
      </c>
      <c r="W888" t="str">
        <f>TEXT(Table1[[#This Row],[Order Date]],"mmmm")</f>
        <v>March</v>
      </c>
      <c r="X888" t="str">
        <f>TEXT(Table1[[#This Row],[Order Date]],"yyyy")</f>
        <v>2015</v>
      </c>
      <c r="Y888">
        <v>42085</v>
      </c>
      <c r="Z888">
        <v>-88.6</v>
      </c>
      <c r="AA888">
        <v>8</v>
      </c>
      <c r="AB888">
        <v>49.81</v>
      </c>
      <c r="AC888">
        <v>89915</v>
      </c>
      <c r="AD888" t="e">
        <f>IF(COUNTIF(#REF!,Orders!AC382)&gt;0,"Returned","Not Returned")</f>
        <v>#REF!</v>
      </c>
      <c r="AE888" t="str">
        <f>TEXT(Table1[[#This Row],[Order Date]],"mmmm-yyy")</f>
        <v>March-2015</v>
      </c>
    </row>
    <row r="889" spans="1:31" ht="12.75" customHeight="1" x14ac:dyDescent="0.3">
      <c r="A889">
        <v>22190</v>
      </c>
      <c r="B889" t="s">
        <v>56</v>
      </c>
      <c r="C889">
        <v>0</v>
      </c>
      <c r="D889">
        <v>6783.02</v>
      </c>
      <c r="E889">
        <v>24.49</v>
      </c>
      <c r="F889">
        <v>1185</v>
      </c>
      <c r="G889" t="str">
        <f>IF(COUNTIF(Table1[Customer ID],Table1[[#This Row],[Customer ID]])&gt;1,"Repeat Customer","One-Time Customer")</f>
        <v>Repeat Customer</v>
      </c>
      <c r="H889" t="s">
        <v>1276</v>
      </c>
      <c r="I889" t="s">
        <v>49</v>
      </c>
      <c r="J889" t="s">
        <v>114</v>
      </c>
      <c r="K889" t="s">
        <v>77</v>
      </c>
      <c r="L889" t="s">
        <v>85</v>
      </c>
      <c r="M889" t="s">
        <v>236</v>
      </c>
      <c r="N889" t="s">
        <v>1277</v>
      </c>
      <c r="O889">
        <v>0.39</v>
      </c>
      <c r="P889">
        <f>Table1[[#This Row],[Profit]]/Table1[[#This Row],[Sales]]</f>
        <v>1.9997518556091578E-4</v>
      </c>
      <c r="Q889" t="s">
        <v>33</v>
      </c>
      <c r="R889" t="s">
        <v>136</v>
      </c>
      <c r="S889" t="s">
        <v>1278</v>
      </c>
      <c r="T889" t="s">
        <v>1279</v>
      </c>
      <c r="U889">
        <v>35756</v>
      </c>
      <c r="V889">
        <v>42084</v>
      </c>
      <c r="W889" t="str">
        <f>TEXT(Table1[[#This Row],[Order Date]],"mmmm")</f>
        <v>March</v>
      </c>
      <c r="X889" t="str">
        <f>TEXT(Table1[[#This Row],[Order Date]],"yyyy")</f>
        <v>2015</v>
      </c>
      <c r="Y889">
        <v>42085</v>
      </c>
      <c r="Z889">
        <v>4.1099999999999994</v>
      </c>
      <c r="AA889">
        <v>3</v>
      </c>
      <c r="AB889">
        <v>20552.55</v>
      </c>
      <c r="AC889">
        <v>85938</v>
      </c>
      <c r="AD889" t="e">
        <f>IF(COUNTIF(#REF!,Orders!AC665)&gt;0,"Returned","Not Returned")</f>
        <v>#REF!</v>
      </c>
      <c r="AE889" t="str">
        <f>TEXT(Table1[[#This Row],[Order Date]],"mmmm-yyy")</f>
        <v>March-2015</v>
      </c>
    </row>
    <row r="890" spans="1:31" ht="12.75" customHeight="1" x14ac:dyDescent="0.3">
      <c r="A890">
        <v>21710</v>
      </c>
      <c r="B890" t="s">
        <v>25</v>
      </c>
      <c r="C890">
        <v>0.03</v>
      </c>
      <c r="D890">
        <v>420.98</v>
      </c>
      <c r="E890">
        <v>19.989999999999998</v>
      </c>
      <c r="F890">
        <v>1471</v>
      </c>
      <c r="G890" t="str">
        <f>IF(COUNTIF(Table1[Customer ID],Table1[[#This Row],[Customer ID]])&gt;1,"Repeat Customer","One-Time Customer")</f>
        <v>One-Time Customer</v>
      </c>
      <c r="H890" t="s">
        <v>1509</v>
      </c>
      <c r="I890" t="s">
        <v>49</v>
      </c>
      <c r="J890" t="s">
        <v>40</v>
      </c>
      <c r="K890" t="s">
        <v>29</v>
      </c>
      <c r="L890" t="s">
        <v>109</v>
      </c>
      <c r="M890" t="s">
        <v>59</v>
      </c>
      <c r="N890" t="s">
        <v>1510</v>
      </c>
      <c r="O890">
        <v>0.35</v>
      </c>
      <c r="P890">
        <f>Table1[[#This Row],[Profit]]/Table1[[#This Row],[Sales]]</f>
        <v>0.69</v>
      </c>
      <c r="Q890" t="s">
        <v>33</v>
      </c>
      <c r="R890" t="s">
        <v>53</v>
      </c>
      <c r="S890" t="s">
        <v>154</v>
      </c>
      <c r="T890" t="s">
        <v>1511</v>
      </c>
      <c r="U890">
        <v>43081</v>
      </c>
      <c r="V890">
        <v>42084</v>
      </c>
      <c r="W890" t="str">
        <f>TEXT(Table1[[#This Row],[Order Date]],"mmmm")</f>
        <v>March</v>
      </c>
      <c r="X890" t="str">
        <f>TEXT(Table1[[#This Row],[Order Date]],"yyyy")</f>
        <v>2015</v>
      </c>
      <c r="Y890">
        <v>42085</v>
      </c>
      <c r="Z890">
        <v>3043.0310999999997</v>
      </c>
      <c r="AA890">
        <v>10</v>
      </c>
      <c r="AB890">
        <v>4410.1899999999996</v>
      </c>
      <c r="AC890">
        <v>87077</v>
      </c>
      <c r="AD890" t="e">
        <f>IF(COUNTIF(#REF!,Orders!AC829)&gt;0,"Returned","Not Returned")</f>
        <v>#REF!</v>
      </c>
      <c r="AE890" t="str">
        <f>TEXT(Table1[[#This Row],[Order Date]],"mmmm-yyy")</f>
        <v>March-2015</v>
      </c>
    </row>
    <row r="891" spans="1:31" ht="12.75" customHeight="1" x14ac:dyDescent="0.3">
      <c r="A891">
        <v>19859</v>
      </c>
      <c r="B891" t="s">
        <v>106</v>
      </c>
      <c r="C891">
        <v>0.05</v>
      </c>
      <c r="D891">
        <v>5.74</v>
      </c>
      <c r="E891">
        <v>5.3</v>
      </c>
      <c r="F891">
        <v>2601</v>
      </c>
      <c r="G891" t="str">
        <f>IF(COUNTIF(Table1[Customer ID],Table1[[#This Row],[Customer ID]])&gt;1,"Repeat Customer","One-Time Customer")</f>
        <v>One-Time Customer</v>
      </c>
      <c r="H891" t="s">
        <v>2422</v>
      </c>
      <c r="I891" t="s">
        <v>49</v>
      </c>
      <c r="J891" t="s">
        <v>28</v>
      </c>
      <c r="K891" t="s">
        <v>29</v>
      </c>
      <c r="L891" t="s">
        <v>174</v>
      </c>
      <c r="M891" t="s">
        <v>51</v>
      </c>
      <c r="N891" t="s">
        <v>2423</v>
      </c>
      <c r="O891">
        <v>0.55000000000000004</v>
      </c>
      <c r="P891">
        <f>Table1[[#This Row],[Profit]]/Table1[[#This Row],[Sales]]</f>
        <v>-1.2077582103760114</v>
      </c>
      <c r="Q891" t="s">
        <v>33</v>
      </c>
      <c r="R891" t="s">
        <v>53</v>
      </c>
      <c r="S891" t="s">
        <v>197</v>
      </c>
      <c r="T891" t="s">
        <v>2424</v>
      </c>
      <c r="U891">
        <v>3054</v>
      </c>
      <c r="V891">
        <v>42084</v>
      </c>
      <c r="W891" t="str">
        <f>TEXT(Table1[[#This Row],[Order Date]],"mmmm")</f>
        <v>March</v>
      </c>
      <c r="X891" t="str">
        <f>TEXT(Table1[[#This Row],[Order Date]],"yyyy")</f>
        <v>2015</v>
      </c>
      <c r="Y891">
        <v>42089</v>
      </c>
      <c r="Z891">
        <v>-50.75</v>
      </c>
      <c r="AA891">
        <v>7</v>
      </c>
      <c r="AB891">
        <v>42.02</v>
      </c>
      <c r="AC891">
        <v>87382</v>
      </c>
      <c r="AD891" t="e">
        <f>IF(COUNTIF(#REF!,Orders!AC1475)&gt;0,"Returned","Not Returned")</f>
        <v>#REF!</v>
      </c>
      <c r="AE891" t="str">
        <f>TEXT(Table1[[#This Row],[Order Date]],"mmmm-yyy")</f>
        <v>March-2015</v>
      </c>
    </row>
    <row r="892" spans="1:31" ht="12.75" customHeight="1" x14ac:dyDescent="0.3">
      <c r="A892">
        <v>23010</v>
      </c>
      <c r="B892" t="s">
        <v>37</v>
      </c>
      <c r="C892">
        <v>0.02</v>
      </c>
      <c r="D892">
        <v>55.94</v>
      </c>
      <c r="E892">
        <v>6.55</v>
      </c>
      <c r="F892">
        <v>3258</v>
      </c>
      <c r="G892" t="str">
        <f>IF(COUNTIF(Table1[Customer ID],Table1[[#This Row],[Customer ID]])&gt;1,"Repeat Customer","One-Time Customer")</f>
        <v>One-Time Customer</v>
      </c>
      <c r="H892" t="s">
        <v>2921</v>
      </c>
      <c r="I892" t="s">
        <v>49</v>
      </c>
      <c r="J892" t="s">
        <v>114</v>
      </c>
      <c r="K892" t="s">
        <v>77</v>
      </c>
      <c r="L892" t="s">
        <v>180</v>
      </c>
      <c r="M892" t="s">
        <v>59</v>
      </c>
      <c r="N892" t="s">
        <v>1156</v>
      </c>
      <c r="O892">
        <v>0.68</v>
      </c>
      <c r="P892">
        <f>Table1[[#This Row],[Profit]]/Table1[[#This Row],[Sales]]</f>
        <v>0.62121258966114279</v>
      </c>
      <c r="Q892" t="s">
        <v>33</v>
      </c>
      <c r="R892" t="s">
        <v>34</v>
      </c>
      <c r="S892" t="s">
        <v>35</v>
      </c>
      <c r="T892" t="s">
        <v>2922</v>
      </c>
      <c r="U892">
        <v>98037</v>
      </c>
      <c r="V892">
        <v>42084</v>
      </c>
      <c r="W892" t="str">
        <f>TEXT(Table1[[#This Row],[Order Date]],"mmmm")</f>
        <v>March</v>
      </c>
      <c r="X892" t="str">
        <f>TEXT(Table1[[#This Row],[Order Date]],"yyyy")</f>
        <v>2015</v>
      </c>
      <c r="Y892">
        <v>42086</v>
      </c>
      <c r="Z892">
        <v>401.85</v>
      </c>
      <c r="AA892">
        <v>11</v>
      </c>
      <c r="AB892">
        <v>646.88</v>
      </c>
      <c r="AC892">
        <v>88824</v>
      </c>
      <c r="AD892" t="e">
        <f>IF(COUNTIF(#REF!,Orders!AC1864)&gt;0,"Returned","Not Returned")</f>
        <v>#REF!</v>
      </c>
      <c r="AE892" t="str">
        <f>TEXT(Table1[[#This Row],[Order Date]],"mmmm-yyy")</f>
        <v>March-2015</v>
      </c>
    </row>
    <row r="893" spans="1:31" ht="12.75" customHeight="1" x14ac:dyDescent="0.3">
      <c r="A893">
        <v>19047</v>
      </c>
      <c r="B893" t="s">
        <v>106</v>
      </c>
      <c r="C893">
        <v>0.02</v>
      </c>
      <c r="D893">
        <v>13.48</v>
      </c>
      <c r="E893">
        <v>4.51</v>
      </c>
      <c r="F893">
        <v>3275</v>
      </c>
      <c r="G893" t="str">
        <f>IF(COUNTIF(Table1[Customer ID],Table1[[#This Row],[Customer ID]])&gt;1,"Repeat Customer","One-Time Customer")</f>
        <v>Repeat Customer</v>
      </c>
      <c r="H893" t="s">
        <v>2930</v>
      </c>
      <c r="I893" t="s">
        <v>49</v>
      </c>
      <c r="J893" t="s">
        <v>40</v>
      </c>
      <c r="K893" t="s">
        <v>29</v>
      </c>
      <c r="L893" t="s">
        <v>141</v>
      </c>
      <c r="M893" t="s">
        <v>59</v>
      </c>
      <c r="N893" t="s">
        <v>2503</v>
      </c>
      <c r="O893">
        <v>0.59</v>
      </c>
      <c r="P893">
        <f>Table1[[#This Row],[Profit]]/Table1[[#This Row],[Sales]]</f>
        <v>0.27155443675267465</v>
      </c>
      <c r="Q893" t="s">
        <v>33</v>
      </c>
      <c r="R893" t="s">
        <v>34</v>
      </c>
      <c r="S893" t="s">
        <v>35</v>
      </c>
      <c r="T893" t="s">
        <v>1961</v>
      </c>
      <c r="U893">
        <v>98273</v>
      </c>
      <c r="V893">
        <v>42084</v>
      </c>
      <c r="W893" t="str">
        <f>TEXT(Table1[[#This Row],[Order Date]],"mmmm")</f>
        <v>March</v>
      </c>
      <c r="X893" t="str">
        <f>TEXT(Table1[[#This Row],[Order Date]],"yyyy")</f>
        <v>2015</v>
      </c>
      <c r="Y893">
        <v>42086</v>
      </c>
      <c r="Z893">
        <v>34.520000000000003</v>
      </c>
      <c r="AA893">
        <v>9</v>
      </c>
      <c r="AB893">
        <v>127.12</v>
      </c>
      <c r="AC893">
        <v>86233</v>
      </c>
      <c r="AD893" t="e">
        <f>IF(COUNTIF(#REF!,Orders!AC1869)&gt;0,"Returned","Not Returned")</f>
        <v>#REF!</v>
      </c>
      <c r="AE893" t="str">
        <f>TEXT(Table1[[#This Row],[Order Date]],"mmmm-yyy")</f>
        <v>March-2015</v>
      </c>
    </row>
    <row r="894" spans="1:31" ht="12.75" customHeight="1" x14ac:dyDescent="0.3">
      <c r="A894">
        <v>23841</v>
      </c>
      <c r="B894" t="s">
        <v>25</v>
      </c>
      <c r="C894">
        <v>0.09</v>
      </c>
      <c r="D894">
        <v>4.91</v>
      </c>
      <c r="E894">
        <v>0.5</v>
      </c>
      <c r="F894">
        <v>87</v>
      </c>
      <c r="G894" t="str">
        <f>IF(COUNTIF(Table1[Customer ID],Table1[[#This Row],[Customer ID]])&gt;1,"Repeat Customer","One-Time Customer")</f>
        <v>Repeat Customer</v>
      </c>
      <c r="H894" t="s">
        <v>160</v>
      </c>
      <c r="I894" t="s">
        <v>49</v>
      </c>
      <c r="J894" t="s">
        <v>28</v>
      </c>
      <c r="K894" t="s">
        <v>29</v>
      </c>
      <c r="L894" t="s">
        <v>134</v>
      </c>
      <c r="M894" t="s">
        <v>59</v>
      </c>
      <c r="N894" t="s">
        <v>163</v>
      </c>
      <c r="O894">
        <v>0.36</v>
      </c>
      <c r="P894">
        <f>Table1[[#This Row],[Profit]]/Table1[[#This Row],[Sales]]</f>
        <v>0.69</v>
      </c>
      <c r="Q894" t="s">
        <v>33</v>
      </c>
      <c r="R894" t="s">
        <v>34</v>
      </c>
      <c r="S894" t="s">
        <v>45</v>
      </c>
      <c r="T894" t="s">
        <v>162</v>
      </c>
      <c r="U894">
        <v>95687</v>
      </c>
      <c r="V894">
        <v>42085</v>
      </c>
      <c r="W894" t="str">
        <f>TEXT(Table1[[#This Row],[Order Date]],"mmmm")</f>
        <v>March</v>
      </c>
      <c r="X894" t="str">
        <f>TEXT(Table1[[#This Row],[Order Date]],"yyyy")</f>
        <v>2015</v>
      </c>
      <c r="Y894">
        <v>42086</v>
      </c>
      <c r="Z894">
        <v>28.855799999999999</v>
      </c>
      <c r="AA894">
        <v>9</v>
      </c>
      <c r="AB894">
        <v>41.82</v>
      </c>
      <c r="AC894">
        <v>90597</v>
      </c>
      <c r="AD894" t="e">
        <f>IF(COUNTIF(#REF!,Orders!AC47)&gt;0,"Returned","Not Returned")</f>
        <v>#REF!</v>
      </c>
      <c r="AE894" t="str">
        <f>TEXT(Table1[[#This Row],[Order Date]],"mmmm-yyy")</f>
        <v>March-2015</v>
      </c>
    </row>
    <row r="895" spans="1:31" ht="12.75" customHeight="1" x14ac:dyDescent="0.3">
      <c r="A895">
        <v>23842</v>
      </c>
      <c r="B895" t="s">
        <v>25</v>
      </c>
      <c r="C895">
        <v>0.01</v>
      </c>
      <c r="D895">
        <v>296.18</v>
      </c>
      <c r="E895">
        <v>54.12</v>
      </c>
      <c r="F895">
        <v>87</v>
      </c>
      <c r="G895" t="str">
        <f>IF(COUNTIF(Table1[Customer ID],Table1[[#This Row],[Customer ID]])&gt;1,"Repeat Customer","One-Time Customer")</f>
        <v>Repeat Customer</v>
      </c>
      <c r="H895" t="s">
        <v>160</v>
      </c>
      <c r="I895" t="s">
        <v>39</v>
      </c>
      <c r="J895" t="s">
        <v>28</v>
      </c>
      <c r="K895" t="s">
        <v>41</v>
      </c>
      <c r="L895" t="s">
        <v>152</v>
      </c>
      <c r="M895" t="s">
        <v>121</v>
      </c>
      <c r="N895" t="s">
        <v>153</v>
      </c>
      <c r="O895">
        <v>0.76</v>
      </c>
      <c r="P895">
        <f>Table1[[#This Row],[Profit]]/Table1[[#This Row],[Sales]]</f>
        <v>6.0325761896151228E-2</v>
      </c>
      <c r="Q895" t="s">
        <v>33</v>
      </c>
      <c r="R895" t="s">
        <v>34</v>
      </c>
      <c r="S895" t="s">
        <v>45</v>
      </c>
      <c r="T895" t="s">
        <v>162</v>
      </c>
      <c r="U895">
        <v>95687</v>
      </c>
      <c r="V895">
        <v>42085</v>
      </c>
      <c r="W895" t="str">
        <f>TEXT(Table1[[#This Row],[Order Date]],"mmmm")</f>
        <v>March</v>
      </c>
      <c r="X895" t="str">
        <f>TEXT(Table1[[#This Row],[Order Date]],"yyyy")</f>
        <v>2015</v>
      </c>
      <c r="Y895">
        <v>42088</v>
      </c>
      <c r="Z895">
        <v>173.48</v>
      </c>
      <c r="AA895">
        <v>9</v>
      </c>
      <c r="AB895">
        <v>2875.72</v>
      </c>
      <c r="AC895">
        <v>90597</v>
      </c>
      <c r="AD895" t="e">
        <f>IF(COUNTIF(#REF!,Orders!AC48)&gt;0,"Returned","Not Returned")</f>
        <v>#REF!</v>
      </c>
      <c r="AE895" t="str">
        <f>TEXT(Table1[[#This Row],[Order Date]],"mmmm-yyy")</f>
        <v>March-2015</v>
      </c>
    </row>
    <row r="896" spans="1:31" ht="12.75" customHeight="1" x14ac:dyDescent="0.3">
      <c r="A896">
        <v>1128</v>
      </c>
      <c r="B896" t="s">
        <v>106</v>
      </c>
      <c r="C896">
        <v>0.02</v>
      </c>
      <c r="D896">
        <v>48.04</v>
      </c>
      <c r="E896">
        <v>5.09</v>
      </c>
      <c r="F896">
        <v>949</v>
      </c>
      <c r="G896" t="str">
        <f>IF(COUNTIF(Table1[Customer ID],Table1[[#This Row],[Customer ID]])&gt;1,"Repeat Customer","One-Time Customer")</f>
        <v>Repeat Customer</v>
      </c>
      <c r="H896" t="s">
        <v>1065</v>
      </c>
      <c r="I896" t="s">
        <v>49</v>
      </c>
      <c r="J896" t="s">
        <v>114</v>
      </c>
      <c r="K896" t="s">
        <v>29</v>
      </c>
      <c r="L896" t="s">
        <v>93</v>
      </c>
      <c r="M896" t="s">
        <v>59</v>
      </c>
      <c r="N896" t="s">
        <v>621</v>
      </c>
      <c r="O896">
        <v>0.37</v>
      </c>
      <c r="P896">
        <f>Table1[[#This Row],[Profit]]/Table1[[#This Row],[Sales]]</f>
        <v>0.42398901647528708</v>
      </c>
      <c r="Q896" t="s">
        <v>33</v>
      </c>
      <c r="R896" t="s">
        <v>34</v>
      </c>
      <c r="S896" t="s">
        <v>45</v>
      </c>
      <c r="T896" t="s">
        <v>663</v>
      </c>
      <c r="U896">
        <v>90049</v>
      </c>
      <c r="V896">
        <v>42085</v>
      </c>
      <c r="W896" t="str">
        <f>TEXT(Table1[[#This Row],[Order Date]],"mmmm")</f>
        <v>March</v>
      </c>
      <c r="X896" t="str">
        <f>TEXT(Table1[[#This Row],[Order Date]],"yyyy")</f>
        <v>2015</v>
      </c>
      <c r="Y896">
        <v>42089</v>
      </c>
      <c r="Z896">
        <v>373.67</v>
      </c>
      <c r="AA896">
        <v>18</v>
      </c>
      <c r="AB896">
        <v>881.32</v>
      </c>
      <c r="AC896">
        <v>8257</v>
      </c>
      <c r="AD896" t="e">
        <f>IF(COUNTIF(#REF!,Orders!AC535)&gt;0,"Returned","Not Returned")</f>
        <v>#REF!</v>
      </c>
      <c r="AE896" t="str">
        <f>TEXT(Table1[[#This Row],[Order Date]],"mmmm-yyy")</f>
        <v>March-2015</v>
      </c>
    </row>
    <row r="897" spans="1:31" ht="12.75" customHeight="1" x14ac:dyDescent="0.3">
      <c r="A897">
        <v>19127</v>
      </c>
      <c r="B897" t="s">
        <v>106</v>
      </c>
      <c r="C897">
        <v>0.05</v>
      </c>
      <c r="D897">
        <v>1500.97</v>
      </c>
      <c r="E897">
        <v>29.7</v>
      </c>
      <c r="F897">
        <v>950</v>
      </c>
      <c r="G897" t="str">
        <f>IF(COUNTIF(Table1[Customer ID],Table1[[#This Row],[Customer ID]])&gt;1,"Repeat Customer","One-Time Customer")</f>
        <v>Repeat Customer</v>
      </c>
      <c r="H897" t="s">
        <v>1067</v>
      </c>
      <c r="I897" t="s">
        <v>39</v>
      </c>
      <c r="J897" t="s">
        <v>114</v>
      </c>
      <c r="K897" t="s">
        <v>77</v>
      </c>
      <c r="L897" t="s">
        <v>85</v>
      </c>
      <c r="M897" t="s">
        <v>43</v>
      </c>
      <c r="N897" t="s">
        <v>1068</v>
      </c>
      <c r="O897">
        <v>0.56999999999999995</v>
      </c>
      <c r="P897">
        <f>Table1[[#This Row],[Profit]]/Table1[[#This Row],[Sales]]</f>
        <v>-1.7107195335354857</v>
      </c>
      <c r="Q897" t="s">
        <v>33</v>
      </c>
      <c r="R897" t="s">
        <v>61</v>
      </c>
      <c r="S897" t="s">
        <v>62</v>
      </c>
      <c r="T897" t="s">
        <v>63</v>
      </c>
      <c r="U897">
        <v>55372</v>
      </c>
      <c r="V897">
        <v>42085</v>
      </c>
      <c r="W897" t="str">
        <f>TEXT(Table1[[#This Row],[Order Date]],"mmmm")</f>
        <v>March</v>
      </c>
      <c r="X897" t="str">
        <f>TEXT(Table1[[#This Row],[Order Date]],"yyyy")</f>
        <v>2015</v>
      </c>
      <c r="Y897">
        <v>42085</v>
      </c>
      <c r="Z897">
        <v>-2561.3235</v>
      </c>
      <c r="AA897">
        <v>1</v>
      </c>
      <c r="AB897">
        <v>1497.22</v>
      </c>
      <c r="AC897">
        <v>89084</v>
      </c>
      <c r="AD897" t="e">
        <f>IF(COUNTIF(#REF!,Orders!AC537)&gt;0,"Returned","Not Returned")</f>
        <v>#REF!</v>
      </c>
      <c r="AE897" t="str">
        <f>TEXT(Table1[[#This Row],[Order Date]],"mmmm-yyy")</f>
        <v>March-2015</v>
      </c>
    </row>
    <row r="898" spans="1:31" ht="12.75" customHeight="1" x14ac:dyDescent="0.3">
      <c r="A898">
        <v>19128</v>
      </c>
      <c r="B898" t="s">
        <v>106</v>
      </c>
      <c r="C898">
        <v>0.02</v>
      </c>
      <c r="D898">
        <v>48.04</v>
      </c>
      <c r="E898">
        <v>5.09</v>
      </c>
      <c r="F898">
        <v>950</v>
      </c>
      <c r="G898" t="str">
        <f>IF(COUNTIF(Table1[Customer ID],Table1[[#This Row],[Customer ID]])&gt;1,"Repeat Customer","One-Time Customer")</f>
        <v>Repeat Customer</v>
      </c>
      <c r="H898" t="s">
        <v>1067</v>
      </c>
      <c r="I898" t="s">
        <v>49</v>
      </c>
      <c r="J898" t="s">
        <v>114</v>
      </c>
      <c r="K898" t="s">
        <v>29</v>
      </c>
      <c r="L898" t="s">
        <v>93</v>
      </c>
      <c r="M898" t="s">
        <v>59</v>
      </c>
      <c r="N898" t="s">
        <v>621</v>
      </c>
      <c r="O898">
        <v>0.37</v>
      </c>
      <c r="P898">
        <f>Table1[[#This Row],[Profit]]/Table1[[#This Row],[Sales]]</f>
        <v>0.69</v>
      </c>
      <c r="Q898" t="s">
        <v>33</v>
      </c>
      <c r="R898" t="s">
        <v>61</v>
      </c>
      <c r="S898" t="s">
        <v>62</v>
      </c>
      <c r="T898" t="s">
        <v>63</v>
      </c>
      <c r="U898">
        <v>55372</v>
      </c>
      <c r="V898">
        <v>42085</v>
      </c>
      <c r="W898" t="str">
        <f>TEXT(Table1[[#This Row],[Order Date]],"mmmm")</f>
        <v>March</v>
      </c>
      <c r="X898" t="str">
        <f>TEXT(Table1[[#This Row],[Order Date]],"yyyy")</f>
        <v>2015</v>
      </c>
      <c r="Y898">
        <v>42089</v>
      </c>
      <c r="Z898">
        <v>168.91889999999998</v>
      </c>
      <c r="AA898">
        <v>5</v>
      </c>
      <c r="AB898">
        <v>244.81</v>
      </c>
      <c r="AC898">
        <v>89084</v>
      </c>
      <c r="AD898" t="e">
        <f>IF(COUNTIF(#REF!,Orders!AC538)&gt;0,"Returned","Not Returned")</f>
        <v>#REF!</v>
      </c>
      <c r="AE898" t="str">
        <f>TEXT(Table1[[#This Row],[Order Date]],"mmmm-yyy")</f>
        <v>March-2015</v>
      </c>
    </row>
    <row r="899" spans="1:31" ht="12.75" customHeight="1" x14ac:dyDescent="0.3">
      <c r="A899">
        <v>19129</v>
      </c>
      <c r="B899" t="s">
        <v>106</v>
      </c>
      <c r="C899">
        <v>0.03</v>
      </c>
      <c r="D899">
        <v>4.28</v>
      </c>
      <c r="E899">
        <v>1.6</v>
      </c>
      <c r="F899">
        <v>950</v>
      </c>
      <c r="G899" t="str">
        <f>IF(COUNTIF(Table1[Customer ID],Table1[[#This Row],[Customer ID]])&gt;1,"Repeat Customer","One-Time Customer")</f>
        <v>Repeat Customer</v>
      </c>
      <c r="H899" t="s">
        <v>1067</v>
      </c>
      <c r="I899" t="s">
        <v>49</v>
      </c>
      <c r="J899" t="s">
        <v>114</v>
      </c>
      <c r="K899" t="s">
        <v>29</v>
      </c>
      <c r="L899" t="s">
        <v>30</v>
      </c>
      <c r="M899" t="s">
        <v>31</v>
      </c>
      <c r="N899" t="s">
        <v>1069</v>
      </c>
      <c r="O899">
        <v>0.57999999999999996</v>
      </c>
      <c r="P899">
        <f>Table1[[#This Row],[Profit]]/Table1[[#This Row],[Sales]]</f>
        <v>-1.3626373626373627</v>
      </c>
      <c r="Q899" t="s">
        <v>33</v>
      </c>
      <c r="R899" t="s">
        <v>61</v>
      </c>
      <c r="S899" t="s">
        <v>62</v>
      </c>
      <c r="T899" t="s">
        <v>63</v>
      </c>
      <c r="U899">
        <v>55372</v>
      </c>
      <c r="V899">
        <v>42085</v>
      </c>
      <c r="W899" t="str">
        <f>TEXT(Table1[[#This Row],[Order Date]],"mmmm")</f>
        <v>March</v>
      </c>
      <c r="X899" t="str">
        <f>TEXT(Table1[[#This Row],[Order Date]],"yyyy")</f>
        <v>2015</v>
      </c>
      <c r="Y899">
        <v>42092</v>
      </c>
      <c r="Z899">
        <v>-6.2</v>
      </c>
      <c r="AA899">
        <v>1</v>
      </c>
      <c r="AB899">
        <v>4.55</v>
      </c>
      <c r="AC899">
        <v>89084</v>
      </c>
      <c r="AD899" t="e">
        <f>IF(COUNTIF(#REF!,Orders!AC539)&gt;0,"Returned","Not Returned")</f>
        <v>#REF!</v>
      </c>
      <c r="AE899" t="str">
        <f>TEXT(Table1[[#This Row],[Order Date]],"mmmm-yyy")</f>
        <v>March-2015</v>
      </c>
    </row>
    <row r="900" spans="1:31" ht="12.75" customHeight="1" x14ac:dyDescent="0.3">
      <c r="A900">
        <v>25795</v>
      </c>
      <c r="B900" t="s">
        <v>37</v>
      </c>
      <c r="C900">
        <v>0.01</v>
      </c>
      <c r="D900">
        <v>145.44999999999999</v>
      </c>
      <c r="E900">
        <v>17.850000000000001</v>
      </c>
      <c r="F900">
        <v>959</v>
      </c>
      <c r="G900" t="str">
        <f>IF(COUNTIF(Table1[Customer ID],Table1[[#This Row],[Customer ID]])&gt;1,"Repeat Customer","One-Time Customer")</f>
        <v>One-Time Customer</v>
      </c>
      <c r="H900" t="s">
        <v>1074</v>
      </c>
      <c r="I900" t="s">
        <v>39</v>
      </c>
      <c r="J900" t="s">
        <v>28</v>
      </c>
      <c r="K900" t="s">
        <v>77</v>
      </c>
      <c r="L900" t="s">
        <v>85</v>
      </c>
      <c r="M900" t="s">
        <v>43</v>
      </c>
      <c r="N900" t="s">
        <v>1075</v>
      </c>
      <c r="O900">
        <v>0.56000000000000005</v>
      </c>
      <c r="P900">
        <f>Table1[[#This Row],[Profit]]/Table1[[#This Row],[Sales]]</f>
        <v>0.69</v>
      </c>
      <c r="Q900" t="s">
        <v>33</v>
      </c>
      <c r="R900" t="s">
        <v>61</v>
      </c>
      <c r="S900" t="s">
        <v>130</v>
      </c>
      <c r="T900" t="s">
        <v>1032</v>
      </c>
      <c r="U900">
        <v>76028</v>
      </c>
      <c r="V900">
        <v>42085</v>
      </c>
      <c r="W900" t="str">
        <f>TEXT(Table1[[#This Row],[Order Date]],"mmmm")</f>
        <v>March</v>
      </c>
      <c r="X900" t="str">
        <f>TEXT(Table1[[#This Row],[Order Date]],"yyyy")</f>
        <v>2015</v>
      </c>
      <c r="Y900">
        <v>42086</v>
      </c>
      <c r="Z900">
        <v>837.68069999999989</v>
      </c>
      <c r="AA900">
        <v>8</v>
      </c>
      <c r="AB900">
        <v>1214.03</v>
      </c>
      <c r="AC900">
        <v>91581</v>
      </c>
      <c r="AD900" t="e">
        <f>IF(COUNTIF(#REF!,Orders!AC542)&gt;0,"Returned","Not Returned")</f>
        <v>#REF!</v>
      </c>
      <c r="AE900" t="str">
        <f>TEXT(Table1[[#This Row],[Order Date]],"mmmm-yyy")</f>
        <v>March-2015</v>
      </c>
    </row>
    <row r="901" spans="1:31" ht="12.75" customHeight="1" x14ac:dyDescent="0.3">
      <c r="A901">
        <v>24862</v>
      </c>
      <c r="B901" t="s">
        <v>37</v>
      </c>
      <c r="C901">
        <v>0.03</v>
      </c>
      <c r="D901">
        <v>12.28</v>
      </c>
      <c r="E901">
        <v>6.35</v>
      </c>
      <c r="F901">
        <v>1553</v>
      </c>
      <c r="G901" t="str">
        <f>IF(COUNTIF(Table1[Customer ID],Table1[[#This Row],[Customer ID]])&gt;1,"Repeat Customer","One-Time Customer")</f>
        <v>One-Time Customer</v>
      </c>
      <c r="H901" t="s">
        <v>1574</v>
      </c>
      <c r="I901" t="s">
        <v>49</v>
      </c>
      <c r="J901" t="s">
        <v>58</v>
      </c>
      <c r="K901" t="s">
        <v>29</v>
      </c>
      <c r="L901" t="s">
        <v>93</v>
      </c>
      <c r="M901" t="s">
        <v>59</v>
      </c>
      <c r="N901" t="s">
        <v>1575</v>
      </c>
      <c r="O901">
        <v>0.38</v>
      </c>
      <c r="P901">
        <f>Table1[[#This Row],[Profit]]/Table1[[#This Row],[Sales]]</f>
        <v>0.78459956586313251</v>
      </c>
      <c r="Q901" t="s">
        <v>33</v>
      </c>
      <c r="R901" t="s">
        <v>136</v>
      </c>
      <c r="S901" t="s">
        <v>671</v>
      </c>
      <c r="T901" t="s">
        <v>1576</v>
      </c>
      <c r="U901">
        <v>38701</v>
      </c>
      <c r="V901">
        <v>42085</v>
      </c>
      <c r="W901" t="str">
        <f>TEXT(Table1[[#This Row],[Order Date]],"mmmm")</f>
        <v>March</v>
      </c>
      <c r="X901" t="str">
        <f>TEXT(Table1[[#This Row],[Order Date]],"yyyy")</f>
        <v>2015</v>
      </c>
      <c r="Y901">
        <v>42087</v>
      </c>
      <c r="Z901">
        <v>68.675999999999988</v>
      </c>
      <c r="AA901">
        <v>7</v>
      </c>
      <c r="AB901">
        <v>87.53</v>
      </c>
      <c r="AC901">
        <v>87484</v>
      </c>
      <c r="AD901" t="e">
        <f>IF(COUNTIF(#REF!,Orders!AC868)&gt;0,"Returned","Not Returned")</f>
        <v>#REF!</v>
      </c>
      <c r="AE901" t="str">
        <f>TEXT(Table1[[#This Row],[Order Date]],"mmmm-yyy")</f>
        <v>March-2015</v>
      </c>
    </row>
    <row r="902" spans="1:31" ht="12.75" customHeight="1" x14ac:dyDescent="0.3">
      <c r="A902">
        <v>23551</v>
      </c>
      <c r="B902" t="s">
        <v>56</v>
      </c>
      <c r="C902">
        <v>0.1</v>
      </c>
      <c r="D902">
        <v>152.47999999999999</v>
      </c>
      <c r="E902">
        <v>4</v>
      </c>
      <c r="F902">
        <v>1938</v>
      </c>
      <c r="G902" t="str">
        <f>IF(COUNTIF(Table1[Customer ID],Table1[[#This Row],[Customer ID]])&gt;1,"Repeat Customer","One-Time Customer")</f>
        <v>One-Time Customer</v>
      </c>
      <c r="H902" t="s">
        <v>1892</v>
      </c>
      <c r="I902" t="s">
        <v>27</v>
      </c>
      <c r="J902" t="s">
        <v>28</v>
      </c>
      <c r="K902" t="s">
        <v>77</v>
      </c>
      <c r="L902" t="s">
        <v>180</v>
      </c>
      <c r="M902" t="s">
        <v>59</v>
      </c>
      <c r="N902" t="s">
        <v>609</v>
      </c>
      <c r="O902">
        <v>0.79</v>
      </c>
      <c r="P902">
        <f>Table1[[#This Row],[Profit]]/Table1[[#This Row],[Sales]]</f>
        <v>-0.93356862604582846</v>
      </c>
      <c r="Q902" t="s">
        <v>33</v>
      </c>
      <c r="R902" t="s">
        <v>61</v>
      </c>
      <c r="S902" t="s">
        <v>183</v>
      </c>
      <c r="T902" t="s">
        <v>1893</v>
      </c>
      <c r="U902">
        <v>66801</v>
      </c>
      <c r="V902">
        <v>42085</v>
      </c>
      <c r="W902" t="str">
        <f>TEXT(Table1[[#This Row],[Order Date]],"mmmm")</f>
        <v>March</v>
      </c>
      <c r="X902" t="str">
        <f>TEXT(Table1[[#This Row],[Order Date]],"yyyy")</f>
        <v>2015</v>
      </c>
      <c r="Y902">
        <v>42086</v>
      </c>
      <c r="Z902">
        <v>-521.09</v>
      </c>
      <c r="AA902">
        <v>4</v>
      </c>
      <c r="AB902">
        <v>558.16999999999996</v>
      </c>
      <c r="AC902">
        <v>88870</v>
      </c>
      <c r="AD902" t="e">
        <f>IF(COUNTIF(#REF!,Orders!AC1071)&gt;0,"Returned","Not Returned")</f>
        <v>#REF!</v>
      </c>
      <c r="AE902" t="str">
        <f>TEXT(Table1[[#This Row],[Order Date]],"mmmm-yyy")</f>
        <v>March-2015</v>
      </c>
    </row>
    <row r="903" spans="1:31" ht="12.75" customHeight="1" x14ac:dyDescent="0.3">
      <c r="A903">
        <v>23550</v>
      </c>
      <c r="B903" t="s">
        <v>56</v>
      </c>
      <c r="C903">
        <v>0.08</v>
      </c>
      <c r="D903">
        <v>6.84</v>
      </c>
      <c r="E903">
        <v>8.3699999999999992</v>
      </c>
      <c r="F903">
        <v>1940</v>
      </c>
      <c r="G903" t="str">
        <f>IF(COUNTIF(Table1[Customer ID],Table1[[#This Row],[Customer ID]])&gt;1,"Repeat Customer","One-Time Customer")</f>
        <v>Repeat Customer</v>
      </c>
      <c r="H903" t="s">
        <v>1894</v>
      </c>
      <c r="I903" t="s">
        <v>49</v>
      </c>
      <c r="J903" t="s">
        <v>28</v>
      </c>
      <c r="K903" t="s">
        <v>29</v>
      </c>
      <c r="L903" t="s">
        <v>174</v>
      </c>
      <c r="M903" t="s">
        <v>51</v>
      </c>
      <c r="N903" t="s">
        <v>1697</v>
      </c>
      <c r="O903">
        <v>0.57999999999999996</v>
      </c>
      <c r="P903">
        <f>Table1[[#This Row],[Profit]]/Table1[[#This Row],[Sales]]</f>
        <v>-3.514898688915375</v>
      </c>
      <c r="Q903" t="s">
        <v>33</v>
      </c>
      <c r="R903" t="s">
        <v>34</v>
      </c>
      <c r="S903" t="s">
        <v>212</v>
      </c>
      <c r="T903" t="s">
        <v>1895</v>
      </c>
      <c r="U903">
        <v>84020</v>
      </c>
      <c r="V903">
        <v>42085</v>
      </c>
      <c r="W903" t="str">
        <f>TEXT(Table1[[#This Row],[Order Date]],"mmmm")</f>
        <v>March</v>
      </c>
      <c r="X903" t="str">
        <f>TEXT(Table1[[#This Row],[Order Date]],"yyyy")</f>
        <v>2015</v>
      </c>
      <c r="Y903">
        <v>42087</v>
      </c>
      <c r="Z903">
        <v>-29.49</v>
      </c>
      <c r="AA903">
        <v>1</v>
      </c>
      <c r="AB903">
        <v>8.39</v>
      </c>
      <c r="AC903">
        <v>88870</v>
      </c>
      <c r="AD903" t="e">
        <f>IF(COUNTIF(#REF!,Orders!AC1072)&gt;0,"Returned","Not Returned")</f>
        <v>#REF!</v>
      </c>
      <c r="AE903" t="str">
        <f>TEXT(Table1[[#This Row],[Order Date]],"mmmm-yyy")</f>
        <v>March-2015</v>
      </c>
    </row>
    <row r="904" spans="1:31" ht="12.75" customHeight="1" x14ac:dyDescent="0.3">
      <c r="A904">
        <v>18989</v>
      </c>
      <c r="B904" t="s">
        <v>25</v>
      </c>
      <c r="C904">
        <v>7.0000000000000007E-2</v>
      </c>
      <c r="D904">
        <v>39.479999999999997</v>
      </c>
      <c r="E904">
        <v>1.99</v>
      </c>
      <c r="F904">
        <v>2014</v>
      </c>
      <c r="G904" t="str">
        <f>IF(COUNTIF(Table1[Customer ID],Table1[[#This Row],[Customer ID]])&gt;1,"Repeat Customer","One-Time Customer")</f>
        <v>Repeat Customer</v>
      </c>
      <c r="H904" t="s">
        <v>1948</v>
      </c>
      <c r="I904" t="s">
        <v>49</v>
      </c>
      <c r="J904" t="s">
        <v>40</v>
      </c>
      <c r="K904" t="s">
        <v>77</v>
      </c>
      <c r="L904" t="s">
        <v>180</v>
      </c>
      <c r="M904" t="s">
        <v>51</v>
      </c>
      <c r="N904" t="s">
        <v>705</v>
      </c>
      <c r="O904">
        <v>0.54</v>
      </c>
      <c r="P904">
        <f>Table1[[#This Row],[Profit]]/Table1[[#This Row],[Sales]]</f>
        <v>0.58650095855093531</v>
      </c>
      <c r="Q904" t="s">
        <v>33</v>
      </c>
      <c r="R904" t="s">
        <v>61</v>
      </c>
      <c r="S904" t="s">
        <v>330</v>
      </c>
      <c r="T904" t="s">
        <v>1949</v>
      </c>
      <c r="U904">
        <v>51503</v>
      </c>
      <c r="V904">
        <v>42085</v>
      </c>
      <c r="W904" t="str">
        <f>TEXT(Table1[[#This Row],[Order Date]],"mmmm")</f>
        <v>March</v>
      </c>
      <c r="X904" t="str">
        <f>TEXT(Table1[[#This Row],[Order Date]],"yyyy")</f>
        <v>2015</v>
      </c>
      <c r="Y904">
        <v>42087</v>
      </c>
      <c r="Z904">
        <v>88.72</v>
      </c>
      <c r="AA904">
        <v>4</v>
      </c>
      <c r="AB904">
        <v>151.27000000000001</v>
      </c>
      <c r="AC904">
        <v>88367</v>
      </c>
      <c r="AD904" t="e">
        <f>IF(COUNTIF(#REF!,Orders!AC1116)&gt;0,"Returned","Not Returned")</f>
        <v>#REF!</v>
      </c>
      <c r="AE904" t="str">
        <f>TEXT(Table1[[#This Row],[Order Date]],"mmmm-yyy")</f>
        <v>March-2015</v>
      </c>
    </row>
    <row r="905" spans="1:31" ht="12.75" customHeight="1" x14ac:dyDescent="0.3">
      <c r="A905">
        <v>18990</v>
      </c>
      <c r="B905" t="s">
        <v>25</v>
      </c>
      <c r="C905">
        <v>0</v>
      </c>
      <c r="D905">
        <v>4.91</v>
      </c>
      <c r="E905">
        <v>0.5</v>
      </c>
      <c r="F905">
        <v>2014</v>
      </c>
      <c r="G905" t="str">
        <f>IF(COUNTIF(Table1[Customer ID],Table1[[#This Row],[Customer ID]])&gt;1,"Repeat Customer","One-Time Customer")</f>
        <v>Repeat Customer</v>
      </c>
      <c r="H905" t="s">
        <v>1948</v>
      </c>
      <c r="I905" t="s">
        <v>49</v>
      </c>
      <c r="J905" t="s">
        <v>40</v>
      </c>
      <c r="K905" t="s">
        <v>29</v>
      </c>
      <c r="L905" t="s">
        <v>134</v>
      </c>
      <c r="M905" t="s">
        <v>59</v>
      </c>
      <c r="N905" t="s">
        <v>163</v>
      </c>
      <c r="O905">
        <v>0.36</v>
      </c>
      <c r="P905">
        <f>Table1[[#This Row],[Profit]]/Table1[[#This Row],[Sales]]</f>
        <v>0.69</v>
      </c>
      <c r="Q905" t="s">
        <v>33</v>
      </c>
      <c r="R905" t="s">
        <v>61</v>
      </c>
      <c r="S905" t="s">
        <v>330</v>
      </c>
      <c r="T905" t="s">
        <v>1949</v>
      </c>
      <c r="U905">
        <v>51503</v>
      </c>
      <c r="V905">
        <v>42085</v>
      </c>
      <c r="W905" t="str">
        <f>TEXT(Table1[[#This Row],[Order Date]],"mmmm")</f>
        <v>March</v>
      </c>
      <c r="X905" t="str">
        <f>TEXT(Table1[[#This Row],[Order Date]],"yyyy")</f>
        <v>2015</v>
      </c>
      <c r="Y905">
        <v>42087</v>
      </c>
      <c r="Z905">
        <v>7.2518999999999991</v>
      </c>
      <c r="AA905">
        <v>2</v>
      </c>
      <c r="AB905">
        <v>10.51</v>
      </c>
      <c r="AC905">
        <v>88367</v>
      </c>
      <c r="AD905" t="e">
        <f>IF(COUNTIF(#REF!,Orders!AC1117)&gt;0,"Returned","Not Returned")</f>
        <v>#REF!</v>
      </c>
      <c r="AE905" t="str">
        <f>TEXT(Table1[[#This Row],[Order Date]],"mmmm-yyy")</f>
        <v>March-2015</v>
      </c>
    </row>
    <row r="906" spans="1:31" ht="12.75" customHeight="1" x14ac:dyDescent="0.3">
      <c r="A906">
        <v>19840</v>
      </c>
      <c r="B906" t="s">
        <v>37</v>
      </c>
      <c r="C906">
        <v>0.03</v>
      </c>
      <c r="D906">
        <v>160.97999999999999</v>
      </c>
      <c r="E906">
        <v>30</v>
      </c>
      <c r="F906">
        <v>2561</v>
      </c>
      <c r="G906" t="str">
        <f>IF(COUNTIF(Table1[Customer ID],Table1[[#This Row],[Customer ID]])&gt;1,"Repeat Customer","One-Time Customer")</f>
        <v>Repeat Customer</v>
      </c>
      <c r="H906" t="s">
        <v>2396</v>
      </c>
      <c r="I906" t="s">
        <v>39</v>
      </c>
      <c r="J906" t="s">
        <v>114</v>
      </c>
      <c r="K906" t="s">
        <v>41</v>
      </c>
      <c r="L906" t="s">
        <v>42</v>
      </c>
      <c r="M906" t="s">
        <v>43</v>
      </c>
      <c r="N906" t="s">
        <v>177</v>
      </c>
      <c r="O906">
        <v>0.62</v>
      </c>
      <c r="P906">
        <f>Table1[[#This Row],[Profit]]/Table1[[#This Row],[Sales]]</f>
        <v>0.69000000000000006</v>
      </c>
      <c r="Q906" t="s">
        <v>33</v>
      </c>
      <c r="R906" t="s">
        <v>53</v>
      </c>
      <c r="S906" t="s">
        <v>71</v>
      </c>
      <c r="T906" t="s">
        <v>2397</v>
      </c>
      <c r="U906">
        <v>10562</v>
      </c>
      <c r="V906">
        <v>42085</v>
      </c>
      <c r="W906" t="str">
        <f>TEXT(Table1[[#This Row],[Order Date]],"mmmm")</f>
        <v>March</v>
      </c>
      <c r="X906" t="str">
        <f>TEXT(Table1[[#This Row],[Order Date]],"yyyy")</f>
        <v>2015</v>
      </c>
      <c r="Y906">
        <v>42088</v>
      </c>
      <c r="Z906">
        <v>1261.4718</v>
      </c>
      <c r="AA906">
        <v>11</v>
      </c>
      <c r="AB906">
        <v>1828.22</v>
      </c>
      <c r="AC906">
        <v>86465</v>
      </c>
      <c r="AD906" t="e">
        <f>IF(COUNTIF(#REF!,Orders!AC1453)&gt;0,"Returned","Not Returned")</f>
        <v>#REF!</v>
      </c>
      <c r="AE906" t="str">
        <f>TEXT(Table1[[#This Row],[Order Date]],"mmmm-yyy")</f>
        <v>March-2015</v>
      </c>
    </row>
    <row r="907" spans="1:31" ht="12.75" customHeight="1" x14ac:dyDescent="0.3">
      <c r="A907">
        <v>26034</v>
      </c>
      <c r="B907" t="s">
        <v>56</v>
      </c>
      <c r="C907">
        <v>0.09</v>
      </c>
      <c r="D907">
        <v>4.55</v>
      </c>
      <c r="E907">
        <v>1.49</v>
      </c>
      <c r="F907">
        <v>1368</v>
      </c>
      <c r="G907" t="str">
        <f>IF(COUNTIF(Table1[Customer ID],Table1[[#This Row],[Customer ID]])&gt;1,"Repeat Customer","One-Time Customer")</f>
        <v>One-Time Customer</v>
      </c>
      <c r="H907" t="s">
        <v>1440</v>
      </c>
      <c r="I907" t="s">
        <v>49</v>
      </c>
      <c r="J907" t="s">
        <v>114</v>
      </c>
      <c r="K907" t="s">
        <v>29</v>
      </c>
      <c r="L907" t="s">
        <v>109</v>
      </c>
      <c r="M907" t="s">
        <v>59</v>
      </c>
      <c r="N907" t="s">
        <v>1441</v>
      </c>
      <c r="O907">
        <v>0.35</v>
      </c>
      <c r="P907">
        <f>Table1[[#This Row],[Profit]]/Table1[[#This Row],[Sales]]</f>
        <v>0.66396856581532415</v>
      </c>
      <c r="Q907" t="s">
        <v>33</v>
      </c>
      <c r="R907" t="s">
        <v>61</v>
      </c>
      <c r="S907" t="s">
        <v>130</v>
      </c>
      <c r="T907" t="s">
        <v>1442</v>
      </c>
      <c r="U907">
        <v>75901</v>
      </c>
      <c r="V907">
        <v>42086</v>
      </c>
      <c r="W907" t="str">
        <f>TEXT(Table1[[#This Row],[Order Date]],"mmmm")</f>
        <v>March</v>
      </c>
      <c r="X907" t="str">
        <f>TEXT(Table1[[#This Row],[Order Date]],"yyyy")</f>
        <v>2015</v>
      </c>
      <c r="Y907">
        <v>42088</v>
      </c>
      <c r="Z907">
        <v>16.898</v>
      </c>
      <c r="AA907">
        <v>6</v>
      </c>
      <c r="AB907">
        <v>25.45</v>
      </c>
      <c r="AC907">
        <v>90514</v>
      </c>
      <c r="AD907" t="e">
        <f>IF(COUNTIF(#REF!,Orders!AC780)&gt;0,"Returned","Not Returned")</f>
        <v>#REF!</v>
      </c>
      <c r="AE907" t="str">
        <f>TEXT(Table1[[#This Row],[Order Date]],"mmmm-yyy")</f>
        <v>March-2015</v>
      </c>
    </row>
    <row r="908" spans="1:31" ht="12.75" customHeight="1" x14ac:dyDescent="0.3">
      <c r="A908">
        <v>26035</v>
      </c>
      <c r="B908" t="s">
        <v>56</v>
      </c>
      <c r="C908">
        <v>7.0000000000000007E-2</v>
      </c>
      <c r="D908">
        <v>9.7799999999999994</v>
      </c>
      <c r="E908">
        <v>5.76</v>
      </c>
      <c r="F908">
        <v>1369</v>
      </c>
      <c r="G908" t="str">
        <f>IF(COUNTIF(Table1[Customer ID],Table1[[#This Row],[Customer ID]])&gt;1,"Repeat Customer","One-Time Customer")</f>
        <v>One-Time Customer</v>
      </c>
      <c r="H908" t="s">
        <v>1443</v>
      </c>
      <c r="I908" t="s">
        <v>27</v>
      </c>
      <c r="J908" t="s">
        <v>114</v>
      </c>
      <c r="K908" t="s">
        <v>29</v>
      </c>
      <c r="L908" t="s">
        <v>69</v>
      </c>
      <c r="M908" t="s">
        <v>59</v>
      </c>
      <c r="N908" t="s">
        <v>1265</v>
      </c>
      <c r="O908">
        <v>0.35</v>
      </c>
      <c r="P908">
        <f>Table1[[#This Row],[Profit]]/Table1[[#This Row],[Sales]]</f>
        <v>0.18190028901734104</v>
      </c>
      <c r="Q908" t="s">
        <v>33</v>
      </c>
      <c r="R908" t="s">
        <v>61</v>
      </c>
      <c r="S908" t="s">
        <v>130</v>
      </c>
      <c r="T908" t="s">
        <v>1444</v>
      </c>
      <c r="U908">
        <v>76063</v>
      </c>
      <c r="V908">
        <v>42086</v>
      </c>
      <c r="W908" t="str">
        <f>TEXT(Table1[[#This Row],[Order Date]],"mmmm")</f>
        <v>March</v>
      </c>
      <c r="X908" t="str">
        <f>TEXT(Table1[[#This Row],[Order Date]],"yyyy")</f>
        <v>2015</v>
      </c>
      <c r="Y908">
        <v>42088</v>
      </c>
      <c r="Z908">
        <v>20.14</v>
      </c>
      <c r="AA908">
        <v>11</v>
      </c>
      <c r="AB908">
        <v>110.72</v>
      </c>
      <c r="AC908">
        <v>90514</v>
      </c>
      <c r="AD908" t="e">
        <f>IF(COUNTIF(#REF!,Orders!AC781)&gt;0,"Returned","Not Returned")</f>
        <v>#REF!</v>
      </c>
      <c r="AE908" t="str">
        <f>TEXT(Table1[[#This Row],[Order Date]],"mmmm-yyy")</f>
        <v>March-2015</v>
      </c>
    </row>
    <row r="909" spans="1:31" ht="12.75" customHeight="1" x14ac:dyDescent="0.3">
      <c r="A909">
        <v>24887</v>
      </c>
      <c r="B909" t="s">
        <v>47</v>
      </c>
      <c r="C909">
        <v>0.06</v>
      </c>
      <c r="D909">
        <v>40.99</v>
      </c>
      <c r="E909">
        <v>17.48</v>
      </c>
      <c r="F909">
        <v>1976</v>
      </c>
      <c r="G909" t="str">
        <f>IF(COUNTIF(Table1[Customer ID],Table1[[#This Row],[Customer ID]])&gt;1,"Repeat Customer","One-Time Customer")</f>
        <v>Repeat Customer</v>
      </c>
      <c r="H909" t="s">
        <v>1922</v>
      </c>
      <c r="I909" t="s">
        <v>49</v>
      </c>
      <c r="J909" t="s">
        <v>114</v>
      </c>
      <c r="K909" t="s">
        <v>29</v>
      </c>
      <c r="L909" t="s">
        <v>93</v>
      </c>
      <c r="M909" t="s">
        <v>59</v>
      </c>
      <c r="N909" t="s">
        <v>1106</v>
      </c>
      <c r="O909">
        <v>0.36</v>
      </c>
      <c r="P909">
        <f>Table1[[#This Row],[Profit]]/Table1[[#This Row],[Sales]]</f>
        <v>0.36615505571887602</v>
      </c>
      <c r="Q909" t="s">
        <v>33</v>
      </c>
      <c r="R909" t="s">
        <v>61</v>
      </c>
      <c r="S909" t="s">
        <v>300</v>
      </c>
      <c r="T909" t="s">
        <v>1923</v>
      </c>
      <c r="U909">
        <v>48823</v>
      </c>
      <c r="V909">
        <v>42086</v>
      </c>
      <c r="W909" t="str">
        <f>TEXT(Table1[[#This Row],[Order Date]],"mmmm")</f>
        <v>March</v>
      </c>
      <c r="X909" t="str">
        <f>TEXT(Table1[[#This Row],[Order Date]],"yyyy")</f>
        <v>2015</v>
      </c>
      <c r="Y909">
        <v>42088</v>
      </c>
      <c r="Z909">
        <v>214.23</v>
      </c>
      <c r="AA909">
        <v>14</v>
      </c>
      <c r="AB909">
        <v>585.08000000000004</v>
      </c>
      <c r="AC909">
        <v>89041</v>
      </c>
      <c r="AD909" t="e">
        <f>IF(COUNTIF(#REF!,Orders!AC1096)&gt;0,"Returned","Not Returned")</f>
        <v>#REF!</v>
      </c>
      <c r="AE909" t="str">
        <f>TEXT(Table1[[#This Row],[Order Date]],"mmmm-yyy")</f>
        <v>March-2015</v>
      </c>
    </row>
    <row r="910" spans="1:31" ht="12.75" customHeight="1" x14ac:dyDescent="0.3">
      <c r="A910">
        <v>24954</v>
      </c>
      <c r="B910" t="s">
        <v>37</v>
      </c>
      <c r="C910">
        <v>0.04</v>
      </c>
      <c r="D910">
        <v>60.97</v>
      </c>
      <c r="E910">
        <v>4.5</v>
      </c>
      <c r="F910">
        <v>2395</v>
      </c>
      <c r="G910" t="str">
        <f>IF(COUNTIF(Table1[Customer ID],Table1[[#This Row],[Customer ID]])&gt;1,"Repeat Customer","One-Time Customer")</f>
        <v>One-Time Customer</v>
      </c>
      <c r="H910" t="s">
        <v>2258</v>
      </c>
      <c r="I910" t="s">
        <v>49</v>
      </c>
      <c r="J910" t="s">
        <v>28</v>
      </c>
      <c r="K910" t="s">
        <v>29</v>
      </c>
      <c r="L910" t="s">
        <v>257</v>
      </c>
      <c r="M910" t="s">
        <v>59</v>
      </c>
      <c r="N910" t="s">
        <v>2132</v>
      </c>
      <c r="O910">
        <v>0.56000000000000005</v>
      </c>
      <c r="P910">
        <f>Table1[[#This Row],[Profit]]/Table1[[#This Row],[Sales]]</f>
        <v>8.7827404319315294E-2</v>
      </c>
      <c r="Q910" t="s">
        <v>33</v>
      </c>
      <c r="R910" t="s">
        <v>136</v>
      </c>
      <c r="S910" t="s">
        <v>387</v>
      </c>
      <c r="T910" t="s">
        <v>2259</v>
      </c>
      <c r="U910">
        <v>31401</v>
      </c>
      <c r="V910">
        <v>42086</v>
      </c>
      <c r="W910" t="str">
        <f>TEXT(Table1[[#This Row],[Order Date]],"mmmm")</f>
        <v>March</v>
      </c>
      <c r="X910" t="str">
        <f>TEXT(Table1[[#This Row],[Order Date]],"yyyy")</f>
        <v>2015</v>
      </c>
      <c r="Y910">
        <v>42087</v>
      </c>
      <c r="Z910">
        <v>79.423200000000008</v>
      </c>
      <c r="AA910">
        <v>15</v>
      </c>
      <c r="AB910">
        <v>904.31</v>
      </c>
      <c r="AC910">
        <v>86952</v>
      </c>
      <c r="AD910" t="e">
        <f>IF(COUNTIF(#REF!,Orders!AC1338)&gt;0,"Returned","Not Returned")</f>
        <v>#REF!</v>
      </c>
      <c r="AE910" t="str">
        <f>TEXT(Table1[[#This Row],[Order Date]],"mmmm-yyy")</f>
        <v>March-2015</v>
      </c>
    </row>
    <row r="911" spans="1:31" ht="12.75" customHeight="1" x14ac:dyDescent="0.3">
      <c r="A911">
        <v>4788</v>
      </c>
      <c r="B911" t="s">
        <v>25</v>
      </c>
      <c r="C911">
        <v>0.05</v>
      </c>
      <c r="D911">
        <v>4.84</v>
      </c>
      <c r="E911">
        <v>0.71</v>
      </c>
      <c r="F911">
        <v>2618</v>
      </c>
      <c r="G911" t="str">
        <f>IF(COUNTIF(Table1[Customer ID],Table1[[#This Row],[Customer ID]])&gt;1,"Repeat Customer","One-Time Customer")</f>
        <v>Repeat Customer</v>
      </c>
      <c r="H911" t="s">
        <v>2437</v>
      </c>
      <c r="I911" t="s">
        <v>27</v>
      </c>
      <c r="J911" t="s">
        <v>28</v>
      </c>
      <c r="K911" t="s">
        <v>29</v>
      </c>
      <c r="L911" t="s">
        <v>30</v>
      </c>
      <c r="M911" t="s">
        <v>31</v>
      </c>
      <c r="N911" t="s">
        <v>1476</v>
      </c>
      <c r="O911">
        <v>0.52</v>
      </c>
      <c r="P911">
        <f>Table1[[#This Row],[Profit]]/Table1[[#This Row],[Sales]]</f>
        <v>0.28213560305638846</v>
      </c>
      <c r="Q911" t="s">
        <v>33</v>
      </c>
      <c r="R911" t="s">
        <v>53</v>
      </c>
      <c r="S911" t="s">
        <v>71</v>
      </c>
      <c r="T911" t="s">
        <v>90</v>
      </c>
      <c r="U911">
        <v>10004</v>
      </c>
      <c r="V911">
        <v>42086</v>
      </c>
      <c r="W911" t="str">
        <f>TEXT(Table1[[#This Row],[Order Date]],"mmmm")</f>
        <v>March</v>
      </c>
      <c r="X911" t="str">
        <f>TEXT(Table1[[#This Row],[Order Date]],"yyyy")</f>
        <v>2015</v>
      </c>
      <c r="Y911">
        <v>42086</v>
      </c>
      <c r="Z911">
        <v>29.17</v>
      </c>
      <c r="AA911">
        <v>20</v>
      </c>
      <c r="AB911">
        <v>103.39</v>
      </c>
      <c r="AC911">
        <v>34017</v>
      </c>
      <c r="AD911" t="e">
        <f>IF(COUNTIF(#REF!,Orders!AC1485)&gt;0,"Returned","Not Returned")</f>
        <v>#REF!</v>
      </c>
      <c r="AE911" t="str">
        <f>TEXT(Table1[[#This Row],[Order Date]],"mmmm-yyy")</f>
        <v>March-2015</v>
      </c>
    </row>
    <row r="912" spans="1:31" ht="12.75" customHeight="1" x14ac:dyDescent="0.3">
      <c r="A912">
        <v>4789</v>
      </c>
      <c r="B912" t="s">
        <v>25</v>
      </c>
      <c r="C912">
        <v>0.01</v>
      </c>
      <c r="D912">
        <v>14.98</v>
      </c>
      <c r="E912">
        <v>7.69</v>
      </c>
      <c r="F912">
        <v>2618</v>
      </c>
      <c r="G912" t="str">
        <f>IF(COUNTIF(Table1[Customer ID],Table1[[#This Row],[Customer ID]])&gt;1,"Repeat Customer","One-Time Customer")</f>
        <v>Repeat Customer</v>
      </c>
      <c r="H912" t="s">
        <v>2437</v>
      </c>
      <c r="I912" t="s">
        <v>49</v>
      </c>
      <c r="J912" t="s">
        <v>28</v>
      </c>
      <c r="K912" t="s">
        <v>29</v>
      </c>
      <c r="L912" t="s">
        <v>141</v>
      </c>
      <c r="M912" t="s">
        <v>59</v>
      </c>
      <c r="N912" t="s">
        <v>1736</v>
      </c>
      <c r="O912">
        <v>0.56999999999999995</v>
      </c>
      <c r="P912">
        <f>Table1[[#This Row],[Profit]]/Table1[[#This Row],[Sales]]</f>
        <v>-0.11247387399802476</v>
      </c>
      <c r="Q912" t="s">
        <v>33</v>
      </c>
      <c r="R912" t="s">
        <v>53</v>
      </c>
      <c r="S912" t="s">
        <v>71</v>
      </c>
      <c r="T912" t="s">
        <v>90</v>
      </c>
      <c r="U912">
        <v>10004</v>
      </c>
      <c r="V912">
        <v>42086</v>
      </c>
      <c r="W912" t="str">
        <f>TEXT(Table1[[#This Row],[Order Date]],"mmmm")</f>
        <v>March</v>
      </c>
      <c r="X912" t="str">
        <f>TEXT(Table1[[#This Row],[Order Date]],"yyyy")</f>
        <v>2015</v>
      </c>
      <c r="Y912">
        <v>42088</v>
      </c>
      <c r="Z912">
        <v>-48.97</v>
      </c>
      <c r="AA912">
        <v>28</v>
      </c>
      <c r="AB912">
        <v>435.39</v>
      </c>
      <c r="AC912">
        <v>34017</v>
      </c>
      <c r="AD912" t="e">
        <f>IF(COUNTIF(#REF!,Orders!AC1486)&gt;0,"Returned","Not Returned")</f>
        <v>#REF!</v>
      </c>
      <c r="AE912" t="str">
        <f>TEXT(Table1[[#This Row],[Order Date]],"mmmm-yyy")</f>
        <v>March-2015</v>
      </c>
    </row>
    <row r="913" spans="1:31" ht="12.75" customHeight="1" x14ac:dyDescent="0.3">
      <c r="A913">
        <v>7452</v>
      </c>
      <c r="B913" t="s">
        <v>47</v>
      </c>
      <c r="C913">
        <v>0.1</v>
      </c>
      <c r="D913">
        <v>20.27</v>
      </c>
      <c r="E913">
        <v>3.99</v>
      </c>
      <c r="F913">
        <v>2618</v>
      </c>
      <c r="G913" t="str">
        <f>IF(COUNTIF(Table1[Customer ID],Table1[[#This Row],[Customer ID]])&gt;1,"Repeat Customer","One-Time Customer")</f>
        <v>Repeat Customer</v>
      </c>
      <c r="H913" t="s">
        <v>2437</v>
      </c>
      <c r="I913" t="s">
        <v>49</v>
      </c>
      <c r="J913" t="s">
        <v>28</v>
      </c>
      <c r="K913" t="s">
        <v>29</v>
      </c>
      <c r="L913" t="s">
        <v>257</v>
      </c>
      <c r="M913" t="s">
        <v>59</v>
      </c>
      <c r="N913" t="s">
        <v>1514</v>
      </c>
      <c r="O913">
        <v>0.56999999999999995</v>
      </c>
      <c r="P913">
        <f>Table1[[#This Row],[Profit]]/Table1[[#This Row],[Sales]]</f>
        <v>7.9931908094948267E-2</v>
      </c>
      <c r="Q913" t="s">
        <v>33</v>
      </c>
      <c r="R913" t="s">
        <v>53</v>
      </c>
      <c r="S913" t="s">
        <v>71</v>
      </c>
      <c r="T913" t="s">
        <v>90</v>
      </c>
      <c r="U913">
        <v>10004</v>
      </c>
      <c r="V913">
        <v>42086</v>
      </c>
      <c r="W913" t="str">
        <f>TEXT(Table1[[#This Row],[Order Date]],"mmmm")</f>
        <v>March</v>
      </c>
      <c r="X913" t="str">
        <f>TEXT(Table1[[#This Row],[Order Date]],"yyyy")</f>
        <v>2015</v>
      </c>
      <c r="Y913">
        <v>42087</v>
      </c>
      <c r="Z913">
        <v>84.05</v>
      </c>
      <c r="AA913">
        <v>53</v>
      </c>
      <c r="AB913">
        <v>1051.52</v>
      </c>
      <c r="AC913">
        <v>53153</v>
      </c>
      <c r="AD913" t="e">
        <f>IF(COUNTIF(#REF!,Orders!AC1487)&gt;0,"Returned","Not Returned")</f>
        <v>#REF!</v>
      </c>
      <c r="AE913" t="str">
        <f>TEXT(Table1[[#This Row],[Order Date]],"mmmm-yyy")</f>
        <v>March-2015</v>
      </c>
    </row>
    <row r="914" spans="1:31" ht="12.75" customHeight="1" x14ac:dyDescent="0.3">
      <c r="A914">
        <v>22788</v>
      </c>
      <c r="B914" t="s">
        <v>25</v>
      </c>
      <c r="C914">
        <v>0.05</v>
      </c>
      <c r="D914">
        <v>4.84</v>
      </c>
      <c r="E914">
        <v>0.71</v>
      </c>
      <c r="F914">
        <v>2619</v>
      </c>
      <c r="G914" t="str">
        <f>IF(COUNTIF(Table1[Customer ID],Table1[[#This Row],[Customer ID]])&gt;1,"Repeat Customer","One-Time Customer")</f>
        <v>Repeat Customer</v>
      </c>
      <c r="H914" t="s">
        <v>2440</v>
      </c>
      <c r="I914" t="s">
        <v>27</v>
      </c>
      <c r="J914" t="s">
        <v>28</v>
      </c>
      <c r="K914" t="s">
        <v>29</v>
      </c>
      <c r="L914" t="s">
        <v>30</v>
      </c>
      <c r="M914" t="s">
        <v>31</v>
      </c>
      <c r="N914" t="s">
        <v>1476</v>
      </c>
      <c r="O914">
        <v>0.52</v>
      </c>
      <c r="P914">
        <f>Table1[[#This Row],[Profit]]/Table1[[#This Row],[Sales]]</f>
        <v>0.69</v>
      </c>
      <c r="Q914" t="s">
        <v>33</v>
      </c>
      <c r="R914" t="s">
        <v>61</v>
      </c>
      <c r="S914" t="s">
        <v>2193</v>
      </c>
      <c r="T914" t="s">
        <v>2441</v>
      </c>
      <c r="U914">
        <v>57103</v>
      </c>
      <c r="V914">
        <v>42086</v>
      </c>
      <c r="W914" t="str">
        <f>TEXT(Table1[[#This Row],[Order Date]],"mmmm")</f>
        <v>March</v>
      </c>
      <c r="X914" t="str">
        <f>TEXT(Table1[[#This Row],[Order Date]],"yyyy")</f>
        <v>2015</v>
      </c>
      <c r="Y914">
        <v>42086</v>
      </c>
      <c r="Z914">
        <v>17.836500000000001</v>
      </c>
      <c r="AA914">
        <v>5</v>
      </c>
      <c r="AB914">
        <v>25.85</v>
      </c>
      <c r="AC914">
        <v>88014</v>
      </c>
      <c r="AD914" t="e">
        <f>IF(COUNTIF(#REF!,Orders!AC1488)&gt;0,"Returned","Not Returned")</f>
        <v>#REF!</v>
      </c>
      <c r="AE914" t="str">
        <f>TEXT(Table1[[#This Row],[Order Date]],"mmmm-yyy")</f>
        <v>March-2015</v>
      </c>
    </row>
    <row r="915" spans="1:31" ht="12.75" customHeight="1" x14ac:dyDescent="0.3">
      <c r="A915">
        <v>25452</v>
      </c>
      <c r="B915" t="s">
        <v>47</v>
      </c>
      <c r="C915">
        <v>0.1</v>
      </c>
      <c r="D915">
        <v>20.27</v>
      </c>
      <c r="E915">
        <v>3.99</v>
      </c>
      <c r="F915">
        <v>2620</v>
      </c>
      <c r="G915" t="str">
        <f>IF(COUNTIF(Table1[Customer ID],Table1[[#This Row],[Customer ID]])&gt;1,"Repeat Customer","One-Time Customer")</f>
        <v>One-Time Customer</v>
      </c>
      <c r="H915" t="s">
        <v>2442</v>
      </c>
      <c r="I915" t="s">
        <v>49</v>
      </c>
      <c r="J915" t="s">
        <v>28</v>
      </c>
      <c r="K915" t="s">
        <v>29</v>
      </c>
      <c r="L915" t="s">
        <v>257</v>
      </c>
      <c r="M915" t="s">
        <v>59</v>
      </c>
      <c r="N915" t="s">
        <v>1514</v>
      </c>
      <c r="O915">
        <v>0.56999999999999995</v>
      </c>
      <c r="P915">
        <f>Table1[[#This Row],[Profit]]/Table1[[#This Row],[Sales]]</f>
        <v>1.4795983250620344</v>
      </c>
      <c r="Q915" t="s">
        <v>33</v>
      </c>
      <c r="R915" t="s">
        <v>136</v>
      </c>
      <c r="S915" t="s">
        <v>244</v>
      </c>
      <c r="T915" t="s">
        <v>2443</v>
      </c>
      <c r="U915">
        <v>38134</v>
      </c>
      <c r="V915">
        <v>42086</v>
      </c>
      <c r="W915" t="str">
        <f>TEXT(Table1[[#This Row],[Order Date]],"mmmm")</f>
        <v>March</v>
      </c>
      <c r="X915" t="str">
        <f>TEXT(Table1[[#This Row],[Order Date]],"yyyy")</f>
        <v>2015</v>
      </c>
      <c r="Y915">
        <v>42087</v>
      </c>
      <c r="Z915">
        <v>381.61799999999994</v>
      </c>
      <c r="AA915">
        <v>13</v>
      </c>
      <c r="AB915">
        <v>257.92</v>
      </c>
      <c r="AC915">
        <v>88017</v>
      </c>
      <c r="AD915" t="e">
        <f>IF(COUNTIF(#REF!,Orders!AC1490)&gt;0,"Returned","Not Returned")</f>
        <v>#REF!</v>
      </c>
      <c r="AE915" t="str">
        <f>TEXT(Table1[[#This Row],[Order Date]],"mmmm-yyy")</f>
        <v>March-2015</v>
      </c>
    </row>
    <row r="916" spans="1:31" ht="12.75" customHeight="1" x14ac:dyDescent="0.3">
      <c r="A916">
        <v>25709</v>
      </c>
      <c r="B916" t="s">
        <v>106</v>
      </c>
      <c r="C916">
        <v>0.06</v>
      </c>
      <c r="D916">
        <v>20.99</v>
      </c>
      <c r="E916">
        <v>0.99</v>
      </c>
      <c r="F916">
        <v>2958</v>
      </c>
      <c r="G916" t="str">
        <f>IF(COUNTIF(Table1[Customer ID],Table1[[#This Row],[Customer ID]])&gt;1,"Repeat Customer","One-Time Customer")</f>
        <v>One-Time Customer</v>
      </c>
      <c r="H916" t="s">
        <v>2687</v>
      </c>
      <c r="I916" t="s">
        <v>49</v>
      </c>
      <c r="J916" t="s">
        <v>28</v>
      </c>
      <c r="K916" t="s">
        <v>77</v>
      </c>
      <c r="L916" t="s">
        <v>78</v>
      </c>
      <c r="M916" t="s">
        <v>31</v>
      </c>
      <c r="N916" t="s">
        <v>2688</v>
      </c>
      <c r="O916">
        <v>0.37</v>
      </c>
      <c r="P916">
        <f>Table1[[#This Row],[Profit]]/Table1[[#This Row],[Sales]]</f>
        <v>0.69</v>
      </c>
      <c r="Q916" t="s">
        <v>33</v>
      </c>
      <c r="R916" t="s">
        <v>61</v>
      </c>
      <c r="S916" t="s">
        <v>1858</v>
      </c>
      <c r="T916" t="s">
        <v>2689</v>
      </c>
      <c r="U916">
        <v>54956</v>
      </c>
      <c r="V916">
        <v>42086</v>
      </c>
      <c r="W916" t="str">
        <f>TEXT(Table1[[#This Row],[Order Date]],"mmmm")</f>
        <v>March</v>
      </c>
      <c r="X916" t="str">
        <f>TEXT(Table1[[#This Row],[Order Date]],"yyyy")</f>
        <v>2015</v>
      </c>
      <c r="Y916">
        <v>42091</v>
      </c>
      <c r="Z916">
        <v>224.96069999999997</v>
      </c>
      <c r="AA916">
        <v>18</v>
      </c>
      <c r="AB916">
        <v>326.02999999999997</v>
      </c>
      <c r="AC916">
        <v>90265</v>
      </c>
      <c r="AD916" t="e">
        <f>IF(COUNTIF(#REF!,Orders!AC1676)&gt;0,"Returned","Not Returned")</f>
        <v>#REF!</v>
      </c>
      <c r="AE916" t="str">
        <f>TEXT(Table1[[#This Row],[Order Date]],"mmmm-yyy")</f>
        <v>March-2015</v>
      </c>
    </row>
    <row r="917" spans="1:31" ht="12.75" customHeight="1" x14ac:dyDescent="0.3">
      <c r="A917">
        <v>24161</v>
      </c>
      <c r="B917" t="s">
        <v>37</v>
      </c>
      <c r="C917">
        <v>0.05</v>
      </c>
      <c r="D917">
        <v>11.97</v>
      </c>
      <c r="E917">
        <v>5.81</v>
      </c>
      <c r="F917">
        <v>3381</v>
      </c>
      <c r="G917" t="str">
        <f>IF(COUNTIF(Table1[Customer ID],Table1[[#This Row],[Customer ID]])&gt;1,"Repeat Customer","One-Time Customer")</f>
        <v>Repeat Customer</v>
      </c>
      <c r="H917" t="s">
        <v>3010</v>
      </c>
      <c r="I917" t="s">
        <v>49</v>
      </c>
      <c r="J917" t="s">
        <v>28</v>
      </c>
      <c r="K917" t="s">
        <v>29</v>
      </c>
      <c r="L917" t="s">
        <v>30</v>
      </c>
      <c r="M917" t="s">
        <v>51</v>
      </c>
      <c r="N917" t="s">
        <v>3011</v>
      </c>
      <c r="O917">
        <v>0.6</v>
      </c>
      <c r="P917">
        <f>Table1[[#This Row],[Profit]]/Table1[[#This Row],[Sales]]</f>
        <v>13.79135914658238</v>
      </c>
      <c r="Q917" t="s">
        <v>33</v>
      </c>
      <c r="R917" t="s">
        <v>136</v>
      </c>
      <c r="S917" t="s">
        <v>387</v>
      </c>
      <c r="T917" t="s">
        <v>3012</v>
      </c>
      <c r="U917">
        <v>31204</v>
      </c>
      <c r="V917">
        <v>42086</v>
      </c>
      <c r="W917" t="str">
        <f>TEXT(Table1[[#This Row],[Order Date]],"mmmm")</f>
        <v>March</v>
      </c>
      <c r="X917" t="str">
        <f>TEXT(Table1[[#This Row],[Order Date]],"yyyy")</f>
        <v>2015</v>
      </c>
      <c r="Y917">
        <v>42088</v>
      </c>
      <c r="Z917">
        <v>349.05930000000001</v>
      </c>
      <c r="AA917">
        <v>2</v>
      </c>
      <c r="AB917">
        <v>25.31</v>
      </c>
      <c r="AC917">
        <v>88836</v>
      </c>
      <c r="AD917" t="e">
        <f>IF(COUNTIF(#REF!,Orders!AC1939)&gt;0,"Returned","Not Returned")</f>
        <v>#REF!</v>
      </c>
      <c r="AE917" t="str">
        <f>TEXT(Table1[[#This Row],[Order Date]],"mmmm-yyy")</f>
        <v>March-2015</v>
      </c>
    </row>
    <row r="918" spans="1:31" ht="12.75" customHeight="1" x14ac:dyDescent="0.3">
      <c r="A918">
        <v>22196</v>
      </c>
      <c r="B918" t="s">
        <v>47</v>
      </c>
      <c r="C918">
        <v>0.06</v>
      </c>
      <c r="D918">
        <v>17.98</v>
      </c>
      <c r="E918">
        <v>4</v>
      </c>
      <c r="F918">
        <v>618</v>
      </c>
      <c r="G918" t="str">
        <f>IF(COUNTIF(Table1[Customer ID],Table1[[#This Row],[Customer ID]])&gt;1,"Repeat Customer","One-Time Customer")</f>
        <v>Repeat Customer</v>
      </c>
      <c r="H918" t="s">
        <v>725</v>
      </c>
      <c r="I918" t="s">
        <v>49</v>
      </c>
      <c r="J918" t="s">
        <v>114</v>
      </c>
      <c r="K918" t="s">
        <v>77</v>
      </c>
      <c r="L918" t="s">
        <v>180</v>
      </c>
      <c r="M918" t="s">
        <v>59</v>
      </c>
      <c r="N918" t="s">
        <v>181</v>
      </c>
      <c r="O918">
        <v>0.79</v>
      </c>
      <c r="P918">
        <f>Table1[[#This Row],[Profit]]/Table1[[#This Row],[Sales]]</f>
        <v>-1.1151869825863545</v>
      </c>
      <c r="Q918" t="s">
        <v>33</v>
      </c>
      <c r="R918" t="s">
        <v>34</v>
      </c>
      <c r="S918" t="s">
        <v>255</v>
      </c>
      <c r="T918" t="s">
        <v>726</v>
      </c>
      <c r="U918">
        <v>81007</v>
      </c>
      <c r="V918">
        <v>42087</v>
      </c>
      <c r="W918" t="str">
        <f>TEXT(Table1[[#This Row],[Order Date]],"mmmm")</f>
        <v>March</v>
      </c>
      <c r="X918" t="str">
        <f>TEXT(Table1[[#This Row],[Order Date]],"yyyy")</f>
        <v>2015</v>
      </c>
      <c r="Y918">
        <v>42088</v>
      </c>
      <c r="Z918">
        <v>-78.13</v>
      </c>
      <c r="AA918">
        <v>4</v>
      </c>
      <c r="AB918">
        <v>70.06</v>
      </c>
      <c r="AC918">
        <v>88197</v>
      </c>
      <c r="AD918" t="e">
        <f>IF(COUNTIF(#REF!,Orders!AC333)&gt;0,"Returned","Not Returned")</f>
        <v>#REF!</v>
      </c>
      <c r="AE918" t="str">
        <f>TEXT(Table1[[#This Row],[Order Date]],"mmmm-yyy")</f>
        <v>March-2015</v>
      </c>
    </row>
    <row r="919" spans="1:31" ht="12.75" customHeight="1" x14ac:dyDescent="0.3">
      <c r="A919">
        <v>8200</v>
      </c>
      <c r="B919" t="s">
        <v>56</v>
      </c>
      <c r="C919">
        <v>0.09</v>
      </c>
      <c r="D919">
        <v>138.75</v>
      </c>
      <c r="E919">
        <v>52.42</v>
      </c>
      <c r="F919">
        <v>1060</v>
      </c>
      <c r="G919" t="str">
        <f>IF(COUNTIF(Table1[Customer ID],Table1[[#This Row],[Customer ID]])&gt;1,"Repeat Customer","One-Time Customer")</f>
        <v>Repeat Customer</v>
      </c>
      <c r="H919" t="s">
        <v>1171</v>
      </c>
      <c r="I919" t="s">
        <v>39</v>
      </c>
      <c r="J919" t="s">
        <v>58</v>
      </c>
      <c r="K919" t="s">
        <v>41</v>
      </c>
      <c r="L919" t="s">
        <v>152</v>
      </c>
      <c r="M919" t="s">
        <v>121</v>
      </c>
      <c r="N919" t="s">
        <v>1172</v>
      </c>
      <c r="O919">
        <v>0.74</v>
      </c>
      <c r="P919">
        <f>Table1[[#This Row],[Profit]]/Table1[[#This Row],[Sales]]</f>
        <v>-0.17642754194375326</v>
      </c>
      <c r="Q919" t="s">
        <v>33</v>
      </c>
      <c r="R919" t="s">
        <v>136</v>
      </c>
      <c r="S919" t="s">
        <v>387</v>
      </c>
      <c r="T919" t="s">
        <v>580</v>
      </c>
      <c r="U919">
        <v>30318</v>
      </c>
      <c r="V919">
        <v>42087</v>
      </c>
      <c r="W919" t="str">
        <f>TEXT(Table1[[#This Row],[Order Date]],"mmmm")</f>
        <v>March</v>
      </c>
      <c r="X919" t="str">
        <f>TEXT(Table1[[#This Row],[Order Date]],"yyyy")</f>
        <v>2015</v>
      </c>
      <c r="Y919">
        <v>42088</v>
      </c>
      <c r="Z919">
        <v>-445.97177625000006</v>
      </c>
      <c r="AA919">
        <v>23</v>
      </c>
      <c r="AB919">
        <v>2527.79</v>
      </c>
      <c r="AC919">
        <v>58628</v>
      </c>
      <c r="AD919" t="e">
        <f>IF(COUNTIF(#REF!,Orders!AC595)&gt;0,"Returned","Not Returned")</f>
        <v>#REF!</v>
      </c>
      <c r="AE919" t="str">
        <f>TEXT(Table1[[#This Row],[Order Date]],"mmmm-yyy")</f>
        <v>March-2015</v>
      </c>
    </row>
    <row r="920" spans="1:31" ht="12.75" customHeight="1" x14ac:dyDescent="0.3">
      <c r="A920">
        <v>26200</v>
      </c>
      <c r="B920" t="s">
        <v>56</v>
      </c>
      <c r="C920">
        <v>0.09</v>
      </c>
      <c r="D920">
        <v>138.75</v>
      </c>
      <c r="E920">
        <v>52.42</v>
      </c>
      <c r="F920">
        <v>1062</v>
      </c>
      <c r="G920" t="str">
        <f>IF(COUNTIF(Table1[Customer ID],Table1[[#This Row],[Customer ID]])&gt;1,"Repeat Customer","One-Time Customer")</f>
        <v>Repeat Customer</v>
      </c>
      <c r="H920" t="s">
        <v>1173</v>
      </c>
      <c r="I920" t="s">
        <v>39</v>
      </c>
      <c r="J920" t="s">
        <v>58</v>
      </c>
      <c r="K920" t="s">
        <v>41</v>
      </c>
      <c r="L920" t="s">
        <v>152</v>
      </c>
      <c r="M920" t="s">
        <v>121</v>
      </c>
      <c r="N920" t="s">
        <v>1172</v>
      </c>
      <c r="O920">
        <v>0.74</v>
      </c>
      <c r="P920">
        <f>Table1[[#This Row],[Profit]]/Table1[[#This Row],[Sales]]</f>
        <v>-0.50850311637499634</v>
      </c>
      <c r="Q920" t="s">
        <v>33</v>
      </c>
      <c r="R920" t="s">
        <v>53</v>
      </c>
      <c r="S920" t="s">
        <v>71</v>
      </c>
      <c r="T920" t="s">
        <v>1174</v>
      </c>
      <c r="U920">
        <v>11727</v>
      </c>
      <c r="V920">
        <v>42087</v>
      </c>
      <c r="W920" t="str">
        <f>TEXT(Table1[[#This Row],[Order Date]],"mmmm")</f>
        <v>March</v>
      </c>
      <c r="X920" t="str">
        <f>TEXT(Table1[[#This Row],[Order Date]],"yyyy")</f>
        <v>2015</v>
      </c>
      <c r="Y920">
        <v>42088</v>
      </c>
      <c r="Z920">
        <v>-335.31712500000003</v>
      </c>
      <c r="AA920">
        <v>6</v>
      </c>
      <c r="AB920">
        <v>659.42</v>
      </c>
      <c r="AC920">
        <v>91354</v>
      </c>
      <c r="AD920" t="e">
        <f>IF(COUNTIF(#REF!,Orders!AC597)&gt;0,"Returned","Not Returned")</f>
        <v>#REF!</v>
      </c>
      <c r="AE920" t="str">
        <f>TEXT(Table1[[#This Row],[Order Date]],"mmmm-yyy")</f>
        <v>March-2015</v>
      </c>
    </row>
    <row r="921" spans="1:31" ht="12.75" customHeight="1" x14ac:dyDescent="0.3">
      <c r="A921">
        <v>23926</v>
      </c>
      <c r="B921" t="s">
        <v>56</v>
      </c>
      <c r="C921">
        <v>0.06</v>
      </c>
      <c r="D921">
        <v>3.95</v>
      </c>
      <c r="E921">
        <v>2</v>
      </c>
      <c r="F921">
        <v>1254</v>
      </c>
      <c r="G921" t="str">
        <f>IF(COUNTIF(Table1[Customer ID],Table1[[#This Row],[Customer ID]])&gt;1,"Repeat Customer","One-Time Customer")</f>
        <v>Repeat Customer</v>
      </c>
      <c r="H921" t="s">
        <v>1349</v>
      </c>
      <c r="I921" t="s">
        <v>49</v>
      </c>
      <c r="J921" t="s">
        <v>40</v>
      </c>
      <c r="K921" t="s">
        <v>29</v>
      </c>
      <c r="L921" t="s">
        <v>66</v>
      </c>
      <c r="M921" t="s">
        <v>31</v>
      </c>
      <c r="N921" t="s">
        <v>1353</v>
      </c>
      <c r="O921">
        <v>0.53</v>
      </c>
      <c r="P921">
        <f>Table1[[#This Row],[Profit]]/Table1[[#This Row],[Sales]]</f>
        <v>-0.49237029501525942</v>
      </c>
      <c r="Q921" t="s">
        <v>33</v>
      </c>
      <c r="R921" t="s">
        <v>61</v>
      </c>
      <c r="S921" t="s">
        <v>130</v>
      </c>
      <c r="T921" t="s">
        <v>1351</v>
      </c>
      <c r="U921">
        <v>77530</v>
      </c>
      <c r="V921">
        <v>42087</v>
      </c>
      <c r="W921" t="str">
        <f>TEXT(Table1[[#This Row],[Order Date]],"mmmm")</f>
        <v>March</v>
      </c>
      <c r="X921" t="str">
        <f>TEXT(Table1[[#This Row],[Order Date]],"yyyy")</f>
        <v>2015</v>
      </c>
      <c r="Y921">
        <v>42088</v>
      </c>
      <c r="Z921">
        <v>-9.68</v>
      </c>
      <c r="AA921">
        <v>5</v>
      </c>
      <c r="AB921">
        <v>19.66</v>
      </c>
      <c r="AC921">
        <v>89984</v>
      </c>
      <c r="AD921" t="e">
        <f>IF(COUNTIF(#REF!,Orders!AC722)&gt;0,"Returned","Not Returned")</f>
        <v>#REF!</v>
      </c>
      <c r="AE921" t="str">
        <f>TEXT(Table1[[#This Row],[Order Date]],"mmmm-yyy")</f>
        <v>March-2015</v>
      </c>
    </row>
    <row r="922" spans="1:31" ht="12.75" customHeight="1" x14ac:dyDescent="0.3">
      <c r="A922">
        <v>25690</v>
      </c>
      <c r="B922" t="s">
        <v>25</v>
      </c>
      <c r="C922">
        <v>0</v>
      </c>
      <c r="D922">
        <v>48.91</v>
      </c>
      <c r="E922">
        <v>35</v>
      </c>
      <c r="F922">
        <v>1689</v>
      </c>
      <c r="G922" t="str">
        <f>IF(COUNTIF(Table1[Customer ID],Table1[[#This Row],[Customer ID]])&gt;1,"Repeat Customer","One-Time Customer")</f>
        <v>One-Time Customer</v>
      </c>
      <c r="H922" t="s">
        <v>1691</v>
      </c>
      <c r="I922" t="s">
        <v>49</v>
      </c>
      <c r="J922" t="s">
        <v>28</v>
      </c>
      <c r="K922" t="s">
        <v>29</v>
      </c>
      <c r="L922" t="s">
        <v>141</v>
      </c>
      <c r="M922" t="s">
        <v>236</v>
      </c>
      <c r="N922" t="s">
        <v>1692</v>
      </c>
      <c r="O922">
        <v>0.83</v>
      </c>
      <c r="P922">
        <f>Table1[[#This Row],[Profit]]/Table1[[#This Row],[Sales]]</f>
        <v>-1.2206530818391967</v>
      </c>
      <c r="Q922" t="s">
        <v>33</v>
      </c>
      <c r="R922" t="s">
        <v>61</v>
      </c>
      <c r="S922" t="s">
        <v>703</v>
      </c>
      <c r="T922" t="s">
        <v>1623</v>
      </c>
      <c r="U922">
        <v>46322</v>
      </c>
      <c r="V922">
        <v>42087</v>
      </c>
      <c r="W922" t="str">
        <f>TEXT(Table1[[#This Row],[Order Date]],"mmmm")</f>
        <v>March</v>
      </c>
      <c r="X922" t="str">
        <f>TEXT(Table1[[#This Row],[Order Date]],"yyyy")</f>
        <v>2015</v>
      </c>
      <c r="Y922">
        <v>42088</v>
      </c>
      <c r="Z922">
        <v>-628.38</v>
      </c>
      <c r="AA922">
        <v>10</v>
      </c>
      <c r="AB922">
        <v>514.79</v>
      </c>
      <c r="AC922">
        <v>91077</v>
      </c>
      <c r="AD922" t="e">
        <f>IF(COUNTIF(#REF!,Orders!AC939)&gt;0,"Returned","Not Returned")</f>
        <v>#REF!</v>
      </c>
      <c r="AE922" t="str">
        <f>TEXT(Table1[[#This Row],[Order Date]],"mmmm-yyy")</f>
        <v>March-2015</v>
      </c>
    </row>
    <row r="923" spans="1:31" ht="12.75" customHeight="1" x14ac:dyDescent="0.3">
      <c r="A923">
        <v>18652</v>
      </c>
      <c r="B923" t="s">
        <v>56</v>
      </c>
      <c r="C923">
        <v>7.0000000000000007E-2</v>
      </c>
      <c r="D923">
        <v>70.98</v>
      </c>
      <c r="E923">
        <v>30</v>
      </c>
      <c r="F923">
        <v>2256</v>
      </c>
      <c r="G923" t="str">
        <f>IF(COUNTIF(Table1[Customer ID],Table1[[#This Row],[Customer ID]])&gt;1,"Repeat Customer","One-Time Customer")</f>
        <v>Repeat Customer</v>
      </c>
      <c r="H923" t="s">
        <v>2131</v>
      </c>
      <c r="I923" t="s">
        <v>39</v>
      </c>
      <c r="J923" t="s">
        <v>28</v>
      </c>
      <c r="K923" t="s">
        <v>41</v>
      </c>
      <c r="L923" t="s">
        <v>42</v>
      </c>
      <c r="M923" t="s">
        <v>43</v>
      </c>
      <c r="N923" t="s">
        <v>2133</v>
      </c>
      <c r="O923">
        <v>0.73</v>
      </c>
      <c r="P923">
        <f>Table1[[#This Row],[Profit]]/Table1[[#This Row],[Sales]]</f>
        <v>-0.1623260792008562</v>
      </c>
      <c r="Q923" t="s">
        <v>33</v>
      </c>
      <c r="R923" t="s">
        <v>136</v>
      </c>
      <c r="S923" t="s">
        <v>322</v>
      </c>
      <c r="T923" t="s">
        <v>2088</v>
      </c>
      <c r="U923">
        <v>28560</v>
      </c>
      <c r="V923">
        <v>42087</v>
      </c>
      <c r="W923" t="str">
        <f>TEXT(Table1[[#This Row],[Order Date]],"mmmm")</f>
        <v>March</v>
      </c>
      <c r="X923" t="str">
        <f>TEXT(Table1[[#This Row],[Order Date]],"yyyy")</f>
        <v>2015</v>
      </c>
      <c r="Y923">
        <v>42089</v>
      </c>
      <c r="Z923">
        <v>-222.95</v>
      </c>
      <c r="AA923">
        <v>20</v>
      </c>
      <c r="AB923">
        <v>1373.47</v>
      </c>
      <c r="AC923">
        <v>87964</v>
      </c>
      <c r="AD923" t="e">
        <f>IF(COUNTIF(#REF!,Orders!AC1243)&gt;0,"Returned","Not Returned")</f>
        <v>#REF!</v>
      </c>
      <c r="AE923" t="str">
        <f>TEXT(Table1[[#This Row],[Order Date]],"mmmm-yyy")</f>
        <v>March-2015</v>
      </c>
    </row>
    <row r="924" spans="1:31" ht="12.75" customHeight="1" x14ac:dyDescent="0.3">
      <c r="A924">
        <v>23313</v>
      </c>
      <c r="B924" t="s">
        <v>106</v>
      </c>
      <c r="C924">
        <v>0.08</v>
      </c>
      <c r="D924">
        <v>9.48</v>
      </c>
      <c r="E924">
        <v>7.29</v>
      </c>
      <c r="F924">
        <v>2308</v>
      </c>
      <c r="G924" t="str">
        <f>IF(COUNTIF(Table1[Customer ID],Table1[[#This Row],[Customer ID]])&gt;1,"Repeat Customer","One-Time Customer")</f>
        <v>Repeat Customer</v>
      </c>
      <c r="H924" t="s">
        <v>2194</v>
      </c>
      <c r="I924" t="s">
        <v>49</v>
      </c>
      <c r="J924" t="s">
        <v>58</v>
      </c>
      <c r="K924" t="s">
        <v>41</v>
      </c>
      <c r="L924" t="s">
        <v>50</v>
      </c>
      <c r="M924" t="s">
        <v>51</v>
      </c>
      <c r="N924" t="s">
        <v>52</v>
      </c>
      <c r="O924">
        <v>0.45</v>
      </c>
      <c r="P924">
        <f>Table1[[#This Row],[Profit]]/Table1[[#This Row],[Sales]]</f>
        <v>-2.4925816023738872</v>
      </c>
      <c r="Q924" t="s">
        <v>33</v>
      </c>
      <c r="R924" t="s">
        <v>136</v>
      </c>
      <c r="S924" t="s">
        <v>362</v>
      </c>
      <c r="T924" t="s">
        <v>2195</v>
      </c>
      <c r="U924">
        <v>33971</v>
      </c>
      <c r="V924">
        <v>42087</v>
      </c>
      <c r="W924" t="str">
        <f>TEXT(Table1[[#This Row],[Order Date]],"mmmm")</f>
        <v>March</v>
      </c>
      <c r="X924" t="str">
        <f>TEXT(Table1[[#This Row],[Order Date]],"yyyy")</f>
        <v>2015</v>
      </c>
      <c r="Y924">
        <v>42089</v>
      </c>
      <c r="Z924">
        <v>-50.4</v>
      </c>
      <c r="AA924">
        <v>2</v>
      </c>
      <c r="AB924">
        <v>20.22</v>
      </c>
      <c r="AC924">
        <v>90557</v>
      </c>
      <c r="AD924" t="e">
        <f>IF(COUNTIF(#REF!,Orders!AC1287)&gt;0,"Returned","Not Returned")</f>
        <v>#REF!</v>
      </c>
      <c r="AE924" t="str">
        <f>TEXT(Table1[[#This Row],[Order Date]],"mmmm-yyy")</f>
        <v>March-2015</v>
      </c>
    </row>
    <row r="925" spans="1:31" ht="12.75" customHeight="1" x14ac:dyDescent="0.3">
      <c r="A925">
        <v>23314</v>
      </c>
      <c r="B925" t="s">
        <v>106</v>
      </c>
      <c r="C925">
        <v>0.03</v>
      </c>
      <c r="D925">
        <v>193.17</v>
      </c>
      <c r="E925">
        <v>19.989999999999998</v>
      </c>
      <c r="F925">
        <v>2308</v>
      </c>
      <c r="G925" t="str">
        <f>IF(COUNTIF(Table1[Customer ID],Table1[[#This Row],[Customer ID]])&gt;1,"Repeat Customer","One-Time Customer")</f>
        <v>Repeat Customer</v>
      </c>
      <c r="H925" t="s">
        <v>2194</v>
      </c>
      <c r="I925" t="s">
        <v>49</v>
      </c>
      <c r="J925" t="s">
        <v>58</v>
      </c>
      <c r="K925" t="s">
        <v>29</v>
      </c>
      <c r="L925" t="s">
        <v>141</v>
      </c>
      <c r="M925" t="s">
        <v>59</v>
      </c>
      <c r="N925" t="s">
        <v>1523</v>
      </c>
      <c r="O925">
        <v>0.71</v>
      </c>
      <c r="P925">
        <f>Table1[[#This Row],[Profit]]/Table1[[#This Row],[Sales]]</f>
        <v>-0.22515219791216098</v>
      </c>
      <c r="Q925" t="s">
        <v>33</v>
      </c>
      <c r="R925" t="s">
        <v>136</v>
      </c>
      <c r="S925" t="s">
        <v>362</v>
      </c>
      <c r="T925" t="s">
        <v>2195</v>
      </c>
      <c r="U925">
        <v>33971</v>
      </c>
      <c r="V925">
        <v>42087</v>
      </c>
      <c r="W925" t="str">
        <f>TEXT(Table1[[#This Row],[Order Date]],"mmmm")</f>
        <v>March</v>
      </c>
      <c r="X925" t="str">
        <f>TEXT(Table1[[#This Row],[Order Date]],"yyyy")</f>
        <v>2015</v>
      </c>
      <c r="Y925">
        <v>42091</v>
      </c>
      <c r="Z925">
        <v>-348.75400000000002</v>
      </c>
      <c r="AA925">
        <v>8</v>
      </c>
      <c r="AB925">
        <v>1548.97</v>
      </c>
      <c r="AC925">
        <v>90557</v>
      </c>
      <c r="AD925" t="e">
        <f>IF(COUNTIF(#REF!,Orders!AC1288)&gt;0,"Returned","Not Returned")</f>
        <v>#REF!</v>
      </c>
      <c r="AE925" t="str">
        <f>TEXT(Table1[[#This Row],[Order Date]],"mmmm-yyy")</f>
        <v>March-2015</v>
      </c>
    </row>
    <row r="926" spans="1:31" ht="12.75" customHeight="1" x14ac:dyDescent="0.3">
      <c r="A926">
        <v>25456</v>
      </c>
      <c r="B926" t="s">
        <v>56</v>
      </c>
      <c r="C926">
        <v>0.06</v>
      </c>
      <c r="D926">
        <v>28.53</v>
      </c>
      <c r="E926">
        <v>1.49</v>
      </c>
      <c r="F926">
        <v>2330</v>
      </c>
      <c r="G926" t="str">
        <f>IF(COUNTIF(Table1[Customer ID],Table1[[#This Row],[Customer ID]])&gt;1,"Repeat Customer","One-Time Customer")</f>
        <v>One-Time Customer</v>
      </c>
      <c r="H926" t="s">
        <v>2200</v>
      </c>
      <c r="I926" t="s">
        <v>49</v>
      </c>
      <c r="J926" t="s">
        <v>40</v>
      </c>
      <c r="K926" t="s">
        <v>29</v>
      </c>
      <c r="L926" t="s">
        <v>109</v>
      </c>
      <c r="M926" t="s">
        <v>59</v>
      </c>
      <c r="N926" t="s">
        <v>332</v>
      </c>
      <c r="O926">
        <v>0.38</v>
      </c>
      <c r="P926">
        <f>Table1[[#This Row],[Profit]]/Table1[[#This Row],[Sales]]</f>
        <v>0.55662987545678277</v>
      </c>
      <c r="Q926" t="s">
        <v>33</v>
      </c>
      <c r="R926" t="s">
        <v>61</v>
      </c>
      <c r="S926" t="s">
        <v>330</v>
      </c>
      <c r="T926" t="s">
        <v>2201</v>
      </c>
      <c r="U926">
        <v>52302</v>
      </c>
      <c r="V926">
        <v>42087</v>
      </c>
      <c r="W926" t="str">
        <f>TEXT(Table1[[#This Row],[Order Date]],"mmmm")</f>
        <v>March</v>
      </c>
      <c r="X926" t="str">
        <f>TEXT(Table1[[#This Row],[Order Date]],"yyyy")</f>
        <v>2015</v>
      </c>
      <c r="Y926">
        <v>42090</v>
      </c>
      <c r="Z926">
        <v>74.638500000000008</v>
      </c>
      <c r="AA926">
        <v>5</v>
      </c>
      <c r="AB926">
        <v>134.09</v>
      </c>
      <c r="AC926">
        <v>90964</v>
      </c>
      <c r="AD926" t="e">
        <f>IF(COUNTIF(#REF!,Orders!AC1292)&gt;0,"Returned","Not Returned")</f>
        <v>#REF!</v>
      </c>
      <c r="AE926" t="str">
        <f>TEXT(Table1[[#This Row],[Order Date]],"mmmm-yyy")</f>
        <v>March-2015</v>
      </c>
    </row>
    <row r="927" spans="1:31" ht="12.75" customHeight="1" x14ac:dyDescent="0.3">
      <c r="A927">
        <v>22562</v>
      </c>
      <c r="B927" t="s">
        <v>37</v>
      </c>
      <c r="C927">
        <v>0.1</v>
      </c>
      <c r="D927">
        <v>14.28</v>
      </c>
      <c r="E927">
        <v>2.99</v>
      </c>
      <c r="F927">
        <v>2430</v>
      </c>
      <c r="G927" t="str">
        <f>IF(COUNTIF(Table1[Customer ID],Table1[[#This Row],[Customer ID]])&gt;1,"Repeat Customer","One-Time Customer")</f>
        <v>Repeat Customer</v>
      </c>
      <c r="H927" t="s">
        <v>2281</v>
      </c>
      <c r="I927" t="s">
        <v>49</v>
      </c>
      <c r="J927" t="s">
        <v>40</v>
      </c>
      <c r="K927" t="s">
        <v>29</v>
      </c>
      <c r="L927" t="s">
        <v>109</v>
      </c>
      <c r="M927" t="s">
        <v>59</v>
      </c>
      <c r="N927" t="s">
        <v>1713</v>
      </c>
      <c r="O927">
        <v>0.39</v>
      </c>
      <c r="P927">
        <f>Table1[[#This Row],[Profit]]/Table1[[#This Row],[Sales]]</f>
        <v>0.69</v>
      </c>
      <c r="Q927" t="s">
        <v>33</v>
      </c>
      <c r="R927" t="s">
        <v>61</v>
      </c>
      <c r="S927" t="s">
        <v>130</v>
      </c>
      <c r="T927" t="s">
        <v>2282</v>
      </c>
      <c r="U927">
        <v>76541</v>
      </c>
      <c r="V927">
        <v>42087</v>
      </c>
      <c r="W927" t="str">
        <f>TEXT(Table1[[#This Row],[Order Date]],"mmmm")</f>
        <v>March</v>
      </c>
      <c r="X927" t="str">
        <f>TEXT(Table1[[#This Row],[Order Date]],"yyyy")</f>
        <v>2015</v>
      </c>
      <c r="Y927">
        <v>42088</v>
      </c>
      <c r="Z927">
        <v>104.9145</v>
      </c>
      <c r="AA927">
        <v>11</v>
      </c>
      <c r="AB927">
        <v>152.05000000000001</v>
      </c>
      <c r="AC927">
        <v>91108</v>
      </c>
      <c r="AD927" t="e">
        <f>IF(COUNTIF(#REF!,Orders!AC1354)&gt;0,"Returned","Not Returned")</f>
        <v>#REF!</v>
      </c>
      <c r="AE927" t="str">
        <f>TEXT(Table1[[#This Row],[Order Date]],"mmmm-yyy")</f>
        <v>March-2015</v>
      </c>
    </row>
    <row r="928" spans="1:31" ht="12.75" customHeight="1" x14ac:dyDescent="0.3">
      <c r="A928">
        <v>26039</v>
      </c>
      <c r="B928" t="s">
        <v>56</v>
      </c>
      <c r="C928">
        <v>0.02</v>
      </c>
      <c r="D928">
        <v>15.42</v>
      </c>
      <c r="E928">
        <v>5.41</v>
      </c>
      <c r="F928">
        <v>3143</v>
      </c>
      <c r="G928" t="str">
        <f>IF(COUNTIF(Table1[Customer ID],Table1[[#This Row],[Customer ID]])&gt;1,"Repeat Customer","One-Time Customer")</f>
        <v>One-Time Customer</v>
      </c>
      <c r="H928" t="s">
        <v>2833</v>
      </c>
      <c r="I928" t="s">
        <v>49</v>
      </c>
      <c r="J928" t="s">
        <v>114</v>
      </c>
      <c r="K928" t="s">
        <v>29</v>
      </c>
      <c r="L928" t="s">
        <v>141</v>
      </c>
      <c r="M928" t="s">
        <v>59</v>
      </c>
      <c r="N928" t="s">
        <v>2834</v>
      </c>
      <c r="O928">
        <v>0.59</v>
      </c>
      <c r="P928">
        <f>Table1[[#This Row],[Profit]]/Table1[[#This Row],[Sales]]</f>
        <v>-0.48374704491725767</v>
      </c>
      <c r="Q928" t="s">
        <v>33</v>
      </c>
      <c r="R928" t="s">
        <v>61</v>
      </c>
      <c r="S928" t="s">
        <v>130</v>
      </c>
      <c r="T928" t="s">
        <v>2835</v>
      </c>
      <c r="U928">
        <v>78660</v>
      </c>
      <c r="V928">
        <v>42087</v>
      </c>
      <c r="W928" t="str">
        <f>TEXT(Table1[[#This Row],[Order Date]],"mmmm")</f>
        <v>March</v>
      </c>
      <c r="X928" t="str">
        <f>TEXT(Table1[[#This Row],[Order Date]],"yyyy")</f>
        <v>2015</v>
      </c>
      <c r="Y928">
        <v>42088</v>
      </c>
      <c r="Z928">
        <v>-16.37</v>
      </c>
      <c r="AA928">
        <v>2</v>
      </c>
      <c r="AB928">
        <v>33.840000000000003</v>
      </c>
      <c r="AC928">
        <v>86368</v>
      </c>
      <c r="AD928" t="e">
        <f>IF(COUNTIF(#REF!,Orders!AC1796)&gt;0,"Returned","Not Returned")</f>
        <v>#REF!</v>
      </c>
      <c r="AE928" t="str">
        <f>TEXT(Table1[[#This Row],[Order Date]],"mmmm-yyy")</f>
        <v>March-2015</v>
      </c>
    </row>
    <row r="929" spans="1:31" ht="12.75" customHeight="1" x14ac:dyDescent="0.3">
      <c r="A929">
        <v>23451</v>
      </c>
      <c r="B929" t="s">
        <v>47</v>
      </c>
      <c r="C929">
        <v>0.1</v>
      </c>
      <c r="D929">
        <v>6.64</v>
      </c>
      <c r="E929">
        <v>54.95</v>
      </c>
      <c r="F929">
        <v>3309</v>
      </c>
      <c r="G929" t="str">
        <f>IF(COUNTIF(Table1[Customer ID],Table1[[#This Row],[Customer ID]])&gt;1,"Repeat Customer","One-Time Customer")</f>
        <v>One-Time Customer</v>
      </c>
      <c r="H929" t="s">
        <v>2950</v>
      </c>
      <c r="I929" t="s">
        <v>49</v>
      </c>
      <c r="J929" t="s">
        <v>58</v>
      </c>
      <c r="K929" t="s">
        <v>41</v>
      </c>
      <c r="L929" t="s">
        <v>50</v>
      </c>
      <c r="M929" t="s">
        <v>51</v>
      </c>
      <c r="N929" t="s">
        <v>2951</v>
      </c>
      <c r="O929">
        <v>0.37</v>
      </c>
      <c r="P929">
        <f>Table1[[#This Row],[Profit]]/Table1[[#This Row],[Sales]]</f>
        <v>-0.98775187672856579</v>
      </c>
      <c r="Q929" t="s">
        <v>33</v>
      </c>
      <c r="R929" t="s">
        <v>53</v>
      </c>
      <c r="S929" t="s">
        <v>193</v>
      </c>
      <c r="T929" t="s">
        <v>2952</v>
      </c>
      <c r="U929">
        <v>1760</v>
      </c>
      <c r="V929">
        <v>42087</v>
      </c>
      <c r="W929" t="str">
        <f>TEXT(Table1[[#This Row],[Order Date]],"mmmm")</f>
        <v>March</v>
      </c>
      <c r="X929" t="str">
        <f>TEXT(Table1[[#This Row],[Order Date]],"yyyy")</f>
        <v>2015</v>
      </c>
      <c r="Y929">
        <v>42089</v>
      </c>
      <c r="Z929">
        <v>-25</v>
      </c>
      <c r="AA929">
        <v>4</v>
      </c>
      <c r="AB929">
        <v>25.31</v>
      </c>
      <c r="AC929">
        <v>90460</v>
      </c>
      <c r="AD929" t="e">
        <f>IF(COUNTIF(#REF!,Orders!AC1885)&gt;0,"Returned","Not Returned")</f>
        <v>#REF!</v>
      </c>
      <c r="AE929" t="str">
        <f>TEXT(Table1[[#This Row],[Order Date]],"mmmm-yyy")</f>
        <v>March-2015</v>
      </c>
    </row>
    <row r="930" spans="1:31" ht="12.75" customHeight="1" x14ac:dyDescent="0.3">
      <c r="A930">
        <v>23452</v>
      </c>
      <c r="B930" t="s">
        <v>47</v>
      </c>
      <c r="C930">
        <v>0.05</v>
      </c>
      <c r="D930">
        <v>90.48</v>
      </c>
      <c r="E930">
        <v>19.989999999999998</v>
      </c>
      <c r="F930">
        <v>3310</v>
      </c>
      <c r="G930" t="str">
        <f>IF(COUNTIF(Table1[Customer ID],Table1[[#This Row],[Customer ID]])&gt;1,"Repeat Customer","One-Time Customer")</f>
        <v>One-Time Customer</v>
      </c>
      <c r="H930" t="s">
        <v>2953</v>
      </c>
      <c r="I930" t="s">
        <v>49</v>
      </c>
      <c r="J930" t="s">
        <v>58</v>
      </c>
      <c r="K930" t="s">
        <v>29</v>
      </c>
      <c r="L930" t="s">
        <v>69</v>
      </c>
      <c r="M930" t="s">
        <v>59</v>
      </c>
      <c r="N930" t="s">
        <v>1840</v>
      </c>
      <c r="O930">
        <v>0.4</v>
      </c>
      <c r="P930">
        <f>Table1[[#This Row],[Profit]]/Table1[[#This Row],[Sales]]</f>
        <v>0.69</v>
      </c>
      <c r="Q930" t="s">
        <v>33</v>
      </c>
      <c r="R930" t="s">
        <v>53</v>
      </c>
      <c r="S930" t="s">
        <v>193</v>
      </c>
      <c r="T930" t="s">
        <v>2954</v>
      </c>
      <c r="U930">
        <v>2563</v>
      </c>
      <c r="V930">
        <v>42087</v>
      </c>
      <c r="W930" t="str">
        <f>TEXT(Table1[[#This Row],[Order Date]],"mmmm")</f>
        <v>March</v>
      </c>
      <c r="X930" t="str">
        <f>TEXT(Table1[[#This Row],[Order Date]],"yyyy")</f>
        <v>2015</v>
      </c>
      <c r="Y930">
        <v>42088</v>
      </c>
      <c r="Z930">
        <v>255.14819999999997</v>
      </c>
      <c r="AA930">
        <v>4</v>
      </c>
      <c r="AB930">
        <v>369.78</v>
      </c>
      <c r="AC930">
        <v>90460</v>
      </c>
      <c r="AD930" t="e">
        <f>IF(COUNTIF(#REF!,Orders!AC1886)&gt;0,"Returned","Not Returned")</f>
        <v>#REF!</v>
      </c>
      <c r="AE930" t="str">
        <f>TEXT(Table1[[#This Row],[Order Date]],"mmmm-yyy")</f>
        <v>March-2015</v>
      </c>
    </row>
    <row r="931" spans="1:31" ht="12.75" customHeight="1" x14ac:dyDescent="0.3">
      <c r="A931">
        <v>21223</v>
      </c>
      <c r="B931" t="s">
        <v>37</v>
      </c>
      <c r="C931">
        <v>0.04</v>
      </c>
      <c r="D931">
        <v>4.9800000000000004</v>
      </c>
      <c r="E931">
        <v>4.62</v>
      </c>
      <c r="F931">
        <v>290</v>
      </c>
      <c r="G931" t="str">
        <f>IF(COUNTIF(Table1[Customer ID],Table1[[#This Row],[Customer ID]])&gt;1,"Repeat Customer","One-Time Customer")</f>
        <v>One-Time Customer</v>
      </c>
      <c r="H931" t="s">
        <v>410</v>
      </c>
      <c r="I931" t="s">
        <v>49</v>
      </c>
      <c r="J931" t="s">
        <v>58</v>
      </c>
      <c r="K931" t="s">
        <v>77</v>
      </c>
      <c r="L931" t="s">
        <v>180</v>
      </c>
      <c r="M931" t="s">
        <v>51</v>
      </c>
      <c r="N931" t="s">
        <v>411</v>
      </c>
      <c r="O931">
        <v>0.64</v>
      </c>
      <c r="P931">
        <f>Table1[[#This Row],[Profit]]/Table1[[#This Row],[Sales]]</f>
        <v>-1.3181197581431636</v>
      </c>
      <c r="Q931" t="s">
        <v>33</v>
      </c>
      <c r="R931" t="s">
        <v>34</v>
      </c>
      <c r="S931" t="s">
        <v>255</v>
      </c>
      <c r="T931" t="s">
        <v>412</v>
      </c>
      <c r="U931">
        <v>80538</v>
      </c>
      <c r="V931">
        <v>42088</v>
      </c>
      <c r="W931" t="str">
        <f>TEXT(Table1[[#This Row],[Order Date]],"mmmm")</f>
        <v>March</v>
      </c>
      <c r="X931" t="str">
        <f>TEXT(Table1[[#This Row],[Order Date]],"yyyy")</f>
        <v>2015</v>
      </c>
      <c r="Y931">
        <v>42089</v>
      </c>
      <c r="Z931">
        <v>-135.16</v>
      </c>
      <c r="AA931">
        <v>20</v>
      </c>
      <c r="AB931">
        <v>102.54</v>
      </c>
      <c r="AC931">
        <v>90837</v>
      </c>
      <c r="AD931" t="e">
        <f>IF(COUNTIF(#REF!,Orders!AC170)&gt;0,"Returned","Not Returned")</f>
        <v>#REF!</v>
      </c>
      <c r="AE931" t="str">
        <f>TEXT(Table1[[#This Row],[Order Date]],"mmmm-yyy")</f>
        <v>March-2015</v>
      </c>
    </row>
    <row r="932" spans="1:31" ht="12.75" customHeight="1" x14ac:dyDescent="0.3">
      <c r="A932">
        <v>19400</v>
      </c>
      <c r="B932" t="s">
        <v>106</v>
      </c>
      <c r="C932">
        <v>0.02</v>
      </c>
      <c r="D932">
        <v>500.98</v>
      </c>
      <c r="E932">
        <v>41.44</v>
      </c>
      <c r="F932">
        <v>693</v>
      </c>
      <c r="G932" t="str">
        <f>IF(COUNTIF(Table1[Customer ID],Table1[[#This Row],[Customer ID]])&gt;1,"Repeat Customer","One-Time Customer")</f>
        <v>Repeat Customer</v>
      </c>
      <c r="H932" t="s">
        <v>819</v>
      </c>
      <c r="I932" t="s">
        <v>39</v>
      </c>
      <c r="J932" t="s">
        <v>58</v>
      </c>
      <c r="K932" t="s">
        <v>41</v>
      </c>
      <c r="L932" t="s">
        <v>191</v>
      </c>
      <c r="M932" t="s">
        <v>121</v>
      </c>
      <c r="N932" t="s">
        <v>820</v>
      </c>
      <c r="O932">
        <v>0.66</v>
      </c>
      <c r="P932">
        <f>Table1[[#This Row],[Profit]]/Table1[[#This Row],[Sales]]</f>
        <v>0.69</v>
      </c>
      <c r="Q932" t="s">
        <v>33</v>
      </c>
      <c r="R932" t="s">
        <v>34</v>
      </c>
      <c r="S932" t="s">
        <v>255</v>
      </c>
      <c r="T932" t="s">
        <v>821</v>
      </c>
      <c r="U932">
        <v>80229</v>
      </c>
      <c r="V932">
        <v>42088</v>
      </c>
      <c r="W932" t="str">
        <f>TEXT(Table1[[#This Row],[Order Date]],"mmmm")</f>
        <v>March</v>
      </c>
      <c r="X932" t="str">
        <f>TEXT(Table1[[#This Row],[Order Date]],"yyyy")</f>
        <v>2015</v>
      </c>
      <c r="Y932">
        <v>42088</v>
      </c>
      <c r="Z932">
        <v>2568.4628999999995</v>
      </c>
      <c r="AA932">
        <v>7</v>
      </c>
      <c r="AB932">
        <v>3722.41</v>
      </c>
      <c r="AC932">
        <v>87811</v>
      </c>
      <c r="AD932" t="e">
        <f>IF(COUNTIF(#REF!,Orders!AC383)&gt;0,"Returned","Not Returned")</f>
        <v>#REF!</v>
      </c>
      <c r="AE932" t="str">
        <f>TEXT(Table1[[#This Row],[Order Date]],"mmmm-yyy")</f>
        <v>March-2015</v>
      </c>
    </row>
    <row r="933" spans="1:31" ht="12.75" customHeight="1" x14ac:dyDescent="0.3">
      <c r="A933">
        <v>18054</v>
      </c>
      <c r="B933" t="s">
        <v>47</v>
      </c>
      <c r="C933">
        <v>7.0000000000000007E-2</v>
      </c>
      <c r="D933">
        <v>5.68</v>
      </c>
      <c r="E933">
        <v>1.39</v>
      </c>
      <c r="F933">
        <v>880</v>
      </c>
      <c r="G933" t="str">
        <f>IF(COUNTIF(Table1[Customer ID],Table1[[#This Row],[Customer ID]])&gt;1,"Repeat Customer","One-Time Customer")</f>
        <v>Repeat Customer</v>
      </c>
      <c r="H933" t="s">
        <v>997</v>
      </c>
      <c r="I933" t="s">
        <v>49</v>
      </c>
      <c r="J933" t="s">
        <v>58</v>
      </c>
      <c r="K933" t="s">
        <v>29</v>
      </c>
      <c r="L933" t="s">
        <v>69</v>
      </c>
      <c r="M933" t="s">
        <v>59</v>
      </c>
      <c r="N933" t="s">
        <v>998</v>
      </c>
      <c r="O933">
        <v>0.38</v>
      </c>
      <c r="P933">
        <f>Table1[[#This Row],[Profit]]/Table1[[#This Row],[Sales]]</f>
        <v>0.69</v>
      </c>
      <c r="Q933" t="s">
        <v>33</v>
      </c>
      <c r="R933" t="s">
        <v>34</v>
      </c>
      <c r="S933" t="s">
        <v>378</v>
      </c>
      <c r="T933" t="s">
        <v>999</v>
      </c>
      <c r="U933">
        <v>85254</v>
      </c>
      <c r="V933">
        <v>42088</v>
      </c>
      <c r="W933" t="str">
        <f>TEXT(Table1[[#This Row],[Order Date]],"mmmm")</f>
        <v>March</v>
      </c>
      <c r="X933" t="str">
        <f>TEXT(Table1[[#This Row],[Order Date]],"yyyy")</f>
        <v>2015</v>
      </c>
      <c r="Y933">
        <v>42090</v>
      </c>
      <c r="Z933">
        <v>18.643799999999999</v>
      </c>
      <c r="AA933">
        <v>5</v>
      </c>
      <c r="AB933">
        <v>27.02</v>
      </c>
      <c r="AC933">
        <v>86153</v>
      </c>
      <c r="AD933" t="e">
        <f>IF(COUNTIF(#REF!,Orders!AC491)&gt;0,"Returned","Not Returned")</f>
        <v>#REF!</v>
      </c>
      <c r="AE933" t="str">
        <f>TEXT(Table1[[#This Row],[Order Date]],"mmmm-yyy")</f>
        <v>March-2015</v>
      </c>
    </row>
    <row r="934" spans="1:31" ht="12.75" customHeight="1" x14ac:dyDescent="0.3">
      <c r="A934">
        <v>18055</v>
      </c>
      <c r="B934" t="s">
        <v>47</v>
      </c>
      <c r="C934">
        <v>0.06</v>
      </c>
      <c r="D934">
        <v>22.84</v>
      </c>
      <c r="E934">
        <v>11.54</v>
      </c>
      <c r="F934">
        <v>880</v>
      </c>
      <c r="G934" t="str">
        <f>IF(COUNTIF(Table1[Customer ID],Table1[[#This Row],[Customer ID]])&gt;1,"Repeat Customer","One-Time Customer")</f>
        <v>Repeat Customer</v>
      </c>
      <c r="H934" t="s">
        <v>997</v>
      </c>
      <c r="I934" t="s">
        <v>49</v>
      </c>
      <c r="J934" t="s">
        <v>58</v>
      </c>
      <c r="K934" t="s">
        <v>29</v>
      </c>
      <c r="L934" t="s">
        <v>93</v>
      </c>
      <c r="M934" t="s">
        <v>59</v>
      </c>
      <c r="N934" t="s">
        <v>227</v>
      </c>
      <c r="O934">
        <v>0.39</v>
      </c>
      <c r="P934">
        <f>Table1[[#This Row],[Profit]]/Table1[[#This Row],[Sales]]</f>
        <v>-1.1290205999277194</v>
      </c>
      <c r="Q934" t="s">
        <v>33</v>
      </c>
      <c r="R934" t="s">
        <v>34</v>
      </c>
      <c r="S934" t="s">
        <v>378</v>
      </c>
      <c r="T934" t="s">
        <v>999</v>
      </c>
      <c r="U934">
        <v>85254</v>
      </c>
      <c r="V934">
        <v>42088</v>
      </c>
      <c r="W934" t="str">
        <f>TEXT(Table1[[#This Row],[Order Date]],"mmmm")</f>
        <v>March</v>
      </c>
      <c r="X934" t="str">
        <f>TEXT(Table1[[#This Row],[Order Date]],"yyyy")</f>
        <v>2015</v>
      </c>
      <c r="Y934">
        <v>42090</v>
      </c>
      <c r="Z934">
        <v>-31.24</v>
      </c>
      <c r="AA934">
        <v>1</v>
      </c>
      <c r="AB934">
        <v>27.67</v>
      </c>
      <c r="AC934">
        <v>86153</v>
      </c>
      <c r="AD934" t="e">
        <f>IF(COUNTIF(#REF!,Orders!AC492)&gt;0,"Returned","Not Returned")</f>
        <v>#REF!</v>
      </c>
      <c r="AE934" t="str">
        <f>TEXT(Table1[[#This Row],[Order Date]],"mmmm-yyy")</f>
        <v>March-2015</v>
      </c>
    </row>
    <row r="935" spans="1:31" ht="12.75" customHeight="1" x14ac:dyDescent="0.3">
      <c r="A935">
        <v>20233</v>
      </c>
      <c r="B935" t="s">
        <v>47</v>
      </c>
      <c r="C935">
        <v>0.06</v>
      </c>
      <c r="D935">
        <v>200.97</v>
      </c>
      <c r="E935">
        <v>15.59</v>
      </c>
      <c r="F935">
        <v>1241</v>
      </c>
      <c r="G935" t="str">
        <f>IF(COUNTIF(Table1[Customer ID],Table1[[#This Row],[Customer ID]])&gt;1,"Repeat Customer","One-Time Customer")</f>
        <v>Repeat Customer</v>
      </c>
      <c r="H935" t="s">
        <v>1331</v>
      </c>
      <c r="I935" t="s">
        <v>39</v>
      </c>
      <c r="J935" t="s">
        <v>58</v>
      </c>
      <c r="K935" t="s">
        <v>77</v>
      </c>
      <c r="L935" t="s">
        <v>85</v>
      </c>
      <c r="M935" t="s">
        <v>43</v>
      </c>
      <c r="N935" t="s">
        <v>1333</v>
      </c>
      <c r="O935">
        <v>0.36</v>
      </c>
      <c r="P935">
        <f>Table1[[#This Row],[Profit]]/Table1[[#This Row],[Sales]]</f>
        <v>0.39413269277818552</v>
      </c>
      <c r="Q935" t="s">
        <v>33</v>
      </c>
      <c r="R935" t="s">
        <v>136</v>
      </c>
      <c r="S935" t="s">
        <v>1278</v>
      </c>
      <c r="T935" t="s">
        <v>511</v>
      </c>
      <c r="U935">
        <v>36830</v>
      </c>
      <c r="V935">
        <v>42088</v>
      </c>
      <c r="W935" t="str">
        <f>TEXT(Table1[[#This Row],[Order Date]],"mmmm")</f>
        <v>March</v>
      </c>
      <c r="X935" t="str">
        <f>TEXT(Table1[[#This Row],[Order Date]],"yyyy")</f>
        <v>2015</v>
      </c>
      <c r="Y935">
        <v>42088</v>
      </c>
      <c r="Z935">
        <v>531.61799999999994</v>
      </c>
      <c r="AA935">
        <v>7</v>
      </c>
      <c r="AB935">
        <v>1348.83</v>
      </c>
      <c r="AC935">
        <v>90881</v>
      </c>
      <c r="AD935" t="e">
        <f>IF(COUNTIF(#REF!,Orders!AC708)&gt;0,"Returned","Not Returned")</f>
        <v>#REF!</v>
      </c>
      <c r="AE935" t="str">
        <f>TEXT(Table1[[#This Row],[Order Date]],"mmmm-yyy")</f>
        <v>March-2015</v>
      </c>
    </row>
    <row r="936" spans="1:31" ht="12.75" customHeight="1" x14ac:dyDescent="0.3">
      <c r="A936">
        <v>18511</v>
      </c>
      <c r="B936" t="s">
        <v>106</v>
      </c>
      <c r="C936">
        <v>0.09</v>
      </c>
      <c r="D936">
        <v>60.98</v>
      </c>
      <c r="E936">
        <v>49</v>
      </c>
      <c r="F936">
        <v>1557</v>
      </c>
      <c r="G936" t="str">
        <f>IF(COUNTIF(Table1[Customer ID],Table1[[#This Row],[Customer ID]])&gt;1,"Repeat Customer","One-Time Customer")</f>
        <v>Repeat Customer</v>
      </c>
      <c r="H936" t="s">
        <v>1582</v>
      </c>
      <c r="I936" t="s">
        <v>49</v>
      </c>
      <c r="J936" t="s">
        <v>114</v>
      </c>
      <c r="K936" t="s">
        <v>29</v>
      </c>
      <c r="L936" t="s">
        <v>257</v>
      </c>
      <c r="M936" t="s">
        <v>236</v>
      </c>
      <c r="N936" t="s">
        <v>1583</v>
      </c>
      <c r="O936">
        <v>0.59</v>
      </c>
      <c r="P936">
        <f>Table1[[#This Row],[Profit]]/Table1[[#This Row],[Sales]]</f>
        <v>-1.0854209772401719</v>
      </c>
      <c r="Q936" t="s">
        <v>33</v>
      </c>
      <c r="R936" t="s">
        <v>136</v>
      </c>
      <c r="S936" t="s">
        <v>137</v>
      </c>
      <c r="T936" t="s">
        <v>1584</v>
      </c>
      <c r="U936">
        <v>22003</v>
      </c>
      <c r="V936">
        <v>42088</v>
      </c>
      <c r="W936" t="str">
        <f>TEXT(Table1[[#This Row],[Order Date]],"mmmm")</f>
        <v>March</v>
      </c>
      <c r="X936" t="str">
        <f>TEXT(Table1[[#This Row],[Order Date]],"yyyy")</f>
        <v>2015</v>
      </c>
      <c r="Y936">
        <v>42096</v>
      </c>
      <c r="Z936">
        <v>-954.75800000000004</v>
      </c>
      <c r="AA936">
        <v>15</v>
      </c>
      <c r="AB936">
        <v>879.62</v>
      </c>
      <c r="AC936">
        <v>87426</v>
      </c>
      <c r="AD936" t="e">
        <f>IF(COUNTIF(#REF!,Orders!AC873)&gt;0,"Returned","Not Returned")</f>
        <v>#REF!</v>
      </c>
      <c r="AE936" t="str">
        <f>TEXT(Table1[[#This Row],[Order Date]],"mmmm-yyy")</f>
        <v>March-2015</v>
      </c>
    </row>
    <row r="937" spans="1:31" ht="12.75" customHeight="1" x14ac:dyDescent="0.3">
      <c r="A937">
        <v>18512</v>
      </c>
      <c r="B937" t="s">
        <v>106</v>
      </c>
      <c r="C937">
        <v>0.05</v>
      </c>
      <c r="D937">
        <v>29.89</v>
      </c>
      <c r="E937">
        <v>1.99</v>
      </c>
      <c r="F937">
        <v>1557</v>
      </c>
      <c r="G937" t="str">
        <f>IF(COUNTIF(Table1[Customer ID],Table1[[#This Row],[Customer ID]])&gt;1,"Repeat Customer","One-Time Customer")</f>
        <v>Repeat Customer</v>
      </c>
      <c r="H937" t="s">
        <v>1582</v>
      </c>
      <c r="I937" t="s">
        <v>49</v>
      </c>
      <c r="J937" t="s">
        <v>114</v>
      </c>
      <c r="K937" t="s">
        <v>77</v>
      </c>
      <c r="L937" t="s">
        <v>180</v>
      </c>
      <c r="M937" t="s">
        <v>51</v>
      </c>
      <c r="N937" t="s">
        <v>1311</v>
      </c>
      <c r="O937">
        <v>0.5</v>
      </c>
      <c r="P937">
        <f>Table1[[#This Row],[Profit]]/Table1[[#This Row],[Sales]]</f>
        <v>0.60763974639386475</v>
      </c>
      <c r="Q937" t="s">
        <v>33</v>
      </c>
      <c r="R937" t="s">
        <v>136</v>
      </c>
      <c r="S937" t="s">
        <v>137</v>
      </c>
      <c r="T937" t="s">
        <v>1584</v>
      </c>
      <c r="U937">
        <v>22003</v>
      </c>
      <c r="V937">
        <v>42088</v>
      </c>
      <c r="W937" t="str">
        <f>TEXT(Table1[[#This Row],[Order Date]],"mmmm")</f>
        <v>March</v>
      </c>
      <c r="X937" t="str">
        <f>TEXT(Table1[[#This Row],[Order Date]],"yyyy")</f>
        <v>2015</v>
      </c>
      <c r="Y937">
        <v>42090</v>
      </c>
      <c r="Z937">
        <v>219.4734</v>
      </c>
      <c r="AA937">
        <v>12</v>
      </c>
      <c r="AB937">
        <v>361.19</v>
      </c>
      <c r="AC937">
        <v>87426</v>
      </c>
      <c r="AD937" t="e">
        <f>IF(COUNTIF(#REF!,Orders!AC874)&gt;0,"Returned","Not Returned")</f>
        <v>#REF!</v>
      </c>
      <c r="AE937" t="str">
        <f>TEXT(Table1[[#This Row],[Order Date]],"mmmm-yyy")</f>
        <v>March-2015</v>
      </c>
    </row>
    <row r="938" spans="1:31" ht="12.75" customHeight="1" x14ac:dyDescent="0.3">
      <c r="A938">
        <v>21947</v>
      </c>
      <c r="B938" t="s">
        <v>47</v>
      </c>
      <c r="C938">
        <v>0.08</v>
      </c>
      <c r="D938">
        <v>46.89</v>
      </c>
      <c r="E938">
        <v>5.0999999999999996</v>
      </c>
      <c r="F938">
        <v>1648</v>
      </c>
      <c r="G938" t="str">
        <f>IF(COUNTIF(Table1[Customer ID],Table1[[#This Row],[Customer ID]])&gt;1,"Repeat Customer","One-Time Customer")</f>
        <v>Repeat Customer</v>
      </c>
      <c r="H938" t="s">
        <v>1657</v>
      </c>
      <c r="I938" t="s">
        <v>49</v>
      </c>
      <c r="J938" t="s">
        <v>28</v>
      </c>
      <c r="K938" t="s">
        <v>29</v>
      </c>
      <c r="L938" t="s">
        <v>257</v>
      </c>
      <c r="M938" t="s">
        <v>86</v>
      </c>
      <c r="N938" t="s">
        <v>1345</v>
      </c>
      <c r="O938">
        <v>0.46</v>
      </c>
      <c r="P938">
        <f>Table1[[#This Row],[Profit]]/Table1[[#This Row],[Sales]]</f>
        <v>0.69</v>
      </c>
      <c r="Q938" t="s">
        <v>33</v>
      </c>
      <c r="R938" t="s">
        <v>61</v>
      </c>
      <c r="S938" t="s">
        <v>178</v>
      </c>
      <c r="T938" t="s">
        <v>1658</v>
      </c>
      <c r="U938">
        <v>60098</v>
      </c>
      <c r="V938">
        <v>42088</v>
      </c>
      <c r="W938" t="str">
        <f>TEXT(Table1[[#This Row],[Order Date]],"mmmm")</f>
        <v>March</v>
      </c>
      <c r="X938" t="str">
        <f>TEXT(Table1[[#This Row],[Order Date]],"yyyy")</f>
        <v>2015</v>
      </c>
      <c r="Y938">
        <v>42090</v>
      </c>
      <c r="Z938">
        <v>507.63299999999998</v>
      </c>
      <c r="AA938">
        <v>17</v>
      </c>
      <c r="AB938">
        <v>735.7</v>
      </c>
      <c r="AC938">
        <v>91043</v>
      </c>
      <c r="AD938" t="e">
        <f>IF(COUNTIF(#REF!,Orders!AC916)&gt;0,"Returned","Not Returned")</f>
        <v>#REF!</v>
      </c>
      <c r="AE938" t="str">
        <f>TEXT(Table1[[#This Row],[Order Date]],"mmmm-yyy")</f>
        <v>March-2015</v>
      </c>
    </row>
    <row r="939" spans="1:31" ht="12.75" customHeight="1" x14ac:dyDescent="0.3">
      <c r="A939">
        <v>21948</v>
      </c>
      <c r="B939" t="s">
        <v>47</v>
      </c>
      <c r="C939">
        <v>0.05</v>
      </c>
      <c r="D939">
        <v>12.98</v>
      </c>
      <c r="E939">
        <v>3.14</v>
      </c>
      <c r="F939">
        <v>1648</v>
      </c>
      <c r="G939" t="str">
        <f>IF(COUNTIF(Table1[Customer ID],Table1[[#This Row],[Customer ID]])&gt;1,"Repeat Customer","One-Time Customer")</f>
        <v>Repeat Customer</v>
      </c>
      <c r="H939" t="s">
        <v>1657</v>
      </c>
      <c r="I939" t="s">
        <v>49</v>
      </c>
      <c r="J939" t="s">
        <v>28</v>
      </c>
      <c r="K939" t="s">
        <v>29</v>
      </c>
      <c r="L939" t="s">
        <v>174</v>
      </c>
      <c r="M939" t="s">
        <v>51</v>
      </c>
      <c r="N939" t="s">
        <v>175</v>
      </c>
      <c r="O939">
        <v>0.6</v>
      </c>
      <c r="P939">
        <f>Table1[[#This Row],[Profit]]/Table1[[#This Row],[Sales]]</f>
        <v>0.16946673168136883</v>
      </c>
      <c r="Q939" t="s">
        <v>33</v>
      </c>
      <c r="R939" t="s">
        <v>61</v>
      </c>
      <c r="S939" t="s">
        <v>178</v>
      </c>
      <c r="T939" t="s">
        <v>1658</v>
      </c>
      <c r="U939">
        <v>60098</v>
      </c>
      <c r="V939">
        <v>42088</v>
      </c>
      <c r="W939" t="str">
        <f>TEXT(Table1[[#This Row],[Order Date]],"mmmm")</f>
        <v>March</v>
      </c>
      <c r="X939" t="str">
        <f>TEXT(Table1[[#This Row],[Order Date]],"yyyy")</f>
        <v>2015</v>
      </c>
      <c r="Y939">
        <v>42088</v>
      </c>
      <c r="Z939">
        <v>38.229999999999997</v>
      </c>
      <c r="AA939">
        <v>18</v>
      </c>
      <c r="AB939">
        <v>225.59</v>
      </c>
      <c r="AC939">
        <v>91043</v>
      </c>
      <c r="AD939" t="e">
        <f>IF(COUNTIF(#REF!,Orders!AC917)&gt;0,"Returned","Not Returned")</f>
        <v>#REF!</v>
      </c>
      <c r="AE939" t="str">
        <f>TEXT(Table1[[#This Row],[Order Date]],"mmmm-yyy")</f>
        <v>March-2015</v>
      </c>
    </row>
    <row r="940" spans="1:31" ht="12.75" customHeight="1" x14ac:dyDescent="0.3">
      <c r="A940">
        <v>18275</v>
      </c>
      <c r="B940" t="s">
        <v>106</v>
      </c>
      <c r="C940">
        <v>0.05</v>
      </c>
      <c r="D940">
        <v>3.98</v>
      </c>
      <c r="E940">
        <v>5.26</v>
      </c>
      <c r="F940">
        <v>1699</v>
      </c>
      <c r="G940" t="str">
        <f>IF(COUNTIF(Table1[Customer ID],Table1[[#This Row],[Customer ID]])&gt;1,"Repeat Customer","One-Time Customer")</f>
        <v>Repeat Customer</v>
      </c>
      <c r="H940" t="s">
        <v>1704</v>
      </c>
      <c r="I940" t="s">
        <v>49</v>
      </c>
      <c r="J940" t="s">
        <v>58</v>
      </c>
      <c r="K940" t="s">
        <v>29</v>
      </c>
      <c r="L940" t="s">
        <v>109</v>
      </c>
      <c r="M940" t="s">
        <v>59</v>
      </c>
      <c r="N940" t="s">
        <v>1705</v>
      </c>
      <c r="O940">
        <v>0.38</v>
      </c>
      <c r="P940">
        <f>Table1[[#This Row],[Profit]]/Table1[[#This Row],[Sales]]</f>
        <v>-3.0850424757281552</v>
      </c>
      <c r="Q940" t="s">
        <v>33</v>
      </c>
      <c r="R940" t="s">
        <v>53</v>
      </c>
      <c r="S940" t="s">
        <v>234</v>
      </c>
      <c r="T940" t="s">
        <v>1706</v>
      </c>
      <c r="U940">
        <v>19057</v>
      </c>
      <c r="V940">
        <v>42088</v>
      </c>
      <c r="W940" t="str">
        <f>TEXT(Table1[[#This Row],[Order Date]],"mmmm")</f>
        <v>March</v>
      </c>
      <c r="X940" t="str">
        <f>TEXT(Table1[[#This Row],[Order Date]],"yyyy")</f>
        <v>2015</v>
      </c>
      <c r="Y940">
        <v>42092</v>
      </c>
      <c r="Z940">
        <v>-152.52449999999999</v>
      </c>
      <c r="AA940">
        <v>12</v>
      </c>
      <c r="AB940">
        <v>49.44</v>
      </c>
      <c r="AC940">
        <v>87345</v>
      </c>
      <c r="AD940" t="e">
        <f>IF(COUNTIF(#REF!,Orders!AC946)&gt;0,"Returned","Not Returned")</f>
        <v>#REF!</v>
      </c>
      <c r="AE940" t="str">
        <f>TEXT(Table1[[#This Row],[Order Date]],"mmmm-yyy")</f>
        <v>March-2015</v>
      </c>
    </row>
    <row r="941" spans="1:31" ht="12.75" customHeight="1" x14ac:dyDescent="0.3">
      <c r="A941">
        <v>18276</v>
      </c>
      <c r="B941" t="s">
        <v>106</v>
      </c>
      <c r="C941">
        <v>0.01</v>
      </c>
      <c r="D941">
        <v>6.48</v>
      </c>
      <c r="E941">
        <v>5.4</v>
      </c>
      <c r="F941">
        <v>1699</v>
      </c>
      <c r="G941" t="str">
        <f>IF(COUNTIF(Table1[Customer ID],Table1[[#This Row],[Customer ID]])&gt;1,"Repeat Customer","One-Time Customer")</f>
        <v>Repeat Customer</v>
      </c>
      <c r="H941" t="s">
        <v>1704</v>
      </c>
      <c r="I941" t="s">
        <v>49</v>
      </c>
      <c r="J941" t="s">
        <v>58</v>
      </c>
      <c r="K941" t="s">
        <v>29</v>
      </c>
      <c r="L941" t="s">
        <v>93</v>
      </c>
      <c r="M941" t="s">
        <v>59</v>
      </c>
      <c r="N941" t="s">
        <v>1707</v>
      </c>
      <c r="O941">
        <v>0.37</v>
      </c>
      <c r="P941">
        <f>Table1[[#This Row],[Profit]]/Table1[[#This Row],[Sales]]</f>
        <v>-1.3191042687193844</v>
      </c>
      <c r="Q941" t="s">
        <v>33</v>
      </c>
      <c r="R941" t="s">
        <v>53</v>
      </c>
      <c r="S941" t="s">
        <v>234</v>
      </c>
      <c r="T941" t="s">
        <v>1706</v>
      </c>
      <c r="U941">
        <v>19057</v>
      </c>
      <c r="V941">
        <v>42088</v>
      </c>
      <c r="W941" t="str">
        <f>TEXT(Table1[[#This Row],[Order Date]],"mmmm")</f>
        <v>March</v>
      </c>
      <c r="X941" t="str">
        <f>TEXT(Table1[[#This Row],[Order Date]],"yyyy")</f>
        <v>2015</v>
      </c>
      <c r="Y941">
        <v>42088</v>
      </c>
      <c r="Z941">
        <v>-18.850000000000001</v>
      </c>
      <c r="AA941">
        <v>2</v>
      </c>
      <c r="AB941">
        <v>14.29</v>
      </c>
      <c r="AC941">
        <v>87345</v>
      </c>
      <c r="AD941" t="e">
        <f>IF(COUNTIF(#REF!,Orders!AC947)&gt;0,"Returned","Not Returned")</f>
        <v>#REF!</v>
      </c>
      <c r="AE941" t="str">
        <f>TEXT(Table1[[#This Row],[Order Date]],"mmmm-yyy")</f>
        <v>March-2015</v>
      </c>
    </row>
    <row r="942" spans="1:31" ht="12.75" customHeight="1" x14ac:dyDescent="0.3">
      <c r="A942">
        <v>23430</v>
      </c>
      <c r="B942" t="s">
        <v>47</v>
      </c>
      <c r="C942">
        <v>0.01</v>
      </c>
      <c r="D942">
        <v>10.64</v>
      </c>
      <c r="E942">
        <v>5.16</v>
      </c>
      <c r="F942">
        <v>1829</v>
      </c>
      <c r="G942" t="str">
        <f>IF(COUNTIF(Table1[Customer ID],Table1[[#This Row],[Customer ID]])&gt;1,"Repeat Customer","One-Time Customer")</f>
        <v>Repeat Customer</v>
      </c>
      <c r="H942" t="s">
        <v>1823</v>
      </c>
      <c r="I942" t="s">
        <v>27</v>
      </c>
      <c r="J942" t="s">
        <v>28</v>
      </c>
      <c r="K942" t="s">
        <v>41</v>
      </c>
      <c r="L942" t="s">
        <v>50</v>
      </c>
      <c r="M942" t="s">
        <v>59</v>
      </c>
      <c r="N942" t="s">
        <v>851</v>
      </c>
      <c r="O942">
        <v>0.56999999999999995</v>
      </c>
      <c r="P942">
        <f>Table1[[#This Row],[Profit]]/Table1[[#This Row],[Sales]]</f>
        <v>-0.19976076555023922</v>
      </c>
      <c r="Q942" t="s">
        <v>33</v>
      </c>
      <c r="R942" t="s">
        <v>61</v>
      </c>
      <c r="S942" t="s">
        <v>330</v>
      </c>
      <c r="T942" t="s">
        <v>1824</v>
      </c>
      <c r="U942">
        <v>52402</v>
      </c>
      <c r="V942">
        <v>42088</v>
      </c>
      <c r="W942" t="str">
        <f>TEXT(Table1[[#This Row],[Order Date]],"mmmm")</f>
        <v>March</v>
      </c>
      <c r="X942" t="str">
        <f>TEXT(Table1[[#This Row],[Order Date]],"yyyy")</f>
        <v>2015</v>
      </c>
      <c r="Y942">
        <v>42090</v>
      </c>
      <c r="Z942">
        <v>-11.69</v>
      </c>
      <c r="AA942">
        <v>5</v>
      </c>
      <c r="AB942">
        <v>58.52</v>
      </c>
      <c r="AC942">
        <v>86957</v>
      </c>
      <c r="AD942" t="e">
        <f>IF(COUNTIF(#REF!,Orders!AC1030)&gt;0,"Returned","Not Returned")</f>
        <v>#REF!</v>
      </c>
      <c r="AE942" t="str">
        <f>TEXT(Table1[[#This Row],[Order Date]],"mmmm-yyy")</f>
        <v>March-2015</v>
      </c>
    </row>
    <row r="943" spans="1:31" ht="12.75" customHeight="1" x14ac:dyDescent="0.3">
      <c r="A943">
        <v>20234</v>
      </c>
      <c r="B943" t="s">
        <v>47</v>
      </c>
      <c r="C943">
        <v>0.17</v>
      </c>
      <c r="D943">
        <v>14.89</v>
      </c>
      <c r="E943">
        <v>13.56</v>
      </c>
      <c r="F943">
        <v>2201</v>
      </c>
      <c r="G943" t="str">
        <f>IF(COUNTIF(Table1[Customer ID],Table1[[#This Row],[Customer ID]])&gt;1,"Repeat Customer","One-Time Customer")</f>
        <v>One-Time Customer</v>
      </c>
      <c r="H943" t="s">
        <v>2097</v>
      </c>
      <c r="I943" t="s">
        <v>49</v>
      </c>
      <c r="J943" t="s">
        <v>58</v>
      </c>
      <c r="K943" t="s">
        <v>41</v>
      </c>
      <c r="L943" t="s">
        <v>50</v>
      </c>
      <c r="M943" t="s">
        <v>236</v>
      </c>
      <c r="N943" t="s">
        <v>2098</v>
      </c>
      <c r="O943">
        <v>0.57999999999999996</v>
      </c>
      <c r="P943">
        <f>Table1[[#This Row],[Profit]]/Table1[[#This Row],[Sales]]</f>
        <v>-0.32653791130185983</v>
      </c>
      <c r="Q943" t="s">
        <v>33</v>
      </c>
      <c r="R943" t="s">
        <v>61</v>
      </c>
      <c r="S943" t="s">
        <v>62</v>
      </c>
      <c r="T943" t="s">
        <v>489</v>
      </c>
      <c r="U943">
        <v>55420</v>
      </c>
      <c r="V943">
        <v>42088</v>
      </c>
      <c r="W943" t="str">
        <f>TEXT(Table1[[#This Row],[Order Date]],"mmmm")</f>
        <v>March</v>
      </c>
      <c r="X943" t="str">
        <f>TEXT(Table1[[#This Row],[Order Date]],"yyyy")</f>
        <v>2015</v>
      </c>
      <c r="Y943">
        <v>42090</v>
      </c>
      <c r="Z943">
        <v>-9.1300000000000008</v>
      </c>
      <c r="AA943">
        <v>1</v>
      </c>
      <c r="AB943">
        <v>27.96</v>
      </c>
      <c r="AC943">
        <v>86054</v>
      </c>
      <c r="AD943" t="e">
        <f>IF(COUNTIF(#REF!,Orders!AC1219)&gt;0,"Returned","Not Returned")</f>
        <v>#REF!</v>
      </c>
      <c r="AE943" t="str">
        <f>TEXT(Table1[[#This Row],[Order Date]],"mmmm-yyy")</f>
        <v>March-2015</v>
      </c>
    </row>
    <row r="944" spans="1:31" ht="12.75" customHeight="1" x14ac:dyDescent="0.3">
      <c r="A944">
        <v>25183</v>
      </c>
      <c r="B944" t="s">
        <v>37</v>
      </c>
      <c r="C944">
        <v>0.01</v>
      </c>
      <c r="D944">
        <v>18.97</v>
      </c>
      <c r="E944">
        <v>9.0299999999999994</v>
      </c>
      <c r="F944">
        <v>2287</v>
      </c>
      <c r="G944" t="str">
        <f>IF(COUNTIF(Table1[Customer ID],Table1[[#This Row],[Customer ID]])&gt;1,"Repeat Customer","One-Time Customer")</f>
        <v>Repeat Customer</v>
      </c>
      <c r="H944" t="s">
        <v>2179</v>
      </c>
      <c r="I944" t="s">
        <v>49</v>
      </c>
      <c r="J944" t="s">
        <v>28</v>
      </c>
      <c r="K944" t="s">
        <v>29</v>
      </c>
      <c r="L944" t="s">
        <v>93</v>
      </c>
      <c r="M944" t="s">
        <v>59</v>
      </c>
      <c r="N944" t="s">
        <v>775</v>
      </c>
      <c r="O944">
        <v>0.37</v>
      </c>
      <c r="P944">
        <f>Table1[[#This Row],[Profit]]/Table1[[#This Row],[Sales]]</f>
        <v>-7.3035161231554013E-2</v>
      </c>
      <c r="Q944" t="s">
        <v>33</v>
      </c>
      <c r="R944" t="s">
        <v>136</v>
      </c>
      <c r="S944" t="s">
        <v>932</v>
      </c>
      <c r="T944" t="s">
        <v>2180</v>
      </c>
      <c r="U944">
        <v>29483</v>
      </c>
      <c r="V944">
        <v>42088</v>
      </c>
      <c r="W944" t="str">
        <f>TEXT(Table1[[#This Row],[Order Date]],"mmmm")</f>
        <v>March</v>
      </c>
      <c r="X944" t="str">
        <f>TEXT(Table1[[#This Row],[Order Date]],"yyyy")</f>
        <v>2015</v>
      </c>
      <c r="Y944">
        <v>42088</v>
      </c>
      <c r="Z944">
        <v>-12.026699999999998</v>
      </c>
      <c r="AA944">
        <v>8</v>
      </c>
      <c r="AB944">
        <v>164.67</v>
      </c>
      <c r="AC944">
        <v>90146</v>
      </c>
      <c r="AD944" t="e">
        <f>IF(COUNTIF(#REF!,Orders!AC1273)&gt;0,"Returned","Not Returned")</f>
        <v>#REF!</v>
      </c>
      <c r="AE944" t="str">
        <f>TEXT(Table1[[#This Row],[Order Date]],"mmmm-yyy")</f>
        <v>March-2015</v>
      </c>
    </row>
    <row r="945" spans="1:31" ht="12.75" customHeight="1" x14ac:dyDescent="0.3">
      <c r="A945">
        <v>25184</v>
      </c>
      <c r="B945" t="s">
        <v>37</v>
      </c>
      <c r="C945">
        <v>0.03</v>
      </c>
      <c r="D945">
        <v>12.28</v>
      </c>
      <c r="E945">
        <v>4.8600000000000003</v>
      </c>
      <c r="F945">
        <v>2287</v>
      </c>
      <c r="G945" t="str">
        <f>IF(COUNTIF(Table1[Customer ID],Table1[[#This Row],[Customer ID]])&gt;1,"Repeat Customer","One-Time Customer")</f>
        <v>Repeat Customer</v>
      </c>
      <c r="H945" t="s">
        <v>2179</v>
      </c>
      <c r="I945" t="s">
        <v>49</v>
      </c>
      <c r="J945" t="s">
        <v>28</v>
      </c>
      <c r="K945" t="s">
        <v>29</v>
      </c>
      <c r="L945" t="s">
        <v>93</v>
      </c>
      <c r="M945" t="s">
        <v>59</v>
      </c>
      <c r="N945" t="s">
        <v>303</v>
      </c>
      <c r="O945">
        <v>0.38</v>
      </c>
      <c r="P945">
        <f>Table1[[#This Row],[Profit]]/Table1[[#This Row],[Sales]]</f>
        <v>1.6841902667033271</v>
      </c>
      <c r="Q945" t="s">
        <v>33</v>
      </c>
      <c r="R945" t="s">
        <v>136</v>
      </c>
      <c r="S945" t="s">
        <v>932</v>
      </c>
      <c r="T945" t="s">
        <v>2180</v>
      </c>
      <c r="U945">
        <v>29483</v>
      </c>
      <c r="V945">
        <v>42088</v>
      </c>
      <c r="W945" t="str">
        <f>TEXT(Table1[[#This Row],[Order Date]],"mmmm")</f>
        <v>March</v>
      </c>
      <c r="X945" t="str">
        <f>TEXT(Table1[[#This Row],[Order Date]],"yyyy")</f>
        <v>2015</v>
      </c>
      <c r="Y945">
        <v>42089</v>
      </c>
      <c r="Z945">
        <v>122.508</v>
      </c>
      <c r="AA945">
        <v>6</v>
      </c>
      <c r="AB945">
        <v>72.739999999999995</v>
      </c>
      <c r="AC945">
        <v>90146</v>
      </c>
      <c r="AD945" t="e">
        <f>IF(COUNTIF(#REF!,Orders!AC1274)&gt;0,"Returned","Not Returned")</f>
        <v>#REF!</v>
      </c>
      <c r="AE945" t="str">
        <f>TEXT(Table1[[#This Row],[Order Date]],"mmmm-yyy")</f>
        <v>March-2015</v>
      </c>
    </row>
    <row r="946" spans="1:31" ht="12.75" customHeight="1" x14ac:dyDescent="0.3">
      <c r="A946">
        <v>25185</v>
      </c>
      <c r="B946" t="s">
        <v>37</v>
      </c>
      <c r="C946">
        <v>0.05</v>
      </c>
      <c r="D946">
        <v>34.99</v>
      </c>
      <c r="E946">
        <v>7.73</v>
      </c>
      <c r="F946">
        <v>2287</v>
      </c>
      <c r="G946" t="str">
        <f>IF(COUNTIF(Table1[Customer ID],Table1[[#This Row],[Customer ID]])&gt;1,"Repeat Customer","One-Time Customer")</f>
        <v>Repeat Customer</v>
      </c>
      <c r="H946" t="s">
        <v>2179</v>
      </c>
      <c r="I946" t="s">
        <v>27</v>
      </c>
      <c r="J946" t="s">
        <v>28</v>
      </c>
      <c r="K946" t="s">
        <v>29</v>
      </c>
      <c r="L946" t="s">
        <v>30</v>
      </c>
      <c r="M946" t="s">
        <v>59</v>
      </c>
      <c r="N946" t="s">
        <v>101</v>
      </c>
      <c r="O946">
        <v>0.59</v>
      </c>
      <c r="P946">
        <f>Table1[[#This Row],[Profit]]/Table1[[#This Row],[Sales]]</f>
        <v>-2.8720477611940295E-2</v>
      </c>
      <c r="Q946" t="s">
        <v>33</v>
      </c>
      <c r="R946" t="s">
        <v>136</v>
      </c>
      <c r="S946" t="s">
        <v>932</v>
      </c>
      <c r="T946" t="s">
        <v>2180</v>
      </c>
      <c r="U946">
        <v>29483</v>
      </c>
      <c r="V946">
        <v>42088</v>
      </c>
      <c r="W946" t="str">
        <f>TEXT(Table1[[#This Row],[Order Date]],"mmmm")</f>
        <v>March</v>
      </c>
      <c r="X946" t="str">
        <f>TEXT(Table1[[#This Row],[Order Date]],"yyyy")</f>
        <v>2015</v>
      </c>
      <c r="Y946">
        <v>42090</v>
      </c>
      <c r="Z946">
        <v>-12.026699999999998</v>
      </c>
      <c r="AA946">
        <v>12</v>
      </c>
      <c r="AB946">
        <v>418.75</v>
      </c>
      <c r="AC946">
        <v>90146</v>
      </c>
      <c r="AD946" t="e">
        <f>IF(COUNTIF(#REF!,Orders!AC1275)&gt;0,"Returned","Not Returned")</f>
        <v>#REF!</v>
      </c>
      <c r="AE946" t="str">
        <f>TEXT(Table1[[#This Row],[Order Date]],"mmmm-yyy")</f>
        <v>March-2015</v>
      </c>
    </row>
    <row r="947" spans="1:31" ht="12.75" customHeight="1" x14ac:dyDescent="0.3">
      <c r="A947">
        <v>20594</v>
      </c>
      <c r="B947" t="s">
        <v>37</v>
      </c>
      <c r="C947">
        <v>0.03</v>
      </c>
      <c r="D947">
        <v>140.97999999999999</v>
      </c>
      <c r="E947">
        <v>36.090000000000003</v>
      </c>
      <c r="F947">
        <v>2833</v>
      </c>
      <c r="G947" t="str">
        <f>IF(COUNTIF(Table1[Customer ID],Table1[[#This Row],[Customer ID]])&gt;1,"Repeat Customer","One-Time Customer")</f>
        <v>Repeat Customer</v>
      </c>
      <c r="H947" t="s">
        <v>2592</v>
      </c>
      <c r="I947" t="s">
        <v>39</v>
      </c>
      <c r="J947" t="s">
        <v>58</v>
      </c>
      <c r="K947" t="s">
        <v>41</v>
      </c>
      <c r="L947" t="s">
        <v>191</v>
      </c>
      <c r="M947" t="s">
        <v>121</v>
      </c>
      <c r="N947" t="s">
        <v>1347</v>
      </c>
      <c r="O947">
        <v>0.77</v>
      </c>
      <c r="P947">
        <f>Table1[[#This Row],[Profit]]/Table1[[#This Row],[Sales]]</f>
        <v>-0.36382451010988653</v>
      </c>
      <c r="Q947" t="s">
        <v>33</v>
      </c>
      <c r="R947" t="s">
        <v>61</v>
      </c>
      <c r="S947" t="s">
        <v>62</v>
      </c>
      <c r="T947" t="s">
        <v>2593</v>
      </c>
      <c r="U947">
        <v>55076</v>
      </c>
      <c r="V947">
        <v>42088</v>
      </c>
      <c r="W947" t="str">
        <f>TEXT(Table1[[#This Row],[Order Date]],"mmmm")</f>
        <v>March</v>
      </c>
      <c r="X947" t="str">
        <f>TEXT(Table1[[#This Row],[Order Date]],"yyyy")</f>
        <v>2015</v>
      </c>
      <c r="Y947">
        <v>42090</v>
      </c>
      <c r="Z947">
        <v>-221.5</v>
      </c>
      <c r="AA947">
        <v>4</v>
      </c>
      <c r="AB947">
        <v>608.80999999999995</v>
      </c>
      <c r="AC947">
        <v>91030</v>
      </c>
      <c r="AD947" t="e">
        <f>IF(COUNTIF(#REF!,Orders!AC1592)&gt;0,"Returned","Not Returned")</f>
        <v>#REF!</v>
      </c>
      <c r="AE947" t="str">
        <f>TEXT(Table1[[#This Row],[Order Date]],"mmmm-yyy")</f>
        <v>March-2015</v>
      </c>
    </row>
    <row r="948" spans="1:31" ht="12.75" customHeight="1" x14ac:dyDescent="0.3">
      <c r="A948">
        <v>20595</v>
      </c>
      <c r="B948" t="s">
        <v>37</v>
      </c>
      <c r="C948">
        <v>0.08</v>
      </c>
      <c r="D948">
        <v>65.989999999999995</v>
      </c>
      <c r="E948">
        <v>8.99</v>
      </c>
      <c r="F948">
        <v>2833</v>
      </c>
      <c r="G948" t="str">
        <f>IF(COUNTIF(Table1[Customer ID],Table1[[#This Row],[Customer ID]])&gt;1,"Repeat Customer","One-Time Customer")</f>
        <v>Repeat Customer</v>
      </c>
      <c r="H948" t="s">
        <v>2592</v>
      </c>
      <c r="I948" t="s">
        <v>49</v>
      </c>
      <c r="J948" t="s">
        <v>58</v>
      </c>
      <c r="K948" t="s">
        <v>77</v>
      </c>
      <c r="L948" t="s">
        <v>78</v>
      </c>
      <c r="M948" t="s">
        <v>59</v>
      </c>
      <c r="N948" t="s">
        <v>615</v>
      </c>
      <c r="O948">
        <v>0.56000000000000005</v>
      </c>
      <c r="P948">
        <f>Table1[[#This Row],[Profit]]/Table1[[#This Row],[Sales]]</f>
        <v>0.25519348016967386</v>
      </c>
      <c r="Q948" t="s">
        <v>33</v>
      </c>
      <c r="R948" t="s">
        <v>61</v>
      </c>
      <c r="S948" t="s">
        <v>62</v>
      </c>
      <c r="T948" t="s">
        <v>2593</v>
      </c>
      <c r="U948">
        <v>55076</v>
      </c>
      <c r="V948">
        <v>42088</v>
      </c>
      <c r="W948" t="str">
        <f>TEXT(Table1[[#This Row],[Order Date]],"mmmm")</f>
        <v>March</v>
      </c>
      <c r="X948" t="str">
        <f>TEXT(Table1[[#This Row],[Order Date]],"yyyy")</f>
        <v>2015</v>
      </c>
      <c r="Y948">
        <v>42089</v>
      </c>
      <c r="Z948">
        <v>206.352</v>
      </c>
      <c r="AA948">
        <v>15</v>
      </c>
      <c r="AB948">
        <v>808.61</v>
      </c>
      <c r="AC948">
        <v>91030</v>
      </c>
      <c r="AD948" t="e">
        <f>IF(COUNTIF(#REF!,Orders!AC1593)&gt;0,"Returned","Not Returned")</f>
        <v>#REF!</v>
      </c>
      <c r="AE948" t="str">
        <f>TEXT(Table1[[#This Row],[Order Date]],"mmmm-yyy")</f>
        <v>March-2015</v>
      </c>
    </row>
    <row r="949" spans="1:31" ht="12.75" customHeight="1" x14ac:dyDescent="0.3">
      <c r="A949">
        <v>19805</v>
      </c>
      <c r="B949" t="s">
        <v>47</v>
      </c>
      <c r="C949">
        <v>7.0000000000000007E-2</v>
      </c>
      <c r="D949">
        <v>35.99</v>
      </c>
      <c r="E949">
        <v>5</v>
      </c>
      <c r="F949">
        <v>3100</v>
      </c>
      <c r="G949" t="str">
        <f>IF(COUNTIF(Table1[Customer ID],Table1[[#This Row],[Customer ID]])&gt;1,"Repeat Customer","One-Time Customer")</f>
        <v>One-Time Customer</v>
      </c>
      <c r="H949" t="s">
        <v>2795</v>
      </c>
      <c r="I949" t="s">
        <v>49</v>
      </c>
      <c r="J949" t="s">
        <v>114</v>
      </c>
      <c r="K949" t="s">
        <v>77</v>
      </c>
      <c r="L949" t="s">
        <v>78</v>
      </c>
      <c r="M949" t="s">
        <v>31</v>
      </c>
      <c r="N949" t="s">
        <v>1762</v>
      </c>
      <c r="O949">
        <v>0.82</v>
      </c>
      <c r="P949">
        <f>Table1[[#This Row],[Profit]]/Table1[[#This Row],[Sales]]</f>
        <v>-9.4548785871964682</v>
      </c>
      <c r="Q949" t="s">
        <v>33</v>
      </c>
      <c r="R949" t="s">
        <v>136</v>
      </c>
      <c r="S949" t="s">
        <v>362</v>
      </c>
      <c r="T949" t="s">
        <v>2796</v>
      </c>
      <c r="U949">
        <v>33334</v>
      </c>
      <c r="V949">
        <v>42088</v>
      </c>
      <c r="W949" t="str">
        <f>TEXT(Table1[[#This Row],[Order Date]],"mmmm")</f>
        <v>March</v>
      </c>
      <c r="X949" t="str">
        <f>TEXT(Table1[[#This Row],[Order Date]],"yyyy")</f>
        <v>2015</v>
      </c>
      <c r="Y949">
        <v>42090</v>
      </c>
      <c r="Z949">
        <v>-299.81420000000003</v>
      </c>
      <c r="AA949">
        <v>1</v>
      </c>
      <c r="AB949">
        <v>31.71</v>
      </c>
      <c r="AC949">
        <v>89988</v>
      </c>
      <c r="AD949" t="e">
        <f>IF(COUNTIF(#REF!,Orders!AC1766)&gt;0,"Returned","Not Returned")</f>
        <v>#REF!</v>
      </c>
      <c r="AE949" t="str">
        <f>TEXT(Table1[[#This Row],[Order Date]],"mmmm-yyy")</f>
        <v>March-2015</v>
      </c>
    </row>
    <row r="950" spans="1:31" ht="12.75" customHeight="1" x14ac:dyDescent="0.3">
      <c r="A950">
        <v>20636</v>
      </c>
      <c r="B950" t="s">
        <v>47</v>
      </c>
      <c r="C950">
        <v>0.01</v>
      </c>
      <c r="D950">
        <v>50.98</v>
      </c>
      <c r="E950">
        <v>6.5</v>
      </c>
      <c r="F950">
        <v>1767</v>
      </c>
      <c r="G950" t="str">
        <f>IF(COUNTIF(Table1[Customer ID],Table1[[#This Row],[Customer ID]])&gt;1,"Repeat Customer","One-Time Customer")</f>
        <v>One-Time Customer</v>
      </c>
      <c r="H950" t="s">
        <v>1779</v>
      </c>
      <c r="I950" t="s">
        <v>49</v>
      </c>
      <c r="J950" t="s">
        <v>40</v>
      </c>
      <c r="K950" t="s">
        <v>77</v>
      </c>
      <c r="L950" t="s">
        <v>180</v>
      </c>
      <c r="M950" t="s">
        <v>59</v>
      </c>
      <c r="N950" t="s">
        <v>937</v>
      </c>
      <c r="O950">
        <v>0.73</v>
      </c>
      <c r="P950">
        <f>Table1[[#This Row],[Profit]]/Table1[[#This Row],[Sales]]</f>
        <v>6.5238426859216356E-3</v>
      </c>
      <c r="Q950" t="s">
        <v>33</v>
      </c>
      <c r="R950" t="s">
        <v>136</v>
      </c>
      <c r="S950" t="s">
        <v>387</v>
      </c>
      <c r="T950" t="s">
        <v>1722</v>
      </c>
      <c r="U950">
        <v>30265</v>
      </c>
      <c r="V950">
        <v>42089</v>
      </c>
      <c r="W950" t="str">
        <f>TEXT(Table1[[#This Row],[Order Date]],"mmmm")</f>
        <v>March</v>
      </c>
      <c r="X950" t="str">
        <f>TEXT(Table1[[#This Row],[Order Date]],"yyyy")</f>
        <v>2015</v>
      </c>
      <c r="Y950">
        <v>42090</v>
      </c>
      <c r="Z950">
        <v>5.3396999999999997</v>
      </c>
      <c r="AA950">
        <v>16</v>
      </c>
      <c r="AB950">
        <v>818.49</v>
      </c>
      <c r="AC950">
        <v>89211</v>
      </c>
      <c r="AD950" t="e">
        <f>IF(COUNTIF(#REF!,Orders!AC995)&gt;0,"Returned","Not Returned")</f>
        <v>#REF!</v>
      </c>
      <c r="AE950" t="str">
        <f>TEXT(Table1[[#This Row],[Order Date]],"mmmm-yyy")</f>
        <v>March-2015</v>
      </c>
    </row>
    <row r="951" spans="1:31" ht="12.75" customHeight="1" x14ac:dyDescent="0.3">
      <c r="A951">
        <v>25228</v>
      </c>
      <c r="B951" t="s">
        <v>56</v>
      </c>
      <c r="C951">
        <v>0.09</v>
      </c>
      <c r="D951">
        <v>20.89</v>
      </c>
      <c r="E951">
        <v>11.52</v>
      </c>
      <c r="F951">
        <v>2066</v>
      </c>
      <c r="G951" t="str">
        <f>IF(COUNTIF(Table1[Customer ID],Table1[[#This Row],[Customer ID]])&gt;1,"Repeat Customer","One-Time Customer")</f>
        <v>Repeat Customer</v>
      </c>
      <c r="H951" t="s">
        <v>1985</v>
      </c>
      <c r="I951" t="s">
        <v>49</v>
      </c>
      <c r="J951" t="s">
        <v>40</v>
      </c>
      <c r="K951" t="s">
        <v>29</v>
      </c>
      <c r="L951" t="s">
        <v>141</v>
      </c>
      <c r="M951" t="s">
        <v>59</v>
      </c>
      <c r="N951" t="s">
        <v>724</v>
      </c>
      <c r="O951">
        <v>0.83</v>
      </c>
      <c r="P951">
        <f>Table1[[#This Row],[Profit]]/Table1[[#This Row],[Sales]]</f>
        <v>-0.91157679180887363</v>
      </c>
      <c r="Q951" t="s">
        <v>33</v>
      </c>
      <c r="R951" t="s">
        <v>136</v>
      </c>
      <c r="S951" t="s">
        <v>322</v>
      </c>
      <c r="T951" t="s">
        <v>1986</v>
      </c>
      <c r="U951">
        <v>28079</v>
      </c>
      <c r="V951">
        <v>42089</v>
      </c>
      <c r="W951" t="str">
        <f>TEXT(Table1[[#This Row],[Order Date]],"mmmm")</f>
        <v>March</v>
      </c>
      <c r="X951" t="str">
        <f>TEXT(Table1[[#This Row],[Order Date]],"yyyy")</f>
        <v>2015</v>
      </c>
      <c r="Y951">
        <v>42090</v>
      </c>
      <c r="Z951">
        <v>-133.54599999999999</v>
      </c>
      <c r="AA951">
        <v>7</v>
      </c>
      <c r="AB951">
        <v>146.5</v>
      </c>
      <c r="AC951">
        <v>85833</v>
      </c>
      <c r="AD951" t="e">
        <f>IF(COUNTIF(#REF!,Orders!AC1144)&gt;0,"Returned","Not Returned")</f>
        <v>#REF!</v>
      </c>
      <c r="AE951" t="str">
        <f>TEXT(Table1[[#This Row],[Order Date]],"mmmm-yyy")</f>
        <v>March-2015</v>
      </c>
    </row>
    <row r="952" spans="1:31" ht="12.75" customHeight="1" x14ac:dyDescent="0.3">
      <c r="A952">
        <v>18540</v>
      </c>
      <c r="B952" t="s">
        <v>47</v>
      </c>
      <c r="C952">
        <v>0.08</v>
      </c>
      <c r="D952">
        <v>6.68</v>
      </c>
      <c r="E952">
        <v>1.5</v>
      </c>
      <c r="F952">
        <v>2114</v>
      </c>
      <c r="G952" t="str">
        <f>IF(COUNTIF(Table1[Customer ID],Table1[[#This Row],[Customer ID]])&gt;1,"Repeat Customer","One-Time Customer")</f>
        <v>Repeat Customer</v>
      </c>
      <c r="H952" t="s">
        <v>2022</v>
      </c>
      <c r="I952" t="s">
        <v>49</v>
      </c>
      <c r="J952" t="s">
        <v>28</v>
      </c>
      <c r="K952" t="s">
        <v>29</v>
      </c>
      <c r="L952" t="s">
        <v>30</v>
      </c>
      <c r="M952" t="s">
        <v>31</v>
      </c>
      <c r="N952" t="s">
        <v>2023</v>
      </c>
      <c r="O952">
        <v>0.48</v>
      </c>
      <c r="P952">
        <f>Table1[[#This Row],[Profit]]/Table1[[#This Row],[Sales]]</f>
        <v>-9.1016938898971578</v>
      </c>
      <c r="Q952" t="s">
        <v>33</v>
      </c>
      <c r="R952" t="s">
        <v>136</v>
      </c>
      <c r="S952" t="s">
        <v>137</v>
      </c>
      <c r="T952" t="s">
        <v>543</v>
      </c>
      <c r="U952">
        <v>23518</v>
      </c>
      <c r="V952">
        <v>42089</v>
      </c>
      <c r="W952" t="str">
        <f>TEXT(Table1[[#This Row],[Order Date]],"mmmm")</f>
        <v>March</v>
      </c>
      <c r="X952" t="str">
        <f>TEXT(Table1[[#This Row],[Order Date]],"yyyy")</f>
        <v>2015</v>
      </c>
      <c r="Y952">
        <v>42091</v>
      </c>
      <c r="Z952">
        <v>-601.80400000000009</v>
      </c>
      <c r="AA952">
        <v>10</v>
      </c>
      <c r="AB952">
        <v>66.12</v>
      </c>
      <c r="AC952">
        <v>88403</v>
      </c>
      <c r="AD952" t="e">
        <f>IF(COUNTIF(#REF!,Orders!AC1168)&gt;0,"Returned","Not Returned")</f>
        <v>#REF!</v>
      </c>
      <c r="AE952" t="str">
        <f>TEXT(Table1[[#This Row],[Order Date]],"mmmm-yyy")</f>
        <v>March-2015</v>
      </c>
    </row>
    <row r="953" spans="1:31" ht="12.75" customHeight="1" x14ac:dyDescent="0.3">
      <c r="A953">
        <v>23852</v>
      </c>
      <c r="B953" t="s">
        <v>25</v>
      </c>
      <c r="C953">
        <v>0.03</v>
      </c>
      <c r="D953">
        <v>124.49</v>
      </c>
      <c r="E953">
        <v>51.94</v>
      </c>
      <c r="F953">
        <v>2124</v>
      </c>
      <c r="G953" t="str">
        <f>IF(COUNTIF(Table1[Customer ID],Table1[[#This Row],[Customer ID]])&gt;1,"Repeat Customer","One-Time Customer")</f>
        <v>Repeat Customer</v>
      </c>
      <c r="H953" t="s">
        <v>2034</v>
      </c>
      <c r="I953" t="s">
        <v>39</v>
      </c>
      <c r="J953" t="s">
        <v>28</v>
      </c>
      <c r="K953" t="s">
        <v>41</v>
      </c>
      <c r="L953" t="s">
        <v>152</v>
      </c>
      <c r="M953" t="s">
        <v>121</v>
      </c>
      <c r="N953" t="s">
        <v>462</v>
      </c>
      <c r="O953">
        <v>0.63</v>
      </c>
      <c r="P953">
        <f>Table1[[#This Row],[Profit]]/Table1[[#This Row],[Sales]]</f>
        <v>6.5801574255776735E-3</v>
      </c>
      <c r="Q953" t="s">
        <v>33</v>
      </c>
      <c r="R953" t="s">
        <v>136</v>
      </c>
      <c r="S953" t="s">
        <v>958</v>
      </c>
      <c r="T953" t="s">
        <v>2035</v>
      </c>
      <c r="U953">
        <v>72301</v>
      </c>
      <c r="V953">
        <v>42089</v>
      </c>
      <c r="W953" t="str">
        <f>TEXT(Table1[[#This Row],[Order Date]],"mmmm")</f>
        <v>March</v>
      </c>
      <c r="X953" t="str">
        <f>TEXT(Table1[[#This Row],[Order Date]],"yyyy")</f>
        <v>2015</v>
      </c>
      <c r="Y953">
        <v>42090</v>
      </c>
      <c r="Z953">
        <v>18.173999999999999</v>
      </c>
      <c r="AA953">
        <v>21</v>
      </c>
      <c r="AB953">
        <v>2761.94</v>
      </c>
      <c r="AC953">
        <v>89666</v>
      </c>
      <c r="AD953" t="e">
        <f>IF(COUNTIF(#REF!,Orders!AC1177)&gt;0,"Returned","Not Returned")</f>
        <v>#REF!</v>
      </c>
      <c r="AE953" t="str">
        <f>TEXT(Table1[[#This Row],[Order Date]],"mmmm-yyy")</f>
        <v>March-2015</v>
      </c>
    </row>
    <row r="954" spans="1:31" ht="12.75" customHeight="1" x14ac:dyDescent="0.3">
      <c r="A954">
        <v>22376</v>
      </c>
      <c r="B954" t="s">
        <v>37</v>
      </c>
      <c r="C954">
        <v>7.0000000000000007E-2</v>
      </c>
      <c r="D954">
        <v>225.04</v>
      </c>
      <c r="E954">
        <v>11.79</v>
      </c>
      <c r="F954">
        <v>2419</v>
      </c>
      <c r="G954" t="str">
        <f>IF(COUNTIF(Table1[Customer ID],Table1[[#This Row],[Customer ID]])&gt;1,"Repeat Customer","One-Time Customer")</f>
        <v>Repeat Customer</v>
      </c>
      <c r="H954" t="s">
        <v>2267</v>
      </c>
      <c r="I954" t="s">
        <v>49</v>
      </c>
      <c r="J954" t="s">
        <v>114</v>
      </c>
      <c r="K954" t="s">
        <v>29</v>
      </c>
      <c r="L954" t="s">
        <v>257</v>
      </c>
      <c r="M954" t="s">
        <v>86</v>
      </c>
      <c r="N954" t="s">
        <v>2268</v>
      </c>
      <c r="O954">
        <v>0.42</v>
      </c>
      <c r="P954">
        <f>Table1[[#This Row],[Profit]]/Table1[[#This Row],[Sales]]</f>
        <v>-0.14415608547537936</v>
      </c>
      <c r="Q954" t="s">
        <v>33</v>
      </c>
      <c r="R954" t="s">
        <v>136</v>
      </c>
      <c r="S954" t="s">
        <v>137</v>
      </c>
      <c r="T954" t="s">
        <v>1449</v>
      </c>
      <c r="U954">
        <v>23701</v>
      </c>
      <c r="V954">
        <v>42089</v>
      </c>
      <c r="W954" t="str">
        <f>TEXT(Table1[[#This Row],[Order Date]],"mmmm")</f>
        <v>March</v>
      </c>
      <c r="X954" t="str">
        <f>TEXT(Table1[[#This Row],[Order Date]],"yyyy")</f>
        <v>2015</v>
      </c>
      <c r="Y954">
        <v>42089</v>
      </c>
      <c r="Z954">
        <v>-162.91800000000001</v>
      </c>
      <c r="AA954">
        <v>5</v>
      </c>
      <c r="AB954">
        <v>1130.1500000000001</v>
      </c>
      <c r="AC954">
        <v>86751</v>
      </c>
      <c r="AD954" t="e">
        <f>IF(COUNTIF(#REF!,Orders!AC1344)&gt;0,"Returned","Not Returned")</f>
        <v>#REF!</v>
      </c>
      <c r="AE954" t="str">
        <f>TEXT(Table1[[#This Row],[Order Date]],"mmmm-yyy")</f>
        <v>March-2015</v>
      </c>
    </row>
    <row r="955" spans="1:31" ht="12.75" customHeight="1" x14ac:dyDescent="0.3">
      <c r="A955">
        <v>22377</v>
      </c>
      <c r="B955" t="s">
        <v>37</v>
      </c>
      <c r="C955">
        <v>0.03</v>
      </c>
      <c r="D955">
        <v>7.84</v>
      </c>
      <c r="E955">
        <v>4.71</v>
      </c>
      <c r="F955">
        <v>2419</v>
      </c>
      <c r="G955" t="str">
        <f>IF(COUNTIF(Table1[Customer ID],Table1[[#This Row],[Customer ID]])&gt;1,"Repeat Customer","One-Time Customer")</f>
        <v>Repeat Customer</v>
      </c>
      <c r="H955" t="s">
        <v>2267</v>
      </c>
      <c r="I955" t="s">
        <v>49</v>
      </c>
      <c r="J955" t="s">
        <v>114</v>
      </c>
      <c r="K955" t="s">
        <v>29</v>
      </c>
      <c r="L955" t="s">
        <v>109</v>
      </c>
      <c r="M955" t="s">
        <v>59</v>
      </c>
      <c r="N955" t="s">
        <v>2269</v>
      </c>
      <c r="O955">
        <v>0.35</v>
      </c>
      <c r="P955">
        <f>Table1[[#This Row],[Profit]]/Table1[[#This Row],[Sales]]</f>
        <v>15.812356078719882</v>
      </c>
      <c r="Q955" t="s">
        <v>33</v>
      </c>
      <c r="R955" t="s">
        <v>136</v>
      </c>
      <c r="S955" t="s">
        <v>137</v>
      </c>
      <c r="T955" t="s">
        <v>1449</v>
      </c>
      <c r="U955">
        <v>23701</v>
      </c>
      <c r="V955">
        <v>42089</v>
      </c>
      <c r="W955" t="str">
        <f>TEXT(Table1[[#This Row],[Order Date]],"mmmm")</f>
        <v>March</v>
      </c>
      <c r="X955" t="str">
        <f>TEXT(Table1[[#This Row],[Order Date]],"yyyy")</f>
        <v>2015</v>
      </c>
      <c r="Y955">
        <v>42092</v>
      </c>
      <c r="Z955">
        <v>859.7177999999999</v>
      </c>
      <c r="AA955">
        <v>7</v>
      </c>
      <c r="AB955">
        <v>54.37</v>
      </c>
      <c r="AC955">
        <v>86751</v>
      </c>
      <c r="AD955" t="e">
        <f>IF(COUNTIF(#REF!,Orders!AC1345)&gt;0,"Returned","Not Returned")</f>
        <v>#REF!</v>
      </c>
      <c r="AE955" t="str">
        <f>TEXT(Table1[[#This Row],[Order Date]],"mmmm-yyy")</f>
        <v>March-2015</v>
      </c>
    </row>
    <row r="956" spans="1:31" ht="12.75" customHeight="1" x14ac:dyDescent="0.3">
      <c r="A956">
        <v>24523</v>
      </c>
      <c r="B956" t="s">
        <v>37</v>
      </c>
      <c r="C956">
        <v>0.1</v>
      </c>
      <c r="D956">
        <v>5.18</v>
      </c>
      <c r="E956">
        <v>5.74</v>
      </c>
      <c r="F956">
        <v>2773</v>
      </c>
      <c r="G956" t="str">
        <f>IF(COUNTIF(Table1[Customer ID],Table1[[#This Row],[Customer ID]])&gt;1,"Repeat Customer","One-Time Customer")</f>
        <v>One-Time Customer</v>
      </c>
      <c r="H956" t="s">
        <v>2543</v>
      </c>
      <c r="I956" t="s">
        <v>49</v>
      </c>
      <c r="J956" t="s">
        <v>28</v>
      </c>
      <c r="K956" t="s">
        <v>29</v>
      </c>
      <c r="L956" t="s">
        <v>109</v>
      </c>
      <c r="M956" t="s">
        <v>59</v>
      </c>
      <c r="N956" t="s">
        <v>875</v>
      </c>
      <c r="O956">
        <v>0.36</v>
      </c>
      <c r="P956">
        <f>Table1[[#This Row],[Profit]]/Table1[[#This Row],[Sales]]</f>
        <v>-2.646259124087591</v>
      </c>
      <c r="Q956" t="s">
        <v>33</v>
      </c>
      <c r="R956" t="s">
        <v>34</v>
      </c>
      <c r="S956" t="s">
        <v>45</v>
      </c>
      <c r="T956" t="s">
        <v>1152</v>
      </c>
      <c r="U956">
        <v>94568</v>
      </c>
      <c r="V956">
        <v>42089</v>
      </c>
      <c r="W956" t="str">
        <f>TEXT(Table1[[#This Row],[Order Date]],"mmmm")</f>
        <v>March</v>
      </c>
      <c r="X956" t="str">
        <f>TEXT(Table1[[#This Row],[Order Date]],"yyyy")</f>
        <v>2015</v>
      </c>
      <c r="Y956">
        <v>42091</v>
      </c>
      <c r="Z956">
        <v>-29.003</v>
      </c>
      <c r="AA956">
        <v>2</v>
      </c>
      <c r="AB956">
        <v>10.96</v>
      </c>
      <c r="AC956">
        <v>91584</v>
      </c>
      <c r="AD956" t="e">
        <f>IF(COUNTIF(#REF!,Orders!AC1559)&gt;0,"Returned","Not Returned")</f>
        <v>#REF!</v>
      </c>
      <c r="AE956" t="str">
        <f>TEXT(Table1[[#This Row],[Order Date]],"mmmm-yyy")</f>
        <v>March-2015</v>
      </c>
    </row>
    <row r="957" spans="1:31" ht="12.75" customHeight="1" x14ac:dyDescent="0.3">
      <c r="A957">
        <v>22378</v>
      </c>
      <c r="B957" t="s">
        <v>47</v>
      </c>
      <c r="C957">
        <v>0</v>
      </c>
      <c r="D957">
        <v>19.98</v>
      </c>
      <c r="E957">
        <v>5.97</v>
      </c>
      <c r="F957">
        <v>3379</v>
      </c>
      <c r="G957" t="str">
        <f>IF(COUNTIF(Table1[Customer ID],Table1[[#This Row],[Customer ID]])&gt;1,"Repeat Customer","One-Time Customer")</f>
        <v>Repeat Customer</v>
      </c>
      <c r="H957" t="s">
        <v>3005</v>
      </c>
      <c r="I957" t="s">
        <v>27</v>
      </c>
      <c r="J957" t="s">
        <v>28</v>
      </c>
      <c r="K957" t="s">
        <v>29</v>
      </c>
      <c r="L957" t="s">
        <v>93</v>
      </c>
      <c r="M957" t="s">
        <v>59</v>
      </c>
      <c r="N957" t="s">
        <v>3006</v>
      </c>
      <c r="O957">
        <v>0.38</v>
      </c>
      <c r="P957">
        <f>Table1[[#This Row],[Profit]]/Table1[[#This Row],[Sales]]</f>
        <v>-0.76168948488376764</v>
      </c>
      <c r="Q957" t="s">
        <v>33</v>
      </c>
      <c r="R957" t="s">
        <v>136</v>
      </c>
      <c r="S957" t="s">
        <v>387</v>
      </c>
      <c r="T957" t="s">
        <v>3007</v>
      </c>
      <c r="U957">
        <v>30144</v>
      </c>
      <c r="V957">
        <v>42089</v>
      </c>
      <c r="W957" t="str">
        <f>TEXT(Table1[[#This Row],[Order Date]],"mmmm")</f>
        <v>March</v>
      </c>
      <c r="X957" t="str">
        <f>TEXT(Table1[[#This Row],[Order Date]],"yyyy")</f>
        <v>2015</v>
      </c>
      <c r="Y957">
        <v>42092</v>
      </c>
      <c r="Z957">
        <v>-189.714</v>
      </c>
      <c r="AA957">
        <v>12</v>
      </c>
      <c r="AB957">
        <v>249.07</v>
      </c>
      <c r="AC957">
        <v>88837</v>
      </c>
      <c r="AD957" t="e">
        <f>IF(COUNTIF(#REF!,Orders!AC1934)&gt;0,"Returned","Not Returned")</f>
        <v>#REF!</v>
      </c>
      <c r="AE957" t="str">
        <f>TEXT(Table1[[#This Row],[Order Date]],"mmmm-yyy")</f>
        <v>March-2015</v>
      </c>
    </row>
    <row r="958" spans="1:31" ht="12.75" customHeight="1" x14ac:dyDescent="0.3">
      <c r="A958">
        <v>23612</v>
      </c>
      <c r="B958" t="s">
        <v>25</v>
      </c>
      <c r="C958">
        <v>0.01</v>
      </c>
      <c r="D958">
        <v>17.98</v>
      </c>
      <c r="E958">
        <v>8.51</v>
      </c>
      <c r="F958">
        <v>32</v>
      </c>
      <c r="G958" t="str">
        <f>IF(COUNTIF(Table1[Customer ID],Table1[[#This Row],[Customer ID]])&gt;1,"Repeat Customer","One-Time Customer")</f>
        <v>Repeat Customer</v>
      </c>
      <c r="H958" t="s">
        <v>100</v>
      </c>
      <c r="I958" t="s">
        <v>49</v>
      </c>
      <c r="J958" t="s">
        <v>28</v>
      </c>
      <c r="K958" t="s">
        <v>77</v>
      </c>
      <c r="L958" t="s">
        <v>85</v>
      </c>
      <c r="M958" t="s">
        <v>86</v>
      </c>
      <c r="N958" t="s">
        <v>104</v>
      </c>
      <c r="O958">
        <v>0.4</v>
      </c>
      <c r="P958">
        <f>Table1[[#This Row],[Profit]]/Table1[[#This Row],[Sales]]</f>
        <v>-0.89317401045556377</v>
      </c>
      <c r="Q958" t="s">
        <v>33</v>
      </c>
      <c r="R958" t="s">
        <v>34</v>
      </c>
      <c r="S958" t="s">
        <v>102</v>
      </c>
      <c r="T958" t="s">
        <v>103</v>
      </c>
      <c r="U958">
        <v>97526</v>
      </c>
      <c r="V958">
        <v>42090</v>
      </c>
      <c r="W958" t="str">
        <f>TEXT(Table1[[#This Row],[Order Date]],"mmmm")</f>
        <v>March</v>
      </c>
      <c r="X958" t="str">
        <f>TEXT(Table1[[#This Row],[Order Date]],"yyyy")</f>
        <v>2015</v>
      </c>
      <c r="Y958">
        <v>42091</v>
      </c>
      <c r="Z958">
        <v>-35.878799999999998</v>
      </c>
      <c r="AA958">
        <v>2</v>
      </c>
      <c r="AB958">
        <v>40.17</v>
      </c>
      <c r="AC958">
        <v>89200</v>
      </c>
      <c r="AD958" t="e">
        <f>IF(COUNTIF(#REF!,Orders!AC22)&gt;0,"Returned","Not Returned")</f>
        <v>#REF!</v>
      </c>
      <c r="AE958" t="str">
        <f>TEXT(Table1[[#This Row],[Order Date]],"mmmm-yyy")</f>
        <v>March-2015</v>
      </c>
    </row>
    <row r="959" spans="1:31" ht="12.75" customHeight="1" x14ac:dyDescent="0.3">
      <c r="A959">
        <v>25121</v>
      </c>
      <c r="B959" t="s">
        <v>25</v>
      </c>
      <c r="C959">
        <v>0.03</v>
      </c>
      <c r="D959">
        <v>28.53</v>
      </c>
      <c r="E959">
        <v>1.49</v>
      </c>
      <c r="F959">
        <v>234</v>
      </c>
      <c r="G959" t="str">
        <f>IF(COUNTIF(Table1[Customer ID],Table1[[#This Row],[Customer ID]])&gt;1,"Repeat Customer","One-Time Customer")</f>
        <v>Repeat Customer</v>
      </c>
      <c r="H959" t="s">
        <v>328</v>
      </c>
      <c r="I959" t="s">
        <v>49</v>
      </c>
      <c r="J959" t="s">
        <v>58</v>
      </c>
      <c r="K959" t="s">
        <v>29</v>
      </c>
      <c r="L959" t="s">
        <v>109</v>
      </c>
      <c r="M959" t="s">
        <v>59</v>
      </c>
      <c r="N959" t="s">
        <v>332</v>
      </c>
      <c r="O959">
        <v>0.38</v>
      </c>
      <c r="P959">
        <f>Table1[[#This Row],[Profit]]/Table1[[#This Row],[Sales]]</f>
        <v>0.69</v>
      </c>
      <c r="Q959" t="s">
        <v>33</v>
      </c>
      <c r="R959" t="s">
        <v>61</v>
      </c>
      <c r="S959" t="s">
        <v>330</v>
      </c>
      <c r="T959" t="s">
        <v>331</v>
      </c>
      <c r="U959">
        <v>50208</v>
      </c>
      <c r="V959">
        <v>42090</v>
      </c>
      <c r="W959" t="str">
        <f>TEXT(Table1[[#This Row],[Order Date]],"mmmm")</f>
        <v>March</v>
      </c>
      <c r="X959" t="str">
        <f>TEXT(Table1[[#This Row],[Order Date]],"yyyy")</f>
        <v>2015</v>
      </c>
      <c r="Y959">
        <v>42092</v>
      </c>
      <c r="Z959">
        <v>136.33709999999999</v>
      </c>
      <c r="AA959">
        <v>7</v>
      </c>
      <c r="AB959">
        <v>197.59</v>
      </c>
      <c r="AC959">
        <v>90238</v>
      </c>
      <c r="AD959" t="e">
        <f>IF(COUNTIF(#REF!,Orders!AC131)&gt;0,"Returned","Not Returned")</f>
        <v>#REF!</v>
      </c>
      <c r="AE959" t="str">
        <f>TEXT(Table1[[#This Row],[Order Date]],"mmmm-yyy")</f>
        <v>March-2015</v>
      </c>
    </row>
    <row r="960" spans="1:31" ht="12.75" customHeight="1" x14ac:dyDescent="0.3">
      <c r="A960">
        <v>25122</v>
      </c>
      <c r="B960" t="s">
        <v>25</v>
      </c>
      <c r="C960">
        <v>0.01</v>
      </c>
      <c r="D960">
        <v>15.28</v>
      </c>
      <c r="E960">
        <v>1.99</v>
      </c>
      <c r="F960">
        <v>234</v>
      </c>
      <c r="G960" t="str">
        <f>IF(COUNTIF(Table1[Customer ID],Table1[[#This Row],[Customer ID]])&gt;1,"Repeat Customer","One-Time Customer")</f>
        <v>Repeat Customer</v>
      </c>
      <c r="H960" t="s">
        <v>328</v>
      </c>
      <c r="I960" t="s">
        <v>49</v>
      </c>
      <c r="J960" t="s">
        <v>58</v>
      </c>
      <c r="K960" t="s">
        <v>77</v>
      </c>
      <c r="L960" t="s">
        <v>180</v>
      </c>
      <c r="M960" t="s">
        <v>51</v>
      </c>
      <c r="N960" t="s">
        <v>333</v>
      </c>
      <c r="O960">
        <v>0.42</v>
      </c>
      <c r="P960">
        <f>Table1[[#This Row],[Profit]]/Table1[[#This Row],[Sales]]</f>
        <v>-0.37711864406779666</v>
      </c>
      <c r="Q960" t="s">
        <v>33</v>
      </c>
      <c r="R960" t="s">
        <v>61</v>
      </c>
      <c r="S960" t="s">
        <v>330</v>
      </c>
      <c r="T960" t="s">
        <v>331</v>
      </c>
      <c r="U960">
        <v>50208</v>
      </c>
      <c r="V960">
        <v>42090</v>
      </c>
      <c r="W960" t="str">
        <f>TEXT(Table1[[#This Row],[Order Date]],"mmmm")</f>
        <v>March</v>
      </c>
      <c r="X960" t="str">
        <f>TEXT(Table1[[#This Row],[Order Date]],"yyyy")</f>
        <v>2015</v>
      </c>
      <c r="Y960">
        <v>42092</v>
      </c>
      <c r="Z960">
        <v>-12.46</v>
      </c>
      <c r="AA960">
        <v>2</v>
      </c>
      <c r="AB960">
        <v>33.04</v>
      </c>
      <c r="AC960">
        <v>90238</v>
      </c>
      <c r="AD960" t="e">
        <f>IF(COUNTIF(#REF!,Orders!AC132)&gt;0,"Returned","Not Returned")</f>
        <v>#REF!</v>
      </c>
      <c r="AE960" t="str">
        <f>TEXT(Table1[[#This Row],[Order Date]],"mmmm-yyy")</f>
        <v>March-2015</v>
      </c>
    </row>
    <row r="961" spans="1:31" ht="12.75" customHeight="1" x14ac:dyDescent="0.3">
      <c r="A961">
        <v>22613</v>
      </c>
      <c r="B961" t="s">
        <v>56</v>
      </c>
      <c r="C961">
        <v>0.06</v>
      </c>
      <c r="D961">
        <v>8.1199999999999992</v>
      </c>
      <c r="E961">
        <v>2.83</v>
      </c>
      <c r="F961">
        <v>696</v>
      </c>
      <c r="G961" t="str">
        <f>IF(COUNTIF(Table1[Customer ID],Table1[[#This Row],[Customer ID]])&gt;1,"Repeat Customer","One-Time Customer")</f>
        <v>Repeat Customer</v>
      </c>
      <c r="H961" t="s">
        <v>826</v>
      </c>
      <c r="I961" t="s">
        <v>49</v>
      </c>
      <c r="J961" t="s">
        <v>28</v>
      </c>
      <c r="K961" t="s">
        <v>77</v>
      </c>
      <c r="L961" t="s">
        <v>180</v>
      </c>
      <c r="M961" t="s">
        <v>51</v>
      </c>
      <c r="N961" t="s">
        <v>827</v>
      </c>
      <c r="O961">
        <v>0.77</v>
      </c>
      <c r="P961">
        <f>Table1[[#This Row],[Profit]]/Table1[[#This Row],[Sales]]</f>
        <v>-1.0546218487394956</v>
      </c>
      <c r="Q961" t="s">
        <v>33</v>
      </c>
      <c r="R961" t="s">
        <v>61</v>
      </c>
      <c r="S961" t="s">
        <v>703</v>
      </c>
      <c r="T961" t="s">
        <v>828</v>
      </c>
      <c r="U961">
        <v>46307</v>
      </c>
      <c r="V961">
        <v>42090</v>
      </c>
      <c r="W961" t="str">
        <f>TEXT(Table1[[#This Row],[Order Date]],"mmmm")</f>
        <v>March</v>
      </c>
      <c r="X961" t="str">
        <f>TEXT(Table1[[#This Row],[Order Date]],"yyyy")</f>
        <v>2015</v>
      </c>
      <c r="Y961">
        <v>42091</v>
      </c>
      <c r="Z961">
        <v>-82.83</v>
      </c>
      <c r="AA961">
        <v>10</v>
      </c>
      <c r="AB961">
        <v>78.540000000000006</v>
      </c>
      <c r="AC961">
        <v>89847</v>
      </c>
      <c r="AD961" t="e">
        <f>IF(COUNTIF(#REF!,Orders!AC388)&gt;0,"Returned","Not Returned")</f>
        <v>#REF!</v>
      </c>
      <c r="AE961" t="str">
        <f>TEXT(Table1[[#This Row],[Order Date]],"mmmm-yyy")</f>
        <v>March-2015</v>
      </c>
    </row>
    <row r="962" spans="1:31" ht="12.75" customHeight="1" x14ac:dyDescent="0.3">
      <c r="A962">
        <v>22614</v>
      </c>
      <c r="B962" t="s">
        <v>56</v>
      </c>
      <c r="C962">
        <v>0.05</v>
      </c>
      <c r="D962">
        <v>51.65</v>
      </c>
      <c r="E962">
        <v>18.45</v>
      </c>
      <c r="F962">
        <v>696</v>
      </c>
      <c r="G962" t="str">
        <f>IF(COUNTIF(Table1[Customer ID],Table1[[#This Row],[Customer ID]])&gt;1,"Repeat Customer","One-Time Customer")</f>
        <v>Repeat Customer</v>
      </c>
      <c r="H962" t="s">
        <v>826</v>
      </c>
      <c r="I962" t="s">
        <v>49</v>
      </c>
      <c r="J962" t="s">
        <v>28</v>
      </c>
      <c r="K962" t="s">
        <v>41</v>
      </c>
      <c r="L962" t="s">
        <v>50</v>
      </c>
      <c r="M962" t="s">
        <v>86</v>
      </c>
      <c r="N962" t="s">
        <v>829</v>
      </c>
      <c r="O962">
        <v>0.65</v>
      </c>
      <c r="P962">
        <f>Table1[[#This Row],[Profit]]/Table1[[#This Row],[Sales]]</f>
        <v>4.1381589819864485E-2</v>
      </c>
      <c r="Q962" t="s">
        <v>33</v>
      </c>
      <c r="R962" t="s">
        <v>61</v>
      </c>
      <c r="S962" t="s">
        <v>703</v>
      </c>
      <c r="T962" t="s">
        <v>828</v>
      </c>
      <c r="U962">
        <v>46307</v>
      </c>
      <c r="V962">
        <v>42090</v>
      </c>
      <c r="W962" t="str">
        <f>TEXT(Table1[[#This Row],[Order Date]],"mmmm")</f>
        <v>March</v>
      </c>
      <c r="X962" t="str">
        <f>TEXT(Table1[[#This Row],[Order Date]],"yyyy")</f>
        <v>2015</v>
      </c>
      <c r="Y962">
        <v>42091</v>
      </c>
      <c r="Z962">
        <v>25.04</v>
      </c>
      <c r="AA962">
        <v>12</v>
      </c>
      <c r="AB962">
        <v>605.1</v>
      </c>
      <c r="AC962">
        <v>89847</v>
      </c>
      <c r="AD962" t="e">
        <f>IF(COUNTIF(#REF!,Orders!AC389)&gt;0,"Returned","Not Returned")</f>
        <v>#REF!</v>
      </c>
      <c r="AE962" t="str">
        <f>TEXT(Table1[[#This Row],[Order Date]],"mmmm-yyy")</f>
        <v>March-2015</v>
      </c>
    </row>
    <row r="963" spans="1:31" ht="12.75" customHeight="1" x14ac:dyDescent="0.3">
      <c r="A963">
        <v>22616</v>
      </c>
      <c r="B963" t="s">
        <v>56</v>
      </c>
      <c r="C963">
        <v>0.1</v>
      </c>
      <c r="D963">
        <v>175.99</v>
      </c>
      <c r="E963">
        <v>8.99</v>
      </c>
      <c r="F963">
        <v>697</v>
      </c>
      <c r="G963" t="str">
        <f>IF(COUNTIF(Table1[Customer ID],Table1[[#This Row],[Customer ID]])&gt;1,"Repeat Customer","One-Time Customer")</f>
        <v>Repeat Customer</v>
      </c>
      <c r="H963" t="s">
        <v>831</v>
      </c>
      <c r="I963" t="s">
        <v>49</v>
      </c>
      <c r="J963" t="s">
        <v>28</v>
      </c>
      <c r="K963" t="s">
        <v>77</v>
      </c>
      <c r="L963" t="s">
        <v>78</v>
      </c>
      <c r="M963" t="s">
        <v>59</v>
      </c>
      <c r="N963" t="s">
        <v>168</v>
      </c>
      <c r="O963">
        <v>0.56999999999999995</v>
      </c>
      <c r="P963">
        <f>Table1[[#This Row],[Profit]]/Table1[[#This Row],[Sales]]</f>
        <v>0.69</v>
      </c>
      <c r="Q963" t="s">
        <v>33</v>
      </c>
      <c r="R963" t="s">
        <v>61</v>
      </c>
      <c r="S963" t="s">
        <v>703</v>
      </c>
      <c r="T963" t="s">
        <v>832</v>
      </c>
      <c r="U963">
        <v>46312</v>
      </c>
      <c r="V963">
        <v>42090</v>
      </c>
      <c r="W963" t="str">
        <f>TEXT(Table1[[#This Row],[Order Date]],"mmmm")</f>
        <v>March</v>
      </c>
      <c r="X963" t="str">
        <f>TEXT(Table1[[#This Row],[Order Date]],"yyyy")</f>
        <v>2015</v>
      </c>
      <c r="Y963">
        <v>42091</v>
      </c>
      <c r="Z963">
        <v>928.96079999999984</v>
      </c>
      <c r="AA963">
        <v>10</v>
      </c>
      <c r="AB963">
        <v>1346.32</v>
      </c>
      <c r="AC963">
        <v>89847</v>
      </c>
      <c r="AD963" t="e">
        <f>IF(COUNTIF(#REF!,Orders!AC391)&gt;0,"Returned","Not Returned")</f>
        <v>#REF!</v>
      </c>
      <c r="AE963" t="str">
        <f>TEXT(Table1[[#This Row],[Order Date]],"mmmm-yyy")</f>
        <v>March-2015</v>
      </c>
    </row>
    <row r="964" spans="1:31" ht="12.75" customHeight="1" x14ac:dyDescent="0.3">
      <c r="A964">
        <v>4613</v>
      </c>
      <c r="B964" t="s">
        <v>56</v>
      </c>
      <c r="C964">
        <v>0.06</v>
      </c>
      <c r="D964">
        <v>8.1199999999999992</v>
      </c>
      <c r="E964">
        <v>2.83</v>
      </c>
      <c r="F964">
        <v>698</v>
      </c>
      <c r="G964" t="str">
        <f>IF(COUNTIF(Table1[Customer ID],Table1[[#This Row],[Customer ID]])&gt;1,"Repeat Customer","One-Time Customer")</f>
        <v>Repeat Customer</v>
      </c>
      <c r="H964" t="s">
        <v>834</v>
      </c>
      <c r="I964" t="s">
        <v>49</v>
      </c>
      <c r="J964" t="s">
        <v>28</v>
      </c>
      <c r="K964" t="s">
        <v>77</v>
      </c>
      <c r="L964" t="s">
        <v>180</v>
      </c>
      <c r="M964" t="s">
        <v>51</v>
      </c>
      <c r="N964" t="s">
        <v>827</v>
      </c>
      <c r="O964">
        <v>0.77</v>
      </c>
      <c r="P964">
        <f>Table1[[#This Row],[Profit]]/Table1[[#This Row],[Sales]]</f>
        <v>-0.25721206098810673</v>
      </c>
      <c r="Q964" t="s">
        <v>33</v>
      </c>
      <c r="R964" t="s">
        <v>34</v>
      </c>
      <c r="S964" t="s">
        <v>35</v>
      </c>
      <c r="T964" t="s">
        <v>209</v>
      </c>
      <c r="U964">
        <v>98105</v>
      </c>
      <c r="V964">
        <v>42090</v>
      </c>
      <c r="W964" t="str">
        <f>TEXT(Table1[[#This Row],[Order Date]],"mmmm")</f>
        <v>March</v>
      </c>
      <c r="X964" t="str">
        <f>TEXT(Table1[[#This Row],[Order Date]],"yyyy")</f>
        <v>2015</v>
      </c>
      <c r="Y964">
        <v>42091</v>
      </c>
      <c r="Z964">
        <v>-82.83</v>
      </c>
      <c r="AA964">
        <v>41</v>
      </c>
      <c r="AB964">
        <v>322.02999999999997</v>
      </c>
      <c r="AC964">
        <v>32869</v>
      </c>
      <c r="AD964" t="e">
        <f>IF(COUNTIF(#REF!,Orders!AC393)&gt;0,"Returned","Not Returned")</f>
        <v>#REF!</v>
      </c>
      <c r="AE964" t="str">
        <f>TEXT(Table1[[#This Row],[Order Date]],"mmmm-yyy")</f>
        <v>March-2015</v>
      </c>
    </row>
    <row r="965" spans="1:31" ht="12.75" customHeight="1" x14ac:dyDescent="0.3">
      <c r="A965">
        <v>4614</v>
      </c>
      <c r="B965" t="s">
        <v>56</v>
      </c>
      <c r="C965">
        <v>0.05</v>
      </c>
      <c r="D965">
        <v>51.65</v>
      </c>
      <c r="E965">
        <v>18.45</v>
      </c>
      <c r="F965">
        <v>698</v>
      </c>
      <c r="G965" t="str">
        <f>IF(COUNTIF(Table1[Customer ID],Table1[[#This Row],[Customer ID]])&gt;1,"Repeat Customer","One-Time Customer")</f>
        <v>Repeat Customer</v>
      </c>
      <c r="H965" t="s">
        <v>834</v>
      </c>
      <c r="I965" t="s">
        <v>49</v>
      </c>
      <c r="J965" t="s">
        <v>28</v>
      </c>
      <c r="K965" t="s">
        <v>41</v>
      </c>
      <c r="L965" t="s">
        <v>50</v>
      </c>
      <c r="M965" t="s">
        <v>86</v>
      </c>
      <c r="N965" t="s">
        <v>829</v>
      </c>
      <c r="O965">
        <v>0.65</v>
      </c>
      <c r="P965">
        <f>Table1[[#This Row],[Profit]]/Table1[[#This Row],[Sales]]</f>
        <v>1.0134205371452622E-2</v>
      </c>
      <c r="Q965" t="s">
        <v>33</v>
      </c>
      <c r="R965" t="s">
        <v>34</v>
      </c>
      <c r="S965" t="s">
        <v>35</v>
      </c>
      <c r="T965" t="s">
        <v>209</v>
      </c>
      <c r="U965">
        <v>98105</v>
      </c>
      <c r="V965">
        <v>42090</v>
      </c>
      <c r="W965" t="str">
        <f>TEXT(Table1[[#This Row],[Order Date]],"mmmm")</f>
        <v>March</v>
      </c>
      <c r="X965" t="str">
        <f>TEXT(Table1[[#This Row],[Order Date]],"yyyy")</f>
        <v>2015</v>
      </c>
      <c r="Y965">
        <v>42091</v>
      </c>
      <c r="Z965">
        <v>25.04</v>
      </c>
      <c r="AA965">
        <v>49</v>
      </c>
      <c r="AB965">
        <v>2470.84</v>
      </c>
      <c r="AC965">
        <v>32869</v>
      </c>
      <c r="AD965" t="e">
        <f>IF(COUNTIF(#REF!,Orders!AC394)&gt;0,"Returned","Not Returned")</f>
        <v>#REF!</v>
      </c>
      <c r="AE965" t="str">
        <f>TEXT(Table1[[#This Row],[Order Date]],"mmmm-yyy")</f>
        <v>March-2015</v>
      </c>
    </row>
    <row r="966" spans="1:31" ht="12.75" customHeight="1" x14ac:dyDescent="0.3">
      <c r="A966">
        <v>4616</v>
      </c>
      <c r="B966" t="s">
        <v>56</v>
      </c>
      <c r="C966">
        <v>0.1</v>
      </c>
      <c r="D966">
        <v>175.99</v>
      </c>
      <c r="E966">
        <v>8.99</v>
      </c>
      <c r="F966">
        <v>698</v>
      </c>
      <c r="G966" t="str">
        <f>IF(COUNTIF(Table1[Customer ID],Table1[[#This Row],[Customer ID]])&gt;1,"Repeat Customer","One-Time Customer")</f>
        <v>Repeat Customer</v>
      </c>
      <c r="H966" t="s">
        <v>834</v>
      </c>
      <c r="I966" t="s">
        <v>49</v>
      </c>
      <c r="J966" t="s">
        <v>28</v>
      </c>
      <c r="K966" t="s">
        <v>77</v>
      </c>
      <c r="L966" t="s">
        <v>78</v>
      </c>
      <c r="M966" t="s">
        <v>59</v>
      </c>
      <c r="N966" t="s">
        <v>168</v>
      </c>
      <c r="O966">
        <v>0.56999999999999995</v>
      </c>
      <c r="P966">
        <f>Table1[[#This Row],[Profit]]/Table1[[#This Row],[Sales]]</f>
        <v>0.17730856692301541</v>
      </c>
      <c r="Q966" t="s">
        <v>33</v>
      </c>
      <c r="R966" t="s">
        <v>34</v>
      </c>
      <c r="S966" t="s">
        <v>35</v>
      </c>
      <c r="T966" t="s">
        <v>209</v>
      </c>
      <c r="U966">
        <v>98105</v>
      </c>
      <c r="V966">
        <v>42090</v>
      </c>
      <c r="W966" t="str">
        <f>TEXT(Table1[[#This Row],[Order Date]],"mmmm")</f>
        <v>March</v>
      </c>
      <c r="X966" t="str">
        <f>TEXT(Table1[[#This Row],[Order Date]],"yyyy")</f>
        <v>2015</v>
      </c>
      <c r="Y966">
        <v>42091</v>
      </c>
      <c r="Z966">
        <v>930.98700000000008</v>
      </c>
      <c r="AA966">
        <v>39</v>
      </c>
      <c r="AB966">
        <v>5250.66</v>
      </c>
      <c r="AC966">
        <v>32869</v>
      </c>
      <c r="AD966" t="e">
        <f>IF(COUNTIF(#REF!,Orders!AC395)&gt;0,"Returned","Not Returned")</f>
        <v>#REF!</v>
      </c>
      <c r="AE966" t="str">
        <f>TEXT(Table1[[#This Row],[Order Date]],"mmmm-yyy")</f>
        <v>March-2015</v>
      </c>
    </row>
    <row r="967" spans="1:31" ht="12.75" customHeight="1" x14ac:dyDescent="0.3">
      <c r="A967">
        <v>21970</v>
      </c>
      <c r="B967" t="s">
        <v>106</v>
      </c>
      <c r="C967">
        <v>0.1</v>
      </c>
      <c r="D967">
        <v>15.98</v>
      </c>
      <c r="E967">
        <v>4</v>
      </c>
      <c r="F967">
        <v>920</v>
      </c>
      <c r="G967" t="str">
        <f>IF(COUNTIF(Table1[Customer ID],Table1[[#This Row],[Customer ID]])&gt;1,"Repeat Customer","One-Time Customer")</f>
        <v>Repeat Customer</v>
      </c>
      <c r="H967" t="s">
        <v>1038</v>
      </c>
      <c r="I967" t="s">
        <v>49</v>
      </c>
      <c r="J967" t="s">
        <v>28</v>
      </c>
      <c r="K967" t="s">
        <v>77</v>
      </c>
      <c r="L967" t="s">
        <v>180</v>
      </c>
      <c r="M967" t="s">
        <v>59</v>
      </c>
      <c r="N967" t="s">
        <v>513</v>
      </c>
      <c r="O967">
        <v>0.37</v>
      </c>
      <c r="P967">
        <f>Table1[[#This Row],[Profit]]/Table1[[#This Row],[Sales]]</f>
        <v>0.69</v>
      </c>
      <c r="Q967" t="s">
        <v>33</v>
      </c>
      <c r="R967" t="s">
        <v>34</v>
      </c>
      <c r="S967" t="s">
        <v>45</v>
      </c>
      <c r="T967" t="s">
        <v>1039</v>
      </c>
      <c r="U967">
        <v>92374</v>
      </c>
      <c r="V967">
        <v>42090</v>
      </c>
      <c r="W967" t="str">
        <f>TEXT(Table1[[#This Row],[Order Date]],"mmmm")</f>
        <v>March</v>
      </c>
      <c r="X967" t="str">
        <f>TEXT(Table1[[#This Row],[Order Date]],"yyyy")</f>
        <v>2015</v>
      </c>
      <c r="Y967">
        <v>42095</v>
      </c>
      <c r="Z967">
        <v>92.722199999999987</v>
      </c>
      <c r="AA967">
        <v>9</v>
      </c>
      <c r="AB967">
        <v>134.38</v>
      </c>
      <c r="AC967">
        <v>90491</v>
      </c>
      <c r="AD967" t="e">
        <f>IF(COUNTIF(#REF!,Orders!AC522)&gt;0,"Returned","Not Returned")</f>
        <v>#REF!</v>
      </c>
      <c r="AE967" t="str">
        <f>TEXT(Table1[[#This Row],[Order Date]],"mmmm-yyy")</f>
        <v>March-2015</v>
      </c>
    </row>
    <row r="968" spans="1:31" ht="12.75" customHeight="1" x14ac:dyDescent="0.3">
      <c r="A968">
        <v>22685</v>
      </c>
      <c r="B968" t="s">
        <v>37</v>
      </c>
      <c r="C968">
        <v>0.01</v>
      </c>
      <c r="D968">
        <v>150.88999999999999</v>
      </c>
      <c r="E968">
        <v>60.2</v>
      </c>
      <c r="F968">
        <v>1072</v>
      </c>
      <c r="G968" t="str">
        <f>IF(COUNTIF(Table1[Customer ID],Table1[[#This Row],[Customer ID]])&gt;1,"Repeat Customer","One-Time Customer")</f>
        <v>One-Time Customer</v>
      </c>
      <c r="H968" t="s">
        <v>1185</v>
      </c>
      <c r="I968" t="s">
        <v>39</v>
      </c>
      <c r="J968" t="s">
        <v>28</v>
      </c>
      <c r="K968" t="s">
        <v>41</v>
      </c>
      <c r="L968" t="s">
        <v>42</v>
      </c>
      <c r="M968" t="s">
        <v>43</v>
      </c>
      <c r="N968" t="s">
        <v>1186</v>
      </c>
      <c r="O968">
        <v>0.77</v>
      </c>
      <c r="P968">
        <f>Table1[[#This Row],[Profit]]/Table1[[#This Row],[Sales]]</f>
        <v>-1.0680632694866219</v>
      </c>
      <c r="Q968" t="s">
        <v>33</v>
      </c>
      <c r="R968" t="s">
        <v>53</v>
      </c>
      <c r="S968" t="s">
        <v>234</v>
      </c>
      <c r="T968" t="s">
        <v>1187</v>
      </c>
      <c r="U968">
        <v>18018</v>
      </c>
      <c r="V968">
        <v>42090</v>
      </c>
      <c r="W968" t="str">
        <f>TEXT(Table1[[#This Row],[Order Date]],"mmmm")</f>
        <v>March</v>
      </c>
      <c r="X968" t="str">
        <f>TEXT(Table1[[#This Row],[Order Date]],"yyyy")</f>
        <v>2015</v>
      </c>
      <c r="Y968">
        <v>42093</v>
      </c>
      <c r="Z968">
        <v>-505.76</v>
      </c>
      <c r="AA968">
        <v>3</v>
      </c>
      <c r="AB968">
        <v>473.53</v>
      </c>
      <c r="AC968">
        <v>89631</v>
      </c>
      <c r="AD968" t="e">
        <f>IF(COUNTIF(#REF!,Orders!AC603)&gt;0,"Returned","Not Returned")</f>
        <v>#REF!</v>
      </c>
      <c r="AE968" t="str">
        <f>TEXT(Table1[[#This Row],[Order Date]],"mmmm-yyy")</f>
        <v>March-2015</v>
      </c>
    </row>
    <row r="969" spans="1:31" ht="12.75" customHeight="1" x14ac:dyDescent="0.3">
      <c r="A969">
        <v>7544</v>
      </c>
      <c r="B969" t="s">
        <v>37</v>
      </c>
      <c r="C969">
        <v>7.0000000000000007E-2</v>
      </c>
      <c r="D969">
        <v>8.9499999999999993</v>
      </c>
      <c r="E969">
        <v>2.0099999999999998</v>
      </c>
      <c r="F969">
        <v>1481</v>
      </c>
      <c r="G969" t="str">
        <f>IF(COUNTIF(Table1[Customer ID],Table1[[#This Row],[Customer ID]])&gt;1,"Repeat Customer","One-Time Customer")</f>
        <v>One-Time Customer</v>
      </c>
      <c r="H969" t="s">
        <v>1518</v>
      </c>
      <c r="I969" t="s">
        <v>49</v>
      </c>
      <c r="J969" t="s">
        <v>28</v>
      </c>
      <c r="K969" t="s">
        <v>29</v>
      </c>
      <c r="L969" t="s">
        <v>93</v>
      </c>
      <c r="M969" t="s">
        <v>31</v>
      </c>
      <c r="N969" t="s">
        <v>1519</v>
      </c>
      <c r="O969">
        <v>0.39</v>
      </c>
      <c r="P969">
        <f>Table1[[#This Row],[Profit]]/Table1[[#This Row],[Sales]]</f>
        <v>0.29816349748090365</v>
      </c>
      <c r="Q969" t="s">
        <v>33</v>
      </c>
      <c r="R969" t="s">
        <v>34</v>
      </c>
      <c r="S969" t="s">
        <v>45</v>
      </c>
      <c r="T969" t="s">
        <v>663</v>
      </c>
      <c r="U969">
        <v>90049</v>
      </c>
      <c r="V969">
        <v>42090</v>
      </c>
      <c r="W969" t="str">
        <f>TEXT(Table1[[#This Row],[Order Date]],"mmmm")</f>
        <v>March</v>
      </c>
      <c r="X969" t="str">
        <f>TEXT(Table1[[#This Row],[Order Date]],"yyyy")</f>
        <v>2015</v>
      </c>
      <c r="Y969">
        <v>42091</v>
      </c>
      <c r="Z969">
        <v>91.73</v>
      </c>
      <c r="AA969">
        <v>36</v>
      </c>
      <c r="AB969">
        <v>307.64999999999998</v>
      </c>
      <c r="AC969">
        <v>53953</v>
      </c>
      <c r="AD969" t="e">
        <f>IF(COUNTIF(#REF!,Orders!AC833)&gt;0,"Returned","Not Returned")</f>
        <v>#REF!</v>
      </c>
      <c r="AE969" t="str">
        <f>TEXT(Table1[[#This Row],[Order Date]],"mmmm-yyy")</f>
        <v>March-2015</v>
      </c>
    </row>
    <row r="970" spans="1:31" ht="12.75" customHeight="1" x14ac:dyDescent="0.3">
      <c r="A970">
        <v>25544</v>
      </c>
      <c r="B970" t="s">
        <v>37</v>
      </c>
      <c r="C970">
        <v>7.0000000000000007E-2</v>
      </c>
      <c r="D970">
        <v>8.9499999999999993</v>
      </c>
      <c r="E970">
        <v>2.0099999999999998</v>
      </c>
      <c r="F970">
        <v>1482</v>
      </c>
      <c r="G970" t="str">
        <f>IF(COUNTIF(Table1[Customer ID],Table1[[#This Row],[Customer ID]])&gt;1,"Repeat Customer","One-Time Customer")</f>
        <v>Repeat Customer</v>
      </c>
      <c r="H970" t="s">
        <v>1520</v>
      </c>
      <c r="I970" t="s">
        <v>49</v>
      </c>
      <c r="J970" t="s">
        <v>28</v>
      </c>
      <c r="K970" t="s">
        <v>29</v>
      </c>
      <c r="L970" t="s">
        <v>93</v>
      </c>
      <c r="M970" t="s">
        <v>31</v>
      </c>
      <c r="N970" t="s">
        <v>1519</v>
      </c>
      <c r="O970">
        <v>0.39</v>
      </c>
      <c r="P970">
        <f>Table1[[#This Row],[Profit]]/Table1[[#This Row],[Sales]]</f>
        <v>0.69</v>
      </c>
      <c r="Q970" t="s">
        <v>33</v>
      </c>
      <c r="R970" t="s">
        <v>61</v>
      </c>
      <c r="S970" t="s">
        <v>300</v>
      </c>
      <c r="T970" t="s">
        <v>1485</v>
      </c>
      <c r="U970">
        <v>48708</v>
      </c>
      <c r="V970">
        <v>42090</v>
      </c>
      <c r="W970" t="str">
        <f>TEXT(Table1[[#This Row],[Order Date]],"mmmm")</f>
        <v>March</v>
      </c>
      <c r="X970" t="str">
        <f>TEXT(Table1[[#This Row],[Order Date]],"yyyy")</f>
        <v>2015</v>
      </c>
      <c r="Y970">
        <v>42091</v>
      </c>
      <c r="Z970">
        <v>53.067899999999995</v>
      </c>
      <c r="AA970">
        <v>9</v>
      </c>
      <c r="AB970">
        <v>76.91</v>
      </c>
      <c r="AC970">
        <v>91362</v>
      </c>
      <c r="AD970" t="e">
        <f>IF(COUNTIF(#REF!,Orders!AC834)&gt;0,"Returned","Not Returned")</f>
        <v>#REF!</v>
      </c>
      <c r="AE970" t="str">
        <f>TEXT(Table1[[#This Row],[Order Date]],"mmmm-yyy")</f>
        <v>March-2015</v>
      </c>
    </row>
    <row r="971" spans="1:31" ht="12.75" customHeight="1" x14ac:dyDescent="0.3">
      <c r="A971">
        <v>21145</v>
      </c>
      <c r="B971" t="s">
        <v>56</v>
      </c>
      <c r="C971">
        <v>0.08</v>
      </c>
      <c r="D971">
        <v>213.45</v>
      </c>
      <c r="E971">
        <v>14.7</v>
      </c>
      <c r="F971">
        <v>1625</v>
      </c>
      <c r="G971" t="str">
        <f>IF(COUNTIF(Table1[Customer ID],Table1[[#This Row],[Customer ID]])&gt;1,"Repeat Customer","One-Time Customer")</f>
        <v>Repeat Customer</v>
      </c>
      <c r="H971" t="s">
        <v>1629</v>
      </c>
      <c r="I971" t="s">
        <v>39</v>
      </c>
      <c r="J971" t="s">
        <v>40</v>
      </c>
      <c r="K971" t="s">
        <v>77</v>
      </c>
      <c r="L971" t="s">
        <v>85</v>
      </c>
      <c r="M971" t="s">
        <v>43</v>
      </c>
      <c r="N971" t="s">
        <v>291</v>
      </c>
      <c r="O971">
        <v>0.59</v>
      </c>
      <c r="P971">
        <f>Table1[[#This Row],[Profit]]/Table1[[#This Row],[Sales]]</f>
        <v>0.69</v>
      </c>
      <c r="Q971" t="s">
        <v>33</v>
      </c>
      <c r="R971" t="s">
        <v>53</v>
      </c>
      <c r="S971" t="s">
        <v>71</v>
      </c>
      <c r="T971" t="s">
        <v>1630</v>
      </c>
      <c r="U971">
        <v>11542</v>
      </c>
      <c r="V971">
        <v>42090</v>
      </c>
      <c r="W971" t="str">
        <f>TEXT(Table1[[#This Row],[Order Date]],"mmmm")</f>
        <v>March</v>
      </c>
      <c r="X971" t="str">
        <f>TEXT(Table1[[#This Row],[Order Date]],"yyyy")</f>
        <v>2015</v>
      </c>
      <c r="Y971">
        <v>42092</v>
      </c>
      <c r="Z971">
        <v>1674.7541999999999</v>
      </c>
      <c r="AA971">
        <v>12</v>
      </c>
      <c r="AB971">
        <v>2427.1799999999998</v>
      </c>
      <c r="AC971">
        <v>90600</v>
      </c>
      <c r="AD971" t="e">
        <f>IF(COUNTIF(#REF!,Orders!AC901)&gt;0,"Returned","Not Returned")</f>
        <v>#REF!</v>
      </c>
      <c r="AE971" t="str">
        <f>TEXT(Table1[[#This Row],[Order Date]],"mmmm-yyy")</f>
        <v>March-2015</v>
      </c>
    </row>
    <row r="972" spans="1:31" ht="12.75" customHeight="1" x14ac:dyDescent="0.3">
      <c r="A972">
        <v>21146</v>
      </c>
      <c r="B972" t="s">
        <v>56</v>
      </c>
      <c r="C972">
        <v>0.1</v>
      </c>
      <c r="D972">
        <v>55.98</v>
      </c>
      <c r="E972">
        <v>13.88</v>
      </c>
      <c r="F972">
        <v>1625</v>
      </c>
      <c r="G972" t="str">
        <f>IF(COUNTIF(Table1[Customer ID],Table1[[#This Row],[Customer ID]])&gt;1,"Repeat Customer","One-Time Customer")</f>
        <v>Repeat Customer</v>
      </c>
      <c r="H972" t="s">
        <v>1629</v>
      </c>
      <c r="I972" t="s">
        <v>49</v>
      </c>
      <c r="J972" t="s">
        <v>40</v>
      </c>
      <c r="K972" t="s">
        <v>29</v>
      </c>
      <c r="L972" t="s">
        <v>93</v>
      </c>
      <c r="M972" t="s">
        <v>59</v>
      </c>
      <c r="N972" t="s">
        <v>1631</v>
      </c>
      <c r="O972">
        <v>0.36</v>
      </c>
      <c r="P972">
        <f>Table1[[#This Row],[Profit]]/Table1[[#This Row],[Sales]]</f>
        <v>0.69</v>
      </c>
      <c r="Q972" t="s">
        <v>33</v>
      </c>
      <c r="R972" t="s">
        <v>53</v>
      </c>
      <c r="S972" t="s">
        <v>71</v>
      </c>
      <c r="T972" t="s">
        <v>1630</v>
      </c>
      <c r="U972">
        <v>11542</v>
      </c>
      <c r="V972">
        <v>42090</v>
      </c>
      <c r="W972" t="str">
        <f>TEXT(Table1[[#This Row],[Order Date]],"mmmm")</f>
        <v>March</v>
      </c>
      <c r="X972" t="str">
        <f>TEXT(Table1[[#This Row],[Order Date]],"yyyy")</f>
        <v>2015</v>
      </c>
      <c r="Y972">
        <v>42092</v>
      </c>
      <c r="Z972">
        <v>300.04649999999998</v>
      </c>
      <c r="AA972">
        <v>8</v>
      </c>
      <c r="AB972">
        <v>434.85</v>
      </c>
      <c r="AC972">
        <v>90600</v>
      </c>
      <c r="AD972" t="e">
        <f>IF(COUNTIF(#REF!,Orders!AC902)&gt;0,"Returned","Not Returned")</f>
        <v>#REF!</v>
      </c>
      <c r="AE972" t="str">
        <f>TEXT(Table1[[#This Row],[Order Date]],"mmmm-yyy")</f>
        <v>March-2015</v>
      </c>
    </row>
    <row r="973" spans="1:31" ht="12.75" customHeight="1" x14ac:dyDescent="0.3">
      <c r="A973">
        <v>21147</v>
      </c>
      <c r="B973" t="s">
        <v>56</v>
      </c>
      <c r="C973">
        <v>0</v>
      </c>
      <c r="D973">
        <v>16.059999999999999</v>
      </c>
      <c r="E973">
        <v>8.34</v>
      </c>
      <c r="F973">
        <v>1625</v>
      </c>
      <c r="G973" t="str">
        <f>IF(COUNTIF(Table1[Customer ID],Table1[[#This Row],[Customer ID]])&gt;1,"Repeat Customer","One-Time Customer")</f>
        <v>Repeat Customer</v>
      </c>
      <c r="H973" t="s">
        <v>1629</v>
      </c>
      <c r="I973" t="s">
        <v>49</v>
      </c>
      <c r="J973" t="s">
        <v>40</v>
      </c>
      <c r="K973" t="s">
        <v>29</v>
      </c>
      <c r="L973" t="s">
        <v>141</v>
      </c>
      <c r="M973" t="s">
        <v>59</v>
      </c>
      <c r="N973" t="s">
        <v>1632</v>
      </c>
      <c r="O973">
        <v>0.59</v>
      </c>
      <c r="P973">
        <f>Table1[[#This Row],[Profit]]/Table1[[#This Row],[Sales]]</f>
        <v>-1.4660751565762005</v>
      </c>
      <c r="Q973" t="s">
        <v>33</v>
      </c>
      <c r="R973" t="s">
        <v>53</v>
      </c>
      <c r="S973" t="s">
        <v>71</v>
      </c>
      <c r="T973" t="s">
        <v>1630</v>
      </c>
      <c r="U973">
        <v>11542</v>
      </c>
      <c r="V973">
        <v>42090</v>
      </c>
      <c r="W973" t="str">
        <f>TEXT(Table1[[#This Row],[Order Date]],"mmmm")</f>
        <v>March</v>
      </c>
      <c r="X973" t="str">
        <f>TEXT(Table1[[#This Row],[Order Date]],"yyyy")</f>
        <v>2015</v>
      </c>
      <c r="Y973">
        <v>42091</v>
      </c>
      <c r="Z973">
        <v>-28.09</v>
      </c>
      <c r="AA973">
        <v>1</v>
      </c>
      <c r="AB973">
        <v>19.16</v>
      </c>
      <c r="AC973">
        <v>90600</v>
      </c>
      <c r="AD973" t="e">
        <f>IF(COUNTIF(#REF!,Orders!AC903)&gt;0,"Returned","Not Returned")</f>
        <v>#REF!</v>
      </c>
      <c r="AE973" t="str">
        <f>TEXT(Table1[[#This Row],[Order Date]],"mmmm-yyy")</f>
        <v>March-2015</v>
      </c>
    </row>
    <row r="974" spans="1:31" ht="12.75" customHeight="1" x14ac:dyDescent="0.3">
      <c r="A974">
        <v>21000</v>
      </c>
      <c r="B974" t="s">
        <v>56</v>
      </c>
      <c r="C974">
        <v>0.08</v>
      </c>
      <c r="D974">
        <v>18.7</v>
      </c>
      <c r="E974">
        <v>8.99</v>
      </c>
      <c r="F974">
        <v>1917</v>
      </c>
      <c r="G974" t="str">
        <f>IF(COUNTIF(Table1[Customer ID],Table1[[#This Row],[Customer ID]])&gt;1,"Repeat Customer","One-Time Customer")</f>
        <v>Repeat Customer</v>
      </c>
      <c r="H974" t="s">
        <v>1870</v>
      </c>
      <c r="I974" t="s">
        <v>49</v>
      </c>
      <c r="J974" t="s">
        <v>40</v>
      </c>
      <c r="K974" t="s">
        <v>41</v>
      </c>
      <c r="L974" t="s">
        <v>50</v>
      </c>
      <c r="M974" t="s">
        <v>51</v>
      </c>
      <c r="N974" t="s">
        <v>1871</v>
      </c>
      <c r="O974">
        <v>0.47</v>
      </c>
      <c r="P974">
        <f>Table1[[#This Row],[Profit]]/Table1[[#This Row],[Sales]]</f>
        <v>0.12203282159872951</v>
      </c>
      <c r="Q974" t="s">
        <v>33</v>
      </c>
      <c r="R974" t="s">
        <v>136</v>
      </c>
      <c r="S974" t="s">
        <v>958</v>
      </c>
      <c r="T974" t="s">
        <v>1872</v>
      </c>
      <c r="U974">
        <v>72113</v>
      </c>
      <c r="V974">
        <v>42090</v>
      </c>
      <c r="W974" t="str">
        <f>TEXT(Table1[[#This Row],[Order Date]],"mmmm")</f>
        <v>March</v>
      </c>
      <c r="X974" t="str">
        <f>TEXT(Table1[[#This Row],[Order Date]],"yyyy")</f>
        <v>2015</v>
      </c>
      <c r="Y974">
        <v>42091</v>
      </c>
      <c r="Z974">
        <v>16.136400000000002</v>
      </c>
      <c r="AA974">
        <v>7</v>
      </c>
      <c r="AB974">
        <v>132.22999999999999</v>
      </c>
      <c r="AC974">
        <v>85894</v>
      </c>
      <c r="AD974" t="e">
        <f>IF(COUNTIF(#REF!,Orders!AC1059)&gt;0,"Returned","Not Returned")</f>
        <v>#REF!</v>
      </c>
      <c r="AE974" t="str">
        <f>TEXT(Table1[[#This Row],[Order Date]],"mmmm-yyy")</f>
        <v>March-2015</v>
      </c>
    </row>
    <row r="975" spans="1:31" ht="12.75" customHeight="1" x14ac:dyDescent="0.3">
      <c r="A975">
        <v>21632</v>
      </c>
      <c r="B975" t="s">
        <v>47</v>
      </c>
      <c r="C975">
        <v>0.1</v>
      </c>
      <c r="D975">
        <v>9.85</v>
      </c>
      <c r="E975">
        <v>4.82</v>
      </c>
      <c r="F975">
        <v>2059</v>
      </c>
      <c r="G975" t="str">
        <f>IF(COUNTIF(Table1[Customer ID],Table1[[#This Row],[Customer ID]])&gt;1,"Repeat Customer","One-Time Customer")</f>
        <v>Repeat Customer</v>
      </c>
      <c r="H975" t="s">
        <v>1975</v>
      </c>
      <c r="I975" t="s">
        <v>49</v>
      </c>
      <c r="J975" t="s">
        <v>28</v>
      </c>
      <c r="K975" t="s">
        <v>29</v>
      </c>
      <c r="L975" t="s">
        <v>30</v>
      </c>
      <c r="M975" t="s">
        <v>31</v>
      </c>
      <c r="N975" t="s">
        <v>1977</v>
      </c>
      <c r="O975">
        <v>0.47</v>
      </c>
      <c r="P975">
        <f>Table1[[#This Row],[Profit]]/Table1[[#This Row],[Sales]]</f>
        <v>3.2625881124358194</v>
      </c>
      <c r="Q975" t="s">
        <v>33</v>
      </c>
      <c r="R975" t="s">
        <v>136</v>
      </c>
      <c r="S975" t="s">
        <v>322</v>
      </c>
      <c r="T975" t="s">
        <v>1976</v>
      </c>
      <c r="U975">
        <v>27260</v>
      </c>
      <c r="V975">
        <v>42090</v>
      </c>
      <c r="W975" t="str">
        <f>TEXT(Table1[[#This Row],[Order Date]],"mmmm")</f>
        <v>March</v>
      </c>
      <c r="X975" t="str">
        <f>TEXT(Table1[[#This Row],[Order Date]],"yyyy")</f>
        <v>2015</v>
      </c>
      <c r="Y975">
        <v>42091</v>
      </c>
      <c r="Z975">
        <v>374.904</v>
      </c>
      <c r="AA975">
        <v>12</v>
      </c>
      <c r="AB975">
        <v>114.91</v>
      </c>
      <c r="AC975">
        <v>88041</v>
      </c>
      <c r="AD975" t="e">
        <f>IF(COUNTIF(#REF!,Orders!AC1138)&gt;0,"Returned","Not Returned")</f>
        <v>#REF!</v>
      </c>
      <c r="AE975" t="str">
        <f>TEXT(Table1[[#This Row],[Order Date]],"mmmm-yyy")</f>
        <v>March-2015</v>
      </c>
    </row>
    <row r="976" spans="1:31" ht="12.75" customHeight="1" x14ac:dyDescent="0.3">
      <c r="A976">
        <v>21633</v>
      </c>
      <c r="B976" t="s">
        <v>47</v>
      </c>
      <c r="C976">
        <v>0.04</v>
      </c>
      <c r="D976">
        <v>125.99</v>
      </c>
      <c r="E976">
        <v>7.69</v>
      </c>
      <c r="F976">
        <v>2059</v>
      </c>
      <c r="G976" t="str">
        <f>IF(COUNTIF(Table1[Customer ID],Table1[[#This Row],[Customer ID]])&gt;1,"Repeat Customer","One-Time Customer")</f>
        <v>Repeat Customer</v>
      </c>
      <c r="H976" t="s">
        <v>1975</v>
      </c>
      <c r="I976" t="s">
        <v>49</v>
      </c>
      <c r="J976" t="s">
        <v>28</v>
      </c>
      <c r="K976" t="s">
        <v>77</v>
      </c>
      <c r="L976" t="s">
        <v>78</v>
      </c>
      <c r="M976" t="s">
        <v>59</v>
      </c>
      <c r="N976" t="s">
        <v>1225</v>
      </c>
      <c r="O976">
        <v>0.57999999999999996</v>
      </c>
      <c r="P976">
        <f>Table1[[#This Row],[Profit]]/Table1[[#This Row],[Sales]]</f>
        <v>-0.56589051063647655</v>
      </c>
      <c r="Q976" t="s">
        <v>33</v>
      </c>
      <c r="R976" t="s">
        <v>136</v>
      </c>
      <c r="S976" t="s">
        <v>322</v>
      </c>
      <c r="T976" t="s">
        <v>1976</v>
      </c>
      <c r="U976">
        <v>27260</v>
      </c>
      <c r="V976">
        <v>42090</v>
      </c>
      <c r="W976" t="str">
        <f>TEXT(Table1[[#This Row],[Order Date]],"mmmm")</f>
        <v>March</v>
      </c>
      <c r="X976" t="str">
        <f>TEXT(Table1[[#This Row],[Order Date]],"yyyy")</f>
        <v>2015</v>
      </c>
      <c r="Y976">
        <v>42091</v>
      </c>
      <c r="Z976">
        <v>-528.83600000000001</v>
      </c>
      <c r="AA976">
        <v>9</v>
      </c>
      <c r="AB976">
        <v>934.52</v>
      </c>
      <c r="AC976">
        <v>88041</v>
      </c>
      <c r="AD976" t="e">
        <f>IF(COUNTIF(#REF!,Orders!AC1139)&gt;0,"Returned","Not Returned")</f>
        <v>#REF!</v>
      </c>
      <c r="AE976" t="str">
        <f>TEXT(Table1[[#This Row],[Order Date]],"mmmm-yyy")</f>
        <v>March-2015</v>
      </c>
    </row>
    <row r="977" spans="1:31" ht="12.75" customHeight="1" x14ac:dyDescent="0.3">
      <c r="A977">
        <v>19666</v>
      </c>
      <c r="B977" t="s">
        <v>37</v>
      </c>
      <c r="C977">
        <v>0.04</v>
      </c>
      <c r="D977">
        <v>3.69</v>
      </c>
      <c r="E977">
        <v>0.5</v>
      </c>
      <c r="F977">
        <v>3354</v>
      </c>
      <c r="G977" t="str">
        <f>IF(COUNTIF(Table1[Customer ID],Table1[[#This Row],[Customer ID]])&gt;1,"Repeat Customer","One-Time Customer")</f>
        <v>Repeat Customer</v>
      </c>
      <c r="H977" t="s">
        <v>2984</v>
      </c>
      <c r="I977" t="s">
        <v>49</v>
      </c>
      <c r="J977" t="s">
        <v>28</v>
      </c>
      <c r="K977" t="s">
        <v>29</v>
      </c>
      <c r="L977" t="s">
        <v>134</v>
      </c>
      <c r="M977" t="s">
        <v>59</v>
      </c>
      <c r="N977" t="s">
        <v>1539</v>
      </c>
      <c r="O977">
        <v>0.38</v>
      </c>
      <c r="P977">
        <f>Table1[[#This Row],[Profit]]/Table1[[#This Row],[Sales]]</f>
        <v>0.69</v>
      </c>
      <c r="Q977" t="s">
        <v>33</v>
      </c>
      <c r="R977" t="s">
        <v>34</v>
      </c>
      <c r="S977" t="s">
        <v>45</v>
      </c>
      <c r="T977" t="s">
        <v>2985</v>
      </c>
      <c r="U977">
        <v>92231</v>
      </c>
      <c r="V977">
        <v>42090</v>
      </c>
      <c r="W977" t="str">
        <f>TEXT(Table1[[#This Row],[Order Date]],"mmmm")</f>
        <v>March</v>
      </c>
      <c r="X977" t="str">
        <f>TEXT(Table1[[#This Row],[Order Date]],"yyyy")</f>
        <v>2015</v>
      </c>
      <c r="Y977">
        <v>42092</v>
      </c>
      <c r="Z977">
        <v>47.527199999999993</v>
      </c>
      <c r="AA977">
        <v>19</v>
      </c>
      <c r="AB977">
        <v>68.88</v>
      </c>
      <c r="AC977">
        <v>88590</v>
      </c>
      <c r="AD977" t="e">
        <f>IF(COUNTIF(#REF!,Orders!AC1913)&gt;0,"Returned","Not Returned")</f>
        <v>#REF!</v>
      </c>
      <c r="AE977" t="str">
        <f>TEXT(Table1[[#This Row],[Order Date]],"mmmm-yyy")</f>
        <v>March-2015</v>
      </c>
    </row>
    <row r="978" spans="1:31" ht="12.75" customHeight="1" x14ac:dyDescent="0.3">
      <c r="A978">
        <v>19265</v>
      </c>
      <c r="B978" t="s">
        <v>106</v>
      </c>
      <c r="C978">
        <v>0.04</v>
      </c>
      <c r="D978">
        <v>50.98</v>
      </c>
      <c r="E978">
        <v>6.5</v>
      </c>
      <c r="F978">
        <v>800</v>
      </c>
      <c r="G978" t="str">
        <f>IF(COUNTIF(Table1[Customer ID],Table1[[#This Row],[Customer ID]])&gt;1,"Repeat Customer","One-Time Customer")</f>
        <v>Repeat Customer</v>
      </c>
      <c r="H978" t="s">
        <v>936</v>
      </c>
      <c r="I978" t="s">
        <v>49</v>
      </c>
      <c r="J978" t="s">
        <v>114</v>
      </c>
      <c r="K978" t="s">
        <v>77</v>
      </c>
      <c r="L978" t="s">
        <v>180</v>
      </c>
      <c r="M978" t="s">
        <v>59</v>
      </c>
      <c r="N978" t="s">
        <v>937</v>
      </c>
      <c r="O978">
        <v>0.73</v>
      </c>
      <c r="P978">
        <f>Table1[[#This Row],[Profit]]/Table1[[#This Row],[Sales]]</f>
        <v>-2.3369995600527934E-2</v>
      </c>
      <c r="Q978" t="s">
        <v>33</v>
      </c>
      <c r="R978" t="s">
        <v>34</v>
      </c>
      <c r="S978" t="s">
        <v>212</v>
      </c>
      <c r="T978" t="s">
        <v>927</v>
      </c>
      <c r="U978">
        <v>84067</v>
      </c>
      <c r="V978">
        <v>42091</v>
      </c>
      <c r="W978" t="str">
        <f>TEXT(Table1[[#This Row],[Order Date]],"mmmm")</f>
        <v>March</v>
      </c>
      <c r="X978" t="str">
        <f>TEXT(Table1[[#This Row],[Order Date]],"yyyy")</f>
        <v>2015</v>
      </c>
      <c r="Y978">
        <v>42097</v>
      </c>
      <c r="Z978">
        <v>-13.28</v>
      </c>
      <c r="AA978">
        <v>11</v>
      </c>
      <c r="AB978">
        <v>568.25</v>
      </c>
      <c r="AC978">
        <v>89910</v>
      </c>
      <c r="AD978" t="e">
        <f>IF(COUNTIF(#REF!,Orders!AC459)&gt;0,"Returned","Not Returned")</f>
        <v>#REF!</v>
      </c>
      <c r="AE978" t="str">
        <f>TEXT(Table1[[#This Row],[Order Date]],"mmmm-yyy")</f>
        <v>March-2015</v>
      </c>
    </row>
    <row r="979" spans="1:31" ht="12.75" customHeight="1" x14ac:dyDescent="0.3">
      <c r="A979">
        <v>19266</v>
      </c>
      <c r="B979" t="s">
        <v>106</v>
      </c>
      <c r="C979">
        <v>0.02</v>
      </c>
      <c r="D979">
        <v>6.48</v>
      </c>
      <c r="E979">
        <v>5.14</v>
      </c>
      <c r="F979">
        <v>800</v>
      </c>
      <c r="G979" t="str">
        <f>IF(COUNTIF(Table1[Customer ID],Table1[[#This Row],[Customer ID]])&gt;1,"Repeat Customer","One-Time Customer")</f>
        <v>Repeat Customer</v>
      </c>
      <c r="H979" t="s">
        <v>936</v>
      </c>
      <c r="I979" t="s">
        <v>49</v>
      </c>
      <c r="J979" t="s">
        <v>114</v>
      </c>
      <c r="K979" t="s">
        <v>29</v>
      </c>
      <c r="L979" t="s">
        <v>93</v>
      </c>
      <c r="M979" t="s">
        <v>59</v>
      </c>
      <c r="N979" t="s">
        <v>938</v>
      </c>
      <c r="O979">
        <v>0.37</v>
      </c>
      <c r="P979">
        <f>Table1[[#This Row],[Profit]]/Table1[[#This Row],[Sales]]</f>
        <v>-0.38433601768514131</v>
      </c>
      <c r="Q979" t="s">
        <v>33</v>
      </c>
      <c r="R979" t="s">
        <v>34</v>
      </c>
      <c r="S979" t="s">
        <v>212</v>
      </c>
      <c r="T979" t="s">
        <v>927</v>
      </c>
      <c r="U979">
        <v>84067</v>
      </c>
      <c r="V979">
        <v>42091</v>
      </c>
      <c r="W979" t="str">
        <f>TEXT(Table1[[#This Row],[Order Date]],"mmmm")</f>
        <v>March</v>
      </c>
      <c r="X979" t="str">
        <f>TEXT(Table1[[#This Row],[Order Date]],"yyyy")</f>
        <v>2015</v>
      </c>
      <c r="Y979">
        <v>42093</v>
      </c>
      <c r="Z979">
        <v>-48.68</v>
      </c>
      <c r="AA979">
        <v>19</v>
      </c>
      <c r="AB979">
        <v>126.66</v>
      </c>
      <c r="AC979">
        <v>89910</v>
      </c>
      <c r="AD979" t="e">
        <f>IF(COUNTIF(#REF!,Orders!AC460)&gt;0,"Returned","Not Returned")</f>
        <v>#REF!</v>
      </c>
      <c r="AE979" t="str">
        <f>TEXT(Table1[[#This Row],[Order Date]],"mmmm-yyy")</f>
        <v>March-2015</v>
      </c>
    </row>
    <row r="980" spans="1:31" ht="12.75" customHeight="1" x14ac:dyDescent="0.3">
      <c r="A980">
        <v>18306</v>
      </c>
      <c r="B980" t="s">
        <v>56</v>
      </c>
      <c r="C980">
        <v>0.08</v>
      </c>
      <c r="D980">
        <v>175.99</v>
      </c>
      <c r="E980">
        <v>4.99</v>
      </c>
      <c r="F980">
        <v>1738</v>
      </c>
      <c r="G980" t="str">
        <f>IF(COUNTIF(Table1[Customer ID],Table1[[#This Row],[Customer ID]])&gt;1,"Repeat Customer","One-Time Customer")</f>
        <v>Repeat Customer</v>
      </c>
      <c r="H980" t="s">
        <v>1752</v>
      </c>
      <c r="I980" t="s">
        <v>49</v>
      </c>
      <c r="J980" t="s">
        <v>28</v>
      </c>
      <c r="K980" t="s">
        <v>77</v>
      </c>
      <c r="L980" t="s">
        <v>78</v>
      </c>
      <c r="M980" t="s">
        <v>59</v>
      </c>
      <c r="N980" t="s">
        <v>139</v>
      </c>
      <c r="O980">
        <v>0.59</v>
      </c>
      <c r="P980">
        <f>Table1[[#This Row],[Profit]]/Table1[[#This Row],[Sales]]</f>
        <v>-11.085510717601625</v>
      </c>
      <c r="Q980" t="s">
        <v>33</v>
      </c>
      <c r="R980" t="s">
        <v>136</v>
      </c>
      <c r="S980" t="s">
        <v>322</v>
      </c>
      <c r="T980" t="s">
        <v>1753</v>
      </c>
      <c r="U980">
        <v>28052</v>
      </c>
      <c r="V980">
        <v>42091</v>
      </c>
      <c r="W980" t="str">
        <f>TEXT(Table1[[#This Row],[Order Date]],"mmmm")</f>
        <v>March</v>
      </c>
      <c r="X980" t="str">
        <f>TEXT(Table1[[#This Row],[Order Date]],"yyyy")</f>
        <v>2015</v>
      </c>
      <c r="Y980">
        <v>42091</v>
      </c>
      <c r="Z980">
        <v>-16476.838</v>
      </c>
      <c r="AA980">
        <v>10</v>
      </c>
      <c r="AB980">
        <v>1486.34</v>
      </c>
      <c r="AC980">
        <v>85865</v>
      </c>
      <c r="AD980" t="e">
        <f>IF(COUNTIF(#REF!,Orders!AC977)&gt;0,"Returned","Not Returned")</f>
        <v>#REF!</v>
      </c>
      <c r="AE980" t="str">
        <f>TEXT(Table1[[#This Row],[Order Date]],"mmmm-yyy")</f>
        <v>March-2015</v>
      </c>
    </row>
    <row r="981" spans="1:31" ht="12.75" customHeight="1" x14ac:dyDescent="0.3">
      <c r="A981">
        <v>19294</v>
      </c>
      <c r="B981" t="s">
        <v>25</v>
      </c>
      <c r="C981">
        <v>0.04</v>
      </c>
      <c r="D981">
        <v>10.4</v>
      </c>
      <c r="E981">
        <v>5.4</v>
      </c>
      <c r="F981">
        <v>2668</v>
      </c>
      <c r="G981" t="str">
        <f>IF(COUNTIF(Table1[Customer ID],Table1[[#This Row],[Customer ID]])&gt;1,"Repeat Customer","One-Time Customer")</f>
        <v>Repeat Customer</v>
      </c>
      <c r="H981" t="s">
        <v>2472</v>
      </c>
      <c r="I981" t="s">
        <v>49</v>
      </c>
      <c r="J981" t="s">
        <v>28</v>
      </c>
      <c r="K981" t="s">
        <v>41</v>
      </c>
      <c r="L981" t="s">
        <v>50</v>
      </c>
      <c r="M981" t="s">
        <v>51</v>
      </c>
      <c r="N981" t="s">
        <v>2473</v>
      </c>
      <c r="O981">
        <v>0.51</v>
      </c>
      <c r="P981">
        <f>Table1[[#This Row],[Profit]]/Table1[[#This Row],[Sales]]</f>
        <v>0.22931008107694659</v>
      </c>
      <c r="Q981" t="s">
        <v>33</v>
      </c>
      <c r="R981" t="s">
        <v>61</v>
      </c>
      <c r="S981" t="s">
        <v>2193</v>
      </c>
      <c r="T981" t="s">
        <v>2474</v>
      </c>
      <c r="U981">
        <v>57701</v>
      </c>
      <c r="V981">
        <v>42091</v>
      </c>
      <c r="W981" t="str">
        <f>TEXT(Table1[[#This Row],[Order Date]],"mmmm")</f>
        <v>March</v>
      </c>
      <c r="X981" t="str">
        <f>TEXT(Table1[[#This Row],[Order Date]],"yyyy")</f>
        <v>2015</v>
      </c>
      <c r="Y981">
        <v>42092</v>
      </c>
      <c r="Z981">
        <v>29.98</v>
      </c>
      <c r="AA981">
        <v>12</v>
      </c>
      <c r="AB981">
        <v>130.74</v>
      </c>
      <c r="AC981">
        <v>87830</v>
      </c>
      <c r="AD981" t="e">
        <f>IF(COUNTIF(#REF!,Orders!AC1512)&gt;0,"Returned","Not Returned")</f>
        <v>#REF!</v>
      </c>
      <c r="AE981" t="str">
        <f>TEXT(Table1[[#This Row],[Order Date]],"mmmm-yyy")</f>
        <v>March-2015</v>
      </c>
    </row>
    <row r="982" spans="1:31" ht="12.75" customHeight="1" x14ac:dyDescent="0.3">
      <c r="A982">
        <v>19295</v>
      </c>
      <c r="B982" t="s">
        <v>25</v>
      </c>
      <c r="C982">
        <v>0.08</v>
      </c>
      <c r="D982">
        <v>4.28</v>
      </c>
      <c r="E982">
        <v>4.79</v>
      </c>
      <c r="F982">
        <v>2668</v>
      </c>
      <c r="G982" t="str">
        <f>IF(COUNTIF(Table1[Customer ID],Table1[[#This Row],[Customer ID]])&gt;1,"Repeat Customer","One-Time Customer")</f>
        <v>Repeat Customer</v>
      </c>
      <c r="H982" t="s">
        <v>2472</v>
      </c>
      <c r="I982" t="s">
        <v>49</v>
      </c>
      <c r="J982" t="s">
        <v>28</v>
      </c>
      <c r="K982" t="s">
        <v>29</v>
      </c>
      <c r="L982" t="s">
        <v>93</v>
      </c>
      <c r="M982" t="s">
        <v>59</v>
      </c>
      <c r="N982" t="s">
        <v>2475</v>
      </c>
      <c r="O982">
        <v>0.4</v>
      </c>
      <c r="P982">
        <f>Table1[[#This Row],[Profit]]/Table1[[#This Row],[Sales]]</f>
        <v>-2.4303188289552837</v>
      </c>
      <c r="Q982" t="s">
        <v>33</v>
      </c>
      <c r="R982" t="s">
        <v>61</v>
      </c>
      <c r="S982" t="s">
        <v>2193</v>
      </c>
      <c r="T982" t="s">
        <v>2474</v>
      </c>
      <c r="U982">
        <v>57701</v>
      </c>
      <c r="V982">
        <v>42091</v>
      </c>
      <c r="W982" t="str">
        <f>TEXT(Table1[[#This Row],[Order Date]],"mmmm")</f>
        <v>March</v>
      </c>
      <c r="X982" t="str">
        <f>TEXT(Table1[[#This Row],[Order Date]],"yyyy")</f>
        <v>2015</v>
      </c>
      <c r="Y982">
        <v>42093</v>
      </c>
      <c r="Z982">
        <v>-121.2</v>
      </c>
      <c r="AA982">
        <v>12</v>
      </c>
      <c r="AB982">
        <v>49.87</v>
      </c>
      <c r="AC982">
        <v>87830</v>
      </c>
      <c r="AD982" t="e">
        <f>IF(COUNTIF(#REF!,Orders!AC1513)&gt;0,"Returned","Not Returned")</f>
        <v>#REF!</v>
      </c>
      <c r="AE982" t="str">
        <f>TEXT(Table1[[#This Row],[Order Date]],"mmmm-yyy")</f>
        <v>March-2015</v>
      </c>
    </row>
    <row r="983" spans="1:31" ht="12.75" customHeight="1" x14ac:dyDescent="0.3">
      <c r="A983">
        <v>18642</v>
      </c>
      <c r="B983" t="s">
        <v>56</v>
      </c>
      <c r="C983">
        <v>0.05</v>
      </c>
      <c r="D983">
        <v>6.68</v>
      </c>
      <c r="E983">
        <v>6.93</v>
      </c>
      <c r="F983">
        <v>2880</v>
      </c>
      <c r="G983" t="str">
        <f>IF(COUNTIF(Table1[Customer ID],Table1[[#This Row],[Customer ID]])&gt;1,"Repeat Customer","One-Time Customer")</f>
        <v>Repeat Customer</v>
      </c>
      <c r="H983" t="s">
        <v>2630</v>
      </c>
      <c r="I983" t="s">
        <v>49</v>
      </c>
      <c r="J983" t="s">
        <v>58</v>
      </c>
      <c r="K983" t="s">
        <v>29</v>
      </c>
      <c r="L983" t="s">
        <v>93</v>
      </c>
      <c r="M983" t="s">
        <v>59</v>
      </c>
      <c r="N983" t="s">
        <v>2135</v>
      </c>
      <c r="O983">
        <v>0.37</v>
      </c>
      <c r="P983">
        <f>Table1[[#This Row],[Profit]]/Table1[[#This Row],[Sales]]</f>
        <v>-3.0466321243523439E-2</v>
      </c>
      <c r="Q983" t="s">
        <v>33</v>
      </c>
      <c r="R983" t="s">
        <v>136</v>
      </c>
      <c r="S983" t="s">
        <v>362</v>
      </c>
      <c r="T983" t="s">
        <v>2631</v>
      </c>
      <c r="U983">
        <v>33160</v>
      </c>
      <c r="V983">
        <v>42091</v>
      </c>
      <c r="W983" t="str">
        <f>TEXT(Table1[[#This Row],[Order Date]],"mmmm")</f>
        <v>March</v>
      </c>
      <c r="X983" t="str">
        <f>TEXT(Table1[[#This Row],[Order Date]],"yyyy")</f>
        <v>2015</v>
      </c>
      <c r="Y983">
        <v>42092</v>
      </c>
      <c r="Z983">
        <v>-2.3520000000000096</v>
      </c>
      <c r="AA983">
        <v>11</v>
      </c>
      <c r="AB983">
        <v>77.2</v>
      </c>
      <c r="AC983">
        <v>88626</v>
      </c>
      <c r="AD983" t="e">
        <f>IF(COUNTIF(#REF!,Orders!AC1628)&gt;0,"Returned","Not Returned")</f>
        <v>#REF!</v>
      </c>
      <c r="AE983" t="str">
        <f>TEXT(Table1[[#This Row],[Order Date]],"mmmm-yyy")</f>
        <v>March-2015</v>
      </c>
    </row>
    <row r="984" spans="1:31" ht="12.75" customHeight="1" x14ac:dyDescent="0.3">
      <c r="A984">
        <v>18041</v>
      </c>
      <c r="B984" t="s">
        <v>25</v>
      </c>
      <c r="C984">
        <v>0.06</v>
      </c>
      <c r="D984">
        <v>363.25</v>
      </c>
      <c r="E984">
        <v>19.989999999999998</v>
      </c>
      <c r="F984">
        <v>2968</v>
      </c>
      <c r="G984" t="str">
        <f>IF(COUNTIF(Table1[Customer ID],Table1[[#This Row],[Customer ID]])&gt;1,"Repeat Customer","One-Time Customer")</f>
        <v>Repeat Customer</v>
      </c>
      <c r="H984" t="s">
        <v>2697</v>
      </c>
      <c r="I984" t="s">
        <v>49</v>
      </c>
      <c r="J984" t="s">
        <v>58</v>
      </c>
      <c r="K984" t="s">
        <v>29</v>
      </c>
      <c r="L984" t="s">
        <v>257</v>
      </c>
      <c r="M984" t="s">
        <v>59</v>
      </c>
      <c r="N984" t="s">
        <v>1253</v>
      </c>
      <c r="O984">
        <v>0.56999999999999995</v>
      </c>
      <c r="P984">
        <f>Table1[[#This Row],[Profit]]/Table1[[#This Row],[Sales]]</f>
        <v>0.10486299185200219</v>
      </c>
      <c r="Q984" t="s">
        <v>33</v>
      </c>
      <c r="R984" t="s">
        <v>136</v>
      </c>
      <c r="S984" t="s">
        <v>362</v>
      </c>
      <c r="T984" t="s">
        <v>2699</v>
      </c>
      <c r="U984">
        <v>33021</v>
      </c>
      <c r="V984">
        <v>42091</v>
      </c>
      <c r="W984" t="str">
        <f>TEXT(Table1[[#This Row],[Order Date]],"mmmm")</f>
        <v>March</v>
      </c>
      <c r="X984" t="str">
        <f>TEXT(Table1[[#This Row],[Order Date]],"yyyy")</f>
        <v>2015</v>
      </c>
      <c r="Y984">
        <v>42093</v>
      </c>
      <c r="Z984">
        <v>36.164099999999998</v>
      </c>
      <c r="AA984">
        <v>1</v>
      </c>
      <c r="AB984">
        <v>344.87</v>
      </c>
      <c r="AC984">
        <v>86086</v>
      </c>
      <c r="AD984" t="e">
        <f>IF(COUNTIF(#REF!,Orders!AC1683)&gt;0,"Returned","Not Returned")</f>
        <v>#REF!</v>
      </c>
      <c r="AE984" t="str">
        <f>TEXT(Table1[[#This Row],[Order Date]],"mmmm-yyy")</f>
        <v>March-2015</v>
      </c>
    </row>
    <row r="985" spans="1:31" ht="12.75" customHeight="1" x14ac:dyDescent="0.3">
      <c r="A985">
        <v>21767</v>
      </c>
      <c r="B985" t="s">
        <v>25</v>
      </c>
      <c r="C985">
        <v>0.01</v>
      </c>
      <c r="D985">
        <v>65.989999999999995</v>
      </c>
      <c r="E985">
        <v>8.99</v>
      </c>
      <c r="F985">
        <v>152</v>
      </c>
      <c r="G985" t="str">
        <f>IF(COUNTIF(Table1[Customer ID],Table1[[#This Row],[Customer ID]])&gt;1,"Repeat Customer","One-Time Customer")</f>
        <v>Repeat Customer</v>
      </c>
      <c r="H985" t="s">
        <v>247</v>
      </c>
      <c r="I985" t="s">
        <v>49</v>
      </c>
      <c r="J985" t="s">
        <v>114</v>
      </c>
      <c r="K985" t="s">
        <v>77</v>
      </c>
      <c r="L985" t="s">
        <v>78</v>
      </c>
      <c r="M985" t="s">
        <v>59</v>
      </c>
      <c r="N985" t="s">
        <v>251</v>
      </c>
      <c r="O985">
        <v>0.6</v>
      </c>
      <c r="P985">
        <f>Table1[[#This Row],[Profit]]/Table1[[#This Row],[Sales]]</f>
        <v>0.33487321630222766</v>
      </c>
      <c r="Q985" t="s">
        <v>33</v>
      </c>
      <c r="R985" t="s">
        <v>136</v>
      </c>
      <c r="S985" t="s">
        <v>244</v>
      </c>
      <c r="T985" t="s">
        <v>249</v>
      </c>
      <c r="U985">
        <v>37918</v>
      </c>
      <c r="V985">
        <v>42092</v>
      </c>
      <c r="W985" t="str">
        <f>TEXT(Table1[[#This Row],[Order Date]],"mmmm")</f>
        <v>March</v>
      </c>
      <c r="X985" t="str">
        <f>TEXT(Table1[[#This Row],[Order Date]],"yyyy")</f>
        <v>2015</v>
      </c>
      <c r="Y985">
        <v>42095</v>
      </c>
      <c r="Z985">
        <v>97.86</v>
      </c>
      <c r="AA985">
        <v>5</v>
      </c>
      <c r="AB985">
        <v>292.23</v>
      </c>
      <c r="AC985">
        <v>89524</v>
      </c>
      <c r="AD985" t="e">
        <f>IF(COUNTIF(#REF!,Orders!AC90)&gt;0,"Returned","Not Returned")</f>
        <v>#REF!</v>
      </c>
      <c r="AE985" t="str">
        <f>TEXT(Table1[[#This Row],[Order Date]],"mmmm-yyy")</f>
        <v>March-2015</v>
      </c>
    </row>
    <row r="986" spans="1:31" ht="12.75" customHeight="1" x14ac:dyDescent="0.3">
      <c r="A986">
        <v>24325</v>
      </c>
      <c r="B986" t="s">
        <v>56</v>
      </c>
      <c r="C986">
        <v>7.0000000000000007E-2</v>
      </c>
      <c r="D986">
        <v>7.08</v>
      </c>
      <c r="E986">
        <v>2.35</v>
      </c>
      <c r="F986">
        <v>1028</v>
      </c>
      <c r="G986" t="str">
        <f>IF(COUNTIF(Table1[Customer ID],Table1[[#This Row],[Customer ID]])&gt;1,"Repeat Customer","One-Time Customer")</f>
        <v>Repeat Customer</v>
      </c>
      <c r="H986" t="s">
        <v>1143</v>
      </c>
      <c r="I986" t="s">
        <v>27</v>
      </c>
      <c r="J986" t="s">
        <v>58</v>
      </c>
      <c r="K986" t="s">
        <v>29</v>
      </c>
      <c r="L986" t="s">
        <v>30</v>
      </c>
      <c r="M986" t="s">
        <v>31</v>
      </c>
      <c r="N986" t="s">
        <v>1144</v>
      </c>
      <c r="O986">
        <v>0.47</v>
      </c>
      <c r="P986">
        <f>Table1[[#This Row],[Profit]]/Table1[[#This Row],[Sales]]</f>
        <v>0.32498401193775317</v>
      </c>
      <c r="Q986" t="s">
        <v>33</v>
      </c>
      <c r="R986" t="s">
        <v>53</v>
      </c>
      <c r="S986" t="s">
        <v>71</v>
      </c>
      <c r="T986" t="s">
        <v>1145</v>
      </c>
      <c r="U986">
        <v>11725</v>
      </c>
      <c r="V986">
        <v>42092</v>
      </c>
      <c r="W986" t="str">
        <f>TEXT(Table1[[#This Row],[Order Date]],"mmmm")</f>
        <v>March</v>
      </c>
      <c r="X986" t="str">
        <f>TEXT(Table1[[#This Row],[Order Date]],"yyyy")</f>
        <v>2015</v>
      </c>
      <c r="Y986">
        <v>42093</v>
      </c>
      <c r="Z986">
        <v>30.49</v>
      </c>
      <c r="AA986">
        <v>13</v>
      </c>
      <c r="AB986">
        <v>93.82</v>
      </c>
      <c r="AC986">
        <v>89006</v>
      </c>
      <c r="AD986" t="e">
        <f>IF(COUNTIF(#REF!,Orders!AC580)&gt;0,"Returned","Not Returned")</f>
        <v>#REF!</v>
      </c>
      <c r="AE986" t="str">
        <f>TEXT(Table1[[#This Row],[Order Date]],"mmmm-yyy")</f>
        <v>March-2015</v>
      </c>
    </row>
    <row r="987" spans="1:31" ht="12.75" customHeight="1" x14ac:dyDescent="0.3">
      <c r="A987">
        <v>6891</v>
      </c>
      <c r="B987" t="s">
        <v>37</v>
      </c>
      <c r="C987">
        <v>0.05</v>
      </c>
      <c r="D987">
        <v>5.78</v>
      </c>
      <c r="E987">
        <v>7.64</v>
      </c>
      <c r="F987">
        <v>1129</v>
      </c>
      <c r="G987" t="str">
        <f>IF(COUNTIF(Table1[Customer ID],Table1[[#This Row],[Customer ID]])&gt;1,"Repeat Customer","One-Time Customer")</f>
        <v>Repeat Customer</v>
      </c>
      <c r="H987" t="s">
        <v>1236</v>
      </c>
      <c r="I987" t="s">
        <v>27</v>
      </c>
      <c r="J987" t="s">
        <v>28</v>
      </c>
      <c r="K987" t="s">
        <v>29</v>
      </c>
      <c r="L987" t="s">
        <v>93</v>
      </c>
      <c r="M987" t="s">
        <v>59</v>
      </c>
      <c r="N987" t="s">
        <v>1238</v>
      </c>
      <c r="O987">
        <v>0.36</v>
      </c>
      <c r="P987">
        <f>Table1[[#This Row],[Profit]]/Table1[[#This Row],[Sales]]</f>
        <v>-0.65413449072769292</v>
      </c>
      <c r="Q987" t="s">
        <v>33</v>
      </c>
      <c r="R987" t="s">
        <v>53</v>
      </c>
      <c r="S987" t="s">
        <v>193</v>
      </c>
      <c r="T987" t="s">
        <v>194</v>
      </c>
      <c r="U987">
        <v>2118</v>
      </c>
      <c r="V987">
        <v>42092</v>
      </c>
      <c r="W987" t="str">
        <f>TEXT(Table1[[#This Row],[Order Date]],"mmmm")</f>
        <v>March</v>
      </c>
      <c r="X987" t="str">
        <f>TEXT(Table1[[#This Row],[Order Date]],"yyyy")</f>
        <v>2015</v>
      </c>
      <c r="Y987">
        <v>42094</v>
      </c>
      <c r="Z987">
        <v>-116.05</v>
      </c>
      <c r="AA987">
        <v>29</v>
      </c>
      <c r="AB987">
        <v>177.41</v>
      </c>
      <c r="AC987">
        <v>49125</v>
      </c>
      <c r="AD987" t="e">
        <f>IF(COUNTIF(#REF!,Orders!AC638)&gt;0,"Returned","Not Returned")</f>
        <v>#REF!</v>
      </c>
      <c r="AE987" t="str">
        <f>TEXT(Table1[[#This Row],[Order Date]],"mmmm-yyy")</f>
        <v>March-2015</v>
      </c>
    </row>
    <row r="988" spans="1:31" ht="12.75" customHeight="1" x14ac:dyDescent="0.3">
      <c r="A988">
        <v>18625</v>
      </c>
      <c r="B988" t="s">
        <v>37</v>
      </c>
      <c r="C988">
        <v>0.02</v>
      </c>
      <c r="D988">
        <v>7.38</v>
      </c>
      <c r="E988">
        <v>5.21</v>
      </c>
      <c r="F988">
        <v>1237</v>
      </c>
      <c r="G988" t="str">
        <f>IF(COUNTIF(Table1[Customer ID],Table1[[#This Row],[Customer ID]])&gt;1,"Repeat Customer","One-Time Customer")</f>
        <v>Repeat Customer</v>
      </c>
      <c r="H988" t="s">
        <v>1325</v>
      </c>
      <c r="I988" t="s">
        <v>49</v>
      </c>
      <c r="J988" t="s">
        <v>28</v>
      </c>
      <c r="K988" t="s">
        <v>41</v>
      </c>
      <c r="L988" t="s">
        <v>50</v>
      </c>
      <c r="M988" t="s">
        <v>59</v>
      </c>
      <c r="N988" t="s">
        <v>424</v>
      </c>
      <c r="O988">
        <v>0.56000000000000005</v>
      </c>
      <c r="P988">
        <f>Table1[[#This Row],[Profit]]/Table1[[#This Row],[Sales]]</f>
        <v>0.31566068515497553</v>
      </c>
      <c r="Q988" t="s">
        <v>33</v>
      </c>
      <c r="R988" t="s">
        <v>61</v>
      </c>
      <c r="S988" t="s">
        <v>130</v>
      </c>
      <c r="T988" t="s">
        <v>1326</v>
      </c>
      <c r="U988">
        <v>75007</v>
      </c>
      <c r="V988">
        <v>42092</v>
      </c>
      <c r="W988" t="str">
        <f>TEXT(Table1[[#This Row],[Order Date]],"mmmm")</f>
        <v>March</v>
      </c>
      <c r="X988" t="str">
        <f>TEXT(Table1[[#This Row],[Order Date]],"yyyy")</f>
        <v>2015</v>
      </c>
      <c r="Y988">
        <v>42093</v>
      </c>
      <c r="Z988">
        <v>7.74</v>
      </c>
      <c r="AA988">
        <v>3</v>
      </c>
      <c r="AB988">
        <v>24.52</v>
      </c>
      <c r="AC988">
        <v>86076</v>
      </c>
      <c r="AD988" t="e">
        <f>IF(COUNTIF(#REF!,Orders!AC703)&gt;0,"Returned","Not Returned")</f>
        <v>#REF!</v>
      </c>
      <c r="AE988" t="str">
        <f>TEXT(Table1[[#This Row],[Order Date]],"mmmm-yyy")</f>
        <v>March-2015</v>
      </c>
    </row>
    <row r="989" spans="1:31" ht="12.75" customHeight="1" x14ac:dyDescent="0.3">
      <c r="A989">
        <v>26137</v>
      </c>
      <c r="B989" t="s">
        <v>25</v>
      </c>
      <c r="C989">
        <v>0.1</v>
      </c>
      <c r="D989">
        <v>6.75</v>
      </c>
      <c r="E989">
        <v>2.99</v>
      </c>
      <c r="F989">
        <v>2338</v>
      </c>
      <c r="G989" t="str">
        <f>IF(COUNTIF(Table1[Customer ID],Table1[[#This Row],[Customer ID]])&gt;1,"Repeat Customer","One-Time Customer")</f>
        <v>Repeat Customer</v>
      </c>
      <c r="H989" t="s">
        <v>2208</v>
      </c>
      <c r="I989" t="s">
        <v>49</v>
      </c>
      <c r="J989" t="s">
        <v>40</v>
      </c>
      <c r="K989" t="s">
        <v>29</v>
      </c>
      <c r="L989" t="s">
        <v>109</v>
      </c>
      <c r="M989" t="s">
        <v>59</v>
      </c>
      <c r="N989" t="s">
        <v>2209</v>
      </c>
      <c r="O989">
        <v>0.35</v>
      </c>
      <c r="P989">
        <f>Table1[[#This Row],[Profit]]/Table1[[#This Row],[Sales]]</f>
        <v>0.18878081764277543</v>
      </c>
      <c r="Q989" t="s">
        <v>33</v>
      </c>
      <c r="R989" t="s">
        <v>53</v>
      </c>
      <c r="S989" t="s">
        <v>415</v>
      </c>
      <c r="T989" t="s">
        <v>2109</v>
      </c>
      <c r="U989">
        <v>20740</v>
      </c>
      <c r="V989">
        <v>42092</v>
      </c>
      <c r="W989" t="str">
        <f>TEXT(Table1[[#This Row],[Order Date]],"mmmm")</f>
        <v>March</v>
      </c>
      <c r="X989" t="str">
        <f>TEXT(Table1[[#This Row],[Order Date]],"yyyy")</f>
        <v>2015</v>
      </c>
      <c r="Y989">
        <v>42092</v>
      </c>
      <c r="Z989">
        <v>18.147500000000001</v>
      </c>
      <c r="AA989">
        <v>15</v>
      </c>
      <c r="AB989">
        <v>96.13</v>
      </c>
      <c r="AC989">
        <v>91481</v>
      </c>
      <c r="AD989" t="e">
        <f>IF(COUNTIF(#REF!,Orders!AC1299)&gt;0,"Returned","Not Returned")</f>
        <v>#REF!</v>
      </c>
      <c r="AE989" t="str">
        <f>TEXT(Table1[[#This Row],[Order Date]],"mmmm-yyy")</f>
        <v>March-2015</v>
      </c>
    </row>
    <row r="990" spans="1:31" ht="12.75" customHeight="1" x14ac:dyDescent="0.3">
      <c r="A990">
        <v>20731</v>
      </c>
      <c r="B990" t="s">
        <v>106</v>
      </c>
      <c r="C990">
        <v>0.03</v>
      </c>
      <c r="D990">
        <v>140.99</v>
      </c>
      <c r="E990">
        <v>4.2</v>
      </c>
      <c r="F990">
        <v>2430</v>
      </c>
      <c r="G990" t="str">
        <f>IF(COUNTIF(Table1[Customer ID],Table1[[#This Row],[Customer ID]])&gt;1,"Repeat Customer","One-Time Customer")</f>
        <v>Repeat Customer</v>
      </c>
      <c r="H990" t="s">
        <v>2281</v>
      </c>
      <c r="I990" t="s">
        <v>49</v>
      </c>
      <c r="J990" t="s">
        <v>40</v>
      </c>
      <c r="K990" t="s">
        <v>77</v>
      </c>
      <c r="L990" t="s">
        <v>78</v>
      </c>
      <c r="M990" t="s">
        <v>59</v>
      </c>
      <c r="N990" t="s">
        <v>2283</v>
      </c>
      <c r="O990">
        <v>0.59</v>
      </c>
      <c r="P990">
        <f>Table1[[#This Row],[Profit]]/Table1[[#This Row],[Sales]]</f>
        <v>-1.8614835254017206</v>
      </c>
      <c r="Q990" t="s">
        <v>33</v>
      </c>
      <c r="R990" t="s">
        <v>61</v>
      </c>
      <c r="S990" t="s">
        <v>130</v>
      </c>
      <c r="T990" t="s">
        <v>2282</v>
      </c>
      <c r="U990">
        <v>76541</v>
      </c>
      <c r="V990">
        <v>42092</v>
      </c>
      <c r="W990" t="str">
        <f>TEXT(Table1[[#This Row],[Order Date]],"mmmm")</f>
        <v>March</v>
      </c>
      <c r="X990" t="str">
        <f>TEXT(Table1[[#This Row],[Order Date]],"yyyy")</f>
        <v>2015</v>
      </c>
      <c r="Y990">
        <v>42100</v>
      </c>
      <c r="Z990">
        <v>-458.74400000000003</v>
      </c>
      <c r="AA990">
        <v>2</v>
      </c>
      <c r="AB990">
        <v>246.44</v>
      </c>
      <c r="AC990">
        <v>91110</v>
      </c>
      <c r="AD990" t="e">
        <f>IF(COUNTIF(#REF!,Orders!AC1356)&gt;0,"Returned","Not Returned")</f>
        <v>#REF!</v>
      </c>
      <c r="AE990" t="str">
        <f>TEXT(Table1[[#This Row],[Order Date]],"mmmm-yyy")</f>
        <v>March-2015</v>
      </c>
    </row>
    <row r="991" spans="1:31" ht="12.75" customHeight="1" x14ac:dyDescent="0.3">
      <c r="A991">
        <v>20254</v>
      </c>
      <c r="B991" t="s">
        <v>25</v>
      </c>
      <c r="C991">
        <v>0.04</v>
      </c>
      <c r="D991">
        <v>40.98</v>
      </c>
      <c r="E991">
        <v>6.5</v>
      </c>
      <c r="F991">
        <v>2530</v>
      </c>
      <c r="G991" t="str">
        <f>IF(COUNTIF(Table1[Customer ID],Table1[[#This Row],[Customer ID]])&gt;1,"Repeat Customer","One-Time Customer")</f>
        <v>One-Time Customer</v>
      </c>
      <c r="H991" t="s">
        <v>2370</v>
      </c>
      <c r="I991" t="s">
        <v>49</v>
      </c>
      <c r="J991" t="s">
        <v>58</v>
      </c>
      <c r="K991" t="s">
        <v>77</v>
      </c>
      <c r="L991" t="s">
        <v>180</v>
      </c>
      <c r="M991" t="s">
        <v>59</v>
      </c>
      <c r="N991" t="s">
        <v>1270</v>
      </c>
      <c r="O991">
        <v>0.74</v>
      </c>
      <c r="P991">
        <f>Table1[[#This Row],[Profit]]/Table1[[#This Row],[Sales]]</f>
        <v>-0.32302306276392251</v>
      </c>
      <c r="Q991" t="s">
        <v>33</v>
      </c>
      <c r="R991" t="s">
        <v>34</v>
      </c>
      <c r="S991" t="s">
        <v>45</v>
      </c>
      <c r="T991" t="s">
        <v>2371</v>
      </c>
      <c r="U991">
        <v>92307</v>
      </c>
      <c r="V991">
        <v>42092</v>
      </c>
      <c r="W991" t="str">
        <f>TEXT(Table1[[#This Row],[Order Date]],"mmmm")</f>
        <v>March</v>
      </c>
      <c r="X991" t="str">
        <f>TEXT(Table1[[#This Row],[Order Date]],"yyyy")</f>
        <v>2015</v>
      </c>
      <c r="Y991">
        <v>42093</v>
      </c>
      <c r="Z991">
        <v>-89.5</v>
      </c>
      <c r="AA991">
        <v>7</v>
      </c>
      <c r="AB991">
        <v>277.07</v>
      </c>
      <c r="AC991">
        <v>87451</v>
      </c>
      <c r="AD991" t="e">
        <f>IF(COUNTIF(#REF!,Orders!AC1430)&gt;0,"Returned","Not Returned")</f>
        <v>#REF!</v>
      </c>
      <c r="AE991" t="str">
        <f>TEXT(Table1[[#This Row],[Order Date]],"mmmm-yyy")</f>
        <v>March-2015</v>
      </c>
    </row>
    <row r="992" spans="1:31" ht="12.75" customHeight="1" x14ac:dyDescent="0.3">
      <c r="A992">
        <v>20255</v>
      </c>
      <c r="B992" t="s">
        <v>25</v>
      </c>
      <c r="C992">
        <v>0.05</v>
      </c>
      <c r="D992">
        <v>35.99</v>
      </c>
      <c r="E992">
        <v>3.3</v>
      </c>
      <c r="F992">
        <v>2534</v>
      </c>
      <c r="G992" t="str">
        <f>IF(COUNTIF(Table1[Customer ID],Table1[[#This Row],[Customer ID]])&gt;1,"Repeat Customer","One-Time Customer")</f>
        <v>One-Time Customer</v>
      </c>
      <c r="H992" t="s">
        <v>2374</v>
      </c>
      <c r="I992" t="s">
        <v>49</v>
      </c>
      <c r="J992" t="s">
        <v>58</v>
      </c>
      <c r="K992" t="s">
        <v>77</v>
      </c>
      <c r="L992" t="s">
        <v>78</v>
      </c>
      <c r="M992" t="s">
        <v>51</v>
      </c>
      <c r="N992" t="s">
        <v>1274</v>
      </c>
      <c r="O992">
        <v>0.39</v>
      </c>
      <c r="P992">
        <f>Table1[[#This Row],[Profit]]/Table1[[#This Row],[Sales]]</f>
        <v>0.69</v>
      </c>
      <c r="Q992" t="s">
        <v>33</v>
      </c>
      <c r="R992" t="s">
        <v>53</v>
      </c>
      <c r="S992" t="s">
        <v>188</v>
      </c>
      <c r="T992" t="s">
        <v>450</v>
      </c>
      <c r="U992">
        <v>4401</v>
      </c>
      <c r="V992">
        <v>42092</v>
      </c>
      <c r="W992" t="str">
        <f>TEXT(Table1[[#This Row],[Order Date]],"mmmm")</f>
        <v>March</v>
      </c>
      <c r="X992" t="str">
        <f>TEXT(Table1[[#This Row],[Order Date]],"yyyy")</f>
        <v>2015</v>
      </c>
      <c r="Y992">
        <v>42094</v>
      </c>
      <c r="Z992">
        <v>103.27229999999999</v>
      </c>
      <c r="AA992">
        <v>5</v>
      </c>
      <c r="AB992">
        <v>149.66999999999999</v>
      </c>
      <c r="AC992">
        <v>87451</v>
      </c>
      <c r="AD992" t="e">
        <f>IF(COUNTIF(#REF!,Orders!AC1432)&gt;0,"Returned","Not Returned")</f>
        <v>#REF!</v>
      </c>
      <c r="AE992" t="str">
        <f>TEXT(Table1[[#This Row],[Order Date]],"mmmm-yyy")</f>
        <v>March-2015</v>
      </c>
    </row>
    <row r="993" spans="1:31" ht="12.75" customHeight="1" x14ac:dyDescent="0.3">
      <c r="A993">
        <v>21734</v>
      </c>
      <c r="B993" t="s">
        <v>25</v>
      </c>
      <c r="C993">
        <v>0.01</v>
      </c>
      <c r="D993">
        <v>99.23</v>
      </c>
      <c r="E993">
        <v>8.99</v>
      </c>
      <c r="F993">
        <v>3151</v>
      </c>
      <c r="G993" t="str">
        <f>IF(COUNTIF(Table1[Customer ID],Table1[[#This Row],[Customer ID]])&gt;1,"Repeat Customer","One-Time Customer")</f>
        <v>Repeat Customer</v>
      </c>
      <c r="H993" t="s">
        <v>2844</v>
      </c>
      <c r="I993" t="s">
        <v>49</v>
      </c>
      <c r="J993" t="s">
        <v>28</v>
      </c>
      <c r="K993" t="s">
        <v>41</v>
      </c>
      <c r="L993" t="s">
        <v>50</v>
      </c>
      <c r="M993" t="s">
        <v>51</v>
      </c>
      <c r="N993" t="s">
        <v>454</v>
      </c>
      <c r="O993">
        <v>0.35</v>
      </c>
      <c r="P993">
        <f>Table1[[#This Row],[Profit]]/Table1[[#This Row],[Sales]]</f>
        <v>-0.88147550896996563</v>
      </c>
      <c r="Q993" t="s">
        <v>33</v>
      </c>
      <c r="R993" t="s">
        <v>34</v>
      </c>
      <c r="S993" t="s">
        <v>45</v>
      </c>
      <c r="T993" t="s">
        <v>2846</v>
      </c>
      <c r="U993">
        <v>92277</v>
      </c>
      <c r="V993">
        <v>42092</v>
      </c>
      <c r="W993" t="str">
        <f>TEXT(Table1[[#This Row],[Order Date]],"mmmm")</f>
        <v>March</v>
      </c>
      <c r="X993" t="str">
        <f>TEXT(Table1[[#This Row],[Order Date]],"yyyy")</f>
        <v>2015</v>
      </c>
      <c r="Y993">
        <v>42096</v>
      </c>
      <c r="Z993">
        <v>-87.46</v>
      </c>
      <c r="AA993">
        <v>1</v>
      </c>
      <c r="AB993">
        <v>99.22</v>
      </c>
      <c r="AC993">
        <v>88548</v>
      </c>
      <c r="AD993" t="e">
        <f>IF(COUNTIF(#REF!,Orders!AC1807)&gt;0,"Returned","Not Returned")</f>
        <v>#REF!</v>
      </c>
      <c r="AE993" t="str">
        <f>TEXT(Table1[[#This Row],[Order Date]],"mmmm-yyy")</f>
        <v>March-2015</v>
      </c>
    </row>
    <row r="994" spans="1:31" ht="12.75" customHeight="1" x14ac:dyDescent="0.3">
      <c r="A994">
        <v>26208</v>
      </c>
      <c r="B994" t="s">
        <v>37</v>
      </c>
      <c r="C994">
        <v>0.08</v>
      </c>
      <c r="D994">
        <v>11.97</v>
      </c>
      <c r="E994">
        <v>5.81</v>
      </c>
      <c r="F994">
        <v>3399</v>
      </c>
      <c r="G994" t="str">
        <f>IF(COUNTIF(Table1[Customer ID],Table1[[#This Row],[Customer ID]])&gt;1,"Repeat Customer","One-Time Customer")</f>
        <v>One-Time Customer</v>
      </c>
      <c r="H994" t="s">
        <v>3022</v>
      </c>
      <c r="I994" t="s">
        <v>49</v>
      </c>
      <c r="J994" t="s">
        <v>58</v>
      </c>
      <c r="K994" t="s">
        <v>29</v>
      </c>
      <c r="L994" t="s">
        <v>30</v>
      </c>
      <c r="M994" t="s">
        <v>51</v>
      </c>
      <c r="N994" t="s">
        <v>3011</v>
      </c>
      <c r="O994">
        <v>0.6</v>
      </c>
      <c r="P994">
        <f>Table1[[#This Row],[Profit]]/Table1[[#This Row],[Sales]]</f>
        <v>-0.69806602200733581</v>
      </c>
      <c r="Q994" t="s">
        <v>33</v>
      </c>
      <c r="R994" t="s">
        <v>61</v>
      </c>
      <c r="S994" t="s">
        <v>178</v>
      </c>
      <c r="T994" t="s">
        <v>1522</v>
      </c>
      <c r="U994">
        <v>60016</v>
      </c>
      <c r="V994">
        <v>42092</v>
      </c>
      <c r="W994" t="str">
        <f>TEXT(Table1[[#This Row],[Order Date]],"mmmm")</f>
        <v>March</v>
      </c>
      <c r="X994" t="str">
        <f>TEXT(Table1[[#This Row],[Order Date]],"yyyy")</f>
        <v>2015</v>
      </c>
      <c r="Y994">
        <v>42094</v>
      </c>
      <c r="Z994">
        <v>-41.87</v>
      </c>
      <c r="AA994">
        <v>5</v>
      </c>
      <c r="AB994">
        <v>59.98</v>
      </c>
      <c r="AC994">
        <v>87534</v>
      </c>
      <c r="AD994" t="e">
        <f>IF(COUNTIF(#REF!,Orders!AC1951)&gt;0,"Returned","Not Returned")</f>
        <v>#REF!</v>
      </c>
      <c r="AE994" t="str">
        <f>TEXT(Table1[[#This Row],[Order Date]],"mmmm-yyy")</f>
        <v>March-2015</v>
      </c>
    </row>
    <row r="995" spans="1:31" ht="12.75" customHeight="1" x14ac:dyDescent="0.3">
      <c r="A995">
        <v>23880</v>
      </c>
      <c r="B995" t="s">
        <v>25</v>
      </c>
      <c r="C995">
        <v>0.08</v>
      </c>
      <c r="D995">
        <v>896.99</v>
      </c>
      <c r="E995">
        <v>19.989999999999998</v>
      </c>
      <c r="F995">
        <v>84</v>
      </c>
      <c r="G995" t="str">
        <f>IF(COUNTIF(Table1[Customer ID],Table1[[#This Row],[Customer ID]])&gt;1,"Repeat Customer","One-Time Customer")</f>
        <v>Repeat Customer</v>
      </c>
      <c r="H995" t="s">
        <v>156</v>
      </c>
      <c r="I995" t="s">
        <v>49</v>
      </c>
      <c r="J995" t="s">
        <v>28</v>
      </c>
      <c r="K995" t="s">
        <v>29</v>
      </c>
      <c r="L995" t="s">
        <v>109</v>
      </c>
      <c r="M995" t="s">
        <v>59</v>
      </c>
      <c r="N995" t="s">
        <v>159</v>
      </c>
      <c r="O995">
        <v>0.38</v>
      </c>
      <c r="P995">
        <f>Table1[[#This Row],[Profit]]/Table1[[#This Row],[Sales]]</f>
        <v>0.69</v>
      </c>
      <c r="Q995" t="s">
        <v>33</v>
      </c>
      <c r="R995" t="s">
        <v>53</v>
      </c>
      <c r="S995" t="s">
        <v>154</v>
      </c>
      <c r="T995" t="s">
        <v>158</v>
      </c>
      <c r="U995">
        <v>45231</v>
      </c>
      <c r="V995">
        <v>42093</v>
      </c>
      <c r="W995" t="str">
        <f>TEXT(Table1[[#This Row],[Order Date]],"mmmm")</f>
        <v>March</v>
      </c>
      <c r="X995" t="str">
        <f>TEXT(Table1[[#This Row],[Order Date]],"yyyy")</f>
        <v>2015</v>
      </c>
      <c r="Y995">
        <v>42096</v>
      </c>
      <c r="Z995">
        <v>7402.32</v>
      </c>
      <c r="AA995">
        <v>13</v>
      </c>
      <c r="AB995">
        <v>10728</v>
      </c>
      <c r="AC995">
        <v>87366</v>
      </c>
      <c r="AD995" t="e">
        <f>IF(COUNTIF(#REF!,Orders!AC45)&gt;0,"Returned","Not Returned")</f>
        <v>#REF!</v>
      </c>
      <c r="AE995" t="str">
        <f>TEXT(Table1[[#This Row],[Order Date]],"mmmm-yyy")</f>
        <v>March-2015</v>
      </c>
    </row>
    <row r="996" spans="1:31" ht="12.75" customHeight="1" x14ac:dyDescent="0.3">
      <c r="A996">
        <v>20645</v>
      </c>
      <c r="B996" t="s">
        <v>56</v>
      </c>
      <c r="C996">
        <v>7.0000000000000007E-2</v>
      </c>
      <c r="D996">
        <v>6.54</v>
      </c>
      <c r="E996">
        <v>5.27</v>
      </c>
      <c r="F996">
        <v>193</v>
      </c>
      <c r="G996" t="str">
        <f>IF(COUNTIF(Table1[Customer ID],Table1[[#This Row],[Customer ID]])&gt;1,"Repeat Customer","One-Time Customer")</f>
        <v>Repeat Customer</v>
      </c>
      <c r="H996" t="s">
        <v>290</v>
      </c>
      <c r="I996" t="s">
        <v>49</v>
      </c>
      <c r="J996" t="s">
        <v>28</v>
      </c>
      <c r="K996" t="s">
        <v>29</v>
      </c>
      <c r="L996" t="s">
        <v>109</v>
      </c>
      <c r="M996" t="s">
        <v>59</v>
      </c>
      <c r="N996" t="s">
        <v>292</v>
      </c>
      <c r="O996">
        <v>0.36</v>
      </c>
      <c r="P996">
        <f>Table1[[#This Row],[Profit]]/Table1[[#This Row],[Sales]]</f>
        <v>-0.47073770491803274</v>
      </c>
      <c r="Q996" t="s">
        <v>33</v>
      </c>
      <c r="R996" t="s">
        <v>34</v>
      </c>
      <c r="S996" t="s">
        <v>212</v>
      </c>
      <c r="T996" t="s">
        <v>213</v>
      </c>
      <c r="U996">
        <v>84041</v>
      </c>
      <c r="V996">
        <v>42093</v>
      </c>
      <c r="W996" t="str">
        <f>TEXT(Table1[[#This Row],[Order Date]],"mmmm")</f>
        <v>March</v>
      </c>
      <c r="X996" t="str">
        <f>TEXT(Table1[[#This Row],[Order Date]],"yyyy")</f>
        <v>2015</v>
      </c>
      <c r="Y996">
        <v>42095</v>
      </c>
      <c r="Z996">
        <v>-66.044499999999999</v>
      </c>
      <c r="AA996">
        <v>21</v>
      </c>
      <c r="AB996">
        <v>140.30000000000001</v>
      </c>
      <c r="AC996">
        <v>90432</v>
      </c>
      <c r="AD996" t="e">
        <f>IF(COUNTIF(#REF!,Orders!AC112)&gt;0,"Returned","Not Returned")</f>
        <v>#REF!</v>
      </c>
      <c r="AE996" t="str">
        <f>TEXT(Table1[[#This Row],[Order Date]],"mmmm-yyy")</f>
        <v>March-2015</v>
      </c>
    </row>
    <row r="997" spans="1:31" ht="12.75" customHeight="1" x14ac:dyDescent="0.3">
      <c r="A997">
        <v>20646</v>
      </c>
      <c r="B997" t="s">
        <v>56</v>
      </c>
      <c r="C997">
        <v>0.09</v>
      </c>
      <c r="D997">
        <v>3.29</v>
      </c>
      <c r="E997">
        <v>1.35</v>
      </c>
      <c r="F997">
        <v>194</v>
      </c>
      <c r="G997" t="str">
        <f>IF(COUNTIF(Table1[Customer ID],Table1[[#This Row],[Customer ID]])&gt;1,"Repeat Customer","One-Time Customer")</f>
        <v>Repeat Customer</v>
      </c>
      <c r="H997" t="s">
        <v>293</v>
      </c>
      <c r="I997" t="s">
        <v>49</v>
      </c>
      <c r="J997" t="s">
        <v>28</v>
      </c>
      <c r="K997" t="s">
        <v>29</v>
      </c>
      <c r="L997" t="s">
        <v>66</v>
      </c>
      <c r="M997" t="s">
        <v>31</v>
      </c>
      <c r="N997" t="s">
        <v>296</v>
      </c>
      <c r="O997">
        <v>0.4</v>
      </c>
      <c r="P997">
        <f>Table1[[#This Row],[Profit]]/Table1[[#This Row],[Sales]]</f>
        <v>0.21886792452830189</v>
      </c>
      <c r="Q997" t="s">
        <v>33</v>
      </c>
      <c r="R997" t="s">
        <v>34</v>
      </c>
      <c r="S997" t="s">
        <v>212</v>
      </c>
      <c r="T997" t="s">
        <v>295</v>
      </c>
      <c r="U997">
        <v>84043</v>
      </c>
      <c r="V997">
        <v>42093</v>
      </c>
      <c r="W997" t="str">
        <f>TEXT(Table1[[#This Row],[Order Date]],"mmmm")</f>
        <v>March</v>
      </c>
      <c r="X997" t="str">
        <f>TEXT(Table1[[#This Row],[Order Date]],"yyyy")</f>
        <v>2015</v>
      </c>
      <c r="Y997">
        <v>42095</v>
      </c>
      <c r="Z997">
        <v>15.66</v>
      </c>
      <c r="AA997">
        <v>23</v>
      </c>
      <c r="AB997">
        <v>71.55</v>
      </c>
      <c r="AC997">
        <v>90432</v>
      </c>
      <c r="AD997" t="e">
        <f>IF(COUNTIF(#REF!,Orders!AC114)&gt;0,"Returned","Not Returned")</f>
        <v>#REF!</v>
      </c>
      <c r="AE997" t="str">
        <f>TEXT(Table1[[#This Row],[Order Date]],"mmmm-yyy")</f>
        <v>March-2015</v>
      </c>
    </row>
    <row r="998" spans="1:31" ht="12.75" customHeight="1" x14ac:dyDescent="0.3">
      <c r="A998">
        <v>19515</v>
      </c>
      <c r="B998" t="s">
        <v>56</v>
      </c>
      <c r="C998">
        <v>0.1</v>
      </c>
      <c r="D998">
        <v>80.97</v>
      </c>
      <c r="E998">
        <v>30.06</v>
      </c>
      <c r="F998">
        <v>271</v>
      </c>
      <c r="G998" t="str">
        <f>IF(COUNTIF(Table1[Customer ID],Table1[[#This Row],[Customer ID]])&gt;1,"Repeat Customer","One-Time Customer")</f>
        <v>One-Time Customer</v>
      </c>
      <c r="H998" t="s">
        <v>385</v>
      </c>
      <c r="I998" t="s">
        <v>39</v>
      </c>
      <c r="J998" t="s">
        <v>58</v>
      </c>
      <c r="K998" t="s">
        <v>77</v>
      </c>
      <c r="L998" t="s">
        <v>85</v>
      </c>
      <c r="M998" t="s">
        <v>121</v>
      </c>
      <c r="N998" t="s">
        <v>386</v>
      </c>
      <c r="O998">
        <v>0.4</v>
      </c>
      <c r="P998">
        <f>Table1[[#This Row],[Profit]]/Table1[[#This Row],[Sales]]</f>
        <v>0.14228037030039675</v>
      </c>
      <c r="Q998" t="s">
        <v>33</v>
      </c>
      <c r="R998" t="s">
        <v>136</v>
      </c>
      <c r="S998" t="s">
        <v>387</v>
      </c>
      <c r="T998" t="s">
        <v>388</v>
      </c>
      <c r="U998">
        <v>30297</v>
      </c>
      <c r="V998">
        <v>42093</v>
      </c>
      <c r="W998" t="str">
        <f>TEXT(Table1[[#This Row],[Order Date]],"mmmm")</f>
        <v>March</v>
      </c>
      <c r="X998" t="str">
        <f>TEXT(Table1[[#This Row],[Order Date]],"yyyy")</f>
        <v>2015</v>
      </c>
      <c r="Y998">
        <v>42094</v>
      </c>
      <c r="Z998">
        <v>128.02529999999999</v>
      </c>
      <c r="AA998">
        <v>12</v>
      </c>
      <c r="AB998">
        <v>899.81</v>
      </c>
      <c r="AC998">
        <v>88940</v>
      </c>
      <c r="AD998" t="e">
        <f>IF(COUNTIF(#REF!,Orders!AC157)&gt;0,"Returned","Not Returned")</f>
        <v>#REF!</v>
      </c>
      <c r="AE998" t="str">
        <f>TEXT(Table1[[#This Row],[Order Date]],"mmmm-yyy")</f>
        <v>March-2015</v>
      </c>
    </row>
    <row r="999" spans="1:31" ht="12.75" customHeight="1" x14ac:dyDescent="0.3">
      <c r="A999">
        <v>3167</v>
      </c>
      <c r="B999" t="s">
        <v>56</v>
      </c>
      <c r="C999">
        <v>0.04</v>
      </c>
      <c r="D999">
        <v>5.34</v>
      </c>
      <c r="E999">
        <v>2.99</v>
      </c>
      <c r="F999">
        <v>1314</v>
      </c>
      <c r="G999" t="str">
        <f>IF(COUNTIF(Table1[Customer ID],Table1[[#This Row],[Customer ID]])&gt;1,"Repeat Customer","One-Time Customer")</f>
        <v>Repeat Customer</v>
      </c>
      <c r="H999" t="s">
        <v>1394</v>
      </c>
      <c r="I999" t="s">
        <v>49</v>
      </c>
      <c r="J999" t="s">
        <v>40</v>
      </c>
      <c r="K999" t="s">
        <v>29</v>
      </c>
      <c r="L999" t="s">
        <v>109</v>
      </c>
      <c r="M999" t="s">
        <v>59</v>
      </c>
      <c r="N999" t="s">
        <v>822</v>
      </c>
      <c r="O999">
        <v>0.38</v>
      </c>
      <c r="P999">
        <f>Table1[[#This Row],[Profit]]/Table1[[#This Row],[Sales]]</f>
        <v>1.4343308395677472E-2</v>
      </c>
      <c r="Q999" t="s">
        <v>33</v>
      </c>
      <c r="R999" t="s">
        <v>34</v>
      </c>
      <c r="S999" t="s">
        <v>45</v>
      </c>
      <c r="T999" t="s">
        <v>663</v>
      </c>
      <c r="U999">
        <v>90058</v>
      </c>
      <c r="V999">
        <v>42093</v>
      </c>
      <c r="W999" t="str">
        <f>TEXT(Table1[[#This Row],[Order Date]],"mmmm")</f>
        <v>March</v>
      </c>
      <c r="X999" t="str">
        <f>TEXT(Table1[[#This Row],[Order Date]],"yyyy")</f>
        <v>2015</v>
      </c>
      <c r="Y999">
        <v>42095</v>
      </c>
      <c r="Z999">
        <v>3.4509999999999996</v>
      </c>
      <c r="AA999">
        <v>45</v>
      </c>
      <c r="AB999">
        <v>240.6</v>
      </c>
      <c r="AC999">
        <v>22755</v>
      </c>
      <c r="AD999" t="e">
        <f>IF(COUNTIF(#REF!,Orders!AC747)&gt;0,"Returned","Not Returned")</f>
        <v>#REF!</v>
      </c>
      <c r="AE999" t="str">
        <f>TEXT(Table1[[#This Row],[Order Date]],"mmmm-yyy")</f>
        <v>March-2015</v>
      </c>
    </row>
    <row r="1000" spans="1:31" ht="12.75" customHeight="1" x14ac:dyDescent="0.3">
      <c r="A1000">
        <v>3168</v>
      </c>
      <c r="B1000" t="s">
        <v>56</v>
      </c>
      <c r="C1000">
        <v>0.06</v>
      </c>
      <c r="D1000">
        <v>55.99</v>
      </c>
      <c r="E1000">
        <v>5</v>
      </c>
      <c r="F1000">
        <v>1314</v>
      </c>
      <c r="G1000" t="str">
        <f>IF(COUNTIF(Table1[Customer ID],Table1[[#This Row],[Customer ID]])&gt;1,"Repeat Customer","One-Time Customer")</f>
        <v>Repeat Customer</v>
      </c>
      <c r="H1000" t="s">
        <v>1394</v>
      </c>
      <c r="I1000" t="s">
        <v>49</v>
      </c>
      <c r="J1000" t="s">
        <v>40</v>
      </c>
      <c r="K1000" t="s">
        <v>77</v>
      </c>
      <c r="L1000" t="s">
        <v>78</v>
      </c>
      <c r="M1000" t="s">
        <v>51</v>
      </c>
      <c r="N1000" t="s">
        <v>689</v>
      </c>
      <c r="O1000">
        <v>0.8</v>
      </c>
      <c r="P1000">
        <f>Table1[[#This Row],[Profit]]/Table1[[#This Row],[Sales]]</f>
        <v>-1.1619934143870314</v>
      </c>
      <c r="Q1000" t="s">
        <v>33</v>
      </c>
      <c r="R1000" t="s">
        <v>34</v>
      </c>
      <c r="S1000" t="s">
        <v>45</v>
      </c>
      <c r="T1000" t="s">
        <v>663</v>
      </c>
      <c r="U1000">
        <v>90058</v>
      </c>
      <c r="V1000">
        <v>42093</v>
      </c>
      <c r="W1000" t="str">
        <f>TEXT(Table1[[#This Row],[Order Date]],"mmmm")</f>
        <v>March</v>
      </c>
      <c r="X1000" t="str">
        <f>TEXT(Table1[[#This Row],[Order Date]],"yyyy")</f>
        <v>2015</v>
      </c>
      <c r="Y1000">
        <v>42095</v>
      </c>
      <c r="Z1000">
        <v>-275.25299999999999</v>
      </c>
      <c r="AA1000">
        <v>5</v>
      </c>
      <c r="AB1000">
        <v>236.88</v>
      </c>
      <c r="AC1000">
        <v>22755</v>
      </c>
      <c r="AD1000" t="e">
        <f>IF(COUNTIF(#REF!,Orders!AC748)&gt;0,"Returned","Not Returned")</f>
        <v>#REF!</v>
      </c>
      <c r="AE1000" t="str">
        <f>TEXT(Table1[[#This Row],[Order Date]],"mmmm-yyy")</f>
        <v>March-2015</v>
      </c>
    </row>
    <row r="1001" spans="1:31" ht="12.75" customHeight="1" x14ac:dyDescent="0.3">
      <c r="A1001">
        <v>21166</v>
      </c>
      <c r="B1001" t="s">
        <v>56</v>
      </c>
      <c r="C1001">
        <v>0</v>
      </c>
      <c r="D1001">
        <v>4.91</v>
      </c>
      <c r="E1001">
        <v>5.68</v>
      </c>
      <c r="F1001">
        <v>1315</v>
      </c>
      <c r="G1001" t="str">
        <f>IF(COUNTIF(Table1[Customer ID],Table1[[#This Row],[Customer ID]])&gt;1,"Repeat Customer","One-Time Customer")</f>
        <v>One-Time Customer</v>
      </c>
      <c r="H1001" t="s">
        <v>1395</v>
      </c>
      <c r="I1001" t="s">
        <v>49</v>
      </c>
      <c r="J1001" t="s">
        <v>40</v>
      </c>
      <c r="K1001" t="s">
        <v>29</v>
      </c>
      <c r="L1001" t="s">
        <v>109</v>
      </c>
      <c r="M1001" t="s">
        <v>59</v>
      </c>
      <c r="N1001" t="s">
        <v>1396</v>
      </c>
      <c r="O1001">
        <v>0.36</v>
      </c>
      <c r="P1001">
        <f>Table1[[#This Row],[Profit]]/Table1[[#This Row],[Sales]]</f>
        <v>-1.967857142857143</v>
      </c>
      <c r="Q1001" t="s">
        <v>33</v>
      </c>
      <c r="R1001" t="s">
        <v>34</v>
      </c>
      <c r="S1001" t="s">
        <v>255</v>
      </c>
      <c r="T1001" t="s">
        <v>1397</v>
      </c>
      <c r="U1001">
        <v>80906</v>
      </c>
      <c r="V1001">
        <v>42093</v>
      </c>
      <c r="W1001" t="str">
        <f>TEXT(Table1[[#This Row],[Order Date]],"mmmm")</f>
        <v>March</v>
      </c>
      <c r="X1001" t="str">
        <f>TEXT(Table1[[#This Row],[Order Date]],"yyyy")</f>
        <v>2015</v>
      </c>
      <c r="Y1001">
        <v>42094</v>
      </c>
      <c r="Z1001">
        <v>-95.047499999999999</v>
      </c>
      <c r="AA1001">
        <v>9</v>
      </c>
      <c r="AB1001">
        <v>48.3</v>
      </c>
      <c r="AC1001">
        <v>87602</v>
      </c>
      <c r="AD1001" t="e">
        <f>IF(COUNTIF(#REF!,Orders!AC751)&gt;0,"Returned","Not Returned")</f>
        <v>#REF!</v>
      </c>
      <c r="AE1001" t="str">
        <f>TEXT(Table1[[#This Row],[Order Date]],"mmmm-yyy")</f>
        <v>March-2015</v>
      </c>
    </row>
    <row r="1002" spans="1:31" ht="12.75" customHeight="1" x14ac:dyDescent="0.3">
      <c r="A1002">
        <v>21167</v>
      </c>
      <c r="B1002" t="s">
        <v>56</v>
      </c>
      <c r="C1002">
        <v>0.04</v>
      </c>
      <c r="D1002">
        <v>5.34</v>
      </c>
      <c r="E1002">
        <v>2.99</v>
      </c>
      <c r="F1002">
        <v>1316</v>
      </c>
      <c r="G1002" t="str">
        <f>IF(COUNTIF(Table1[Customer ID],Table1[[#This Row],[Customer ID]])&gt;1,"Repeat Customer","One-Time Customer")</f>
        <v>Repeat Customer</v>
      </c>
      <c r="H1002" t="s">
        <v>1398</v>
      </c>
      <c r="I1002" t="s">
        <v>49</v>
      </c>
      <c r="J1002" t="s">
        <v>40</v>
      </c>
      <c r="K1002" t="s">
        <v>29</v>
      </c>
      <c r="L1002" t="s">
        <v>109</v>
      </c>
      <c r="M1002" t="s">
        <v>59</v>
      </c>
      <c r="N1002" t="s">
        <v>822</v>
      </c>
      <c r="O1002">
        <v>0.38</v>
      </c>
      <c r="P1002">
        <f>Table1[[#This Row],[Profit]]/Table1[[#This Row],[Sales]]</f>
        <v>5.8680496514198259E-2</v>
      </c>
      <c r="Q1002" t="s">
        <v>33</v>
      </c>
      <c r="R1002" t="s">
        <v>34</v>
      </c>
      <c r="S1002" t="s">
        <v>255</v>
      </c>
      <c r="T1002" t="s">
        <v>1399</v>
      </c>
      <c r="U1002">
        <v>80022</v>
      </c>
      <c r="V1002">
        <v>42093</v>
      </c>
      <c r="W1002" t="str">
        <f>TEXT(Table1[[#This Row],[Order Date]],"mmmm")</f>
        <v>March</v>
      </c>
      <c r="X1002" t="str">
        <f>TEXT(Table1[[#This Row],[Order Date]],"yyyy")</f>
        <v>2015</v>
      </c>
      <c r="Y1002">
        <v>42095</v>
      </c>
      <c r="Z1002">
        <v>3.4509999999999996</v>
      </c>
      <c r="AA1002">
        <v>11</v>
      </c>
      <c r="AB1002">
        <v>58.81</v>
      </c>
      <c r="AC1002">
        <v>87602</v>
      </c>
      <c r="AD1002" t="e">
        <f>IF(COUNTIF(#REF!,Orders!AC752)&gt;0,"Returned","Not Returned")</f>
        <v>#REF!</v>
      </c>
      <c r="AE1002" t="str">
        <f>TEXT(Table1[[#This Row],[Order Date]],"mmmm-yyy")</f>
        <v>March-2015</v>
      </c>
    </row>
    <row r="1003" spans="1:31" ht="12.75" customHeight="1" x14ac:dyDescent="0.3">
      <c r="A1003">
        <v>21168</v>
      </c>
      <c r="B1003" t="s">
        <v>56</v>
      </c>
      <c r="C1003">
        <v>0.06</v>
      </c>
      <c r="D1003">
        <v>55.99</v>
      </c>
      <c r="E1003">
        <v>5</v>
      </c>
      <c r="F1003">
        <v>1316</v>
      </c>
      <c r="G1003" t="str">
        <f>IF(COUNTIF(Table1[Customer ID],Table1[[#This Row],[Customer ID]])&gt;1,"Repeat Customer","One-Time Customer")</f>
        <v>Repeat Customer</v>
      </c>
      <c r="H1003" t="s">
        <v>1398</v>
      </c>
      <c r="I1003" t="s">
        <v>49</v>
      </c>
      <c r="J1003" t="s">
        <v>40</v>
      </c>
      <c r="K1003" t="s">
        <v>77</v>
      </c>
      <c r="L1003" t="s">
        <v>78</v>
      </c>
      <c r="M1003" t="s">
        <v>51</v>
      </c>
      <c r="N1003" t="s">
        <v>689</v>
      </c>
      <c r="O1003">
        <v>0.8</v>
      </c>
      <c r="P1003">
        <f>Table1[[#This Row],[Profit]]/Table1[[#This Row],[Sales]]</f>
        <v>-5.8094765723934145</v>
      </c>
      <c r="Q1003" t="s">
        <v>33</v>
      </c>
      <c r="R1003" t="s">
        <v>34</v>
      </c>
      <c r="S1003" t="s">
        <v>255</v>
      </c>
      <c r="T1003" t="s">
        <v>1399</v>
      </c>
      <c r="U1003">
        <v>80022</v>
      </c>
      <c r="V1003">
        <v>42093</v>
      </c>
      <c r="W1003" t="str">
        <f>TEXT(Table1[[#This Row],[Order Date]],"mmmm")</f>
        <v>March</v>
      </c>
      <c r="X1003" t="str">
        <f>TEXT(Table1[[#This Row],[Order Date]],"yyyy")</f>
        <v>2015</v>
      </c>
      <c r="Y1003">
        <v>42095</v>
      </c>
      <c r="Z1003">
        <v>-275.25299999999999</v>
      </c>
      <c r="AA1003">
        <v>1</v>
      </c>
      <c r="AB1003">
        <v>47.38</v>
      </c>
      <c r="AC1003">
        <v>87602</v>
      </c>
      <c r="AD1003" t="e">
        <f>IF(COUNTIF(#REF!,Orders!AC753)&gt;0,"Returned","Not Returned")</f>
        <v>#REF!</v>
      </c>
      <c r="AE1003" t="str">
        <f>TEXT(Table1[[#This Row],[Order Date]],"mmmm-yyy")</f>
        <v>March-2015</v>
      </c>
    </row>
    <row r="1004" spans="1:31" ht="12.75" customHeight="1" x14ac:dyDescent="0.3">
      <c r="A1004">
        <v>22253</v>
      </c>
      <c r="B1004" t="s">
        <v>106</v>
      </c>
      <c r="C1004">
        <v>0.03</v>
      </c>
      <c r="D1004">
        <v>65.989999999999995</v>
      </c>
      <c r="E1004">
        <v>5.26</v>
      </c>
      <c r="F1004">
        <v>1527</v>
      </c>
      <c r="G1004" t="str">
        <f>IF(COUNTIF(Table1[Customer ID],Table1[[#This Row],[Customer ID]])&gt;1,"Repeat Customer","One-Time Customer")</f>
        <v>Repeat Customer</v>
      </c>
      <c r="H1004" t="s">
        <v>1554</v>
      </c>
      <c r="I1004" t="s">
        <v>49</v>
      </c>
      <c r="J1004" t="s">
        <v>40</v>
      </c>
      <c r="K1004" t="s">
        <v>77</v>
      </c>
      <c r="L1004" t="s">
        <v>78</v>
      </c>
      <c r="M1004" t="s">
        <v>59</v>
      </c>
      <c r="N1004" t="s">
        <v>493</v>
      </c>
      <c r="O1004">
        <v>0.56000000000000005</v>
      </c>
      <c r="P1004">
        <f>Table1[[#This Row],[Profit]]/Table1[[#This Row],[Sales]]</f>
        <v>-3.9701222616505709E-2</v>
      </c>
      <c r="Q1004" t="s">
        <v>33</v>
      </c>
      <c r="R1004" t="s">
        <v>136</v>
      </c>
      <c r="S1004" t="s">
        <v>1278</v>
      </c>
      <c r="T1004" t="s">
        <v>1556</v>
      </c>
      <c r="U1004">
        <v>35601</v>
      </c>
      <c r="V1004">
        <v>42093</v>
      </c>
      <c r="W1004" t="str">
        <f>TEXT(Table1[[#This Row],[Order Date]],"mmmm")</f>
        <v>March</v>
      </c>
      <c r="X1004" t="str">
        <f>TEXT(Table1[[#This Row],[Order Date]],"yyyy")</f>
        <v>2015</v>
      </c>
      <c r="Y1004">
        <v>42103</v>
      </c>
      <c r="Z1004">
        <v>-52.248000000000005</v>
      </c>
      <c r="AA1004">
        <v>23</v>
      </c>
      <c r="AB1004">
        <v>1316.03</v>
      </c>
      <c r="AC1004">
        <v>86814</v>
      </c>
      <c r="AD1004" t="e">
        <f>IF(COUNTIF(#REF!,Orders!AC859)&gt;0,"Returned","Not Returned")</f>
        <v>#REF!</v>
      </c>
      <c r="AE1004" t="str">
        <f>TEXT(Table1[[#This Row],[Order Date]],"mmmm-yyy")</f>
        <v>March-2015</v>
      </c>
    </row>
    <row r="1005" spans="1:31" ht="12.75" customHeight="1" x14ac:dyDescent="0.3">
      <c r="A1005">
        <v>18141</v>
      </c>
      <c r="B1005" t="s">
        <v>37</v>
      </c>
      <c r="C1005">
        <v>7.0000000000000007E-2</v>
      </c>
      <c r="D1005">
        <v>40.98</v>
      </c>
      <c r="E1005">
        <v>2.99</v>
      </c>
      <c r="F1005">
        <v>1840</v>
      </c>
      <c r="G1005" t="str">
        <f>IF(COUNTIF(Table1[Customer ID],Table1[[#This Row],[Customer ID]])&gt;1,"Repeat Customer","One-Time Customer")</f>
        <v>One-Time Customer</v>
      </c>
      <c r="H1005" t="s">
        <v>1828</v>
      </c>
      <c r="I1005" t="s">
        <v>49</v>
      </c>
      <c r="J1005" t="s">
        <v>40</v>
      </c>
      <c r="K1005" t="s">
        <v>29</v>
      </c>
      <c r="L1005" t="s">
        <v>109</v>
      </c>
      <c r="M1005" t="s">
        <v>59</v>
      </c>
      <c r="N1005" t="s">
        <v>1066</v>
      </c>
      <c r="O1005">
        <v>0.36</v>
      </c>
      <c r="P1005">
        <f>Table1[[#This Row],[Profit]]/Table1[[#This Row],[Sales]]</f>
        <v>0.69</v>
      </c>
      <c r="Q1005" t="s">
        <v>33</v>
      </c>
      <c r="R1005" t="s">
        <v>53</v>
      </c>
      <c r="S1005" t="s">
        <v>193</v>
      </c>
      <c r="T1005" t="s">
        <v>1829</v>
      </c>
      <c r="U1005">
        <v>1469</v>
      </c>
      <c r="V1005">
        <v>42093</v>
      </c>
      <c r="W1005" t="str">
        <f>TEXT(Table1[[#This Row],[Order Date]],"mmmm")</f>
        <v>March</v>
      </c>
      <c r="X1005" t="str">
        <f>TEXT(Table1[[#This Row],[Order Date]],"yyyy")</f>
        <v>2015</v>
      </c>
      <c r="Y1005">
        <v>42095</v>
      </c>
      <c r="Z1005">
        <v>369.20519999999999</v>
      </c>
      <c r="AA1005">
        <v>13</v>
      </c>
      <c r="AB1005">
        <v>535.08000000000004</v>
      </c>
      <c r="AC1005">
        <v>86599</v>
      </c>
      <c r="AD1005" t="e">
        <f>IF(COUNTIF(#REF!,Orders!AC1036)&gt;0,"Returned","Not Returned")</f>
        <v>#REF!</v>
      </c>
      <c r="AE1005" t="str">
        <f>TEXT(Table1[[#This Row],[Order Date]],"mmmm-yyy")</f>
        <v>March-2015</v>
      </c>
    </row>
    <row r="1006" spans="1:31" ht="12.75" customHeight="1" x14ac:dyDescent="0.3">
      <c r="A1006">
        <v>18675</v>
      </c>
      <c r="B1006" t="s">
        <v>47</v>
      </c>
      <c r="C1006">
        <v>0.08</v>
      </c>
      <c r="D1006">
        <v>6.48</v>
      </c>
      <c r="E1006">
        <v>7.49</v>
      </c>
      <c r="F1006">
        <v>2351</v>
      </c>
      <c r="G1006" t="str">
        <f>IF(COUNTIF(Table1[Customer ID],Table1[[#This Row],[Customer ID]])&gt;1,"Repeat Customer","One-Time Customer")</f>
        <v>One-Time Customer</v>
      </c>
      <c r="H1006" t="s">
        <v>2216</v>
      </c>
      <c r="I1006" t="s">
        <v>49</v>
      </c>
      <c r="J1006" t="s">
        <v>28</v>
      </c>
      <c r="K1006" t="s">
        <v>29</v>
      </c>
      <c r="L1006" t="s">
        <v>93</v>
      </c>
      <c r="M1006" t="s">
        <v>59</v>
      </c>
      <c r="N1006" t="s">
        <v>1950</v>
      </c>
      <c r="O1006">
        <v>0.37</v>
      </c>
      <c r="P1006">
        <f>Table1[[#This Row],[Profit]]/Table1[[#This Row],[Sales]]</f>
        <v>-1.4756369032896364</v>
      </c>
      <c r="Q1006" t="s">
        <v>33</v>
      </c>
      <c r="R1006" t="s">
        <v>53</v>
      </c>
      <c r="S1006" t="s">
        <v>415</v>
      </c>
      <c r="T1006" t="s">
        <v>2217</v>
      </c>
      <c r="U1006">
        <v>21114</v>
      </c>
      <c r="V1006">
        <v>42093</v>
      </c>
      <c r="W1006" t="str">
        <f>TEXT(Table1[[#This Row],[Order Date]],"mmmm")</f>
        <v>March</v>
      </c>
      <c r="X1006" t="str">
        <f>TEXT(Table1[[#This Row],[Order Date]],"yyyy")</f>
        <v>2015</v>
      </c>
      <c r="Y1006">
        <v>42096</v>
      </c>
      <c r="Z1006">
        <v>-119.32</v>
      </c>
      <c r="AA1006">
        <v>13</v>
      </c>
      <c r="AB1006">
        <v>80.86</v>
      </c>
      <c r="AC1006">
        <v>86163</v>
      </c>
      <c r="AD1006" t="e">
        <f>IF(COUNTIF(#REF!,Orders!AC1305)&gt;0,"Returned","Not Returned")</f>
        <v>#REF!</v>
      </c>
      <c r="AE1006" t="str">
        <f>TEXT(Table1[[#This Row],[Order Date]],"mmmm-yyy")</f>
        <v>March-2015</v>
      </c>
    </row>
    <row r="1007" spans="1:31" ht="12.75" customHeight="1" x14ac:dyDescent="0.3">
      <c r="A1007">
        <v>18635</v>
      </c>
      <c r="B1007" t="s">
        <v>47</v>
      </c>
      <c r="C1007">
        <v>0.04</v>
      </c>
      <c r="D1007">
        <v>21.38</v>
      </c>
      <c r="E1007">
        <v>8.99</v>
      </c>
      <c r="F1007">
        <v>3154</v>
      </c>
      <c r="G1007" t="str">
        <f>IF(COUNTIF(Table1[Customer ID],Table1[[#This Row],[Customer ID]])&gt;1,"Repeat Customer","One-Time Customer")</f>
        <v>Repeat Customer</v>
      </c>
      <c r="H1007" t="s">
        <v>2848</v>
      </c>
      <c r="I1007" t="s">
        <v>49</v>
      </c>
      <c r="J1007" t="s">
        <v>28</v>
      </c>
      <c r="K1007" t="s">
        <v>29</v>
      </c>
      <c r="L1007" t="s">
        <v>30</v>
      </c>
      <c r="M1007" t="s">
        <v>51</v>
      </c>
      <c r="N1007" t="s">
        <v>2199</v>
      </c>
      <c r="O1007">
        <v>0.59</v>
      </c>
      <c r="P1007">
        <f>Table1[[#This Row],[Profit]]/Table1[[#This Row],[Sales]]</f>
        <v>-0.11644051751341115</v>
      </c>
      <c r="Q1007" t="s">
        <v>33</v>
      </c>
      <c r="R1007" t="s">
        <v>136</v>
      </c>
      <c r="S1007" t="s">
        <v>362</v>
      </c>
      <c r="T1007" t="s">
        <v>2849</v>
      </c>
      <c r="U1007">
        <v>33710</v>
      </c>
      <c r="V1007">
        <v>42093</v>
      </c>
      <c r="W1007" t="str">
        <f>TEXT(Table1[[#This Row],[Order Date]],"mmmm")</f>
        <v>March</v>
      </c>
      <c r="X1007" t="str">
        <f>TEXT(Table1[[#This Row],[Order Date]],"yyyy")</f>
        <v>2015</v>
      </c>
      <c r="Y1007">
        <v>42093</v>
      </c>
      <c r="Z1007">
        <v>-51.66</v>
      </c>
      <c r="AA1007">
        <v>21</v>
      </c>
      <c r="AB1007">
        <v>443.66</v>
      </c>
      <c r="AC1007">
        <v>86901</v>
      </c>
      <c r="AD1007" t="e">
        <f>IF(COUNTIF(#REF!,Orders!AC1810)&gt;0,"Returned","Not Returned")</f>
        <v>#REF!</v>
      </c>
      <c r="AE1007" t="str">
        <f>TEXT(Table1[[#This Row],[Order Date]],"mmmm-yyy")</f>
        <v>March-2015</v>
      </c>
    </row>
    <row r="1008" spans="1:31" ht="12.75" customHeight="1" x14ac:dyDescent="0.3">
      <c r="A1008">
        <v>18437</v>
      </c>
      <c r="B1008" t="s">
        <v>106</v>
      </c>
      <c r="C1008">
        <v>7.0000000000000007E-2</v>
      </c>
      <c r="D1008">
        <v>5.98</v>
      </c>
      <c r="E1008">
        <v>0.96</v>
      </c>
      <c r="F1008">
        <v>3205</v>
      </c>
      <c r="G1008" t="str">
        <f>IF(COUNTIF(Table1[Customer ID],Table1[[#This Row],[Customer ID]])&gt;1,"Repeat Customer","One-Time Customer")</f>
        <v>One-Time Customer</v>
      </c>
      <c r="H1008" t="s">
        <v>2876</v>
      </c>
      <c r="I1008" t="s">
        <v>49</v>
      </c>
      <c r="J1008" t="s">
        <v>114</v>
      </c>
      <c r="K1008" t="s">
        <v>29</v>
      </c>
      <c r="L1008" t="s">
        <v>30</v>
      </c>
      <c r="M1008" t="s">
        <v>31</v>
      </c>
      <c r="N1008" t="s">
        <v>1819</v>
      </c>
      <c r="O1008">
        <v>0.6</v>
      </c>
      <c r="P1008">
        <f>Table1[[#This Row],[Profit]]/Table1[[#This Row],[Sales]]</f>
        <v>0.58209219858156025</v>
      </c>
      <c r="Q1008" t="s">
        <v>33</v>
      </c>
      <c r="R1008" t="s">
        <v>34</v>
      </c>
      <c r="S1008" t="s">
        <v>1741</v>
      </c>
      <c r="T1008" t="s">
        <v>2843</v>
      </c>
      <c r="U1008">
        <v>83440</v>
      </c>
      <c r="V1008">
        <v>42093</v>
      </c>
      <c r="W1008" t="str">
        <f>TEXT(Table1[[#This Row],[Order Date]],"mmmm")</f>
        <v>March</v>
      </c>
      <c r="X1008" t="str">
        <f>TEXT(Table1[[#This Row],[Order Date]],"yyyy")</f>
        <v>2015</v>
      </c>
      <c r="Y1008">
        <v>42097</v>
      </c>
      <c r="Z1008">
        <v>32.83</v>
      </c>
      <c r="AA1008">
        <v>10</v>
      </c>
      <c r="AB1008">
        <v>56.4</v>
      </c>
      <c r="AC1008">
        <v>87933</v>
      </c>
      <c r="AD1008" t="e">
        <f>IF(COUNTIF(#REF!,Orders!AC1833)&gt;0,"Returned","Not Returned")</f>
        <v>#REF!</v>
      </c>
      <c r="AE1008" t="str">
        <f>TEXT(Table1[[#This Row],[Order Date]],"mmmm-yyy")</f>
        <v>March-2015</v>
      </c>
    </row>
    <row r="1009" spans="1:31" ht="12.75" customHeight="1" x14ac:dyDescent="0.3">
      <c r="A1009">
        <v>18438</v>
      </c>
      <c r="B1009" t="s">
        <v>106</v>
      </c>
      <c r="C1009">
        <v>0.01</v>
      </c>
      <c r="D1009">
        <v>39.979999999999997</v>
      </c>
      <c r="E1009">
        <v>4</v>
      </c>
      <c r="F1009">
        <v>3206</v>
      </c>
      <c r="G1009" t="str">
        <f>IF(COUNTIF(Table1[Customer ID],Table1[[#This Row],[Customer ID]])&gt;1,"Repeat Customer","One-Time Customer")</f>
        <v>Repeat Customer</v>
      </c>
      <c r="H1009" t="s">
        <v>2877</v>
      </c>
      <c r="I1009" t="s">
        <v>49</v>
      </c>
      <c r="J1009" t="s">
        <v>114</v>
      </c>
      <c r="K1009" t="s">
        <v>77</v>
      </c>
      <c r="L1009" t="s">
        <v>180</v>
      </c>
      <c r="M1009" t="s">
        <v>59</v>
      </c>
      <c r="N1009" t="s">
        <v>252</v>
      </c>
      <c r="O1009">
        <v>0.7</v>
      </c>
      <c r="P1009">
        <f>Table1[[#This Row],[Profit]]/Table1[[#This Row],[Sales]]</f>
        <v>0.20033395464429971</v>
      </c>
      <c r="Q1009" t="s">
        <v>33</v>
      </c>
      <c r="R1009" t="s">
        <v>34</v>
      </c>
      <c r="S1009" t="s">
        <v>1741</v>
      </c>
      <c r="T1009" t="s">
        <v>2878</v>
      </c>
      <c r="U1009">
        <v>83301</v>
      </c>
      <c r="V1009">
        <v>42093</v>
      </c>
      <c r="W1009" t="str">
        <f>TEXT(Table1[[#This Row],[Order Date]],"mmmm")</f>
        <v>March</v>
      </c>
      <c r="X1009" t="str">
        <f>TEXT(Table1[[#This Row],[Order Date]],"yyyy")</f>
        <v>2015</v>
      </c>
      <c r="Y1009">
        <v>42098</v>
      </c>
      <c r="Z1009">
        <v>51.590000000000053</v>
      </c>
      <c r="AA1009">
        <v>6</v>
      </c>
      <c r="AB1009">
        <v>257.52</v>
      </c>
      <c r="AC1009">
        <v>87933</v>
      </c>
      <c r="AD1009" t="e">
        <f>IF(COUNTIF(#REF!,Orders!AC1834)&gt;0,"Returned","Not Returned")</f>
        <v>#REF!</v>
      </c>
      <c r="AE1009" t="str">
        <f>TEXT(Table1[[#This Row],[Order Date]],"mmmm-yyy")</f>
        <v>March-2015</v>
      </c>
    </row>
    <row r="1010" spans="1:31" ht="12.75" customHeight="1" x14ac:dyDescent="0.3">
      <c r="A1010">
        <v>23324</v>
      </c>
      <c r="B1010" t="s">
        <v>47</v>
      </c>
      <c r="C1010">
        <v>0.01</v>
      </c>
      <c r="D1010">
        <v>11.34</v>
      </c>
      <c r="E1010">
        <v>5.01</v>
      </c>
      <c r="F1010">
        <v>3252</v>
      </c>
      <c r="G1010" t="str">
        <f>IF(COUNTIF(Table1[Customer ID],Table1[[#This Row],[Customer ID]])&gt;1,"Repeat Customer","One-Time Customer")</f>
        <v>Repeat Customer</v>
      </c>
      <c r="H1010" t="s">
        <v>2915</v>
      </c>
      <c r="I1010" t="s">
        <v>49</v>
      </c>
      <c r="J1010" t="s">
        <v>58</v>
      </c>
      <c r="K1010" t="s">
        <v>29</v>
      </c>
      <c r="L1010" t="s">
        <v>93</v>
      </c>
      <c r="M1010" t="s">
        <v>59</v>
      </c>
      <c r="N1010" t="s">
        <v>576</v>
      </c>
      <c r="O1010">
        <v>0.36</v>
      </c>
      <c r="P1010">
        <f>Table1[[#This Row],[Profit]]/Table1[[#This Row],[Sales]]</f>
        <v>-0.81473829201101933</v>
      </c>
      <c r="Q1010" t="s">
        <v>33</v>
      </c>
      <c r="R1010" t="s">
        <v>53</v>
      </c>
      <c r="S1010" t="s">
        <v>71</v>
      </c>
      <c r="T1010" t="s">
        <v>2916</v>
      </c>
      <c r="U1010">
        <v>12306</v>
      </c>
      <c r="V1010">
        <v>42093</v>
      </c>
      <c r="W1010" t="str">
        <f>TEXT(Table1[[#This Row],[Order Date]],"mmmm")</f>
        <v>March</v>
      </c>
      <c r="X1010" t="str">
        <f>TEXT(Table1[[#This Row],[Order Date]],"yyyy")</f>
        <v>2015</v>
      </c>
      <c r="Y1010">
        <v>42095</v>
      </c>
      <c r="Z1010">
        <v>-11.83</v>
      </c>
      <c r="AA1010">
        <v>1</v>
      </c>
      <c r="AB1010">
        <v>14.52</v>
      </c>
      <c r="AC1010">
        <v>87296</v>
      </c>
      <c r="AD1010" t="e">
        <f>IF(COUNTIF(#REF!,Orders!AC1859)&gt;0,"Returned","Not Returned")</f>
        <v>#REF!</v>
      </c>
      <c r="AE1010" t="str">
        <f>TEXT(Table1[[#This Row],[Order Date]],"mmmm-yyy")</f>
        <v>March-2015</v>
      </c>
    </row>
    <row r="1011" spans="1:31" ht="12.75" customHeight="1" x14ac:dyDescent="0.3">
      <c r="A1011">
        <v>24324</v>
      </c>
      <c r="B1011" t="s">
        <v>37</v>
      </c>
      <c r="C1011">
        <v>7.0000000000000007E-2</v>
      </c>
      <c r="D1011">
        <v>55.99</v>
      </c>
      <c r="E1011">
        <v>5</v>
      </c>
      <c r="F1011">
        <v>1083</v>
      </c>
      <c r="G1011" t="str">
        <f>IF(COUNTIF(Table1[Customer ID],Table1[[#This Row],[Customer ID]])&gt;1,"Repeat Customer","One-Time Customer")</f>
        <v>One-Time Customer</v>
      </c>
      <c r="H1011" t="s">
        <v>1192</v>
      </c>
      <c r="I1011" t="s">
        <v>27</v>
      </c>
      <c r="J1011" t="s">
        <v>28</v>
      </c>
      <c r="K1011" t="s">
        <v>77</v>
      </c>
      <c r="L1011" t="s">
        <v>78</v>
      </c>
      <c r="M1011" t="s">
        <v>51</v>
      </c>
      <c r="N1011" t="s">
        <v>398</v>
      </c>
      <c r="O1011">
        <v>0.83</v>
      </c>
      <c r="P1011">
        <f>Table1[[#This Row],[Profit]]/Table1[[#This Row],[Sales]]</f>
        <v>-4.3082655325443788</v>
      </c>
      <c r="Q1011" t="s">
        <v>33</v>
      </c>
      <c r="R1011" t="s">
        <v>61</v>
      </c>
      <c r="S1011" t="s">
        <v>178</v>
      </c>
      <c r="T1011" t="s">
        <v>1193</v>
      </c>
      <c r="U1011">
        <v>62701</v>
      </c>
      <c r="V1011">
        <v>42094</v>
      </c>
      <c r="W1011" t="str">
        <f>TEXT(Table1[[#This Row],[Order Date]],"mmmm")</f>
        <v>March</v>
      </c>
      <c r="X1011" t="str">
        <f>TEXT(Table1[[#This Row],[Order Date]],"yyyy")</f>
        <v>2015</v>
      </c>
      <c r="Y1011">
        <v>42096</v>
      </c>
      <c r="Z1011">
        <v>-232.99100000000001</v>
      </c>
      <c r="AA1011">
        <v>1</v>
      </c>
      <c r="AB1011">
        <v>54.08</v>
      </c>
      <c r="AC1011">
        <v>88460</v>
      </c>
      <c r="AD1011" t="e">
        <f>IF(COUNTIF(#REF!,Orders!AC606)&gt;0,"Returned","Not Returned")</f>
        <v>#REF!</v>
      </c>
      <c r="AE1011" t="str">
        <f>TEXT(Table1[[#This Row],[Order Date]],"mmmm-yyy")</f>
        <v>March-2015</v>
      </c>
    </row>
    <row r="1012" spans="1:31" ht="12.75" customHeight="1" x14ac:dyDescent="0.3">
      <c r="A1012">
        <v>24748</v>
      </c>
      <c r="B1012" t="s">
        <v>47</v>
      </c>
      <c r="C1012">
        <v>0.09</v>
      </c>
      <c r="D1012">
        <v>20.99</v>
      </c>
      <c r="E1012">
        <v>4.8099999999999996</v>
      </c>
      <c r="F1012">
        <v>2066</v>
      </c>
      <c r="G1012" t="str">
        <f>IF(COUNTIF(Table1[Customer ID],Table1[[#This Row],[Customer ID]])&gt;1,"Repeat Customer","One-Time Customer")</f>
        <v>Repeat Customer</v>
      </c>
      <c r="H1012" t="s">
        <v>1985</v>
      </c>
      <c r="I1012" t="s">
        <v>27</v>
      </c>
      <c r="J1012" t="s">
        <v>40</v>
      </c>
      <c r="K1012" t="s">
        <v>77</v>
      </c>
      <c r="L1012" t="s">
        <v>78</v>
      </c>
      <c r="M1012" t="s">
        <v>86</v>
      </c>
      <c r="N1012" t="s">
        <v>475</v>
      </c>
      <c r="O1012">
        <v>0.57999999999999996</v>
      </c>
      <c r="P1012">
        <f>Table1[[#This Row],[Profit]]/Table1[[#This Row],[Sales]]</f>
        <v>6.9957414058491532</v>
      </c>
      <c r="Q1012" t="s">
        <v>33</v>
      </c>
      <c r="R1012" t="s">
        <v>136</v>
      </c>
      <c r="S1012" t="s">
        <v>322</v>
      </c>
      <c r="T1012" t="s">
        <v>1986</v>
      </c>
      <c r="U1012">
        <v>28079</v>
      </c>
      <c r="V1012">
        <v>42094</v>
      </c>
      <c r="W1012" t="str">
        <f>TEXT(Table1[[#This Row],[Order Date]],"mmmm")</f>
        <v>March</v>
      </c>
      <c r="X1012" t="str">
        <f>TEXT(Table1[[#This Row],[Order Date]],"yyyy")</f>
        <v>2015</v>
      </c>
      <c r="Y1012">
        <v>42095</v>
      </c>
      <c r="Z1012">
        <v>272.69399999999996</v>
      </c>
      <c r="AA1012">
        <v>2</v>
      </c>
      <c r="AB1012">
        <v>38.979999999999997</v>
      </c>
      <c r="AC1012">
        <v>85834</v>
      </c>
      <c r="AD1012" t="e">
        <f>IF(COUNTIF(#REF!,Orders!AC1145)&gt;0,"Returned","Not Returned")</f>
        <v>#REF!</v>
      </c>
      <c r="AE1012" t="str">
        <f>TEXT(Table1[[#This Row],[Order Date]],"mmmm-yyy")</f>
        <v>March-2015</v>
      </c>
    </row>
    <row r="1013" spans="1:31" ht="12.75" customHeight="1" x14ac:dyDescent="0.3">
      <c r="A1013">
        <v>22086</v>
      </c>
      <c r="B1013" t="s">
        <v>47</v>
      </c>
      <c r="C1013">
        <v>0.06</v>
      </c>
      <c r="D1013">
        <v>1.68</v>
      </c>
      <c r="E1013">
        <v>1</v>
      </c>
      <c r="F1013">
        <v>3177</v>
      </c>
      <c r="G1013" t="str">
        <f>IF(COUNTIF(Table1[Customer ID],Table1[[#This Row],[Customer ID]])&gt;1,"Repeat Customer","One-Time Customer")</f>
        <v>Repeat Customer</v>
      </c>
      <c r="H1013" t="s">
        <v>2863</v>
      </c>
      <c r="I1013" t="s">
        <v>49</v>
      </c>
      <c r="J1013" t="s">
        <v>114</v>
      </c>
      <c r="K1013" t="s">
        <v>29</v>
      </c>
      <c r="L1013" t="s">
        <v>30</v>
      </c>
      <c r="M1013" t="s">
        <v>31</v>
      </c>
      <c r="N1013" t="s">
        <v>2548</v>
      </c>
      <c r="O1013">
        <v>0.35</v>
      </c>
      <c r="P1013">
        <f>Table1[[#This Row],[Profit]]/Table1[[#This Row],[Sales]]</f>
        <v>-152.54335260115607</v>
      </c>
      <c r="Q1013" t="s">
        <v>33</v>
      </c>
      <c r="R1013" t="s">
        <v>136</v>
      </c>
      <c r="S1013" t="s">
        <v>362</v>
      </c>
      <c r="T1013" t="s">
        <v>2864</v>
      </c>
      <c r="U1013">
        <v>33458</v>
      </c>
      <c r="V1013">
        <v>42094</v>
      </c>
      <c r="W1013" t="str">
        <f>TEXT(Table1[[#This Row],[Order Date]],"mmmm")</f>
        <v>March</v>
      </c>
      <c r="X1013" t="str">
        <f>TEXT(Table1[[#This Row],[Order Date]],"yyyy")</f>
        <v>2015</v>
      </c>
      <c r="Y1013">
        <v>42096</v>
      </c>
      <c r="Z1013">
        <v>-1319.5</v>
      </c>
      <c r="AA1013">
        <v>5</v>
      </c>
      <c r="AB1013">
        <v>8.65</v>
      </c>
      <c r="AC1013">
        <v>90819</v>
      </c>
      <c r="AD1013" t="e">
        <f>IF(COUNTIF(#REF!,Orders!AC1824)&gt;0,"Returned","Not Returned")</f>
        <v>#REF!</v>
      </c>
      <c r="AE1013" t="str">
        <f>TEXT(Table1[[#This Row],[Order Date]],"mmmm-yyy")</f>
        <v>March-2015</v>
      </c>
    </row>
    <row r="1014" spans="1:31" ht="12.75" customHeight="1" x14ac:dyDescent="0.3">
      <c r="A1014">
        <v>22736</v>
      </c>
      <c r="B1014" t="s">
        <v>56</v>
      </c>
      <c r="C1014">
        <v>0.08</v>
      </c>
      <c r="D1014">
        <v>67.28</v>
      </c>
      <c r="E1014">
        <v>19.989999999999998</v>
      </c>
      <c r="F1014">
        <v>568</v>
      </c>
      <c r="G1014" t="str">
        <f>IF(COUNTIF(Table1[Customer ID],Table1[[#This Row],[Customer ID]])&gt;1,"Repeat Customer","One-Time Customer")</f>
        <v>Repeat Customer</v>
      </c>
      <c r="H1014" t="s">
        <v>669</v>
      </c>
      <c r="I1014" t="s">
        <v>27</v>
      </c>
      <c r="J1014" t="s">
        <v>114</v>
      </c>
      <c r="K1014" t="s">
        <v>29</v>
      </c>
      <c r="L1014" t="s">
        <v>109</v>
      </c>
      <c r="M1014" t="s">
        <v>59</v>
      </c>
      <c r="N1014" t="s">
        <v>673</v>
      </c>
      <c r="O1014">
        <v>0.4</v>
      </c>
      <c r="P1014">
        <f>Table1[[#This Row],[Profit]]/Table1[[#This Row],[Sales]]</f>
        <v>0.21082247266862938</v>
      </c>
      <c r="Q1014" t="s">
        <v>33</v>
      </c>
      <c r="R1014" t="s">
        <v>136</v>
      </c>
      <c r="S1014" t="s">
        <v>671</v>
      </c>
      <c r="T1014" t="s">
        <v>443</v>
      </c>
      <c r="U1014">
        <v>39701</v>
      </c>
      <c r="V1014">
        <v>42095</v>
      </c>
      <c r="W1014" t="str">
        <f>TEXT(Table1[[#This Row],[Order Date]],"mmmm")</f>
        <v>April</v>
      </c>
      <c r="X1014" t="str">
        <f>TEXT(Table1[[#This Row],[Order Date]],"yyyy")</f>
        <v>2015</v>
      </c>
      <c r="Y1014">
        <v>42097</v>
      </c>
      <c r="Z1014">
        <v>224.85059999999999</v>
      </c>
      <c r="AA1014">
        <v>16</v>
      </c>
      <c r="AB1014">
        <v>1066.54</v>
      </c>
      <c r="AC1014">
        <v>88882</v>
      </c>
      <c r="AD1014" t="e">
        <f>IF(COUNTIF(#REF!,Orders!AC307)&gt;0,"Returned","Not Returned")</f>
        <v>#REF!</v>
      </c>
      <c r="AE1014" t="str">
        <f>TEXT(Table1[[#This Row],[Order Date]],"mmmm-yyy")</f>
        <v>April-2015</v>
      </c>
    </row>
    <row r="1015" spans="1:31" ht="12.75" customHeight="1" x14ac:dyDescent="0.3">
      <c r="A1015">
        <v>24880</v>
      </c>
      <c r="B1015" t="s">
        <v>25</v>
      </c>
      <c r="C1015">
        <v>0.05</v>
      </c>
      <c r="D1015">
        <v>6.48</v>
      </c>
      <c r="E1015">
        <v>8.4</v>
      </c>
      <c r="F1015">
        <v>623</v>
      </c>
      <c r="G1015" t="str">
        <f>IF(COUNTIF(Table1[Customer ID],Table1[[#This Row],[Customer ID]])&gt;1,"Repeat Customer","One-Time Customer")</f>
        <v>One-Time Customer</v>
      </c>
      <c r="H1015" t="s">
        <v>735</v>
      </c>
      <c r="I1015" t="s">
        <v>49</v>
      </c>
      <c r="J1015" t="s">
        <v>40</v>
      </c>
      <c r="K1015" t="s">
        <v>29</v>
      </c>
      <c r="L1015" t="s">
        <v>93</v>
      </c>
      <c r="M1015" t="s">
        <v>59</v>
      </c>
      <c r="N1015" t="s">
        <v>736</v>
      </c>
      <c r="O1015">
        <v>0.37</v>
      </c>
      <c r="P1015">
        <f>Table1[[#This Row],[Profit]]/Table1[[#This Row],[Sales]]</f>
        <v>-1.6522841083290751</v>
      </c>
      <c r="Q1015" t="s">
        <v>33</v>
      </c>
      <c r="R1015" t="s">
        <v>53</v>
      </c>
      <c r="S1015" t="s">
        <v>197</v>
      </c>
      <c r="T1015" t="s">
        <v>737</v>
      </c>
      <c r="U1015">
        <v>3101</v>
      </c>
      <c r="V1015">
        <v>42095</v>
      </c>
      <c r="W1015" t="str">
        <f>TEXT(Table1[[#This Row],[Order Date]],"mmmm")</f>
        <v>April</v>
      </c>
      <c r="X1015" t="str">
        <f>TEXT(Table1[[#This Row],[Order Date]],"yyyy")</f>
        <v>2015</v>
      </c>
      <c r="Y1015">
        <v>42097</v>
      </c>
      <c r="Z1015">
        <v>-226.34640000000002</v>
      </c>
      <c r="AA1015">
        <v>21</v>
      </c>
      <c r="AB1015">
        <v>136.99</v>
      </c>
      <c r="AC1015">
        <v>91433</v>
      </c>
      <c r="AD1015" t="e">
        <f>IF(COUNTIF(#REF!,Orders!AC339)&gt;0,"Returned","Not Returned")</f>
        <v>#REF!</v>
      </c>
      <c r="AE1015" t="str">
        <f>TEXT(Table1[[#This Row],[Order Date]],"mmmm-yyy")</f>
        <v>April-2015</v>
      </c>
    </row>
    <row r="1016" spans="1:31" ht="12.75" customHeight="1" x14ac:dyDescent="0.3">
      <c r="A1016">
        <v>24881</v>
      </c>
      <c r="B1016" t="s">
        <v>25</v>
      </c>
      <c r="C1016">
        <v>0.05</v>
      </c>
      <c r="D1016">
        <v>55.99</v>
      </c>
      <c r="E1016">
        <v>5</v>
      </c>
      <c r="F1016">
        <v>624</v>
      </c>
      <c r="G1016" t="str">
        <f>IF(COUNTIF(Table1[Customer ID],Table1[[#This Row],[Customer ID]])&gt;1,"Repeat Customer","One-Time Customer")</f>
        <v>One-Time Customer</v>
      </c>
      <c r="H1016" t="s">
        <v>738</v>
      </c>
      <c r="I1016" t="s">
        <v>49</v>
      </c>
      <c r="J1016" t="s">
        <v>40</v>
      </c>
      <c r="K1016" t="s">
        <v>77</v>
      </c>
      <c r="L1016" t="s">
        <v>78</v>
      </c>
      <c r="M1016" t="s">
        <v>51</v>
      </c>
      <c r="N1016" t="s">
        <v>689</v>
      </c>
      <c r="O1016">
        <v>0.8</v>
      </c>
      <c r="P1016">
        <f>Table1[[#This Row],[Profit]]/Table1[[#This Row],[Sales]]</f>
        <v>-2.8298695652173911</v>
      </c>
      <c r="Q1016" t="s">
        <v>33</v>
      </c>
      <c r="R1016" t="s">
        <v>53</v>
      </c>
      <c r="S1016" t="s">
        <v>149</v>
      </c>
      <c r="T1016" t="s">
        <v>739</v>
      </c>
      <c r="U1016">
        <v>5701</v>
      </c>
      <c r="V1016">
        <v>42095</v>
      </c>
      <c r="W1016" t="str">
        <f>TEXT(Table1[[#This Row],[Order Date]],"mmmm")</f>
        <v>April</v>
      </c>
      <c r="X1016" t="str">
        <f>TEXT(Table1[[#This Row],[Order Date]],"yyyy")</f>
        <v>2015</v>
      </c>
      <c r="Y1016">
        <v>42095</v>
      </c>
      <c r="Z1016">
        <v>-281.17583999999999</v>
      </c>
      <c r="AA1016">
        <v>2</v>
      </c>
      <c r="AB1016">
        <v>99.36</v>
      </c>
      <c r="AC1016">
        <v>91433</v>
      </c>
      <c r="AD1016" t="e">
        <f>IF(COUNTIF(#REF!,Orders!AC340)&gt;0,"Returned","Not Returned")</f>
        <v>#REF!</v>
      </c>
      <c r="AE1016" t="str">
        <f>TEXT(Table1[[#This Row],[Order Date]],"mmmm-yyy")</f>
        <v>April-2015</v>
      </c>
    </row>
    <row r="1017" spans="1:31" ht="12.75" customHeight="1" x14ac:dyDescent="0.3">
      <c r="A1017">
        <v>19139</v>
      </c>
      <c r="B1017" t="s">
        <v>25</v>
      </c>
      <c r="C1017">
        <v>0.09</v>
      </c>
      <c r="D1017">
        <v>35.99</v>
      </c>
      <c r="E1017">
        <v>1.1000000000000001</v>
      </c>
      <c r="F1017">
        <v>1849</v>
      </c>
      <c r="G1017" t="str">
        <f>IF(COUNTIF(Table1[Customer ID],Table1[[#This Row],[Customer ID]])&gt;1,"Repeat Customer","One-Time Customer")</f>
        <v>Repeat Customer</v>
      </c>
      <c r="H1017" t="s">
        <v>1830</v>
      </c>
      <c r="I1017" t="s">
        <v>49</v>
      </c>
      <c r="J1017" t="s">
        <v>114</v>
      </c>
      <c r="K1017" t="s">
        <v>77</v>
      </c>
      <c r="L1017" t="s">
        <v>78</v>
      </c>
      <c r="M1017" t="s">
        <v>59</v>
      </c>
      <c r="N1017" t="s">
        <v>935</v>
      </c>
      <c r="O1017">
        <v>0.55000000000000004</v>
      </c>
      <c r="P1017">
        <f>Table1[[#This Row],[Profit]]/Table1[[#This Row],[Sales]]</f>
        <v>8.6884288985676447E-2</v>
      </c>
      <c r="Q1017" t="s">
        <v>33</v>
      </c>
      <c r="R1017" t="s">
        <v>136</v>
      </c>
      <c r="S1017" t="s">
        <v>1278</v>
      </c>
      <c r="T1017" t="s">
        <v>1831</v>
      </c>
      <c r="U1017">
        <v>36330</v>
      </c>
      <c r="V1017">
        <v>42095</v>
      </c>
      <c r="W1017" t="str">
        <f>TEXT(Table1[[#This Row],[Order Date]],"mmmm")</f>
        <v>April</v>
      </c>
      <c r="X1017" t="str">
        <f>TEXT(Table1[[#This Row],[Order Date]],"yyyy")</f>
        <v>2015</v>
      </c>
      <c r="Y1017">
        <v>42097</v>
      </c>
      <c r="Z1017">
        <v>19.350000000000001</v>
      </c>
      <c r="AA1017">
        <v>8</v>
      </c>
      <c r="AB1017">
        <v>222.71</v>
      </c>
      <c r="AC1017">
        <v>89697</v>
      </c>
      <c r="AD1017" t="e">
        <f>IF(COUNTIF(#REF!,Orders!AC1037)&gt;0,"Returned","Not Returned")</f>
        <v>#REF!</v>
      </c>
      <c r="AE1017" t="str">
        <f>TEXT(Table1[[#This Row],[Order Date]],"mmmm-yyy")</f>
        <v>April-2015</v>
      </c>
    </row>
    <row r="1018" spans="1:31" ht="12.75" customHeight="1" x14ac:dyDescent="0.3">
      <c r="A1018">
        <v>19140</v>
      </c>
      <c r="B1018" t="s">
        <v>25</v>
      </c>
      <c r="C1018">
        <v>0.01</v>
      </c>
      <c r="D1018">
        <v>125.99</v>
      </c>
      <c r="E1018">
        <v>2.5</v>
      </c>
      <c r="F1018">
        <v>1849</v>
      </c>
      <c r="G1018" t="str">
        <f>IF(COUNTIF(Table1[Customer ID],Table1[[#This Row],[Customer ID]])&gt;1,"Repeat Customer","One-Time Customer")</f>
        <v>Repeat Customer</v>
      </c>
      <c r="H1018" t="s">
        <v>1830</v>
      </c>
      <c r="I1018" t="s">
        <v>49</v>
      </c>
      <c r="J1018" t="s">
        <v>114</v>
      </c>
      <c r="K1018" t="s">
        <v>77</v>
      </c>
      <c r="L1018" t="s">
        <v>78</v>
      </c>
      <c r="M1018" t="s">
        <v>59</v>
      </c>
      <c r="N1018" t="s">
        <v>1148</v>
      </c>
      <c r="O1018">
        <v>0.6</v>
      </c>
      <c r="P1018">
        <f>Table1[[#This Row],[Profit]]/Table1[[#This Row],[Sales]]</f>
        <v>-4.3888717576637033</v>
      </c>
      <c r="Q1018" t="s">
        <v>33</v>
      </c>
      <c r="R1018" t="s">
        <v>136</v>
      </c>
      <c r="S1018" t="s">
        <v>1278</v>
      </c>
      <c r="T1018" t="s">
        <v>1831</v>
      </c>
      <c r="U1018">
        <v>36330</v>
      </c>
      <c r="V1018">
        <v>42095</v>
      </c>
      <c r="W1018" t="str">
        <f>TEXT(Table1[[#This Row],[Order Date]],"mmmm")</f>
        <v>April</v>
      </c>
      <c r="X1018" t="str">
        <f>TEXT(Table1[[#This Row],[Order Date]],"yyyy")</f>
        <v>2015</v>
      </c>
      <c r="Y1018">
        <v>42096</v>
      </c>
      <c r="Z1018">
        <v>-967.83399999999995</v>
      </c>
      <c r="AA1018">
        <v>2</v>
      </c>
      <c r="AB1018">
        <v>220.52</v>
      </c>
      <c r="AC1018">
        <v>89697</v>
      </c>
      <c r="AD1018" t="e">
        <f>IF(COUNTIF(#REF!,Orders!AC1038)&gt;0,"Returned","Not Returned")</f>
        <v>#REF!</v>
      </c>
      <c r="AE1018" t="str">
        <f>TEXT(Table1[[#This Row],[Order Date]],"mmmm-yyy")</f>
        <v>April-2015</v>
      </c>
    </row>
    <row r="1019" spans="1:31" ht="12.75" customHeight="1" x14ac:dyDescent="0.3">
      <c r="A1019">
        <v>20270</v>
      </c>
      <c r="B1019" t="s">
        <v>37</v>
      </c>
      <c r="C1019">
        <v>0.03</v>
      </c>
      <c r="D1019">
        <v>142.86000000000001</v>
      </c>
      <c r="E1019">
        <v>19.989999999999998</v>
      </c>
      <c r="F1019">
        <v>2859</v>
      </c>
      <c r="G1019" t="str">
        <f>IF(COUNTIF(Table1[Customer ID],Table1[[#This Row],[Customer ID]])&gt;1,"Repeat Customer","One-Time Customer")</f>
        <v>One-Time Customer</v>
      </c>
      <c r="H1019" t="s">
        <v>2610</v>
      </c>
      <c r="I1019" t="s">
        <v>49</v>
      </c>
      <c r="J1019" t="s">
        <v>28</v>
      </c>
      <c r="K1019" t="s">
        <v>29</v>
      </c>
      <c r="L1019" t="s">
        <v>141</v>
      </c>
      <c r="M1019" t="s">
        <v>59</v>
      </c>
      <c r="N1019" t="s">
        <v>1673</v>
      </c>
      <c r="O1019">
        <v>0.56000000000000005</v>
      </c>
      <c r="P1019">
        <f>Table1[[#This Row],[Profit]]/Table1[[#This Row],[Sales]]</f>
        <v>-2.5480100363910307E-3</v>
      </c>
      <c r="Q1019" t="s">
        <v>33</v>
      </c>
      <c r="R1019" t="s">
        <v>136</v>
      </c>
      <c r="S1019" t="s">
        <v>362</v>
      </c>
      <c r="T1019" t="s">
        <v>281</v>
      </c>
      <c r="U1019">
        <v>32601</v>
      </c>
      <c r="V1019">
        <v>42095</v>
      </c>
      <c r="W1019" t="str">
        <f>TEXT(Table1[[#This Row],[Order Date]],"mmmm")</f>
        <v>April</v>
      </c>
      <c r="X1019" t="str">
        <f>TEXT(Table1[[#This Row],[Order Date]],"yyyy")</f>
        <v>2015</v>
      </c>
      <c r="Y1019">
        <v>42097</v>
      </c>
      <c r="Z1019">
        <v>-8.3881000000000014</v>
      </c>
      <c r="AA1019">
        <v>23</v>
      </c>
      <c r="AB1019">
        <v>3292.02</v>
      </c>
      <c r="AC1019">
        <v>88281</v>
      </c>
      <c r="AD1019" t="e">
        <f>IF(COUNTIF(#REF!,Orders!AC1612)&gt;0,"Returned","Not Returned")</f>
        <v>#REF!</v>
      </c>
      <c r="AE1019" t="str">
        <f>TEXT(Table1[[#This Row],[Order Date]],"mmmm-yyy")</f>
        <v>April-2015</v>
      </c>
    </row>
    <row r="1020" spans="1:31" ht="12.75" customHeight="1" x14ac:dyDescent="0.3">
      <c r="A1020">
        <v>19517</v>
      </c>
      <c r="B1020" t="s">
        <v>47</v>
      </c>
      <c r="C1020">
        <v>0.06</v>
      </c>
      <c r="D1020">
        <v>60.98</v>
      </c>
      <c r="E1020">
        <v>30</v>
      </c>
      <c r="F1020">
        <v>3224</v>
      </c>
      <c r="G1020" t="str">
        <f>IF(COUNTIF(Table1[Customer ID],Table1[[#This Row],[Customer ID]])&gt;1,"Repeat Customer","One-Time Customer")</f>
        <v>One-Time Customer</v>
      </c>
      <c r="H1020" t="s">
        <v>2887</v>
      </c>
      <c r="I1020" t="s">
        <v>39</v>
      </c>
      <c r="J1020" t="s">
        <v>58</v>
      </c>
      <c r="K1020" t="s">
        <v>41</v>
      </c>
      <c r="L1020" t="s">
        <v>42</v>
      </c>
      <c r="M1020" t="s">
        <v>43</v>
      </c>
      <c r="N1020" t="s">
        <v>2888</v>
      </c>
      <c r="O1020">
        <v>0.7</v>
      </c>
      <c r="P1020">
        <f>Table1[[#This Row],[Profit]]/Table1[[#This Row],[Sales]]</f>
        <v>-0.5884670373312153</v>
      </c>
      <c r="Q1020" t="s">
        <v>33</v>
      </c>
      <c r="R1020" t="s">
        <v>136</v>
      </c>
      <c r="S1020" t="s">
        <v>244</v>
      </c>
      <c r="T1020" t="s">
        <v>2889</v>
      </c>
      <c r="U1020">
        <v>37066</v>
      </c>
      <c r="V1020">
        <v>42095</v>
      </c>
      <c r="W1020" t="str">
        <f>TEXT(Table1[[#This Row],[Order Date]],"mmmm")</f>
        <v>April</v>
      </c>
      <c r="X1020" t="str">
        <f>TEXT(Table1[[#This Row],[Order Date]],"yyyy")</f>
        <v>2015</v>
      </c>
      <c r="Y1020">
        <v>42096</v>
      </c>
      <c r="Z1020">
        <v>-74.088000000000008</v>
      </c>
      <c r="AA1020">
        <v>2</v>
      </c>
      <c r="AB1020">
        <v>125.9</v>
      </c>
      <c r="AC1020">
        <v>86508</v>
      </c>
      <c r="AD1020" t="e">
        <f>IF(COUNTIF(#REF!,Orders!AC1843)&gt;0,"Returned","Not Returned")</f>
        <v>#REF!</v>
      </c>
      <c r="AE1020" t="str">
        <f>TEXT(Table1[[#This Row],[Order Date]],"mmmm-yyy")</f>
        <v>April-2015</v>
      </c>
    </row>
    <row r="1021" spans="1:31" ht="12.75" customHeight="1" x14ac:dyDescent="0.3">
      <c r="A1021">
        <v>23267</v>
      </c>
      <c r="B1021" t="s">
        <v>106</v>
      </c>
      <c r="C1021">
        <v>0.06</v>
      </c>
      <c r="D1021">
        <v>5.18</v>
      </c>
      <c r="E1021">
        <v>2.04</v>
      </c>
      <c r="F1021">
        <v>3246</v>
      </c>
      <c r="G1021" t="str">
        <f>IF(COUNTIF(Table1[Customer ID],Table1[[#This Row],[Customer ID]])&gt;1,"Repeat Customer","One-Time Customer")</f>
        <v>One-Time Customer</v>
      </c>
      <c r="H1021" t="s">
        <v>2907</v>
      </c>
      <c r="I1021" t="s">
        <v>49</v>
      </c>
      <c r="J1021" t="s">
        <v>58</v>
      </c>
      <c r="K1021" t="s">
        <v>29</v>
      </c>
      <c r="L1021" t="s">
        <v>93</v>
      </c>
      <c r="M1021" t="s">
        <v>31</v>
      </c>
      <c r="N1021" t="s">
        <v>167</v>
      </c>
      <c r="O1021">
        <v>0.36</v>
      </c>
      <c r="P1021">
        <f>Table1[[#This Row],[Profit]]/Table1[[#This Row],[Sales]]</f>
        <v>8.9222323879231485E-2</v>
      </c>
      <c r="Q1021" t="s">
        <v>33</v>
      </c>
      <c r="R1021" t="s">
        <v>53</v>
      </c>
      <c r="S1021" t="s">
        <v>197</v>
      </c>
      <c r="T1021" t="s">
        <v>2908</v>
      </c>
      <c r="U1021">
        <v>3051</v>
      </c>
      <c r="V1021">
        <v>42095</v>
      </c>
      <c r="W1021" t="str">
        <f>TEXT(Table1[[#This Row],[Order Date]],"mmmm")</f>
        <v>April</v>
      </c>
      <c r="X1021" t="str">
        <f>TEXT(Table1[[#This Row],[Order Date]],"yyyy")</f>
        <v>2015</v>
      </c>
      <c r="Y1021">
        <v>42095</v>
      </c>
      <c r="Z1021">
        <v>1.9504000000000001</v>
      </c>
      <c r="AA1021">
        <v>4</v>
      </c>
      <c r="AB1021">
        <v>21.86</v>
      </c>
      <c r="AC1021">
        <v>88330</v>
      </c>
      <c r="AD1021" t="e">
        <f>IF(COUNTIF(#REF!,Orders!AC1855)&gt;0,"Returned","Not Returned")</f>
        <v>#REF!</v>
      </c>
      <c r="AE1021" t="str">
        <f>TEXT(Table1[[#This Row],[Order Date]],"mmmm-yyy")</f>
        <v>April-2015</v>
      </c>
    </row>
    <row r="1022" spans="1:31" ht="12.75" customHeight="1" x14ac:dyDescent="0.3">
      <c r="A1022">
        <v>20447</v>
      </c>
      <c r="B1022" t="s">
        <v>56</v>
      </c>
      <c r="C1022">
        <v>0.06</v>
      </c>
      <c r="D1022">
        <v>11.33</v>
      </c>
      <c r="E1022">
        <v>6.12</v>
      </c>
      <c r="F1022">
        <v>3306</v>
      </c>
      <c r="G1022" t="str">
        <f>IF(COUNTIF(Table1[Customer ID],Table1[[#This Row],[Customer ID]])&gt;1,"Repeat Customer","One-Time Customer")</f>
        <v>One-Time Customer</v>
      </c>
      <c r="H1022" t="s">
        <v>2945</v>
      </c>
      <c r="I1022" t="s">
        <v>49</v>
      </c>
      <c r="J1022" t="s">
        <v>58</v>
      </c>
      <c r="K1022" t="s">
        <v>29</v>
      </c>
      <c r="L1022" t="s">
        <v>257</v>
      </c>
      <c r="M1022" t="s">
        <v>86</v>
      </c>
      <c r="N1022" t="s">
        <v>2149</v>
      </c>
      <c r="O1022">
        <v>0.42</v>
      </c>
      <c r="P1022">
        <f>Table1[[#This Row],[Profit]]/Table1[[#This Row],[Sales]]</f>
        <v>-0.9035187287173666</v>
      </c>
      <c r="Q1022" t="s">
        <v>33</v>
      </c>
      <c r="R1022" t="s">
        <v>53</v>
      </c>
      <c r="S1022" t="s">
        <v>228</v>
      </c>
      <c r="T1022" t="s">
        <v>2946</v>
      </c>
      <c r="U1022">
        <v>6320</v>
      </c>
      <c r="V1022">
        <v>42095</v>
      </c>
      <c r="W1022" t="str">
        <f>TEXT(Table1[[#This Row],[Order Date]],"mmmm")</f>
        <v>April</v>
      </c>
      <c r="X1022" t="str">
        <f>TEXT(Table1[[#This Row],[Order Date]],"yyyy")</f>
        <v>2015</v>
      </c>
      <c r="Y1022">
        <v>42097</v>
      </c>
      <c r="Z1022">
        <v>-15.92</v>
      </c>
      <c r="AA1022">
        <v>1</v>
      </c>
      <c r="AB1022">
        <v>17.62</v>
      </c>
      <c r="AC1022">
        <v>90461</v>
      </c>
      <c r="AD1022" t="e">
        <f>IF(COUNTIF(#REF!,Orders!AC1883)&gt;0,"Returned","Not Returned")</f>
        <v>#REF!</v>
      </c>
      <c r="AE1022" t="str">
        <f>TEXT(Table1[[#This Row],[Order Date]],"mmmm-yyy")</f>
        <v>April-2015</v>
      </c>
    </row>
    <row r="1023" spans="1:31" ht="12.75" customHeight="1" x14ac:dyDescent="0.3">
      <c r="A1023">
        <v>25158</v>
      </c>
      <c r="B1023" t="s">
        <v>47</v>
      </c>
      <c r="C1023">
        <v>0</v>
      </c>
      <c r="D1023">
        <v>161.55000000000001</v>
      </c>
      <c r="E1023">
        <v>19.989999999999998</v>
      </c>
      <c r="F1023">
        <v>197</v>
      </c>
      <c r="G1023" t="str">
        <f>IF(COUNTIF(Table1[Customer ID],Table1[[#This Row],[Customer ID]])&gt;1,"Repeat Customer","One-Time Customer")</f>
        <v>One-Time Customer</v>
      </c>
      <c r="H1023" t="s">
        <v>297</v>
      </c>
      <c r="I1023" t="s">
        <v>49</v>
      </c>
      <c r="J1023" t="s">
        <v>58</v>
      </c>
      <c r="K1023" t="s">
        <v>29</v>
      </c>
      <c r="L1023" t="s">
        <v>141</v>
      </c>
      <c r="M1023" t="s">
        <v>59</v>
      </c>
      <c r="N1023" t="s">
        <v>161</v>
      </c>
      <c r="O1023">
        <v>0.66</v>
      </c>
      <c r="P1023">
        <f>Table1[[#This Row],[Profit]]/Table1[[#This Row],[Sales]]</f>
        <v>0.37541508790664468</v>
      </c>
      <c r="Q1023" t="s">
        <v>33</v>
      </c>
      <c r="R1023" t="s">
        <v>61</v>
      </c>
      <c r="S1023" t="s">
        <v>183</v>
      </c>
      <c r="T1023" t="s">
        <v>298</v>
      </c>
      <c r="U1023">
        <v>66212</v>
      </c>
      <c r="V1023">
        <v>42096</v>
      </c>
      <c r="W1023" t="str">
        <f>TEXT(Table1[[#This Row],[Order Date]],"mmmm")</f>
        <v>April</v>
      </c>
      <c r="X1023" t="str">
        <f>TEXT(Table1[[#This Row],[Order Date]],"yyyy")</f>
        <v>2015</v>
      </c>
      <c r="Y1023">
        <v>42098</v>
      </c>
      <c r="Z1023">
        <v>1167.1580000000001</v>
      </c>
      <c r="AA1023">
        <v>19</v>
      </c>
      <c r="AB1023">
        <v>3108.98</v>
      </c>
      <c r="AC1023">
        <v>88921</v>
      </c>
      <c r="AD1023" t="e">
        <f>IF(COUNTIF(#REF!,Orders!AC115)&gt;0,"Returned","Not Returned")</f>
        <v>#REF!</v>
      </c>
      <c r="AE1023" t="str">
        <f>TEXT(Table1[[#This Row],[Order Date]],"mmmm-yyy")</f>
        <v>April-2015</v>
      </c>
    </row>
    <row r="1024" spans="1:31" ht="12.75" customHeight="1" x14ac:dyDescent="0.3">
      <c r="A1024">
        <v>7158</v>
      </c>
      <c r="B1024" t="s">
        <v>47</v>
      </c>
      <c r="C1024">
        <v>0</v>
      </c>
      <c r="D1024">
        <v>161.55000000000001</v>
      </c>
      <c r="E1024">
        <v>19.989999999999998</v>
      </c>
      <c r="F1024">
        <v>198</v>
      </c>
      <c r="G1024" t="str">
        <f>IF(COUNTIF(Table1[Customer ID],Table1[[#This Row],[Customer ID]])&gt;1,"Repeat Customer","One-Time Customer")</f>
        <v>One-Time Customer</v>
      </c>
      <c r="H1024" t="s">
        <v>299</v>
      </c>
      <c r="I1024" t="s">
        <v>49</v>
      </c>
      <c r="J1024" t="s">
        <v>58</v>
      </c>
      <c r="K1024" t="s">
        <v>29</v>
      </c>
      <c r="L1024" t="s">
        <v>141</v>
      </c>
      <c r="M1024" t="s">
        <v>59</v>
      </c>
      <c r="N1024" t="s">
        <v>161</v>
      </c>
      <c r="O1024">
        <v>0.66</v>
      </c>
      <c r="P1024">
        <f>Table1[[#This Row],[Profit]]/Table1[[#This Row],[Sales]]</f>
        <v>8.0552083209320974E-2</v>
      </c>
      <c r="Q1024" t="s">
        <v>33</v>
      </c>
      <c r="R1024" t="s">
        <v>61</v>
      </c>
      <c r="S1024" t="s">
        <v>300</v>
      </c>
      <c r="T1024" t="s">
        <v>301</v>
      </c>
      <c r="U1024">
        <v>48138</v>
      </c>
      <c r="V1024">
        <v>42096</v>
      </c>
      <c r="W1024" t="str">
        <f>TEXT(Table1[[#This Row],[Order Date]],"mmmm")</f>
        <v>April</v>
      </c>
      <c r="X1024" t="str">
        <f>TEXT(Table1[[#This Row],[Order Date]],"yyyy")</f>
        <v>2015</v>
      </c>
      <c r="Y1024">
        <v>42098</v>
      </c>
      <c r="Z1024">
        <v>1014.9200000000001</v>
      </c>
      <c r="AA1024">
        <v>77</v>
      </c>
      <c r="AB1024">
        <v>12599.55</v>
      </c>
      <c r="AC1024">
        <v>51072</v>
      </c>
      <c r="AD1024" t="e">
        <f>IF(COUNTIF(#REF!,Orders!AC116)&gt;0,"Returned","Not Returned")</f>
        <v>#REF!</v>
      </c>
      <c r="AE1024" t="str">
        <f>TEXT(Table1[[#This Row],[Order Date]],"mmmm-yyy")</f>
        <v>April-2015</v>
      </c>
    </row>
    <row r="1025" spans="1:31" ht="12.75" customHeight="1" x14ac:dyDescent="0.3">
      <c r="A1025">
        <v>21203</v>
      </c>
      <c r="B1025" t="s">
        <v>56</v>
      </c>
      <c r="C1025">
        <v>0.03</v>
      </c>
      <c r="D1025">
        <v>60.89</v>
      </c>
      <c r="E1025">
        <v>32.409999999999997</v>
      </c>
      <c r="F1025">
        <v>228</v>
      </c>
      <c r="G1025" t="str">
        <f>IF(COUNTIF(Table1[Customer ID],Table1[[#This Row],[Customer ID]])&gt;1,"Repeat Customer","One-Time Customer")</f>
        <v>One-Time Customer</v>
      </c>
      <c r="H1025" t="s">
        <v>320</v>
      </c>
      <c r="I1025" t="s">
        <v>39</v>
      </c>
      <c r="J1025" t="s">
        <v>58</v>
      </c>
      <c r="K1025" t="s">
        <v>41</v>
      </c>
      <c r="L1025" t="s">
        <v>42</v>
      </c>
      <c r="M1025" t="s">
        <v>43</v>
      </c>
      <c r="N1025" t="s">
        <v>321</v>
      </c>
      <c r="O1025">
        <v>0.56000000000000005</v>
      </c>
      <c r="P1025">
        <f>Table1[[#This Row],[Profit]]/Table1[[#This Row],[Sales]]</f>
        <v>8.0698794645830088E-2</v>
      </c>
      <c r="Q1025" t="s">
        <v>33</v>
      </c>
      <c r="R1025" t="s">
        <v>136</v>
      </c>
      <c r="S1025" t="s">
        <v>322</v>
      </c>
      <c r="T1025" t="s">
        <v>323</v>
      </c>
      <c r="U1025">
        <v>28227</v>
      </c>
      <c r="V1025">
        <v>42096</v>
      </c>
      <c r="W1025" t="str">
        <f>TEXT(Table1[[#This Row],[Order Date]],"mmmm")</f>
        <v>April</v>
      </c>
      <c r="X1025" t="str">
        <f>TEXT(Table1[[#This Row],[Order Date]],"yyyy")</f>
        <v>2015</v>
      </c>
      <c r="Y1025">
        <v>42097</v>
      </c>
      <c r="Z1025">
        <v>36.353999999999999</v>
      </c>
      <c r="AA1025">
        <v>7</v>
      </c>
      <c r="AB1025">
        <v>450.49</v>
      </c>
      <c r="AC1025">
        <v>88527</v>
      </c>
      <c r="AD1025" t="e">
        <f>IF(COUNTIF(#REF!,Orders!AC127)&gt;0,"Returned","Not Returned")</f>
        <v>#REF!</v>
      </c>
      <c r="AE1025" t="str">
        <f>TEXT(Table1[[#This Row],[Order Date]],"mmmm-yyy")</f>
        <v>April-2015</v>
      </c>
    </row>
    <row r="1026" spans="1:31" ht="12.75" customHeight="1" x14ac:dyDescent="0.3">
      <c r="A1026">
        <v>20176</v>
      </c>
      <c r="B1026" t="s">
        <v>37</v>
      </c>
      <c r="C1026">
        <v>0.03</v>
      </c>
      <c r="D1026">
        <v>300.98</v>
      </c>
      <c r="E1026">
        <v>54.92</v>
      </c>
      <c r="F1026">
        <v>1112</v>
      </c>
      <c r="G1026" t="str">
        <f>IF(COUNTIF(Table1[Customer ID],Table1[[#This Row],[Customer ID]])&gt;1,"Repeat Customer","One-Time Customer")</f>
        <v>Repeat Customer</v>
      </c>
      <c r="H1026" t="s">
        <v>1215</v>
      </c>
      <c r="I1026" t="s">
        <v>39</v>
      </c>
      <c r="J1026" t="s">
        <v>28</v>
      </c>
      <c r="K1026" t="s">
        <v>41</v>
      </c>
      <c r="L1026" t="s">
        <v>191</v>
      </c>
      <c r="M1026" t="s">
        <v>121</v>
      </c>
      <c r="N1026" t="s">
        <v>192</v>
      </c>
      <c r="O1026">
        <v>0.55000000000000004</v>
      </c>
      <c r="P1026">
        <f>Table1[[#This Row],[Profit]]/Table1[[#This Row],[Sales]]</f>
        <v>0.36072724798884293</v>
      </c>
      <c r="Q1026" t="s">
        <v>33</v>
      </c>
      <c r="R1026" t="s">
        <v>34</v>
      </c>
      <c r="S1026" t="s">
        <v>45</v>
      </c>
      <c r="T1026" t="s">
        <v>1216</v>
      </c>
      <c r="U1026">
        <v>92399</v>
      </c>
      <c r="V1026">
        <v>42096</v>
      </c>
      <c r="W1026" t="str">
        <f>TEXT(Table1[[#This Row],[Order Date]],"mmmm")</f>
        <v>April</v>
      </c>
      <c r="X1026" t="str">
        <f>TEXT(Table1[[#This Row],[Order Date]],"yyyy")</f>
        <v>2015</v>
      </c>
      <c r="Y1026">
        <v>42098</v>
      </c>
      <c r="Z1026">
        <v>1272.5808</v>
      </c>
      <c r="AA1026">
        <v>12</v>
      </c>
      <c r="AB1026">
        <v>3527.82</v>
      </c>
      <c r="AC1026">
        <v>90832</v>
      </c>
      <c r="AD1026" t="e">
        <f>IF(COUNTIF(#REF!,Orders!AC623)&gt;0,"Returned","Not Returned")</f>
        <v>#REF!</v>
      </c>
      <c r="AE1026" t="str">
        <f>TEXT(Table1[[#This Row],[Order Date]],"mmmm-yyy")</f>
        <v>April-2015</v>
      </c>
    </row>
    <row r="1027" spans="1:31" ht="12.75" customHeight="1" x14ac:dyDescent="0.3">
      <c r="A1027">
        <v>20177</v>
      </c>
      <c r="B1027" t="s">
        <v>37</v>
      </c>
      <c r="C1027">
        <v>0.02</v>
      </c>
      <c r="D1027">
        <v>2550.14</v>
      </c>
      <c r="E1027">
        <v>29.7</v>
      </c>
      <c r="F1027">
        <v>1112</v>
      </c>
      <c r="G1027" t="str">
        <f>IF(COUNTIF(Table1[Customer ID],Table1[[#This Row],[Customer ID]])&gt;1,"Repeat Customer","One-Time Customer")</f>
        <v>Repeat Customer</v>
      </c>
      <c r="H1027" t="s">
        <v>1215</v>
      </c>
      <c r="I1027" t="s">
        <v>39</v>
      </c>
      <c r="J1027" t="s">
        <v>28</v>
      </c>
      <c r="K1027" t="s">
        <v>77</v>
      </c>
      <c r="L1027" t="s">
        <v>85</v>
      </c>
      <c r="M1027" t="s">
        <v>43</v>
      </c>
      <c r="N1027" t="s">
        <v>1217</v>
      </c>
      <c r="O1027">
        <v>0.56999999999999995</v>
      </c>
      <c r="P1027">
        <f>Table1[[#This Row],[Profit]]/Table1[[#This Row],[Sales]]</f>
        <v>-1.1474027112453467</v>
      </c>
      <c r="Q1027" t="s">
        <v>33</v>
      </c>
      <c r="R1027" t="s">
        <v>34</v>
      </c>
      <c r="S1027" t="s">
        <v>45</v>
      </c>
      <c r="T1027" t="s">
        <v>1216</v>
      </c>
      <c r="U1027">
        <v>92399</v>
      </c>
      <c r="V1027">
        <v>42096</v>
      </c>
      <c r="W1027" t="str">
        <f>TEXT(Table1[[#This Row],[Order Date]],"mmmm")</f>
        <v>April</v>
      </c>
      <c r="X1027" t="str">
        <f>TEXT(Table1[[#This Row],[Order Date]],"yyyy")</f>
        <v>2015</v>
      </c>
      <c r="Y1027">
        <v>42098</v>
      </c>
      <c r="Z1027">
        <v>-5390.7388920000003</v>
      </c>
      <c r="AA1027">
        <v>2</v>
      </c>
      <c r="AB1027">
        <v>4698.21</v>
      </c>
      <c r="AC1027">
        <v>90832</v>
      </c>
      <c r="AD1027" t="e">
        <f>IF(COUNTIF(#REF!,Orders!AC624)&gt;0,"Returned","Not Returned")</f>
        <v>#REF!</v>
      </c>
      <c r="AE1027" t="str">
        <f>TEXT(Table1[[#This Row],[Order Date]],"mmmm-yyy")</f>
        <v>April-2015</v>
      </c>
    </row>
    <row r="1028" spans="1:31" ht="12.75" customHeight="1" x14ac:dyDescent="0.3">
      <c r="A1028">
        <v>20600</v>
      </c>
      <c r="B1028" t="s">
        <v>37</v>
      </c>
      <c r="C1028">
        <v>0.03</v>
      </c>
      <c r="D1028">
        <v>19.989999999999998</v>
      </c>
      <c r="E1028">
        <v>11.17</v>
      </c>
      <c r="F1028">
        <v>1777</v>
      </c>
      <c r="G1028" t="str">
        <f>IF(COUNTIF(Table1[Customer ID],Table1[[#This Row],[Customer ID]])&gt;1,"Repeat Customer","One-Time Customer")</f>
        <v>Repeat Customer</v>
      </c>
      <c r="H1028" t="s">
        <v>1785</v>
      </c>
      <c r="I1028" t="s">
        <v>49</v>
      </c>
      <c r="J1028" t="s">
        <v>28</v>
      </c>
      <c r="K1028" t="s">
        <v>41</v>
      </c>
      <c r="L1028" t="s">
        <v>50</v>
      </c>
      <c r="M1028" t="s">
        <v>236</v>
      </c>
      <c r="N1028" t="s">
        <v>508</v>
      </c>
      <c r="O1028">
        <v>0.6</v>
      </c>
      <c r="P1028">
        <f>Table1[[#This Row],[Profit]]/Table1[[#This Row],[Sales]]</f>
        <v>-8.2971265053058282E-2</v>
      </c>
      <c r="Q1028" t="s">
        <v>33</v>
      </c>
      <c r="R1028" t="s">
        <v>61</v>
      </c>
      <c r="S1028" t="s">
        <v>703</v>
      </c>
      <c r="T1028" t="s">
        <v>1786</v>
      </c>
      <c r="U1028">
        <v>46383</v>
      </c>
      <c r="V1028">
        <v>42096</v>
      </c>
      <c r="W1028" t="str">
        <f>TEXT(Table1[[#This Row],[Order Date]],"mmmm")</f>
        <v>April</v>
      </c>
      <c r="X1028" t="str">
        <f>TEXT(Table1[[#This Row],[Order Date]],"yyyy")</f>
        <v>2015</v>
      </c>
      <c r="Y1028">
        <v>42097</v>
      </c>
      <c r="Z1028">
        <v>-20.876399999999997</v>
      </c>
      <c r="AA1028">
        <v>12</v>
      </c>
      <c r="AB1028">
        <v>251.61</v>
      </c>
      <c r="AC1028">
        <v>89942</v>
      </c>
      <c r="AD1028" t="e">
        <f>IF(COUNTIF(#REF!,Orders!AC1001)&gt;0,"Returned","Not Returned")</f>
        <v>#REF!</v>
      </c>
      <c r="AE1028" t="str">
        <f>TEXT(Table1[[#This Row],[Order Date]],"mmmm-yyy")</f>
        <v>April-2015</v>
      </c>
    </row>
    <row r="1029" spans="1:31" ht="12.75" customHeight="1" x14ac:dyDescent="0.3">
      <c r="A1029">
        <v>18400</v>
      </c>
      <c r="B1029" t="s">
        <v>25</v>
      </c>
      <c r="C1029">
        <v>0.04</v>
      </c>
      <c r="D1029">
        <v>90.24</v>
      </c>
      <c r="E1029">
        <v>0.99</v>
      </c>
      <c r="F1029">
        <v>2667</v>
      </c>
      <c r="G1029" t="str">
        <f>IF(COUNTIF(Table1[Customer ID],Table1[[#This Row],[Customer ID]])&gt;1,"Repeat Customer","One-Time Customer")</f>
        <v>Repeat Customer</v>
      </c>
      <c r="H1029" t="s">
        <v>2470</v>
      </c>
      <c r="I1029" t="s">
        <v>49</v>
      </c>
      <c r="J1029" t="s">
        <v>40</v>
      </c>
      <c r="K1029" t="s">
        <v>29</v>
      </c>
      <c r="L1029" t="s">
        <v>257</v>
      </c>
      <c r="M1029" t="s">
        <v>59</v>
      </c>
      <c r="N1029" t="s">
        <v>2471</v>
      </c>
      <c r="O1029">
        <v>0.56000000000000005</v>
      </c>
      <c r="P1029">
        <f>Table1[[#This Row],[Profit]]/Table1[[#This Row],[Sales]]</f>
        <v>0.69</v>
      </c>
      <c r="Q1029" t="s">
        <v>33</v>
      </c>
      <c r="R1029" t="s">
        <v>53</v>
      </c>
      <c r="S1029" t="s">
        <v>154</v>
      </c>
      <c r="T1029" t="s">
        <v>99</v>
      </c>
      <c r="U1029">
        <v>44107</v>
      </c>
      <c r="V1029">
        <v>42096</v>
      </c>
      <c r="W1029" t="str">
        <f>TEXT(Table1[[#This Row],[Order Date]],"mmmm")</f>
        <v>April</v>
      </c>
      <c r="X1029" t="str">
        <f>TEXT(Table1[[#This Row],[Order Date]],"yyyy")</f>
        <v>2015</v>
      </c>
      <c r="Y1029">
        <v>42098</v>
      </c>
      <c r="Z1029">
        <v>246.2748</v>
      </c>
      <c r="AA1029">
        <v>4</v>
      </c>
      <c r="AB1029">
        <v>356.92</v>
      </c>
      <c r="AC1029">
        <v>87831</v>
      </c>
      <c r="AD1029" t="e">
        <f>IF(COUNTIF(#REF!,Orders!AC1510)&gt;0,"Returned","Not Returned")</f>
        <v>#REF!</v>
      </c>
      <c r="AE1029" t="str">
        <f>TEXT(Table1[[#This Row],[Order Date]],"mmmm-yyy")</f>
        <v>April-2015</v>
      </c>
    </row>
    <row r="1030" spans="1:31" ht="12.75" customHeight="1" x14ac:dyDescent="0.3">
      <c r="A1030">
        <v>18401</v>
      </c>
      <c r="B1030" t="s">
        <v>25</v>
      </c>
      <c r="C1030">
        <v>0.09</v>
      </c>
      <c r="D1030">
        <v>47.9</v>
      </c>
      <c r="E1030">
        <v>5.86</v>
      </c>
      <c r="F1030">
        <v>2667</v>
      </c>
      <c r="G1030" t="str">
        <f>IF(COUNTIF(Table1[Customer ID],Table1[[#This Row],[Customer ID]])&gt;1,"Repeat Customer","One-Time Customer")</f>
        <v>Repeat Customer</v>
      </c>
      <c r="H1030" t="s">
        <v>2470</v>
      </c>
      <c r="I1030" t="s">
        <v>27</v>
      </c>
      <c r="J1030" t="s">
        <v>40</v>
      </c>
      <c r="K1030" t="s">
        <v>29</v>
      </c>
      <c r="L1030" t="s">
        <v>93</v>
      </c>
      <c r="M1030" t="s">
        <v>59</v>
      </c>
      <c r="N1030" t="s">
        <v>1937</v>
      </c>
      <c r="O1030">
        <v>0.37</v>
      </c>
      <c r="P1030">
        <f>Table1[[#This Row],[Profit]]/Table1[[#This Row],[Sales]]</f>
        <v>0.69</v>
      </c>
      <c r="Q1030" t="s">
        <v>33</v>
      </c>
      <c r="R1030" t="s">
        <v>53</v>
      </c>
      <c r="S1030" t="s">
        <v>154</v>
      </c>
      <c r="T1030" t="s">
        <v>99</v>
      </c>
      <c r="U1030">
        <v>44107</v>
      </c>
      <c r="V1030">
        <v>42096</v>
      </c>
      <c r="W1030" t="str">
        <f>TEXT(Table1[[#This Row],[Order Date]],"mmmm")</f>
        <v>April</v>
      </c>
      <c r="X1030" t="str">
        <f>TEXT(Table1[[#This Row],[Order Date]],"yyyy")</f>
        <v>2015</v>
      </c>
      <c r="Y1030">
        <v>42098</v>
      </c>
      <c r="Z1030">
        <v>93.950399999999988</v>
      </c>
      <c r="AA1030">
        <v>3</v>
      </c>
      <c r="AB1030">
        <v>136.16</v>
      </c>
      <c r="AC1030">
        <v>87831</v>
      </c>
      <c r="AD1030" t="e">
        <f>IF(COUNTIF(#REF!,Orders!AC1511)&gt;0,"Returned","Not Returned")</f>
        <v>#REF!</v>
      </c>
      <c r="AE1030" t="str">
        <f>TEXT(Table1[[#This Row],[Order Date]],"mmmm-yyy")</f>
        <v>April-2015</v>
      </c>
    </row>
    <row r="1031" spans="1:31" ht="12.75" customHeight="1" x14ac:dyDescent="0.3">
      <c r="A1031">
        <v>24817</v>
      </c>
      <c r="B1031" t="s">
        <v>56</v>
      </c>
      <c r="C1031">
        <v>0.1</v>
      </c>
      <c r="D1031">
        <v>37.94</v>
      </c>
      <c r="E1031">
        <v>5.08</v>
      </c>
      <c r="F1031">
        <v>2957</v>
      </c>
      <c r="G1031" t="str">
        <f>IF(COUNTIF(Table1[Customer ID],Table1[[#This Row],[Customer ID]])&gt;1,"Repeat Customer","One-Time Customer")</f>
        <v>One-Time Customer</v>
      </c>
      <c r="H1031" t="s">
        <v>2685</v>
      </c>
      <c r="I1031" t="s">
        <v>27</v>
      </c>
      <c r="J1031" t="s">
        <v>28</v>
      </c>
      <c r="K1031" t="s">
        <v>29</v>
      </c>
      <c r="L1031" t="s">
        <v>93</v>
      </c>
      <c r="M1031" t="s">
        <v>31</v>
      </c>
      <c r="N1031" t="s">
        <v>892</v>
      </c>
      <c r="O1031">
        <v>0.38</v>
      </c>
      <c r="P1031">
        <f>Table1[[#This Row],[Profit]]/Table1[[#This Row],[Sales]]</f>
        <v>0.69</v>
      </c>
      <c r="Q1031" t="s">
        <v>33</v>
      </c>
      <c r="R1031" t="s">
        <v>61</v>
      </c>
      <c r="S1031" t="s">
        <v>1858</v>
      </c>
      <c r="T1031" t="s">
        <v>2686</v>
      </c>
      <c r="U1031">
        <v>53209</v>
      </c>
      <c r="V1031">
        <v>42096</v>
      </c>
      <c r="W1031" t="str">
        <f>TEXT(Table1[[#This Row],[Order Date]],"mmmm")</f>
        <v>April</v>
      </c>
      <c r="X1031" t="str">
        <f>TEXT(Table1[[#This Row],[Order Date]],"yyyy")</f>
        <v>2015</v>
      </c>
      <c r="Y1031">
        <v>42098</v>
      </c>
      <c r="Z1031">
        <v>95.054399999999987</v>
      </c>
      <c r="AA1031">
        <v>4</v>
      </c>
      <c r="AB1031">
        <v>137.76</v>
      </c>
      <c r="AC1031">
        <v>90264</v>
      </c>
      <c r="AD1031" t="e">
        <f>IF(COUNTIF(#REF!,Orders!AC1675)&gt;0,"Returned","Not Returned")</f>
        <v>#REF!</v>
      </c>
      <c r="AE1031" t="str">
        <f>TEXT(Table1[[#This Row],[Order Date]],"mmmm-yyy")</f>
        <v>April-2015</v>
      </c>
    </row>
    <row r="1032" spans="1:31" ht="12.75" customHeight="1" x14ac:dyDescent="0.3">
      <c r="A1032">
        <v>19950</v>
      </c>
      <c r="B1032" t="s">
        <v>56</v>
      </c>
      <c r="C1032">
        <v>0.01</v>
      </c>
      <c r="D1032">
        <v>4.91</v>
      </c>
      <c r="E1032">
        <v>0.5</v>
      </c>
      <c r="F1032">
        <v>114</v>
      </c>
      <c r="G1032" t="str">
        <f>IF(COUNTIF(Table1[Customer ID],Table1[[#This Row],[Customer ID]])&gt;1,"Repeat Customer","One-Time Customer")</f>
        <v>Repeat Customer</v>
      </c>
      <c r="H1032" t="s">
        <v>201</v>
      </c>
      <c r="I1032" t="s">
        <v>49</v>
      </c>
      <c r="J1032" t="s">
        <v>40</v>
      </c>
      <c r="K1032" t="s">
        <v>29</v>
      </c>
      <c r="L1032" t="s">
        <v>134</v>
      </c>
      <c r="M1032" t="s">
        <v>59</v>
      </c>
      <c r="N1032" t="s">
        <v>163</v>
      </c>
      <c r="O1032">
        <v>0.36</v>
      </c>
      <c r="P1032">
        <f>Table1[[#This Row],[Profit]]/Table1[[#This Row],[Sales]]</f>
        <v>0.69</v>
      </c>
      <c r="Q1032" t="s">
        <v>33</v>
      </c>
      <c r="R1032" t="s">
        <v>34</v>
      </c>
      <c r="S1032" t="s">
        <v>102</v>
      </c>
      <c r="T1032" t="s">
        <v>203</v>
      </c>
      <c r="U1032">
        <v>97035</v>
      </c>
      <c r="V1032">
        <v>42098</v>
      </c>
      <c r="W1032" t="str">
        <f>TEXT(Table1[[#This Row],[Order Date]],"mmmm")</f>
        <v>April</v>
      </c>
      <c r="X1032" t="str">
        <f>TEXT(Table1[[#This Row],[Order Date]],"yyyy")</f>
        <v>2015</v>
      </c>
      <c r="Y1032">
        <v>42100</v>
      </c>
      <c r="Z1032">
        <v>40.247699999999995</v>
      </c>
      <c r="AA1032">
        <v>12</v>
      </c>
      <c r="AB1032">
        <v>58.33</v>
      </c>
      <c r="AC1032">
        <v>89584</v>
      </c>
      <c r="AD1032" t="e">
        <f>IF(COUNTIF(#REF!,Orders!AC66)&gt;0,"Returned","Not Returned")</f>
        <v>#REF!</v>
      </c>
      <c r="AE1032" t="str">
        <f>TEXT(Table1[[#This Row],[Order Date]],"mmmm-yyy")</f>
        <v>April-2015</v>
      </c>
    </row>
    <row r="1033" spans="1:31" ht="12.75" customHeight="1" x14ac:dyDescent="0.3">
      <c r="A1033">
        <v>19951</v>
      </c>
      <c r="B1033" t="s">
        <v>56</v>
      </c>
      <c r="C1033">
        <v>0.09</v>
      </c>
      <c r="D1033">
        <v>4</v>
      </c>
      <c r="E1033">
        <v>1.3</v>
      </c>
      <c r="F1033">
        <v>114</v>
      </c>
      <c r="G1033" t="str">
        <f>IF(COUNTIF(Table1[Customer ID],Table1[[#This Row],[Customer ID]])&gt;1,"Repeat Customer","One-Time Customer")</f>
        <v>Repeat Customer</v>
      </c>
      <c r="H1033" t="s">
        <v>201</v>
      </c>
      <c r="I1033" t="s">
        <v>27</v>
      </c>
      <c r="J1033" t="s">
        <v>40</v>
      </c>
      <c r="K1033" t="s">
        <v>29</v>
      </c>
      <c r="L1033" t="s">
        <v>93</v>
      </c>
      <c r="M1033" t="s">
        <v>31</v>
      </c>
      <c r="N1033" t="s">
        <v>204</v>
      </c>
      <c r="O1033">
        <v>0.37</v>
      </c>
      <c r="P1033">
        <f>Table1[[#This Row],[Profit]]/Table1[[#This Row],[Sales]]</f>
        <v>0.69</v>
      </c>
      <c r="Q1033" t="s">
        <v>33</v>
      </c>
      <c r="R1033" t="s">
        <v>34</v>
      </c>
      <c r="S1033" t="s">
        <v>102</v>
      </c>
      <c r="T1033" t="s">
        <v>203</v>
      </c>
      <c r="U1033">
        <v>97035</v>
      </c>
      <c r="V1033">
        <v>42098</v>
      </c>
      <c r="W1033" t="str">
        <f>TEXT(Table1[[#This Row],[Order Date]],"mmmm")</f>
        <v>April</v>
      </c>
      <c r="X1033" t="str">
        <f>TEXT(Table1[[#This Row],[Order Date]],"yyyy")</f>
        <v>2015</v>
      </c>
      <c r="Y1033">
        <v>42100</v>
      </c>
      <c r="Z1033">
        <v>14.0898</v>
      </c>
      <c r="AA1033">
        <v>5</v>
      </c>
      <c r="AB1033">
        <v>20.420000000000002</v>
      </c>
      <c r="AC1033">
        <v>89584</v>
      </c>
      <c r="AD1033" t="e">
        <f>IF(COUNTIF(#REF!,Orders!AC67)&gt;0,"Returned","Not Returned")</f>
        <v>#REF!</v>
      </c>
      <c r="AE1033" t="str">
        <f>TEXT(Table1[[#This Row],[Order Date]],"mmmm-yyy")</f>
        <v>April-2015</v>
      </c>
    </row>
    <row r="1034" spans="1:31" ht="12.75" customHeight="1" x14ac:dyDescent="0.3">
      <c r="A1034">
        <v>1950</v>
      </c>
      <c r="B1034" t="s">
        <v>56</v>
      </c>
      <c r="C1034">
        <v>0.01</v>
      </c>
      <c r="D1034">
        <v>4.91</v>
      </c>
      <c r="E1034">
        <v>0.5</v>
      </c>
      <c r="F1034">
        <v>117</v>
      </c>
      <c r="G1034" t="str">
        <f>IF(COUNTIF(Table1[Customer ID],Table1[[#This Row],[Customer ID]])&gt;1,"Repeat Customer","One-Time Customer")</f>
        <v>Repeat Customer</v>
      </c>
      <c r="H1034" t="s">
        <v>208</v>
      </c>
      <c r="I1034" t="s">
        <v>49</v>
      </c>
      <c r="J1034" t="s">
        <v>40</v>
      </c>
      <c r="K1034" t="s">
        <v>29</v>
      </c>
      <c r="L1034" t="s">
        <v>134</v>
      </c>
      <c r="M1034" t="s">
        <v>59</v>
      </c>
      <c r="N1034" t="s">
        <v>163</v>
      </c>
      <c r="O1034">
        <v>0.36</v>
      </c>
      <c r="P1034">
        <f>Table1[[#This Row],[Profit]]/Table1[[#This Row],[Sales]]</f>
        <v>0.49050161953952554</v>
      </c>
      <c r="Q1034" t="s">
        <v>33</v>
      </c>
      <c r="R1034" t="s">
        <v>34</v>
      </c>
      <c r="S1034" t="s">
        <v>35</v>
      </c>
      <c r="T1034" t="s">
        <v>209</v>
      </c>
      <c r="U1034">
        <v>98103</v>
      </c>
      <c r="V1034">
        <v>42098</v>
      </c>
      <c r="W1034" t="str">
        <f>TEXT(Table1[[#This Row],[Order Date]],"mmmm")</f>
        <v>April</v>
      </c>
      <c r="X1034" t="str">
        <f>TEXT(Table1[[#This Row],[Order Date]],"yyyy")</f>
        <v>2015</v>
      </c>
      <c r="Y1034">
        <v>42100</v>
      </c>
      <c r="Z1034">
        <v>112.06</v>
      </c>
      <c r="AA1034">
        <v>47</v>
      </c>
      <c r="AB1034">
        <v>228.46</v>
      </c>
      <c r="AC1034">
        <v>13959</v>
      </c>
      <c r="AD1034" t="e">
        <f>IF(COUNTIF(#REF!,Orders!AC70)&gt;0,"Returned","Not Returned")</f>
        <v>#REF!</v>
      </c>
      <c r="AE1034" t="str">
        <f>TEXT(Table1[[#This Row],[Order Date]],"mmmm-yyy")</f>
        <v>April-2015</v>
      </c>
    </row>
    <row r="1035" spans="1:31" ht="12.75" customHeight="1" x14ac:dyDescent="0.3">
      <c r="A1035">
        <v>1951</v>
      </c>
      <c r="B1035" t="s">
        <v>56</v>
      </c>
      <c r="C1035">
        <v>0.09</v>
      </c>
      <c r="D1035">
        <v>4</v>
      </c>
      <c r="E1035">
        <v>1.3</v>
      </c>
      <c r="F1035">
        <v>117</v>
      </c>
      <c r="G1035" t="str">
        <f>IF(COUNTIF(Table1[Customer ID],Table1[[#This Row],[Customer ID]])&gt;1,"Repeat Customer","One-Time Customer")</f>
        <v>Repeat Customer</v>
      </c>
      <c r="H1035" t="s">
        <v>208</v>
      </c>
      <c r="I1035" t="s">
        <v>27</v>
      </c>
      <c r="J1035" t="s">
        <v>40</v>
      </c>
      <c r="K1035" t="s">
        <v>29</v>
      </c>
      <c r="L1035" t="s">
        <v>93</v>
      </c>
      <c r="M1035" t="s">
        <v>31</v>
      </c>
      <c r="N1035" t="s">
        <v>204</v>
      </c>
      <c r="O1035">
        <v>0.37</v>
      </c>
      <c r="P1035">
        <f>Table1[[#This Row],[Profit]]/Table1[[#This Row],[Sales]]</f>
        <v>0.21633810076021132</v>
      </c>
      <c r="Q1035" t="s">
        <v>33</v>
      </c>
      <c r="R1035" t="s">
        <v>34</v>
      </c>
      <c r="S1035" t="s">
        <v>35</v>
      </c>
      <c r="T1035" t="s">
        <v>209</v>
      </c>
      <c r="U1035">
        <v>98103</v>
      </c>
      <c r="V1035">
        <v>42098</v>
      </c>
      <c r="W1035" t="str">
        <f>TEXT(Table1[[#This Row],[Order Date]],"mmmm")</f>
        <v>April</v>
      </c>
      <c r="X1035" t="str">
        <f>TEXT(Table1[[#This Row],[Order Date]],"yyyy")</f>
        <v>2015</v>
      </c>
      <c r="Y1035">
        <v>42100</v>
      </c>
      <c r="Z1035">
        <v>16.79</v>
      </c>
      <c r="AA1035">
        <v>19</v>
      </c>
      <c r="AB1035">
        <v>77.61</v>
      </c>
      <c r="AC1035">
        <v>13959</v>
      </c>
      <c r="AD1035" t="e">
        <f>IF(COUNTIF(#REF!,Orders!AC71)&gt;0,"Returned","Not Returned")</f>
        <v>#REF!</v>
      </c>
      <c r="AE1035" t="str">
        <f>TEXT(Table1[[#This Row],[Order Date]],"mmmm-yyy")</f>
        <v>April-2015</v>
      </c>
    </row>
    <row r="1036" spans="1:31" ht="12.75" customHeight="1" x14ac:dyDescent="0.3">
      <c r="A1036">
        <v>20641</v>
      </c>
      <c r="B1036" t="s">
        <v>106</v>
      </c>
      <c r="C1036">
        <v>0.04</v>
      </c>
      <c r="D1036">
        <v>8.33</v>
      </c>
      <c r="E1036">
        <v>1.99</v>
      </c>
      <c r="F1036">
        <v>321</v>
      </c>
      <c r="G1036" t="str">
        <f>IF(COUNTIF(Table1[Customer ID],Table1[[#This Row],[Customer ID]])&gt;1,"Repeat Customer","One-Time Customer")</f>
        <v>One-Time Customer</v>
      </c>
      <c r="H1036" t="s">
        <v>427</v>
      </c>
      <c r="I1036" t="s">
        <v>49</v>
      </c>
      <c r="J1036" t="s">
        <v>114</v>
      </c>
      <c r="K1036" t="s">
        <v>77</v>
      </c>
      <c r="L1036" t="s">
        <v>180</v>
      </c>
      <c r="M1036" t="s">
        <v>51</v>
      </c>
      <c r="N1036" t="s">
        <v>414</v>
      </c>
      <c r="O1036">
        <v>0.52</v>
      </c>
      <c r="P1036">
        <f>Table1[[#This Row],[Profit]]/Table1[[#This Row],[Sales]]</f>
        <v>0.11059269162210336</v>
      </c>
      <c r="Q1036" t="s">
        <v>33</v>
      </c>
      <c r="R1036" t="s">
        <v>53</v>
      </c>
      <c r="S1036" t="s">
        <v>415</v>
      </c>
      <c r="T1036" t="s">
        <v>428</v>
      </c>
      <c r="U1036">
        <v>20854</v>
      </c>
      <c r="V1036">
        <v>42098</v>
      </c>
      <c r="W1036" t="str">
        <f>TEXT(Table1[[#This Row],[Order Date]],"mmmm")</f>
        <v>April</v>
      </c>
      <c r="X1036" t="str">
        <f>TEXT(Table1[[#This Row],[Order Date]],"yyyy")</f>
        <v>2015</v>
      </c>
      <c r="Y1036">
        <v>42103</v>
      </c>
      <c r="Z1036">
        <v>9.9267999999999983</v>
      </c>
      <c r="AA1036">
        <v>11</v>
      </c>
      <c r="AB1036">
        <v>89.76</v>
      </c>
      <c r="AC1036">
        <v>91057</v>
      </c>
      <c r="AD1036" t="e">
        <f>IF(COUNTIF(#REF!,Orders!AC179)&gt;0,"Returned","Not Returned")</f>
        <v>#REF!</v>
      </c>
      <c r="AE1036" t="str">
        <f>TEXT(Table1[[#This Row],[Order Date]],"mmmm-yyy")</f>
        <v>April-2015</v>
      </c>
    </row>
    <row r="1037" spans="1:31" ht="12.75" customHeight="1" x14ac:dyDescent="0.3">
      <c r="A1037">
        <v>24028</v>
      </c>
      <c r="B1037" t="s">
        <v>25</v>
      </c>
      <c r="C1037">
        <v>0.01</v>
      </c>
      <c r="D1037">
        <v>59.76</v>
      </c>
      <c r="E1037">
        <v>9.7100000000000009</v>
      </c>
      <c r="F1037">
        <v>911</v>
      </c>
      <c r="G1037" t="str">
        <f>IF(COUNTIF(Table1[Customer ID],Table1[[#This Row],[Customer ID]])&gt;1,"Repeat Customer","One-Time Customer")</f>
        <v>Repeat Customer</v>
      </c>
      <c r="H1037" t="s">
        <v>1025</v>
      </c>
      <c r="I1037" t="s">
        <v>49</v>
      </c>
      <c r="J1037" t="s">
        <v>28</v>
      </c>
      <c r="K1037" t="s">
        <v>29</v>
      </c>
      <c r="L1037" t="s">
        <v>141</v>
      </c>
      <c r="M1037" t="s">
        <v>59</v>
      </c>
      <c r="N1037" t="s">
        <v>1028</v>
      </c>
      <c r="O1037">
        <v>0.56999999999999995</v>
      </c>
      <c r="P1037">
        <f>Table1[[#This Row],[Profit]]/Table1[[#This Row],[Sales]]</f>
        <v>0.69</v>
      </c>
      <c r="Q1037" t="s">
        <v>33</v>
      </c>
      <c r="R1037" t="s">
        <v>53</v>
      </c>
      <c r="S1037" t="s">
        <v>648</v>
      </c>
      <c r="T1037" t="s">
        <v>1027</v>
      </c>
      <c r="U1037">
        <v>26003</v>
      </c>
      <c r="V1037">
        <v>42098</v>
      </c>
      <c r="W1037" t="str">
        <f>TEXT(Table1[[#This Row],[Order Date]],"mmmm")</f>
        <v>April</v>
      </c>
      <c r="X1037" t="str">
        <f>TEXT(Table1[[#This Row],[Order Date]],"yyyy")</f>
        <v>2015</v>
      </c>
      <c r="Y1037">
        <v>42100</v>
      </c>
      <c r="Z1037">
        <v>354.32879999999994</v>
      </c>
      <c r="AA1037">
        <v>8</v>
      </c>
      <c r="AB1037">
        <v>513.52</v>
      </c>
      <c r="AC1037">
        <v>90186</v>
      </c>
      <c r="AD1037" t="e">
        <f>IF(COUNTIF(#REF!,Orders!AC516)&gt;0,"Returned","Not Returned")</f>
        <v>#REF!</v>
      </c>
      <c r="AE1037" t="str">
        <f>TEXT(Table1[[#This Row],[Order Date]],"mmmm-yyy")</f>
        <v>April-2015</v>
      </c>
    </row>
    <row r="1038" spans="1:31" ht="12.75" customHeight="1" x14ac:dyDescent="0.3">
      <c r="A1038">
        <v>24298</v>
      </c>
      <c r="B1038" t="s">
        <v>106</v>
      </c>
      <c r="C1038">
        <v>0.1</v>
      </c>
      <c r="D1038">
        <v>2.2200000000000002</v>
      </c>
      <c r="E1038">
        <v>5</v>
      </c>
      <c r="F1038">
        <v>975</v>
      </c>
      <c r="G1038" t="str">
        <f>IF(COUNTIF(Table1[Customer ID],Table1[[#This Row],[Customer ID]])&gt;1,"Repeat Customer","One-Time Customer")</f>
        <v>One-Time Customer</v>
      </c>
      <c r="H1038" t="s">
        <v>1084</v>
      </c>
      <c r="I1038" t="s">
        <v>49</v>
      </c>
      <c r="J1038" t="s">
        <v>28</v>
      </c>
      <c r="K1038" t="s">
        <v>29</v>
      </c>
      <c r="L1038" t="s">
        <v>257</v>
      </c>
      <c r="M1038" t="s">
        <v>59</v>
      </c>
      <c r="N1038" t="s">
        <v>1085</v>
      </c>
      <c r="O1038">
        <v>0.55000000000000004</v>
      </c>
      <c r="P1038">
        <f>Table1[[#This Row],[Profit]]/Table1[[#This Row],[Sales]]</f>
        <v>-2.4226363636363635</v>
      </c>
      <c r="Q1038" t="s">
        <v>33</v>
      </c>
      <c r="R1038" t="s">
        <v>53</v>
      </c>
      <c r="S1038" t="s">
        <v>193</v>
      </c>
      <c r="T1038" t="s">
        <v>194</v>
      </c>
      <c r="U1038">
        <v>2108</v>
      </c>
      <c r="V1038">
        <v>42098</v>
      </c>
      <c r="W1038" t="str">
        <f>TEXT(Table1[[#This Row],[Order Date]],"mmmm")</f>
        <v>April</v>
      </c>
      <c r="X1038" t="str">
        <f>TEXT(Table1[[#This Row],[Order Date]],"yyyy")</f>
        <v>2015</v>
      </c>
      <c r="Y1038">
        <v>42103</v>
      </c>
      <c r="Z1038">
        <v>-21.319199999999999</v>
      </c>
      <c r="AA1038">
        <v>3</v>
      </c>
      <c r="AB1038">
        <v>8.8000000000000007</v>
      </c>
      <c r="AC1038">
        <v>87260</v>
      </c>
      <c r="AD1038" t="e">
        <f>IF(COUNTIF(#REF!,Orders!AC549)&gt;0,"Returned","Not Returned")</f>
        <v>#REF!</v>
      </c>
      <c r="AE1038" t="str">
        <f>TEXT(Table1[[#This Row],[Order Date]],"mmmm-yyy")</f>
        <v>April-2015</v>
      </c>
    </row>
    <row r="1039" spans="1:31" ht="12.75" customHeight="1" x14ac:dyDescent="0.3">
      <c r="A1039">
        <v>25013</v>
      </c>
      <c r="B1039" t="s">
        <v>56</v>
      </c>
      <c r="C1039">
        <v>0.03</v>
      </c>
      <c r="D1039">
        <v>19.04</v>
      </c>
      <c r="E1039">
        <v>6.38</v>
      </c>
      <c r="F1039">
        <v>1590</v>
      </c>
      <c r="G1039" t="str">
        <f>IF(COUNTIF(Table1[Customer ID],Table1[[#This Row],[Customer ID]])&gt;1,"Repeat Customer","One-Time Customer")</f>
        <v>One-Time Customer</v>
      </c>
      <c r="H1039" t="s">
        <v>1595</v>
      </c>
      <c r="I1039" t="s">
        <v>27</v>
      </c>
      <c r="J1039" t="s">
        <v>28</v>
      </c>
      <c r="K1039" t="s">
        <v>41</v>
      </c>
      <c r="L1039" t="s">
        <v>50</v>
      </c>
      <c r="M1039" t="s">
        <v>59</v>
      </c>
      <c r="N1039" t="s">
        <v>1596</v>
      </c>
      <c r="O1039">
        <v>0.56000000000000005</v>
      </c>
      <c r="P1039">
        <f>Table1[[#This Row],[Profit]]/Table1[[#This Row],[Sales]]</f>
        <v>0.58177879608414906</v>
      </c>
      <c r="Q1039" t="s">
        <v>33</v>
      </c>
      <c r="R1039" t="s">
        <v>53</v>
      </c>
      <c r="S1039" t="s">
        <v>154</v>
      </c>
      <c r="T1039" t="s">
        <v>1597</v>
      </c>
      <c r="U1039">
        <v>44094</v>
      </c>
      <c r="V1039">
        <v>42098</v>
      </c>
      <c r="W1039" t="str">
        <f>TEXT(Table1[[#This Row],[Order Date]],"mmmm")</f>
        <v>April</v>
      </c>
      <c r="X1039" t="str">
        <f>TEXT(Table1[[#This Row],[Order Date]],"yyyy")</f>
        <v>2015</v>
      </c>
      <c r="Y1039">
        <v>42098</v>
      </c>
      <c r="Z1039">
        <v>83.793599999999998</v>
      </c>
      <c r="AA1039">
        <v>7</v>
      </c>
      <c r="AB1039">
        <v>144.03</v>
      </c>
      <c r="AC1039">
        <v>86668</v>
      </c>
      <c r="AD1039" t="e">
        <f>IF(COUNTIF(#REF!,Orders!AC880)&gt;0,"Returned","Not Returned")</f>
        <v>#REF!</v>
      </c>
      <c r="AE1039" t="str">
        <f>TEXT(Table1[[#This Row],[Order Date]],"mmmm-yyy")</f>
        <v>April-2015</v>
      </c>
    </row>
    <row r="1040" spans="1:31" ht="12.75" customHeight="1" x14ac:dyDescent="0.3">
      <c r="A1040">
        <v>25011</v>
      </c>
      <c r="B1040" t="s">
        <v>56</v>
      </c>
      <c r="C1040">
        <v>0.02</v>
      </c>
      <c r="D1040">
        <v>5.53</v>
      </c>
      <c r="E1040">
        <v>6.98</v>
      </c>
      <c r="F1040">
        <v>1593</v>
      </c>
      <c r="G1040" t="str">
        <f>IF(COUNTIF(Table1[Customer ID],Table1[[#This Row],[Customer ID]])&gt;1,"Repeat Customer","One-Time Customer")</f>
        <v>One-Time Customer</v>
      </c>
      <c r="H1040" t="s">
        <v>1598</v>
      </c>
      <c r="I1040" t="s">
        <v>49</v>
      </c>
      <c r="J1040" t="s">
        <v>28</v>
      </c>
      <c r="K1040" t="s">
        <v>29</v>
      </c>
      <c r="L1040" t="s">
        <v>109</v>
      </c>
      <c r="M1040" t="s">
        <v>59</v>
      </c>
      <c r="N1040" t="s">
        <v>1599</v>
      </c>
      <c r="O1040">
        <v>0.39</v>
      </c>
      <c r="P1040">
        <f>Table1[[#This Row],[Profit]]/Table1[[#This Row],[Sales]]</f>
        <v>-1.5944216349108786</v>
      </c>
      <c r="Q1040" t="s">
        <v>33</v>
      </c>
      <c r="R1040" t="s">
        <v>61</v>
      </c>
      <c r="S1040" t="s">
        <v>304</v>
      </c>
      <c r="T1040" t="s">
        <v>305</v>
      </c>
      <c r="U1040">
        <v>74006</v>
      </c>
      <c r="V1040">
        <v>42098</v>
      </c>
      <c r="W1040" t="str">
        <f>TEXT(Table1[[#This Row],[Order Date]],"mmmm")</f>
        <v>April</v>
      </c>
      <c r="X1040" t="str">
        <f>TEXT(Table1[[#This Row],[Order Date]],"yyyy")</f>
        <v>2015</v>
      </c>
      <c r="Y1040">
        <v>42100</v>
      </c>
      <c r="Z1040">
        <v>-77.823719999999994</v>
      </c>
      <c r="AA1040">
        <v>8</v>
      </c>
      <c r="AB1040">
        <v>48.81</v>
      </c>
      <c r="AC1040">
        <v>86668</v>
      </c>
      <c r="AD1040" t="e">
        <f>IF(COUNTIF(#REF!,Orders!AC881)&gt;0,"Returned","Not Returned")</f>
        <v>#REF!</v>
      </c>
      <c r="AE1040" t="str">
        <f>TEXT(Table1[[#This Row],[Order Date]],"mmmm-yyy")</f>
        <v>April-2015</v>
      </c>
    </row>
    <row r="1041" spans="1:31" ht="12.75" customHeight="1" x14ac:dyDescent="0.3">
      <c r="A1041">
        <v>566</v>
      </c>
      <c r="B1041" t="s">
        <v>37</v>
      </c>
      <c r="C1041">
        <v>0.02</v>
      </c>
      <c r="D1041">
        <v>60.98</v>
      </c>
      <c r="E1041">
        <v>49</v>
      </c>
      <c r="F1041">
        <v>1733</v>
      </c>
      <c r="G1041" t="str">
        <f>IF(COUNTIF(Table1[Customer ID],Table1[[#This Row],[Customer ID]])&gt;1,"Repeat Customer","One-Time Customer")</f>
        <v>Repeat Customer</v>
      </c>
      <c r="H1041" t="s">
        <v>1743</v>
      </c>
      <c r="I1041" t="s">
        <v>49</v>
      </c>
      <c r="J1041" t="s">
        <v>58</v>
      </c>
      <c r="K1041" t="s">
        <v>29</v>
      </c>
      <c r="L1041" t="s">
        <v>257</v>
      </c>
      <c r="M1041" t="s">
        <v>236</v>
      </c>
      <c r="N1041" t="s">
        <v>1583</v>
      </c>
      <c r="O1041">
        <v>0.59</v>
      </c>
      <c r="P1041">
        <f>Table1[[#This Row],[Profit]]/Table1[[#This Row],[Sales]]</f>
        <v>-0.31257725732942054</v>
      </c>
      <c r="Q1041" t="s">
        <v>33</v>
      </c>
      <c r="R1041" t="s">
        <v>53</v>
      </c>
      <c r="S1041" t="s">
        <v>1008</v>
      </c>
      <c r="T1041" t="s">
        <v>35</v>
      </c>
      <c r="U1041">
        <v>20012</v>
      </c>
      <c r="V1041">
        <v>42098</v>
      </c>
      <c r="W1041" t="str">
        <f>TEXT(Table1[[#This Row],[Order Date]],"mmmm")</f>
        <v>April</v>
      </c>
      <c r="X1041" t="str">
        <f>TEXT(Table1[[#This Row],[Order Date]],"yyyy")</f>
        <v>2015</v>
      </c>
      <c r="Y1041">
        <v>42100</v>
      </c>
      <c r="Z1041">
        <v>-662.52</v>
      </c>
      <c r="AA1041">
        <v>34</v>
      </c>
      <c r="AB1041">
        <v>2119.54</v>
      </c>
      <c r="AC1041">
        <v>3841</v>
      </c>
      <c r="AD1041" t="e">
        <f>IF(COUNTIF(#REF!,Orders!AC968)&gt;0,"Returned","Not Returned")</f>
        <v>#REF!</v>
      </c>
      <c r="AE1041" t="str">
        <f>TEXT(Table1[[#This Row],[Order Date]],"mmmm-yyy")</f>
        <v>April-2015</v>
      </c>
    </row>
    <row r="1042" spans="1:31" ht="12.75" customHeight="1" x14ac:dyDescent="0.3">
      <c r="A1042">
        <v>567</v>
      </c>
      <c r="B1042" t="s">
        <v>37</v>
      </c>
      <c r="C1042">
        <v>0.02</v>
      </c>
      <c r="D1042">
        <v>1270.99</v>
      </c>
      <c r="E1042">
        <v>19.989999999999998</v>
      </c>
      <c r="F1042">
        <v>1733</v>
      </c>
      <c r="G1042" t="str">
        <f>IF(COUNTIF(Table1[Customer ID],Table1[[#This Row],[Customer ID]])&gt;1,"Repeat Customer","One-Time Customer")</f>
        <v>Repeat Customer</v>
      </c>
      <c r="H1042" t="s">
        <v>1743</v>
      </c>
      <c r="I1042" t="s">
        <v>49</v>
      </c>
      <c r="J1042" t="s">
        <v>58</v>
      </c>
      <c r="K1042" t="s">
        <v>29</v>
      </c>
      <c r="L1042" t="s">
        <v>109</v>
      </c>
      <c r="M1042" t="s">
        <v>59</v>
      </c>
      <c r="N1042" t="s">
        <v>631</v>
      </c>
      <c r="O1042">
        <v>0.35</v>
      </c>
      <c r="P1042">
        <f>Table1[[#This Row],[Profit]]/Table1[[#This Row],[Sales]]</f>
        <v>0.20176572615847929</v>
      </c>
      <c r="Q1042" t="s">
        <v>33</v>
      </c>
      <c r="R1042" t="s">
        <v>53</v>
      </c>
      <c r="S1042" t="s">
        <v>1008</v>
      </c>
      <c r="T1042" t="s">
        <v>35</v>
      </c>
      <c r="U1042">
        <v>20012</v>
      </c>
      <c r="V1042">
        <v>42098</v>
      </c>
      <c r="W1042" t="str">
        <f>TEXT(Table1[[#This Row],[Order Date]],"mmmm")</f>
        <v>April</v>
      </c>
      <c r="X1042" t="str">
        <f>TEXT(Table1[[#This Row],[Order Date]],"yyyy")</f>
        <v>2015</v>
      </c>
      <c r="Y1042">
        <v>42100</v>
      </c>
      <c r="Z1042">
        <v>9228.2255999999998</v>
      </c>
      <c r="AA1042">
        <v>36</v>
      </c>
      <c r="AB1042">
        <v>45737.33</v>
      </c>
      <c r="AC1042">
        <v>3841</v>
      </c>
      <c r="AD1042" t="e">
        <f>IF(COUNTIF(#REF!,Orders!AC969)&gt;0,"Returned","Not Returned")</f>
        <v>#REF!</v>
      </c>
      <c r="AE1042" t="str">
        <f>TEXT(Table1[[#This Row],[Order Date]],"mmmm-yyy")</f>
        <v>April-2015</v>
      </c>
    </row>
    <row r="1043" spans="1:31" ht="12.75" customHeight="1" x14ac:dyDescent="0.3">
      <c r="A1043">
        <v>18566</v>
      </c>
      <c r="B1043" t="s">
        <v>37</v>
      </c>
      <c r="C1043">
        <v>0.02</v>
      </c>
      <c r="D1043">
        <v>60.98</v>
      </c>
      <c r="E1043">
        <v>49</v>
      </c>
      <c r="F1043">
        <v>1734</v>
      </c>
      <c r="G1043" t="str">
        <f>IF(COUNTIF(Table1[Customer ID],Table1[[#This Row],[Customer ID]])&gt;1,"Repeat Customer","One-Time Customer")</f>
        <v>Repeat Customer</v>
      </c>
      <c r="H1043" t="s">
        <v>1745</v>
      </c>
      <c r="I1043" t="s">
        <v>49</v>
      </c>
      <c r="J1043" t="s">
        <v>58</v>
      </c>
      <c r="K1043" t="s">
        <v>29</v>
      </c>
      <c r="L1043" t="s">
        <v>257</v>
      </c>
      <c r="M1043" t="s">
        <v>236</v>
      </c>
      <c r="N1043" t="s">
        <v>1583</v>
      </c>
      <c r="O1043">
        <v>0.59</v>
      </c>
      <c r="P1043">
        <f>Table1[[#This Row],[Profit]]/Table1[[#This Row],[Sales]]</f>
        <v>-1.062752646775746</v>
      </c>
      <c r="Q1043" t="s">
        <v>33</v>
      </c>
      <c r="R1043" t="s">
        <v>53</v>
      </c>
      <c r="S1043" t="s">
        <v>71</v>
      </c>
      <c r="T1043" t="s">
        <v>1746</v>
      </c>
      <c r="U1043">
        <v>10528</v>
      </c>
      <c r="V1043">
        <v>42098</v>
      </c>
      <c r="W1043" t="str">
        <f>TEXT(Table1[[#This Row],[Order Date]],"mmmm")</f>
        <v>April</v>
      </c>
      <c r="X1043" t="str">
        <f>TEXT(Table1[[#This Row],[Order Date]],"yyyy")</f>
        <v>2015</v>
      </c>
      <c r="Y1043">
        <v>42100</v>
      </c>
      <c r="Z1043">
        <v>-596.26800000000003</v>
      </c>
      <c r="AA1043">
        <v>9</v>
      </c>
      <c r="AB1043">
        <v>561.05999999999995</v>
      </c>
      <c r="AC1043">
        <v>88443</v>
      </c>
      <c r="AD1043" t="e">
        <f>IF(COUNTIF(#REF!,Orders!AC971)&gt;0,"Returned","Not Returned")</f>
        <v>#REF!</v>
      </c>
      <c r="AE1043" t="str">
        <f>TEXT(Table1[[#This Row],[Order Date]],"mmmm-yyy")</f>
        <v>April-2015</v>
      </c>
    </row>
    <row r="1044" spans="1:31" ht="12.75" customHeight="1" x14ac:dyDescent="0.3">
      <c r="A1044">
        <v>18567</v>
      </c>
      <c r="B1044" t="s">
        <v>37</v>
      </c>
      <c r="C1044">
        <v>0.02</v>
      </c>
      <c r="D1044">
        <v>1270.99</v>
      </c>
      <c r="E1044">
        <v>19.989999999999998</v>
      </c>
      <c r="F1044">
        <v>1734</v>
      </c>
      <c r="G1044" t="str">
        <f>IF(COUNTIF(Table1[Customer ID],Table1[[#This Row],[Customer ID]])&gt;1,"Repeat Customer","One-Time Customer")</f>
        <v>Repeat Customer</v>
      </c>
      <c r="H1044" t="s">
        <v>1745</v>
      </c>
      <c r="I1044" t="s">
        <v>49</v>
      </c>
      <c r="J1044" t="s">
        <v>58</v>
      </c>
      <c r="K1044" t="s">
        <v>29</v>
      </c>
      <c r="L1044" t="s">
        <v>109</v>
      </c>
      <c r="M1044" t="s">
        <v>59</v>
      </c>
      <c r="N1044" t="s">
        <v>631</v>
      </c>
      <c r="O1044">
        <v>0.35</v>
      </c>
      <c r="P1044">
        <f>Table1[[#This Row],[Profit]]/Table1[[#This Row],[Sales]]</f>
        <v>0.69</v>
      </c>
      <c r="Q1044" t="s">
        <v>33</v>
      </c>
      <c r="R1044" t="s">
        <v>53</v>
      </c>
      <c r="S1044" t="s">
        <v>71</v>
      </c>
      <c r="T1044" t="s">
        <v>1746</v>
      </c>
      <c r="U1044">
        <v>10528</v>
      </c>
      <c r="V1044">
        <v>42098</v>
      </c>
      <c r="W1044" t="str">
        <f>TEXT(Table1[[#This Row],[Order Date]],"mmmm")</f>
        <v>April</v>
      </c>
      <c r="X1044" t="str">
        <f>TEXT(Table1[[#This Row],[Order Date]],"yyyy")</f>
        <v>2015</v>
      </c>
      <c r="Y1044">
        <v>42100</v>
      </c>
      <c r="Z1044">
        <v>7889.6876999999995</v>
      </c>
      <c r="AA1044">
        <v>9</v>
      </c>
      <c r="AB1044">
        <v>11434.33</v>
      </c>
      <c r="AC1044">
        <v>88443</v>
      </c>
      <c r="AD1044" t="e">
        <f>IF(COUNTIF(#REF!,Orders!AC972)&gt;0,"Returned","Not Returned")</f>
        <v>#REF!</v>
      </c>
      <c r="AE1044" t="str">
        <f>TEXT(Table1[[#This Row],[Order Date]],"mmmm-yyy")</f>
        <v>April-2015</v>
      </c>
    </row>
    <row r="1045" spans="1:31" ht="12.75" customHeight="1" x14ac:dyDescent="0.3">
      <c r="A1045">
        <v>18568</v>
      </c>
      <c r="B1045" t="s">
        <v>37</v>
      </c>
      <c r="C1045">
        <v>0.05</v>
      </c>
      <c r="D1045">
        <v>205.99</v>
      </c>
      <c r="E1045">
        <v>8.99</v>
      </c>
      <c r="F1045">
        <v>1734</v>
      </c>
      <c r="G1045" t="str">
        <f>IF(COUNTIF(Table1[Customer ID],Table1[[#This Row],[Customer ID]])&gt;1,"Repeat Customer","One-Time Customer")</f>
        <v>Repeat Customer</v>
      </c>
      <c r="H1045" t="s">
        <v>1745</v>
      </c>
      <c r="I1045" t="s">
        <v>27</v>
      </c>
      <c r="J1045" t="s">
        <v>58</v>
      </c>
      <c r="K1045" t="s">
        <v>77</v>
      </c>
      <c r="L1045" t="s">
        <v>78</v>
      </c>
      <c r="M1045" t="s">
        <v>59</v>
      </c>
      <c r="N1045" t="s">
        <v>1542</v>
      </c>
      <c r="O1045">
        <v>0.6</v>
      </c>
      <c r="P1045">
        <f>Table1[[#This Row],[Profit]]/Table1[[#This Row],[Sales]]</f>
        <v>0.47869150636062979</v>
      </c>
      <c r="Q1045" t="s">
        <v>33</v>
      </c>
      <c r="R1045" t="s">
        <v>53</v>
      </c>
      <c r="S1045" t="s">
        <v>71</v>
      </c>
      <c r="T1045" t="s">
        <v>1746</v>
      </c>
      <c r="U1045">
        <v>10528</v>
      </c>
      <c r="V1045">
        <v>42098</v>
      </c>
      <c r="W1045" t="str">
        <f>TEXT(Table1[[#This Row],[Order Date]],"mmmm")</f>
        <v>April</v>
      </c>
      <c r="X1045" t="str">
        <f>TEXT(Table1[[#This Row],[Order Date]],"yyyy")</f>
        <v>2015</v>
      </c>
      <c r="Y1045">
        <v>42100</v>
      </c>
      <c r="Z1045">
        <v>1545.8097600000001</v>
      </c>
      <c r="AA1045">
        <v>19</v>
      </c>
      <c r="AB1045">
        <v>3229.24</v>
      </c>
      <c r="AC1045">
        <v>88443</v>
      </c>
      <c r="AD1045" t="e">
        <f>IF(COUNTIF(#REF!,Orders!AC973)&gt;0,"Returned","Not Returned")</f>
        <v>#REF!</v>
      </c>
      <c r="AE1045" t="str">
        <f>TEXT(Table1[[#This Row],[Order Date]],"mmmm-yyy")</f>
        <v>April-2015</v>
      </c>
    </row>
    <row r="1046" spans="1:31" ht="12.75" customHeight="1" x14ac:dyDescent="0.3">
      <c r="A1046">
        <v>22246</v>
      </c>
      <c r="B1046" t="s">
        <v>106</v>
      </c>
      <c r="C1046">
        <v>0.1</v>
      </c>
      <c r="D1046">
        <v>10.44</v>
      </c>
      <c r="E1046">
        <v>5.75</v>
      </c>
      <c r="F1046">
        <v>1918</v>
      </c>
      <c r="G1046" t="str">
        <f>IF(COUNTIF(Table1[Customer ID],Table1[[#This Row],[Customer ID]])&gt;1,"Repeat Customer","One-Time Customer")</f>
        <v>One-Time Customer</v>
      </c>
      <c r="H1046" t="s">
        <v>1874</v>
      </c>
      <c r="I1046" t="s">
        <v>27</v>
      </c>
      <c r="J1046" t="s">
        <v>40</v>
      </c>
      <c r="K1046" t="s">
        <v>29</v>
      </c>
      <c r="L1046" t="s">
        <v>109</v>
      </c>
      <c r="M1046" t="s">
        <v>59</v>
      </c>
      <c r="N1046" t="s">
        <v>1875</v>
      </c>
      <c r="O1046">
        <v>0.39</v>
      </c>
      <c r="P1046">
        <f>Table1[[#This Row],[Profit]]/Table1[[#This Row],[Sales]]</f>
        <v>0.74817900499880974</v>
      </c>
      <c r="Q1046" t="s">
        <v>33</v>
      </c>
      <c r="R1046" t="s">
        <v>136</v>
      </c>
      <c r="S1046" t="s">
        <v>958</v>
      </c>
      <c r="T1046" t="s">
        <v>1876</v>
      </c>
      <c r="U1046">
        <v>72450</v>
      </c>
      <c r="V1046">
        <v>42098</v>
      </c>
      <c r="W1046" t="str">
        <f>TEXT(Table1[[#This Row],[Order Date]],"mmmm")</f>
        <v>April</v>
      </c>
      <c r="X1046" t="str">
        <f>TEXT(Table1[[#This Row],[Order Date]],"yyyy")</f>
        <v>2015</v>
      </c>
      <c r="Y1046">
        <v>42105</v>
      </c>
      <c r="Z1046">
        <v>125.72399999999999</v>
      </c>
      <c r="AA1046">
        <v>17</v>
      </c>
      <c r="AB1046">
        <v>168.04</v>
      </c>
      <c r="AC1046">
        <v>85898</v>
      </c>
      <c r="AD1046" t="e">
        <f>IF(COUNTIF(#REF!,Orders!AC1061)&gt;0,"Returned","Not Returned")</f>
        <v>#REF!</v>
      </c>
      <c r="AE1046" t="str">
        <f>TEXT(Table1[[#This Row],[Order Date]],"mmmm-yyy")</f>
        <v>April-2015</v>
      </c>
    </row>
    <row r="1047" spans="1:31" ht="12.75" customHeight="1" x14ac:dyDescent="0.3">
      <c r="A1047">
        <v>21573</v>
      </c>
      <c r="B1047" t="s">
        <v>47</v>
      </c>
      <c r="C1047">
        <v>0.06</v>
      </c>
      <c r="D1047">
        <v>6.48</v>
      </c>
      <c r="E1047">
        <v>7.49</v>
      </c>
      <c r="F1047">
        <v>2014</v>
      </c>
      <c r="G1047" t="str">
        <f>IF(COUNTIF(Table1[Customer ID],Table1[[#This Row],[Customer ID]])&gt;1,"Repeat Customer","One-Time Customer")</f>
        <v>Repeat Customer</v>
      </c>
      <c r="H1047" t="s">
        <v>1948</v>
      </c>
      <c r="I1047" t="s">
        <v>49</v>
      </c>
      <c r="J1047" t="s">
        <v>40</v>
      </c>
      <c r="K1047" t="s">
        <v>29</v>
      </c>
      <c r="L1047" t="s">
        <v>93</v>
      </c>
      <c r="M1047" t="s">
        <v>59</v>
      </c>
      <c r="N1047" t="s">
        <v>1950</v>
      </c>
      <c r="O1047">
        <v>0.37</v>
      </c>
      <c r="P1047">
        <f>Table1[[#This Row],[Profit]]/Table1[[#This Row],[Sales]]</f>
        <v>-2.5555852128653407</v>
      </c>
      <c r="Q1047" t="s">
        <v>33</v>
      </c>
      <c r="R1047" t="s">
        <v>61</v>
      </c>
      <c r="S1047" t="s">
        <v>330</v>
      </c>
      <c r="T1047" t="s">
        <v>1949</v>
      </c>
      <c r="U1047">
        <v>51503</v>
      </c>
      <c r="V1047">
        <v>42098</v>
      </c>
      <c r="W1047" t="str">
        <f>TEXT(Table1[[#This Row],[Order Date]],"mmmm")</f>
        <v>April</v>
      </c>
      <c r="X1047" t="str">
        <f>TEXT(Table1[[#This Row],[Order Date]],"yyyy")</f>
        <v>2015</v>
      </c>
      <c r="Y1047">
        <v>42098</v>
      </c>
      <c r="Z1047">
        <v>-191.49</v>
      </c>
      <c r="AA1047">
        <v>12</v>
      </c>
      <c r="AB1047">
        <v>74.930000000000007</v>
      </c>
      <c r="AC1047">
        <v>88368</v>
      </c>
      <c r="AD1047" t="e">
        <f>IF(COUNTIF(#REF!,Orders!AC1118)&gt;0,"Returned","Not Returned")</f>
        <v>#REF!</v>
      </c>
      <c r="AE1047" t="str">
        <f>TEXT(Table1[[#This Row],[Order Date]],"mmmm-yyy")</f>
        <v>April-2015</v>
      </c>
    </row>
    <row r="1048" spans="1:31" ht="12.75" customHeight="1" x14ac:dyDescent="0.3">
      <c r="A1048">
        <v>20157</v>
      </c>
      <c r="B1048" t="s">
        <v>56</v>
      </c>
      <c r="C1048">
        <v>0.02</v>
      </c>
      <c r="D1048">
        <v>63.94</v>
      </c>
      <c r="E1048">
        <v>14.48</v>
      </c>
      <c r="F1048">
        <v>2441</v>
      </c>
      <c r="G1048" t="str">
        <f>IF(COUNTIF(Table1[Customer ID],Table1[[#This Row],[Customer ID]])&gt;1,"Repeat Customer","One-Time Customer")</f>
        <v>One-Time Customer</v>
      </c>
      <c r="H1048" t="s">
        <v>2292</v>
      </c>
      <c r="I1048" t="s">
        <v>49</v>
      </c>
      <c r="J1048" t="s">
        <v>114</v>
      </c>
      <c r="K1048" t="s">
        <v>41</v>
      </c>
      <c r="L1048" t="s">
        <v>50</v>
      </c>
      <c r="M1048" t="s">
        <v>59</v>
      </c>
      <c r="N1048" t="s">
        <v>519</v>
      </c>
      <c r="O1048">
        <v>0.46</v>
      </c>
      <c r="P1048">
        <f>Table1[[#This Row],[Profit]]/Table1[[#This Row],[Sales]]</f>
        <v>-0.14114414541355502</v>
      </c>
      <c r="Q1048" t="s">
        <v>33</v>
      </c>
      <c r="R1048" t="s">
        <v>136</v>
      </c>
      <c r="S1048" t="s">
        <v>362</v>
      </c>
      <c r="T1048" t="s">
        <v>2293</v>
      </c>
      <c r="U1048">
        <v>32935</v>
      </c>
      <c r="V1048">
        <v>42098</v>
      </c>
      <c r="W1048" t="str">
        <f>TEXT(Table1[[#This Row],[Order Date]],"mmmm")</f>
        <v>April</v>
      </c>
      <c r="X1048" t="str">
        <f>TEXT(Table1[[#This Row],[Order Date]],"yyyy")</f>
        <v>2015</v>
      </c>
      <c r="Y1048">
        <v>42098</v>
      </c>
      <c r="Z1048">
        <v>-100.17</v>
      </c>
      <c r="AA1048">
        <v>11</v>
      </c>
      <c r="AB1048">
        <v>709.7</v>
      </c>
      <c r="AC1048">
        <v>89300</v>
      </c>
      <c r="AD1048" t="e">
        <f>IF(COUNTIF(#REF!,Orders!AC1363)&gt;0,"Returned","Not Returned")</f>
        <v>#REF!</v>
      </c>
      <c r="AE1048" t="str">
        <f>TEXT(Table1[[#This Row],[Order Date]],"mmmm-yyy")</f>
        <v>April-2015</v>
      </c>
    </row>
    <row r="1049" spans="1:31" ht="12.75" customHeight="1" x14ac:dyDescent="0.3">
      <c r="A1049">
        <v>20158</v>
      </c>
      <c r="B1049" t="s">
        <v>56</v>
      </c>
      <c r="C1049">
        <v>0.01</v>
      </c>
      <c r="D1049">
        <v>5.0199999999999996</v>
      </c>
      <c r="E1049">
        <v>5.14</v>
      </c>
      <c r="F1049">
        <v>2442</v>
      </c>
      <c r="G1049" t="str">
        <f>IF(COUNTIF(Table1[Customer ID],Table1[[#This Row],[Customer ID]])&gt;1,"Repeat Customer","One-Time Customer")</f>
        <v>One-Time Customer</v>
      </c>
      <c r="H1049" t="s">
        <v>2294</v>
      </c>
      <c r="I1049" t="s">
        <v>49</v>
      </c>
      <c r="J1049" t="s">
        <v>114</v>
      </c>
      <c r="K1049" t="s">
        <v>77</v>
      </c>
      <c r="L1049" t="s">
        <v>180</v>
      </c>
      <c r="M1049" t="s">
        <v>51</v>
      </c>
      <c r="N1049" t="s">
        <v>840</v>
      </c>
      <c r="O1049">
        <v>0.79</v>
      </c>
      <c r="P1049">
        <f>Table1[[#This Row],[Profit]]/Table1[[#This Row],[Sales]]</f>
        <v>-0.14398249452954046</v>
      </c>
      <c r="Q1049" t="s">
        <v>33</v>
      </c>
      <c r="R1049" t="s">
        <v>136</v>
      </c>
      <c r="S1049" t="s">
        <v>362</v>
      </c>
      <c r="T1049" t="s">
        <v>2295</v>
      </c>
      <c r="U1049">
        <v>32953</v>
      </c>
      <c r="V1049">
        <v>42098</v>
      </c>
      <c r="W1049" t="str">
        <f>TEXT(Table1[[#This Row],[Order Date]],"mmmm")</f>
        <v>April</v>
      </c>
      <c r="X1049" t="str">
        <f>TEXT(Table1[[#This Row],[Order Date]],"yyyy")</f>
        <v>2015</v>
      </c>
      <c r="Y1049">
        <v>42100</v>
      </c>
      <c r="Z1049">
        <v>-3.9479999999999995</v>
      </c>
      <c r="AA1049">
        <v>5</v>
      </c>
      <c r="AB1049">
        <v>27.42</v>
      </c>
      <c r="AC1049">
        <v>89300</v>
      </c>
      <c r="AD1049" t="e">
        <f>IF(COUNTIF(#REF!,Orders!AC1364)&gt;0,"Returned","Not Returned")</f>
        <v>#REF!</v>
      </c>
      <c r="AE1049" t="str">
        <f>TEXT(Table1[[#This Row],[Order Date]],"mmmm-yyy")</f>
        <v>April-2015</v>
      </c>
    </row>
    <row r="1050" spans="1:31" ht="12.75" customHeight="1" x14ac:dyDescent="0.3">
      <c r="A1050">
        <v>6525</v>
      </c>
      <c r="B1050" t="s">
        <v>106</v>
      </c>
      <c r="C1050">
        <v>0</v>
      </c>
      <c r="D1050">
        <v>35.99</v>
      </c>
      <c r="E1050">
        <v>0.99</v>
      </c>
      <c r="F1050">
        <v>2548</v>
      </c>
      <c r="G1050" t="str">
        <f>IF(COUNTIF(Table1[Customer ID],Table1[[#This Row],[Customer ID]])&gt;1,"Repeat Customer","One-Time Customer")</f>
        <v>Repeat Customer</v>
      </c>
      <c r="H1050" t="s">
        <v>2384</v>
      </c>
      <c r="I1050" t="s">
        <v>49</v>
      </c>
      <c r="J1050" t="s">
        <v>58</v>
      </c>
      <c r="K1050" t="s">
        <v>77</v>
      </c>
      <c r="L1050" t="s">
        <v>78</v>
      </c>
      <c r="M1050" t="s">
        <v>51</v>
      </c>
      <c r="N1050" t="s">
        <v>2385</v>
      </c>
      <c r="O1050">
        <v>0.35</v>
      </c>
      <c r="P1050">
        <f>Table1[[#This Row],[Profit]]/Table1[[#This Row],[Sales]]</f>
        <v>0.56853550085613536</v>
      </c>
      <c r="Q1050" t="s">
        <v>33</v>
      </c>
      <c r="R1050" t="s">
        <v>34</v>
      </c>
      <c r="S1050" t="s">
        <v>45</v>
      </c>
      <c r="T1050" t="s">
        <v>663</v>
      </c>
      <c r="U1050">
        <v>90068</v>
      </c>
      <c r="V1050">
        <v>42098</v>
      </c>
      <c r="W1050" t="str">
        <f>TEXT(Table1[[#This Row],[Order Date]],"mmmm")</f>
        <v>April</v>
      </c>
      <c r="X1050" t="str">
        <f>TEXT(Table1[[#This Row],[Order Date]],"yyyy")</f>
        <v>2015</v>
      </c>
      <c r="Y1050">
        <v>42105</v>
      </c>
      <c r="Z1050">
        <v>840.05099999999993</v>
      </c>
      <c r="AA1050">
        <v>46</v>
      </c>
      <c r="AB1050">
        <v>1477.57</v>
      </c>
      <c r="AC1050">
        <v>46436</v>
      </c>
      <c r="AD1050" t="e">
        <f>IF(COUNTIF(#REF!,Orders!AC1439)&gt;0,"Returned","Not Returned")</f>
        <v>#REF!</v>
      </c>
      <c r="AE1050" t="str">
        <f>TEXT(Table1[[#This Row],[Order Date]],"mmmm-yyy")</f>
        <v>April-2015</v>
      </c>
    </row>
    <row r="1051" spans="1:31" ht="12.75" customHeight="1" x14ac:dyDescent="0.3">
      <c r="A1051">
        <v>24525</v>
      </c>
      <c r="B1051" t="s">
        <v>106</v>
      </c>
      <c r="C1051">
        <v>0</v>
      </c>
      <c r="D1051">
        <v>35.99</v>
      </c>
      <c r="E1051">
        <v>0.99</v>
      </c>
      <c r="F1051">
        <v>2551</v>
      </c>
      <c r="G1051" t="str">
        <f>IF(COUNTIF(Table1[Customer ID],Table1[[#This Row],[Customer ID]])&gt;1,"Repeat Customer","One-Time Customer")</f>
        <v>One-Time Customer</v>
      </c>
      <c r="H1051" t="s">
        <v>2390</v>
      </c>
      <c r="I1051" t="s">
        <v>49</v>
      </c>
      <c r="J1051" t="s">
        <v>58</v>
      </c>
      <c r="K1051" t="s">
        <v>77</v>
      </c>
      <c r="L1051" t="s">
        <v>78</v>
      </c>
      <c r="M1051" t="s">
        <v>51</v>
      </c>
      <c r="N1051" t="s">
        <v>2385</v>
      </c>
      <c r="O1051">
        <v>0.35</v>
      </c>
      <c r="P1051">
        <f>Table1[[#This Row],[Profit]]/Table1[[#This Row],[Sales]]</f>
        <v>0.69</v>
      </c>
      <c r="Q1051" t="s">
        <v>33</v>
      </c>
      <c r="R1051" t="s">
        <v>53</v>
      </c>
      <c r="S1051" t="s">
        <v>234</v>
      </c>
      <c r="T1051" t="s">
        <v>2391</v>
      </c>
      <c r="U1051">
        <v>17403</v>
      </c>
      <c r="V1051">
        <v>42098</v>
      </c>
      <c r="W1051" t="str">
        <f>TEXT(Table1[[#This Row],[Order Date]],"mmmm")</f>
        <v>April</v>
      </c>
      <c r="X1051" t="str">
        <f>TEXT(Table1[[#This Row],[Order Date]],"yyyy")</f>
        <v>2015</v>
      </c>
      <c r="Y1051">
        <v>42105</v>
      </c>
      <c r="Z1051">
        <v>265.96049999999997</v>
      </c>
      <c r="AA1051">
        <v>12</v>
      </c>
      <c r="AB1051">
        <v>385.45</v>
      </c>
      <c r="AC1051">
        <v>88656</v>
      </c>
      <c r="AD1051" t="e">
        <f>IF(COUNTIF(#REF!,Orders!AC1448)&gt;0,"Returned","Not Returned")</f>
        <v>#REF!</v>
      </c>
      <c r="AE1051" t="str">
        <f>TEXT(Table1[[#This Row],[Order Date]],"mmmm-yyy")</f>
        <v>April-2015</v>
      </c>
    </row>
    <row r="1052" spans="1:31" ht="12.75" customHeight="1" x14ac:dyDescent="0.3">
      <c r="A1052">
        <v>21114</v>
      </c>
      <c r="B1052" t="s">
        <v>25</v>
      </c>
      <c r="C1052">
        <v>0</v>
      </c>
      <c r="D1052">
        <v>7.38</v>
      </c>
      <c r="E1052">
        <v>11.51</v>
      </c>
      <c r="F1052">
        <v>2685</v>
      </c>
      <c r="G1052" t="str">
        <f>IF(COUNTIF(Table1[Customer ID],Table1[[#This Row],[Customer ID]])&gt;1,"Repeat Customer","One-Time Customer")</f>
        <v>One-Time Customer</v>
      </c>
      <c r="H1052" t="s">
        <v>2486</v>
      </c>
      <c r="I1052" t="s">
        <v>49</v>
      </c>
      <c r="J1052" t="s">
        <v>58</v>
      </c>
      <c r="K1052" t="s">
        <v>29</v>
      </c>
      <c r="L1052" t="s">
        <v>109</v>
      </c>
      <c r="M1052" t="s">
        <v>59</v>
      </c>
      <c r="N1052" t="s">
        <v>2487</v>
      </c>
      <c r="O1052">
        <v>0.36</v>
      </c>
      <c r="P1052">
        <f>Table1[[#This Row],[Profit]]/Table1[[#This Row],[Sales]]</f>
        <v>-3.7511904761904757</v>
      </c>
      <c r="Q1052" t="s">
        <v>33</v>
      </c>
      <c r="R1052" t="s">
        <v>53</v>
      </c>
      <c r="S1052" t="s">
        <v>71</v>
      </c>
      <c r="T1052" t="s">
        <v>2488</v>
      </c>
      <c r="U1052">
        <v>11803</v>
      </c>
      <c r="V1052">
        <v>42098</v>
      </c>
      <c r="W1052" t="str">
        <f>TEXT(Table1[[#This Row],[Order Date]],"mmmm")</f>
        <v>April</v>
      </c>
      <c r="X1052" t="str">
        <f>TEXT(Table1[[#This Row],[Order Date]],"yyyy")</f>
        <v>2015</v>
      </c>
      <c r="Y1052">
        <v>42099</v>
      </c>
      <c r="Z1052">
        <v>-66.170999999999992</v>
      </c>
      <c r="AA1052">
        <v>2</v>
      </c>
      <c r="AB1052">
        <v>17.64</v>
      </c>
      <c r="AC1052">
        <v>89147</v>
      </c>
      <c r="AD1052" t="e">
        <f>IF(COUNTIF(#REF!,Orders!AC1525)&gt;0,"Returned","Not Returned")</f>
        <v>#REF!</v>
      </c>
      <c r="AE1052" t="str">
        <f>TEXT(Table1[[#This Row],[Order Date]],"mmmm-yyy")</f>
        <v>April-2015</v>
      </c>
    </row>
    <row r="1053" spans="1:31" ht="12.75" customHeight="1" x14ac:dyDescent="0.3">
      <c r="A1053">
        <v>24911</v>
      </c>
      <c r="B1053" t="s">
        <v>56</v>
      </c>
      <c r="C1053">
        <v>0.1</v>
      </c>
      <c r="D1053">
        <v>9.3800000000000008</v>
      </c>
      <c r="E1053">
        <v>4.93</v>
      </c>
      <c r="F1053">
        <v>3400</v>
      </c>
      <c r="G1053" t="str">
        <f>IF(COUNTIF(Table1[Customer ID],Table1[[#This Row],[Customer ID]])&gt;1,"Repeat Customer","One-Time Customer")</f>
        <v>One-Time Customer</v>
      </c>
      <c r="H1053" t="s">
        <v>3023</v>
      </c>
      <c r="I1053" t="s">
        <v>27</v>
      </c>
      <c r="J1053" t="s">
        <v>58</v>
      </c>
      <c r="K1053" t="s">
        <v>41</v>
      </c>
      <c r="L1053" t="s">
        <v>50</v>
      </c>
      <c r="M1053" t="s">
        <v>59</v>
      </c>
      <c r="N1053" t="s">
        <v>3024</v>
      </c>
      <c r="O1053">
        <v>0.56999999999999995</v>
      </c>
      <c r="P1053">
        <f>Table1[[#This Row],[Profit]]/Table1[[#This Row],[Sales]]</f>
        <v>-0.18198851082633671</v>
      </c>
      <c r="Q1053" t="s">
        <v>33</v>
      </c>
      <c r="R1053" t="s">
        <v>53</v>
      </c>
      <c r="S1053" t="s">
        <v>648</v>
      </c>
      <c r="T1053" t="s">
        <v>3025</v>
      </c>
      <c r="U1053">
        <v>26554</v>
      </c>
      <c r="V1053">
        <v>42098</v>
      </c>
      <c r="W1053" t="str">
        <f>TEXT(Table1[[#This Row],[Order Date]],"mmmm")</f>
        <v>April</v>
      </c>
      <c r="X1053" t="str">
        <f>TEXT(Table1[[#This Row],[Order Date]],"yyyy")</f>
        <v>2015</v>
      </c>
      <c r="Y1053">
        <v>42098</v>
      </c>
      <c r="Z1053">
        <v>-24.7104</v>
      </c>
      <c r="AA1053">
        <v>15</v>
      </c>
      <c r="AB1053">
        <v>135.78</v>
      </c>
      <c r="AC1053">
        <v>87537</v>
      </c>
      <c r="AD1053" t="e">
        <f>IF(COUNTIF(#REF!,Orders!AC1952)&gt;0,"Returned","Not Returned")</f>
        <v>#REF!</v>
      </c>
      <c r="AE1053" t="str">
        <f>TEXT(Table1[[#This Row],[Order Date]],"mmmm-yyy")</f>
        <v>April-2015</v>
      </c>
    </row>
    <row r="1054" spans="1:31" ht="12.75" customHeight="1" x14ac:dyDescent="0.3">
      <c r="A1054">
        <v>19364</v>
      </c>
      <c r="B1054" t="s">
        <v>25</v>
      </c>
      <c r="C1054">
        <v>0.01</v>
      </c>
      <c r="D1054">
        <v>2.08</v>
      </c>
      <c r="E1054">
        <v>5.33</v>
      </c>
      <c r="F1054">
        <v>635</v>
      </c>
      <c r="G1054" t="str">
        <f>IF(COUNTIF(Table1[Customer ID],Table1[[#This Row],[Customer ID]])&gt;1,"Repeat Customer","One-Time Customer")</f>
        <v>Repeat Customer</v>
      </c>
      <c r="H1054" t="s">
        <v>743</v>
      </c>
      <c r="I1054" t="s">
        <v>49</v>
      </c>
      <c r="J1054" t="s">
        <v>28</v>
      </c>
      <c r="K1054" t="s">
        <v>41</v>
      </c>
      <c r="L1054" t="s">
        <v>50</v>
      </c>
      <c r="M1054" t="s">
        <v>59</v>
      </c>
      <c r="N1054" t="s">
        <v>744</v>
      </c>
      <c r="O1054">
        <v>0.43</v>
      </c>
      <c r="P1054">
        <f>Table1[[#This Row],[Profit]]/Table1[[#This Row],[Sales]]</f>
        <v>-3.6621610169491525</v>
      </c>
      <c r="Q1054" t="s">
        <v>33</v>
      </c>
      <c r="R1054" t="s">
        <v>61</v>
      </c>
      <c r="S1054" t="s">
        <v>62</v>
      </c>
      <c r="T1054" t="s">
        <v>745</v>
      </c>
      <c r="U1054">
        <v>55106</v>
      </c>
      <c r="V1054">
        <v>42099</v>
      </c>
      <c r="W1054" t="str">
        <f>TEXT(Table1[[#This Row],[Order Date]],"mmmm")</f>
        <v>April</v>
      </c>
      <c r="X1054" t="str">
        <f>TEXT(Table1[[#This Row],[Order Date]],"yyyy")</f>
        <v>2015</v>
      </c>
      <c r="Y1054">
        <v>42099</v>
      </c>
      <c r="Z1054">
        <v>-103.7124</v>
      </c>
      <c r="AA1054">
        <v>12</v>
      </c>
      <c r="AB1054">
        <v>28.32</v>
      </c>
      <c r="AC1054">
        <v>89284</v>
      </c>
      <c r="AD1054" t="e">
        <f>IF(COUNTIF(#REF!,Orders!AC342)&gt;0,"Returned","Not Returned")</f>
        <v>#REF!</v>
      </c>
      <c r="AE1054" t="str">
        <f>TEXT(Table1[[#This Row],[Order Date]],"mmmm-yyy")</f>
        <v>April-2015</v>
      </c>
    </row>
    <row r="1055" spans="1:31" ht="12.75" customHeight="1" x14ac:dyDescent="0.3">
      <c r="A1055">
        <v>19365</v>
      </c>
      <c r="B1055" t="s">
        <v>25</v>
      </c>
      <c r="C1055">
        <v>0.03</v>
      </c>
      <c r="D1055">
        <v>370.98</v>
      </c>
      <c r="E1055">
        <v>99</v>
      </c>
      <c r="F1055">
        <v>635</v>
      </c>
      <c r="G1055" t="str">
        <f>IF(COUNTIF(Table1[Customer ID],Table1[[#This Row],[Customer ID]])&gt;1,"Repeat Customer","One-Time Customer")</f>
        <v>Repeat Customer</v>
      </c>
      <c r="H1055" t="s">
        <v>743</v>
      </c>
      <c r="I1055" t="s">
        <v>39</v>
      </c>
      <c r="J1055" t="s">
        <v>28</v>
      </c>
      <c r="K1055" t="s">
        <v>29</v>
      </c>
      <c r="L1055" t="s">
        <v>141</v>
      </c>
      <c r="M1055" t="s">
        <v>43</v>
      </c>
      <c r="N1055" t="s">
        <v>746</v>
      </c>
      <c r="O1055">
        <v>0.65</v>
      </c>
      <c r="P1055">
        <f>Table1[[#This Row],[Profit]]/Table1[[#This Row],[Sales]]</f>
        <v>-5.3815517711702586E-2</v>
      </c>
      <c r="Q1055" t="s">
        <v>33</v>
      </c>
      <c r="R1055" t="s">
        <v>61</v>
      </c>
      <c r="S1055" t="s">
        <v>62</v>
      </c>
      <c r="T1055" t="s">
        <v>745</v>
      </c>
      <c r="U1055">
        <v>55106</v>
      </c>
      <c r="V1055">
        <v>42099</v>
      </c>
      <c r="W1055" t="str">
        <f>TEXT(Table1[[#This Row],[Order Date]],"mmmm")</f>
        <v>April</v>
      </c>
      <c r="X1055" t="str">
        <f>TEXT(Table1[[#This Row],[Order Date]],"yyyy")</f>
        <v>2015</v>
      </c>
      <c r="Y1055">
        <v>42100</v>
      </c>
      <c r="Z1055">
        <v>-124.2864</v>
      </c>
      <c r="AA1055">
        <v>6</v>
      </c>
      <c r="AB1055">
        <v>2309.4899999999998</v>
      </c>
      <c r="AC1055">
        <v>89284</v>
      </c>
      <c r="AD1055" t="e">
        <f>IF(COUNTIF(#REF!,Orders!AC343)&gt;0,"Returned","Not Returned")</f>
        <v>#REF!</v>
      </c>
      <c r="AE1055" t="str">
        <f>TEXT(Table1[[#This Row],[Order Date]],"mmmm-yyy")</f>
        <v>April-2015</v>
      </c>
    </row>
    <row r="1056" spans="1:31" ht="12.75" customHeight="1" x14ac:dyDescent="0.3">
      <c r="A1056">
        <v>5117</v>
      </c>
      <c r="B1056" t="s">
        <v>25</v>
      </c>
      <c r="C1056">
        <v>0.1</v>
      </c>
      <c r="D1056">
        <v>22.38</v>
      </c>
      <c r="E1056">
        <v>15.1</v>
      </c>
      <c r="F1056">
        <v>1246</v>
      </c>
      <c r="G1056" t="str">
        <f>IF(COUNTIF(Table1[Customer ID],Table1[[#This Row],[Customer ID]])&gt;1,"Repeat Customer","One-Time Customer")</f>
        <v>Repeat Customer</v>
      </c>
      <c r="H1056" t="s">
        <v>1334</v>
      </c>
      <c r="I1056" t="s">
        <v>49</v>
      </c>
      <c r="J1056" t="s">
        <v>40</v>
      </c>
      <c r="K1056" t="s">
        <v>29</v>
      </c>
      <c r="L1056" t="s">
        <v>109</v>
      </c>
      <c r="M1056" t="s">
        <v>59</v>
      </c>
      <c r="N1056" t="s">
        <v>1175</v>
      </c>
      <c r="O1056">
        <v>0.38</v>
      </c>
      <c r="P1056">
        <f>Table1[[#This Row],[Profit]]/Table1[[#This Row],[Sales]]</f>
        <v>-0.19029611667669649</v>
      </c>
      <c r="Q1056" t="s">
        <v>33</v>
      </c>
      <c r="R1056" t="s">
        <v>53</v>
      </c>
      <c r="S1056" t="s">
        <v>71</v>
      </c>
      <c r="T1056" t="s">
        <v>90</v>
      </c>
      <c r="U1056">
        <v>10009</v>
      </c>
      <c r="V1056">
        <v>42099</v>
      </c>
      <c r="W1056" t="str">
        <f>TEXT(Table1[[#This Row],[Order Date]],"mmmm")</f>
        <v>April</v>
      </c>
      <c r="X1056" t="str">
        <f>TEXT(Table1[[#This Row],[Order Date]],"yyyy")</f>
        <v>2015</v>
      </c>
      <c r="Y1056">
        <v>42100</v>
      </c>
      <c r="Z1056">
        <v>-107.51349999999999</v>
      </c>
      <c r="AA1056">
        <v>26</v>
      </c>
      <c r="AB1056">
        <v>564.98</v>
      </c>
      <c r="AC1056">
        <v>36452</v>
      </c>
      <c r="AD1056" t="e">
        <f>IF(COUNTIF(#REF!,Orders!AC709)&gt;0,"Returned","Not Returned")</f>
        <v>#REF!</v>
      </c>
      <c r="AE1056" t="str">
        <f>TEXT(Table1[[#This Row],[Order Date]],"mmmm-yyy")</f>
        <v>April-2015</v>
      </c>
    </row>
    <row r="1057" spans="1:31" ht="12.75" customHeight="1" x14ac:dyDescent="0.3">
      <c r="A1057">
        <v>5118</v>
      </c>
      <c r="B1057" t="s">
        <v>25</v>
      </c>
      <c r="C1057">
        <v>0.04</v>
      </c>
      <c r="D1057">
        <v>6.98</v>
      </c>
      <c r="E1057">
        <v>2.83</v>
      </c>
      <c r="F1057">
        <v>1246</v>
      </c>
      <c r="G1057" t="str">
        <f>IF(COUNTIF(Table1[Customer ID],Table1[[#This Row],[Customer ID]])&gt;1,"Repeat Customer","One-Time Customer")</f>
        <v>Repeat Customer</v>
      </c>
      <c r="H1057" t="s">
        <v>1334</v>
      </c>
      <c r="I1057" t="s">
        <v>49</v>
      </c>
      <c r="J1057" t="s">
        <v>40</v>
      </c>
      <c r="K1057" t="s">
        <v>41</v>
      </c>
      <c r="L1057" t="s">
        <v>50</v>
      </c>
      <c r="M1057" t="s">
        <v>51</v>
      </c>
      <c r="N1057" t="s">
        <v>1335</v>
      </c>
      <c r="O1057">
        <v>0.37</v>
      </c>
      <c r="P1057">
        <f>Table1[[#This Row],[Profit]]/Table1[[#This Row],[Sales]]</f>
        <v>0.35534445474204512</v>
      </c>
      <c r="Q1057" t="s">
        <v>33</v>
      </c>
      <c r="R1057" t="s">
        <v>53</v>
      </c>
      <c r="S1057" t="s">
        <v>71</v>
      </c>
      <c r="T1057" t="s">
        <v>90</v>
      </c>
      <c r="U1057">
        <v>10009</v>
      </c>
      <c r="V1057">
        <v>42099</v>
      </c>
      <c r="W1057" t="str">
        <f>TEXT(Table1[[#This Row],[Order Date]],"mmmm")</f>
        <v>April</v>
      </c>
      <c r="X1057" t="str">
        <f>TEXT(Table1[[#This Row],[Order Date]],"yyyy")</f>
        <v>2015</v>
      </c>
      <c r="Y1057">
        <v>42101</v>
      </c>
      <c r="Z1057">
        <v>46.01</v>
      </c>
      <c r="AA1057">
        <v>18</v>
      </c>
      <c r="AB1057">
        <v>129.47999999999999</v>
      </c>
      <c r="AC1057">
        <v>36452</v>
      </c>
      <c r="AD1057" t="e">
        <f>IF(COUNTIF(#REF!,Orders!AC710)&gt;0,"Returned","Not Returned")</f>
        <v>#REF!</v>
      </c>
      <c r="AE1057" t="str">
        <f>TEXT(Table1[[#This Row],[Order Date]],"mmmm-yyy")</f>
        <v>April-2015</v>
      </c>
    </row>
    <row r="1058" spans="1:31" ht="12.75" customHeight="1" x14ac:dyDescent="0.3">
      <c r="A1058">
        <v>23117</v>
      </c>
      <c r="B1058" t="s">
        <v>25</v>
      </c>
      <c r="C1058">
        <v>0.1</v>
      </c>
      <c r="D1058">
        <v>22.38</v>
      </c>
      <c r="E1058">
        <v>15.1</v>
      </c>
      <c r="F1058">
        <v>1247</v>
      </c>
      <c r="G1058" t="str">
        <f>IF(COUNTIF(Table1[Customer ID],Table1[[#This Row],[Customer ID]])&gt;1,"Repeat Customer","One-Time Customer")</f>
        <v>Repeat Customer</v>
      </c>
      <c r="H1058" t="s">
        <v>1337</v>
      </c>
      <c r="I1058" t="s">
        <v>49</v>
      </c>
      <c r="J1058" t="s">
        <v>40</v>
      </c>
      <c r="K1058" t="s">
        <v>29</v>
      </c>
      <c r="L1058" t="s">
        <v>109</v>
      </c>
      <c r="M1058" t="s">
        <v>59</v>
      </c>
      <c r="N1058" t="s">
        <v>1175</v>
      </c>
      <c r="O1058">
        <v>0.38</v>
      </c>
      <c r="P1058">
        <f>Table1[[#This Row],[Profit]]/Table1[[#This Row],[Sales]]</f>
        <v>-0.70681414765630124</v>
      </c>
      <c r="Q1058" t="s">
        <v>33</v>
      </c>
      <c r="R1058" t="s">
        <v>61</v>
      </c>
      <c r="S1058" t="s">
        <v>130</v>
      </c>
      <c r="T1058" t="s">
        <v>1338</v>
      </c>
      <c r="U1058">
        <v>78641</v>
      </c>
      <c r="V1058">
        <v>42099</v>
      </c>
      <c r="W1058" t="str">
        <f>TEXT(Table1[[#This Row],[Order Date]],"mmmm")</f>
        <v>April</v>
      </c>
      <c r="X1058" t="str">
        <f>TEXT(Table1[[#This Row],[Order Date]],"yyyy")</f>
        <v>2015</v>
      </c>
      <c r="Y1058">
        <v>42100</v>
      </c>
      <c r="Z1058">
        <v>-107.51349999999999</v>
      </c>
      <c r="AA1058">
        <v>7</v>
      </c>
      <c r="AB1058">
        <v>152.11000000000001</v>
      </c>
      <c r="AC1058">
        <v>91555</v>
      </c>
      <c r="AD1058" t="e">
        <f>IF(COUNTIF(#REF!,Orders!AC712)&gt;0,"Returned","Not Returned")</f>
        <v>#REF!</v>
      </c>
      <c r="AE1058" t="str">
        <f>TEXT(Table1[[#This Row],[Order Date]],"mmmm-yyy")</f>
        <v>April-2015</v>
      </c>
    </row>
    <row r="1059" spans="1:31" ht="12.75" customHeight="1" x14ac:dyDescent="0.3">
      <c r="A1059">
        <v>23118</v>
      </c>
      <c r="B1059" t="s">
        <v>25</v>
      </c>
      <c r="C1059">
        <v>0.04</v>
      </c>
      <c r="D1059">
        <v>6.98</v>
      </c>
      <c r="E1059">
        <v>2.83</v>
      </c>
      <c r="F1059">
        <v>1247</v>
      </c>
      <c r="G1059" t="str">
        <f>IF(COUNTIF(Table1[Customer ID],Table1[[#This Row],[Customer ID]])&gt;1,"Repeat Customer","One-Time Customer")</f>
        <v>Repeat Customer</v>
      </c>
      <c r="H1059" t="s">
        <v>1337</v>
      </c>
      <c r="I1059" t="s">
        <v>49</v>
      </c>
      <c r="J1059" t="s">
        <v>40</v>
      </c>
      <c r="K1059" t="s">
        <v>41</v>
      </c>
      <c r="L1059" t="s">
        <v>50</v>
      </c>
      <c r="M1059" t="s">
        <v>51</v>
      </c>
      <c r="N1059" t="s">
        <v>1335</v>
      </c>
      <c r="O1059">
        <v>0.37</v>
      </c>
      <c r="P1059">
        <f>Table1[[#This Row],[Profit]]/Table1[[#This Row],[Sales]]</f>
        <v>0.69</v>
      </c>
      <c r="Q1059" t="s">
        <v>33</v>
      </c>
      <c r="R1059" t="s">
        <v>61</v>
      </c>
      <c r="S1059" t="s">
        <v>130</v>
      </c>
      <c r="T1059" t="s">
        <v>1338</v>
      </c>
      <c r="U1059">
        <v>78641</v>
      </c>
      <c r="V1059">
        <v>42099</v>
      </c>
      <c r="W1059" t="str">
        <f>TEXT(Table1[[#This Row],[Order Date]],"mmmm")</f>
        <v>April</v>
      </c>
      <c r="X1059" t="str">
        <f>TEXT(Table1[[#This Row],[Order Date]],"yyyy")</f>
        <v>2015</v>
      </c>
      <c r="Y1059">
        <v>42101</v>
      </c>
      <c r="Z1059">
        <v>24.819299999999998</v>
      </c>
      <c r="AA1059">
        <v>5</v>
      </c>
      <c r="AB1059">
        <v>35.97</v>
      </c>
      <c r="AC1059">
        <v>91555</v>
      </c>
      <c r="AD1059" t="e">
        <f>IF(COUNTIF(#REF!,Orders!AC713)&gt;0,"Returned","Not Returned")</f>
        <v>#REF!</v>
      </c>
      <c r="AE1059" t="str">
        <f>TEXT(Table1[[#This Row],[Order Date]],"mmmm-yyy")</f>
        <v>April-2015</v>
      </c>
    </row>
    <row r="1060" spans="1:31" ht="12.75" customHeight="1" x14ac:dyDescent="0.3">
      <c r="A1060">
        <v>25006</v>
      </c>
      <c r="B1060" t="s">
        <v>25</v>
      </c>
      <c r="C1060">
        <v>0.05</v>
      </c>
      <c r="D1060">
        <v>85.99</v>
      </c>
      <c r="E1060">
        <v>0.99</v>
      </c>
      <c r="F1060">
        <v>1459</v>
      </c>
      <c r="G1060" t="str">
        <f>IF(COUNTIF(Table1[Customer ID],Table1[[#This Row],[Customer ID]])&gt;1,"Repeat Customer","One-Time Customer")</f>
        <v>One-Time Customer</v>
      </c>
      <c r="H1060" t="s">
        <v>1501</v>
      </c>
      <c r="I1060" t="s">
        <v>49</v>
      </c>
      <c r="J1060" t="s">
        <v>114</v>
      </c>
      <c r="K1060" t="s">
        <v>77</v>
      </c>
      <c r="L1060" t="s">
        <v>78</v>
      </c>
      <c r="M1060" t="s">
        <v>31</v>
      </c>
      <c r="N1060" t="s">
        <v>417</v>
      </c>
      <c r="O1060">
        <v>0.55000000000000004</v>
      </c>
      <c r="P1060">
        <f>Table1[[#This Row],[Profit]]/Table1[[#This Row],[Sales]]</f>
        <v>0.12418049650253736</v>
      </c>
      <c r="Q1060" t="s">
        <v>33</v>
      </c>
      <c r="R1060" t="s">
        <v>136</v>
      </c>
      <c r="S1060" t="s">
        <v>932</v>
      </c>
      <c r="T1060" t="s">
        <v>1502</v>
      </c>
      <c r="U1060">
        <v>29687</v>
      </c>
      <c r="V1060">
        <v>42099</v>
      </c>
      <c r="W1060" t="str">
        <f>TEXT(Table1[[#This Row],[Order Date]],"mmmm")</f>
        <v>April</v>
      </c>
      <c r="X1060" t="str">
        <f>TEXT(Table1[[#This Row],[Order Date]],"yyyy")</f>
        <v>2015</v>
      </c>
      <c r="Y1060">
        <v>42101</v>
      </c>
      <c r="Z1060">
        <v>36.215999999999994</v>
      </c>
      <c r="AA1060">
        <v>4</v>
      </c>
      <c r="AB1060">
        <v>291.64</v>
      </c>
      <c r="AC1060">
        <v>86734</v>
      </c>
      <c r="AD1060" t="e">
        <f>IF(COUNTIF(#REF!,Orders!AC823)&gt;0,"Returned","Not Returned")</f>
        <v>#REF!</v>
      </c>
      <c r="AE1060" t="str">
        <f>TEXT(Table1[[#This Row],[Order Date]],"mmmm-yyy")</f>
        <v>April-2015</v>
      </c>
    </row>
    <row r="1061" spans="1:31" ht="12.75" customHeight="1" x14ac:dyDescent="0.3">
      <c r="A1061">
        <v>23886</v>
      </c>
      <c r="B1061" t="s">
        <v>37</v>
      </c>
      <c r="C1061">
        <v>0.03</v>
      </c>
      <c r="D1061">
        <v>320.64</v>
      </c>
      <c r="E1061">
        <v>29.2</v>
      </c>
      <c r="F1061">
        <v>1891</v>
      </c>
      <c r="G1061" t="str">
        <f>IF(COUNTIF(Table1[Customer ID],Table1[[#This Row],[Customer ID]])&gt;1,"Repeat Customer","One-Time Customer")</f>
        <v>One-Time Customer</v>
      </c>
      <c r="H1061" t="s">
        <v>1852</v>
      </c>
      <c r="I1061" t="s">
        <v>39</v>
      </c>
      <c r="J1061" t="s">
        <v>40</v>
      </c>
      <c r="K1061" t="s">
        <v>41</v>
      </c>
      <c r="L1061" t="s">
        <v>152</v>
      </c>
      <c r="M1061" t="s">
        <v>121</v>
      </c>
      <c r="N1061" t="s">
        <v>1853</v>
      </c>
      <c r="O1061">
        <v>0.66</v>
      </c>
      <c r="P1061">
        <f>Table1[[#This Row],[Profit]]/Table1[[#This Row],[Sales]]</f>
        <v>0.19241641041254379</v>
      </c>
      <c r="Q1061" t="s">
        <v>33</v>
      </c>
      <c r="R1061" t="s">
        <v>53</v>
      </c>
      <c r="S1061" t="s">
        <v>154</v>
      </c>
      <c r="T1061" t="s">
        <v>1854</v>
      </c>
      <c r="U1061">
        <v>45801</v>
      </c>
      <c r="V1061">
        <v>42099</v>
      </c>
      <c r="W1061" t="str">
        <f>TEXT(Table1[[#This Row],[Order Date]],"mmmm")</f>
        <v>April</v>
      </c>
      <c r="X1061" t="str">
        <f>TEXT(Table1[[#This Row],[Order Date]],"yyyy")</f>
        <v>2015</v>
      </c>
      <c r="Y1061">
        <v>42101</v>
      </c>
      <c r="Z1061">
        <v>429.75435600000003</v>
      </c>
      <c r="AA1061">
        <v>7</v>
      </c>
      <c r="AB1061">
        <v>2233.46</v>
      </c>
      <c r="AC1061">
        <v>90630</v>
      </c>
      <c r="AD1061" t="e">
        <f>IF(COUNTIF(#REF!,Orders!AC1049)&gt;0,"Returned","Not Returned")</f>
        <v>#REF!</v>
      </c>
      <c r="AE1061" t="str">
        <f>TEXT(Table1[[#This Row],[Order Date]],"mmmm-yyy")</f>
        <v>April-2015</v>
      </c>
    </row>
    <row r="1062" spans="1:31" ht="12.75" customHeight="1" x14ac:dyDescent="0.3">
      <c r="A1062">
        <v>20849</v>
      </c>
      <c r="B1062" t="s">
        <v>47</v>
      </c>
      <c r="C1062">
        <v>7.0000000000000007E-2</v>
      </c>
      <c r="D1062">
        <v>200.99</v>
      </c>
      <c r="E1062">
        <v>4.2</v>
      </c>
      <c r="F1062">
        <v>2603</v>
      </c>
      <c r="G1062" t="str">
        <f>IF(COUNTIF(Table1[Customer ID],Table1[[#This Row],[Customer ID]])&gt;1,"Repeat Customer","One-Time Customer")</f>
        <v>One-Time Customer</v>
      </c>
      <c r="H1062" t="s">
        <v>2425</v>
      </c>
      <c r="I1062" t="s">
        <v>49</v>
      </c>
      <c r="J1062" t="s">
        <v>28</v>
      </c>
      <c r="K1062" t="s">
        <v>77</v>
      </c>
      <c r="L1062" t="s">
        <v>78</v>
      </c>
      <c r="M1062" t="s">
        <v>59</v>
      </c>
      <c r="N1062" t="s">
        <v>548</v>
      </c>
      <c r="O1062">
        <v>0.59</v>
      </c>
      <c r="P1062">
        <f>Table1[[#This Row],[Profit]]/Table1[[#This Row],[Sales]]</f>
        <v>0.60053766389394203</v>
      </c>
      <c r="Q1062" t="s">
        <v>33</v>
      </c>
      <c r="R1062" t="s">
        <v>53</v>
      </c>
      <c r="S1062" t="s">
        <v>54</v>
      </c>
      <c r="T1062" t="s">
        <v>2426</v>
      </c>
      <c r="U1062">
        <v>7601</v>
      </c>
      <c r="V1062">
        <v>42099</v>
      </c>
      <c r="W1062" t="str">
        <f>TEXT(Table1[[#This Row],[Order Date]],"mmmm")</f>
        <v>April</v>
      </c>
      <c r="X1062" t="str">
        <f>TEXT(Table1[[#This Row],[Order Date]],"yyyy")</f>
        <v>2015</v>
      </c>
      <c r="Y1062">
        <v>42100</v>
      </c>
      <c r="Z1062">
        <v>2225.0761200000002</v>
      </c>
      <c r="AA1062">
        <v>22</v>
      </c>
      <c r="AB1062">
        <v>3705.14</v>
      </c>
      <c r="AC1062">
        <v>87383</v>
      </c>
      <c r="AD1062" t="e">
        <f>IF(COUNTIF(#REF!,Orders!AC1476)&gt;0,"Returned","Not Returned")</f>
        <v>#REF!</v>
      </c>
      <c r="AE1062" t="str">
        <f>TEXT(Table1[[#This Row],[Order Date]],"mmmm-yyy")</f>
        <v>April-2015</v>
      </c>
    </row>
    <row r="1063" spans="1:31" ht="12.75" customHeight="1" x14ac:dyDescent="0.3">
      <c r="A1063">
        <v>20850</v>
      </c>
      <c r="B1063" t="s">
        <v>47</v>
      </c>
      <c r="C1063">
        <v>0.01</v>
      </c>
      <c r="D1063">
        <v>297.48</v>
      </c>
      <c r="E1063">
        <v>18.059999999999999</v>
      </c>
      <c r="F1063">
        <v>2604</v>
      </c>
      <c r="G1063" t="str">
        <f>IF(COUNTIF(Table1[Customer ID],Table1[[#This Row],[Customer ID]])&gt;1,"Repeat Customer","One-Time Customer")</f>
        <v>One-Time Customer</v>
      </c>
      <c r="H1063" t="s">
        <v>2427</v>
      </c>
      <c r="I1063" t="s">
        <v>39</v>
      </c>
      <c r="J1063" t="s">
        <v>28</v>
      </c>
      <c r="K1063" t="s">
        <v>77</v>
      </c>
      <c r="L1063" t="s">
        <v>85</v>
      </c>
      <c r="M1063" t="s">
        <v>43</v>
      </c>
      <c r="N1063" t="s">
        <v>565</v>
      </c>
      <c r="O1063">
        <v>0.6</v>
      </c>
      <c r="P1063">
        <f>Table1[[#This Row],[Profit]]/Table1[[#This Row],[Sales]]</f>
        <v>-0.35772703731911654</v>
      </c>
      <c r="Q1063" t="s">
        <v>33</v>
      </c>
      <c r="R1063" t="s">
        <v>53</v>
      </c>
      <c r="S1063" t="s">
        <v>54</v>
      </c>
      <c r="T1063" t="s">
        <v>2428</v>
      </c>
      <c r="U1063">
        <v>8830</v>
      </c>
      <c r="V1063">
        <v>42099</v>
      </c>
      <c r="W1063" t="str">
        <f>TEXT(Table1[[#This Row],[Order Date]],"mmmm")</f>
        <v>April</v>
      </c>
      <c r="X1063" t="str">
        <f>TEXT(Table1[[#This Row],[Order Date]],"yyyy")</f>
        <v>2015</v>
      </c>
      <c r="Y1063">
        <v>42100</v>
      </c>
      <c r="Z1063">
        <v>-338.18083200000001</v>
      </c>
      <c r="AA1063">
        <v>3</v>
      </c>
      <c r="AB1063">
        <v>945.36</v>
      </c>
      <c r="AC1063">
        <v>87383</v>
      </c>
      <c r="AD1063" t="e">
        <f>IF(COUNTIF(#REF!,Orders!AC1477)&gt;0,"Returned","Not Returned")</f>
        <v>#REF!</v>
      </c>
      <c r="AE1063" t="str">
        <f>TEXT(Table1[[#This Row],[Order Date]],"mmmm-yyy")</f>
        <v>April-2015</v>
      </c>
    </row>
    <row r="1064" spans="1:31" ht="12.75" customHeight="1" x14ac:dyDescent="0.3">
      <c r="A1064">
        <v>19923</v>
      </c>
      <c r="B1064" t="s">
        <v>37</v>
      </c>
      <c r="C1064">
        <v>0.1</v>
      </c>
      <c r="D1064">
        <v>36.549999999999997</v>
      </c>
      <c r="E1064">
        <v>13.89</v>
      </c>
      <c r="F1064">
        <v>2960</v>
      </c>
      <c r="G1064" t="str">
        <f>IF(COUNTIF(Table1[Customer ID],Table1[[#This Row],[Customer ID]])&gt;1,"Repeat Customer","One-Time Customer")</f>
        <v>One-Time Customer</v>
      </c>
      <c r="H1064" t="s">
        <v>2690</v>
      </c>
      <c r="I1064" t="s">
        <v>49</v>
      </c>
      <c r="J1064" t="s">
        <v>28</v>
      </c>
      <c r="K1064" t="s">
        <v>29</v>
      </c>
      <c r="L1064" t="s">
        <v>30</v>
      </c>
      <c r="M1064" t="s">
        <v>31</v>
      </c>
      <c r="N1064" t="s">
        <v>1290</v>
      </c>
      <c r="O1064">
        <v>0.41</v>
      </c>
      <c r="P1064">
        <f>Table1[[#This Row],[Profit]]/Table1[[#This Row],[Sales]]</f>
        <v>-0.23588960286526914</v>
      </c>
      <c r="Q1064" t="s">
        <v>33</v>
      </c>
      <c r="R1064" t="s">
        <v>136</v>
      </c>
      <c r="S1064" t="s">
        <v>958</v>
      </c>
      <c r="T1064" t="s">
        <v>2691</v>
      </c>
      <c r="U1064">
        <v>72956</v>
      </c>
      <c r="V1064">
        <v>42099</v>
      </c>
      <c r="W1064" t="str">
        <f>TEXT(Table1[[#This Row],[Order Date]],"mmmm")</f>
        <v>April</v>
      </c>
      <c r="X1064" t="str">
        <f>TEXT(Table1[[#This Row],[Order Date]],"yyyy")</f>
        <v>2015</v>
      </c>
      <c r="Y1064">
        <v>42101</v>
      </c>
      <c r="Z1064">
        <v>-89.572000000000003</v>
      </c>
      <c r="AA1064">
        <v>11</v>
      </c>
      <c r="AB1064">
        <v>379.72</v>
      </c>
      <c r="AC1064">
        <v>90646</v>
      </c>
      <c r="AD1064" t="e">
        <f>IF(COUNTIF(#REF!,Orders!AC1677)&gt;0,"Returned","Not Returned")</f>
        <v>#REF!</v>
      </c>
      <c r="AE1064" t="str">
        <f>TEXT(Table1[[#This Row],[Order Date]],"mmmm-yyy")</f>
        <v>April-2015</v>
      </c>
    </row>
    <row r="1065" spans="1:31" ht="12.75" customHeight="1" x14ac:dyDescent="0.3">
      <c r="A1065">
        <v>6014</v>
      </c>
      <c r="B1065" t="s">
        <v>56</v>
      </c>
      <c r="C1065">
        <v>0.04</v>
      </c>
      <c r="D1065">
        <v>300.98</v>
      </c>
      <c r="E1065">
        <v>54.92</v>
      </c>
      <c r="F1065">
        <v>102</v>
      </c>
      <c r="G1065" t="str">
        <f>IF(COUNTIF(Table1[Customer ID],Table1[[#This Row],[Customer ID]])&gt;1,"Repeat Customer","One-Time Customer")</f>
        <v>Repeat Customer</v>
      </c>
      <c r="H1065" t="s">
        <v>190</v>
      </c>
      <c r="I1065" t="s">
        <v>39</v>
      </c>
      <c r="J1065" t="s">
        <v>114</v>
      </c>
      <c r="K1065" t="s">
        <v>41</v>
      </c>
      <c r="L1065" t="s">
        <v>191</v>
      </c>
      <c r="M1065" t="s">
        <v>121</v>
      </c>
      <c r="N1065" t="s">
        <v>192</v>
      </c>
      <c r="O1065">
        <v>0.55000000000000004</v>
      </c>
      <c r="P1065">
        <f>Table1[[#This Row],[Profit]]/Table1[[#This Row],[Sales]]</f>
        <v>0.21392841815064365</v>
      </c>
      <c r="Q1065" t="s">
        <v>33</v>
      </c>
      <c r="R1065" t="s">
        <v>53</v>
      </c>
      <c r="S1065" t="s">
        <v>193</v>
      </c>
      <c r="T1065" t="s">
        <v>194</v>
      </c>
      <c r="U1065">
        <v>2129</v>
      </c>
      <c r="V1065">
        <v>42100</v>
      </c>
      <c r="W1065" t="str">
        <f>TEXT(Table1[[#This Row],[Order Date]],"mmmm")</f>
        <v>April</v>
      </c>
      <c r="X1065" t="str">
        <f>TEXT(Table1[[#This Row],[Order Date]],"yyyy")</f>
        <v>2015</v>
      </c>
      <c r="Y1065">
        <v>42101</v>
      </c>
      <c r="Z1065">
        <v>2023.75</v>
      </c>
      <c r="AA1065">
        <v>31</v>
      </c>
      <c r="AB1065">
        <v>9459.94</v>
      </c>
      <c r="AC1065">
        <v>42599</v>
      </c>
      <c r="AD1065" t="e">
        <f>IF(COUNTIF(#REF!,Orders!AC60)&gt;0,"Returned","Not Returned")</f>
        <v>#REF!</v>
      </c>
      <c r="AE1065" t="str">
        <f>TEXT(Table1[[#This Row],[Order Date]],"mmmm-yyy")</f>
        <v>April-2015</v>
      </c>
    </row>
    <row r="1066" spans="1:31" ht="12.75" customHeight="1" x14ac:dyDescent="0.3">
      <c r="A1066">
        <v>24014</v>
      </c>
      <c r="B1066" t="s">
        <v>56</v>
      </c>
      <c r="C1066">
        <v>0.04</v>
      </c>
      <c r="D1066">
        <v>300.98</v>
      </c>
      <c r="E1066">
        <v>54.92</v>
      </c>
      <c r="F1066">
        <v>107</v>
      </c>
      <c r="G1066" t="str">
        <f>IF(COUNTIF(Table1[Customer ID],Table1[[#This Row],[Customer ID]])&gt;1,"Repeat Customer","One-Time Customer")</f>
        <v>One-Time Customer</v>
      </c>
      <c r="H1066" t="s">
        <v>196</v>
      </c>
      <c r="I1066" t="s">
        <v>39</v>
      </c>
      <c r="J1066" t="s">
        <v>114</v>
      </c>
      <c r="K1066" t="s">
        <v>41</v>
      </c>
      <c r="L1066" t="s">
        <v>191</v>
      </c>
      <c r="M1066" t="s">
        <v>121</v>
      </c>
      <c r="N1066" t="s">
        <v>192</v>
      </c>
      <c r="O1066">
        <v>0.55000000000000004</v>
      </c>
      <c r="P1066">
        <f>Table1[[#This Row],[Profit]]/Table1[[#This Row],[Sales]]</f>
        <v>0.69</v>
      </c>
      <c r="Q1066" t="s">
        <v>33</v>
      </c>
      <c r="R1066" t="s">
        <v>53</v>
      </c>
      <c r="S1066" t="s">
        <v>197</v>
      </c>
      <c r="T1066" t="s">
        <v>198</v>
      </c>
      <c r="U1066">
        <v>3820</v>
      </c>
      <c r="V1066">
        <v>42100</v>
      </c>
      <c r="W1066" t="str">
        <f>TEXT(Table1[[#This Row],[Order Date]],"mmmm")</f>
        <v>April</v>
      </c>
      <c r="X1066" t="str">
        <f>TEXT(Table1[[#This Row],[Order Date]],"yyyy")</f>
        <v>2015</v>
      </c>
      <c r="Y1066">
        <v>42101</v>
      </c>
      <c r="Z1066">
        <v>1684.4762999999998</v>
      </c>
      <c r="AA1066">
        <v>8</v>
      </c>
      <c r="AB1066">
        <v>2441.27</v>
      </c>
      <c r="AC1066">
        <v>88204</v>
      </c>
      <c r="AD1066" t="e">
        <f>IF(COUNTIF(#REF!,Orders!AC63)&gt;0,"Returned","Not Returned")</f>
        <v>#REF!</v>
      </c>
      <c r="AE1066" t="str">
        <f>TEXT(Table1[[#This Row],[Order Date]],"mmmm-yyy")</f>
        <v>April-2015</v>
      </c>
    </row>
    <row r="1067" spans="1:31" ht="12.75" customHeight="1" x14ac:dyDescent="0.3">
      <c r="A1067">
        <v>22969</v>
      </c>
      <c r="B1067" t="s">
        <v>56</v>
      </c>
      <c r="C1067">
        <v>0</v>
      </c>
      <c r="D1067">
        <v>8.34</v>
      </c>
      <c r="E1067">
        <v>4.82</v>
      </c>
      <c r="F1067">
        <v>786</v>
      </c>
      <c r="G1067" t="str">
        <f>IF(COUNTIF(Table1[Customer ID],Table1[[#This Row],[Customer ID]])&gt;1,"Repeat Customer","One-Time Customer")</f>
        <v>One-Time Customer</v>
      </c>
      <c r="H1067" t="s">
        <v>917</v>
      </c>
      <c r="I1067" t="s">
        <v>49</v>
      </c>
      <c r="J1067" t="s">
        <v>40</v>
      </c>
      <c r="K1067" t="s">
        <v>29</v>
      </c>
      <c r="L1067" t="s">
        <v>93</v>
      </c>
      <c r="M1067" t="s">
        <v>59</v>
      </c>
      <c r="N1067" t="s">
        <v>918</v>
      </c>
      <c r="O1067">
        <v>0.4</v>
      </c>
      <c r="P1067">
        <f>Table1[[#This Row],[Profit]]/Table1[[#This Row],[Sales]]</f>
        <v>-6.6246884428702607E-2</v>
      </c>
      <c r="Q1067" t="s">
        <v>33</v>
      </c>
      <c r="R1067" t="s">
        <v>34</v>
      </c>
      <c r="S1067" t="s">
        <v>45</v>
      </c>
      <c r="T1067" t="s">
        <v>919</v>
      </c>
      <c r="U1067">
        <v>92691</v>
      </c>
      <c r="V1067">
        <v>42100</v>
      </c>
      <c r="W1067" t="str">
        <f>TEXT(Table1[[#This Row],[Order Date]],"mmmm")</f>
        <v>April</v>
      </c>
      <c r="X1067" t="str">
        <f>TEXT(Table1[[#This Row],[Order Date]],"yyyy")</f>
        <v>2015</v>
      </c>
      <c r="Y1067">
        <v>42101</v>
      </c>
      <c r="Z1067">
        <v>-5.05</v>
      </c>
      <c r="AA1067">
        <v>9</v>
      </c>
      <c r="AB1067">
        <v>76.23</v>
      </c>
      <c r="AC1067">
        <v>91513</v>
      </c>
      <c r="AD1067" t="e">
        <f>IF(COUNTIF(#REF!,Orders!AC449)&gt;0,"Returned","Not Returned")</f>
        <v>#REF!</v>
      </c>
      <c r="AE1067" t="str">
        <f>TEXT(Table1[[#This Row],[Order Date]],"mmmm-yyy")</f>
        <v>April-2015</v>
      </c>
    </row>
    <row r="1068" spans="1:31" ht="12.75" customHeight="1" x14ac:dyDescent="0.3">
      <c r="A1068">
        <v>19973</v>
      </c>
      <c r="B1068" t="s">
        <v>47</v>
      </c>
      <c r="C1068">
        <v>0.03</v>
      </c>
      <c r="D1068">
        <v>2.1800000000000002</v>
      </c>
      <c r="E1068">
        <v>1.38</v>
      </c>
      <c r="F1068">
        <v>925</v>
      </c>
      <c r="G1068" t="str">
        <f>IF(COUNTIF(Table1[Customer ID],Table1[[#This Row],[Customer ID]])&gt;1,"Repeat Customer","One-Time Customer")</f>
        <v>One-Time Customer</v>
      </c>
      <c r="H1068" t="s">
        <v>1043</v>
      </c>
      <c r="I1068" t="s">
        <v>49</v>
      </c>
      <c r="J1068" t="s">
        <v>58</v>
      </c>
      <c r="K1068" t="s">
        <v>29</v>
      </c>
      <c r="L1068" t="s">
        <v>66</v>
      </c>
      <c r="M1068" t="s">
        <v>31</v>
      </c>
      <c r="N1068" t="s">
        <v>1044</v>
      </c>
      <c r="O1068">
        <v>0.44</v>
      </c>
      <c r="P1068">
        <f>Table1[[#This Row],[Profit]]/Table1[[#This Row],[Sales]]</f>
        <v>-0.44755244755244755</v>
      </c>
      <c r="Q1068" t="s">
        <v>33</v>
      </c>
      <c r="R1068" t="s">
        <v>53</v>
      </c>
      <c r="S1068" t="s">
        <v>188</v>
      </c>
      <c r="T1068" t="s">
        <v>1045</v>
      </c>
      <c r="U1068">
        <v>4330</v>
      </c>
      <c r="V1068">
        <v>42100</v>
      </c>
      <c r="W1068" t="str">
        <f>TEXT(Table1[[#This Row],[Order Date]],"mmmm")</f>
        <v>April</v>
      </c>
      <c r="X1068" t="str">
        <f>TEXT(Table1[[#This Row],[Order Date]],"yyyy")</f>
        <v>2015</v>
      </c>
      <c r="Y1068">
        <v>42100</v>
      </c>
      <c r="Z1068">
        <v>-7.04</v>
      </c>
      <c r="AA1068">
        <v>7</v>
      </c>
      <c r="AB1068">
        <v>15.73</v>
      </c>
      <c r="AC1068">
        <v>87134</v>
      </c>
      <c r="AD1068" t="e">
        <f>IF(COUNTIF(#REF!,Orders!AC525)&gt;0,"Returned","Not Returned")</f>
        <v>#REF!</v>
      </c>
      <c r="AE1068" t="str">
        <f>TEXT(Table1[[#This Row],[Order Date]],"mmmm-yyy")</f>
        <v>April-2015</v>
      </c>
    </row>
    <row r="1069" spans="1:31" ht="12.75" customHeight="1" x14ac:dyDescent="0.3">
      <c r="A1069">
        <v>19974</v>
      </c>
      <c r="B1069" t="s">
        <v>47</v>
      </c>
      <c r="C1069">
        <v>0.01</v>
      </c>
      <c r="D1069">
        <v>170.98</v>
      </c>
      <c r="E1069">
        <v>35.89</v>
      </c>
      <c r="F1069">
        <v>929</v>
      </c>
      <c r="G1069" t="str">
        <f>IF(COUNTIF(Table1[Customer ID],Table1[[#This Row],[Customer ID]])&gt;1,"Repeat Customer","One-Time Customer")</f>
        <v>One-Time Customer</v>
      </c>
      <c r="H1069" t="s">
        <v>1046</v>
      </c>
      <c r="I1069" t="s">
        <v>39</v>
      </c>
      <c r="J1069" t="s">
        <v>58</v>
      </c>
      <c r="K1069" t="s">
        <v>41</v>
      </c>
      <c r="L1069" t="s">
        <v>191</v>
      </c>
      <c r="M1069" t="s">
        <v>121</v>
      </c>
      <c r="N1069" t="s">
        <v>1047</v>
      </c>
      <c r="O1069">
        <v>0.66</v>
      </c>
      <c r="P1069">
        <f>Table1[[#This Row],[Profit]]/Table1[[#This Row],[Sales]]</f>
        <v>0.31326240350887397</v>
      </c>
      <c r="Q1069" t="s">
        <v>33</v>
      </c>
      <c r="R1069" t="s">
        <v>53</v>
      </c>
      <c r="S1069" t="s">
        <v>54</v>
      </c>
      <c r="T1069" t="s">
        <v>1048</v>
      </c>
      <c r="U1069">
        <v>8857</v>
      </c>
      <c r="V1069">
        <v>42100</v>
      </c>
      <c r="W1069" t="str">
        <f>TEXT(Table1[[#This Row],[Order Date]],"mmmm")</f>
        <v>April</v>
      </c>
      <c r="X1069" t="str">
        <f>TEXT(Table1[[#This Row],[Order Date]],"yyyy")</f>
        <v>2015</v>
      </c>
      <c r="Y1069">
        <v>42102</v>
      </c>
      <c r="Z1069">
        <v>538.52</v>
      </c>
      <c r="AA1069">
        <v>10</v>
      </c>
      <c r="AB1069">
        <v>1719.07</v>
      </c>
      <c r="AC1069">
        <v>87134</v>
      </c>
      <c r="AD1069" t="e">
        <f>IF(COUNTIF(#REF!,Orders!AC526)&gt;0,"Returned","Not Returned")</f>
        <v>#REF!</v>
      </c>
      <c r="AE1069" t="str">
        <f>TEXT(Table1[[#This Row],[Order Date]],"mmmm-yyy")</f>
        <v>April-2015</v>
      </c>
    </row>
    <row r="1070" spans="1:31" ht="12.75" customHeight="1" x14ac:dyDescent="0.3">
      <c r="A1070">
        <v>26060</v>
      </c>
      <c r="B1070" t="s">
        <v>47</v>
      </c>
      <c r="C1070">
        <v>0.01</v>
      </c>
      <c r="D1070">
        <v>2.89</v>
      </c>
      <c r="E1070">
        <v>0.5</v>
      </c>
      <c r="F1070">
        <v>1113</v>
      </c>
      <c r="G1070" t="str">
        <f>IF(COUNTIF(Table1[Customer ID],Table1[[#This Row],[Customer ID]])&gt;1,"Repeat Customer","One-Time Customer")</f>
        <v>Repeat Customer</v>
      </c>
      <c r="H1070" t="s">
        <v>1218</v>
      </c>
      <c r="I1070" t="s">
        <v>49</v>
      </c>
      <c r="J1070" t="s">
        <v>28</v>
      </c>
      <c r="K1070" t="s">
        <v>29</v>
      </c>
      <c r="L1070" t="s">
        <v>134</v>
      </c>
      <c r="M1070" t="s">
        <v>59</v>
      </c>
      <c r="N1070" t="s">
        <v>789</v>
      </c>
      <c r="O1070">
        <v>0.38</v>
      </c>
      <c r="P1070">
        <f>Table1[[#This Row],[Profit]]/Table1[[#This Row],[Sales]]</f>
        <v>0.69</v>
      </c>
      <c r="Q1070" t="s">
        <v>33</v>
      </c>
      <c r="R1070" t="s">
        <v>34</v>
      </c>
      <c r="S1070" t="s">
        <v>255</v>
      </c>
      <c r="T1070" t="s">
        <v>1219</v>
      </c>
      <c r="U1070">
        <v>80004</v>
      </c>
      <c r="V1070">
        <v>42100</v>
      </c>
      <c r="W1070" t="str">
        <f>TEXT(Table1[[#This Row],[Order Date]],"mmmm")</f>
        <v>April</v>
      </c>
      <c r="X1070" t="str">
        <f>TEXT(Table1[[#This Row],[Order Date]],"yyyy")</f>
        <v>2015</v>
      </c>
      <c r="Y1070">
        <v>42101</v>
      </c>
      <c r="Z1070">
        <v>29.725199999999997</v>
      </c>
      <c r="AA1070">
        <v>14</v>
      </c>
      <c r="AB1070">
        <v>43.08</v>
      </c>
      <c r="AC1070">
        <v>90833</v>
      </c>
      <c r="AD1070" t="e">
        <f>IF(COUNTIF(#REF!,Orders!AC625)&gt;0,"Returned","Not Returned")</f>
        <v>#REF!</v>
      </c>
      <c r="AE1070" t="str">
        <f>TEXT(Table1[[#This Row],[Order Date]],"mmmm-yyy")</f>
        <v>April-2015</v>
      </c>
    </row>
    <row r="1071" spans="1:31" ht="12.75" customHeight="1" x14ac:dyDescent="0.3">
      <c r="A1071">
        <v>26061</v>
      </c>
      <c r="B1071" t="s">
        <v>47</v>
      </c>
      <c r="C1071">
        <v>0</v>
      </c>
      <c r="D1071">
        <v>55.99</v>
      </c>
      <c r="E1071">
        <v>5</v>
      </c>
      <c r="F1071">
        <v>1113</v>
      </c>
      <c r="G1071" t="str">
        <f>IF(COUNTIF(Table1[Customer ID],Table1[[#This Row],[Customer ID]])&gt;1,"Repeat Customer","One-Time Customer")</f>
        <v>Repeat Customer</v>
      </c>
      <c r="H1071" t="s">
        <v>1218</v>
      </c>
      <c r="I1071" t="s">
        <v>49</v>
      </c>
      <c r="J1071" t="s">
        <v>28</v>
      </c>
      <c r="K1071" t="s">
        <v>77</v>
      </c>
      <c r="L1071" t="s">
        <v>78</v>
      </c>
      <c r="M1071" t="s">
        <v>51</v>
      </c>
      <c r="N1071" t="s">
        <v>689</v>
      </c>
      <c r="O1071">
        <v>0.8</v>
      </c>
      <c r="P1071">
        <f>Table1[[#This Row],[Profit]]/Table1[[#This Row],[Sales]]</f>
        <v>-0.72262773722627738</v>
      </c>
      <c r="Q1071" t="s">
        <v>33</v>
      </c>
      <c r="R1071" t="s">
        <v>34</v>
      </c>
      <c r="S1071" t="s">
        <v>255</v>
      </c>
      <c r="T1071" t="s">
        <v>1219</v>
      </c>
      <c r="U1071">
        <v>80004</v>
      </c>
      <c r="V1071">
        <v>42100</v>
      </c>
      <c r="W1071" t="str">
        <f>TEXT(Table1[[#This Row],[Order Date]],"mmmm")</f>
        <v>April</v>
      </c>
      <c r="X1071" t="str">
        <f>TEXT(Table1[[#This Row],[Order Date]],"yyyy")</f>
        <v>2015</v>
      </c>
      <c r="Y1071">
        <v>42102</v>
      </c>
      <c r="Z1071">
        <v>-187.11</v>
      </c>
      <c r="AA1071">
        <v>5</v>
      </c>
      <c r="AB1071">
        <v>258.93</v>
      </c>
      <c r="AC1071">
        <v>90833</v>
      </c>
      <c r="AD1071" t="e">
        <f>IF(COUNTIF(#REF!,Orders!AC626)&gt;0,"Returned","Not Returned")</f>
        <v>#REF!</v>
      </c>
      <c r="AE1071" t="str">
        <f>TEXT(Table1[[#This Row],[Order Date]],"mmmm-yyy")</f>
        <v>April-2015</v>
      </c>
    </row>
    <row r="1072" spans="1:31" ht="12.75" customHeight="1" x14ac:dyDescent="0.3">
      <c r="A1072">
        <v>19501</v>
      </c>
      <c r="B1072" t="s">
        <v>25</v>
      </c>
      <c r="C1072">
        <v>0.09</v>
      </c>
      <c r="D1072">
        <v>12.88</v>
      </c>
      <c r="E1072">
        <v>4.59</v>
      </c>
      <c r="F1072">
        <v>1618</v>
      </c>
      <c r="G1072" t="str">
        <f>IF(COUNTIF(Table1[Customer ID],Table1[[#This Row],[Customer ID]])&gt;1,"Repeat Customer","One-Time Customer")</f>
        <v>One-Time Customer</v>
      </c>
      <c r="H1072" t="s">
        <v>1621</v>
      </c>
      <c r="I1072" t="s">
        <v>49</v>
      </c>
      <c r="J1072" t="s">
        <v>114</v>
      </c>
      <c r="K1072" t="s">
        <v>29</v>
      </c>
      <c r="L1072" t="s">
        <v>174</v>
      </c>
      <c r="M1072" t="s">
        <v>31</v>
      </c>
      <c r="N1072" t="s">
        <v>1622</v>
      </c>
      <c r="O1072">
        <v>0.82</v>
      </c>
      <c r="P1072">
        <f>Table1[[#This Row],[Profit]]/Table1[[#This Row],[Sales]]</f>
        <v>-1.1075064820084741</v>
      </c>
      <c r="Q1072" t="s">
        <v>33</v>
      </c>
      <c r="R1072" t="s">
        <v>61</v>
      </c>
      <c r="S1072" t="s">
        <v>703</v>
      </c>
      <c r="T1072" t="s">
        <v>1623</v>
      </c>
      <c r="U1072">
        <v>46322</v>
      </c>
      <c r="V1072">
        <v>42100</v>
      </c>
      <c r="W1072" t="str">
        <f>TEXT(Table1[[#This Row],[Order Date]],"mmmm")</f>
        <v>April</v>
      </c>
      <c r="X1072" t="str">
        <f>TEXT(Table1[[#This Row],[Order Date]],"yyyy")</f>
        <v>2015</v>
      </c>
      <c r="Y1072">
        <v>42100</v>
      </c>
      <c r="Z1072">
        <v>-175.13</v>
      </c>
      <c r="AA1072">
        <v>13</v>
      </c>
      <c r="AB1072">
        <v>158.13</v>
      </c>
      <c r="AC1072">
        <v>90248</v>
      </c>
      <c r="AD1072" t="e">
        <f>IF(COUNTIF(#REF!,Orders!AC896)&gt;0,"Returned","Not Returned")</f>
        <v>#REF!</v>
      </c>
      <c r="AE1072" t="str">
        <f>TEXT(Table1[[#This Row],[Order Date]],"mmmm-yyy")</f>
        <v>April-2015</v>
      </c>
    </row>
    <row r="1073" spans="1:31" ht="12.75" customHeight="1" x14ac:dyDescent="0.3">
      <c r="A1073">
        <v>19502</v>
      </c>
      <c r="B1073" t="s">
        <v>25</v>
      </c>
      <c r="C1073">
        <v>0.02</v>
      </c>
      <c r="D1073">
        <v>45.99</v>
      </c>
      <c r="E1073">
        <v>4.99</v>
      </c>
      <c r="F1073">
        <v>1620</v>
      </c>
      <c r="G1073" t="str">
        <f>IF(COUNTIF(Table1[Customer ID],Table1[[#This Row],[Customer ID]])&gt;1,"Repeat Customer","One-Time Customer")</f>
        <v>One-Time Customer</v>
      </c>
      <c r="H1073" t="s">
        <v>1624</v>
      </c>
      <c r="I1073" t="s">
        <v>27</v>
      </c>
      <c r="J1073" t="s">
        <v>114</v>
      </c>
      <c r="K1073" t="s">
        <v>77</v>
      </c>
      <c r="L1073" t="s">
        <v>78</v>
      </c>
      <c r="M1073" t="s">
        <v>59</v>
      </c>
      <c r="N1073" t="s">
        <v>1625</v>
      </c>
      <c r="O1073">
        <v>0.56999999999999995</v>
      </c>
      <c r="P1073">
        <f>Table1[[#This Row],[Profit]]/Table1[[#This Row],[Sales]]</f>
        <v>2.4292988160235569E-2</v>
      </c>
      <c r="Q1073" t="s">
        <v>33</v>
      </c>
      <c r="R1073" t="s">
        <v>53</v>
      </c>
      <c r="S1073" t="s">
        <v>234</v>
      </c>
      <c r="T1073" t="s">
        <v>1211</v>
      </c>
      <c r="U1073">
        <v>17602</v>
      </c>
      <c r="V1073">
        <v>42100</v>
      </c>
      <c r="W1073" t="str">
        <f>TEXT(Table1[[#This Row],[Order Date]],"mmmm")</f>
        <v>April</v>
      </c>
      <c r="X1073" t="str">
        <f>TEXT(Table1[[#This Row],[Order Date]],"yyyy")</f>
        <v>2015</v>
      </c>
      <c r="Y1073">
        <v>42101</v>
      </c>
      <c r="Z1073">
        <v>3.96</v>
      </c>
      <c r="AA1073">
        <v>4</v>
      </c>
      <c r="AB1073">
        <v>163.01</v>
      </c>
      <c r="AC1073">
        <v>90248</v>
      </c>
      <c r="AD1073" t="e">
        <f>IF(COUNTIF(#REF!,Orders!AC897)&gt;0,"Returned","Not Returned")</f>
        <v>#REF!</v>
      </c>
      <c r="AE1073" t="str">
        <f>TEXT(Table1[[#This Row],[Order Date]],"mmmm-yyy")</f>
        <v>April-2015</v>
      </c>
    </row>
    <row r="1074" spans="1:31" ht="12.75" customHeight="1" x14ac:dyDescent="0.3">
      <c r="A1074">
        <v>18820</v>
      </c>
      <c r="B1074" t="s">
        <v>106</v>
      </c>
      <c r="C1074">
        <v>0.01</v>
      </c>
      <c r="D1074">
        <v>13.43</v>
      </c>
      <c r="E1074">
        <v>5.5</v>
      </c>
      <c r="F1074">
        <v>2240</v>
      </c>
      <c r="G1074" t="str">
        <f>IF(COUNTIF(Table1[Customer ID],Table1[[#This Row],[Customer ID]])&gt;1,"Repeat Customer","One-Time Customer")</f>
        <v>One-Time Customer</v>
      </c>
      <c r="H1074" t="s">
        <v>2124</v>
      </c>
      <c r="I1074" t="s">
        <v>27</v>
      </c>
      <c r="J1074" t="s">
        <v>28</v>
      </c>
      <c r="K1074" t="s">
        <v>29</v>
      </c>
      <c r="L1074" t="s">
        <v>141</v>
      </c>
      <c r="M1074" t="s">
        <v>59</v>
      </c>
      <c r="N1074" t="s">
        <v>1702</v>
      </c>
      <c r="O1074">
        <v>0.56999999999999995</v>
      </c>
      <c r="P1074">
        <f>Table1[[#This Row],[Profit]]/Table1[[#This Row],[Sales]]</f>
        <v>-3.1380631578947371</v>
      </c>
      <c r="Q1074" t="s">
        <v>33</v>
      </c>
      <c r="R1074" t="s">
        <v>136</v>
      </c>
      <c r="S1074" t="s">
        <v>362</v>
      </c>
      <c r="T1074" t="s">
        <v>2125</v>
      </c>
      <c r="U1074">
        <v>33801</v>
      </c>
      <c r="V1074">
        <v>42100</v>
      </c>
      <c r="W1074" t="str">
        <f>TEXT(Table1[[#This Row],[Order Date]],"mmmm")</f>
        <v>April</v>
      </c>
      <c r="X1074" t="str">
        <f>TEXT(Table1[[#This Row],[Order Date]],"yyyy")</f>
        <v>2015</v>
      </c>
      <c r="Y1074">
        <v>42107</v>
      </c>
      <c r="Z1074">
        <v>-313.02180000000004</v>
      </c>
      <c r="AA1074">
        <v>7</v>
      </c>
      <c r="AB1074">
        <v>99.75</v>
      </c>
      <c r="AC1074">
        <v>89102</v>
      </c>
      <c r="AD1074" t="e">
        <f>IF(COUNTIF(#REF!,Orders!AC1237)&gt;0,"Returned","Not Returned")</f>
        <v>#REF!</v>
      </c>
      <c r="AE1074" t="str">
        <f>TEXT(Table1[[#This Row],[Order Date]],"mmmm-yyy")</f>
        <v>April-2015</v>
      </c>
    </row>
    <row r="1075" spans="1:31" ht="12.75" customHeight="1" x14ac:dyDescent="0.3">
      <c r="A1075">
        <v>23721</v>
      </c>
      <c r="B1075" t="s">
        <v>106</v>
      </c>
      <c r="C1075">
        <v>0.06</v>
      </c>
      <c r="D1075">
        <v>60.65</v>
      </c>
      <c r="E1075">
        <v>12.23</v>
      </c>
      <c r="F1075">
        <v>2334</v>
      </c>
      <c r="G1075" t="str">
        <f>IF(COUNTIF(Table1[Customer ID],Table1[[#This Row],[Customer ID]])&gt;1,"Repeat Customer","One-Time Customer")</f>
        <v>Repeat Customer</v>
      </c>
      <c r="H1075" t="s">
        <v>2204</v>
      </c>
      <c r="I1075" t="s">
        <v>49</v>
      </c>
      <c r="J1075" t="s">
        <v>114</v>
      </c>
      <c r="K1075" t="s">
        <v>41</v>
      </c>
      <c r="L1075" t="s">
        <v>50</v>
      </c>
      <c r="M1075" t="s">
        <v>86</v>
      </c>
      <c r="N1075" t="s">
        <v>1761</v>
      </c>
      <c r="O1075">
        <v>0.64</v>
      </c>
      <c r="P1075">
        <f>Table1[[#This Row],[Profit]]/Table1[[#This Row],[Sales]]</f>
        <v>0.69</v>
      </c>
      <c r="Q1075" t="s">
        <v>33</v>
      </c>
      <c r="R1075" t="s">
        <v>61</v>
      </c>
      <c r="S1075" t="s">
        <v>1858</v>
      </c>
      <c r="T1075" t="s">
        <v>2205</v>
      </c>
      <c r="U1075">
        <v>53220</v>
      </c>
      <c r="V1075">
        <v>42100</v>
      </c>
      <c r="W1075" t="str">
        <f>TEXT(Table1[[#This Row],[Order Date]],"mmmm")</f>
        <v>April</v>
      </c>
      <c r="X1075" t="str">
        <f>TEXT(Table1[[#This Row],[Order Date]],"yyyy")</f>
        <v>2015</v>
      </c>
      <c r="Y1075">
        <v>42102</v>
      </c>
      <c r="Z1075">
        <v>427.00649999999996</v>
      </c>
      <c r="AA1075">
        <v>10</v>
      </c>
      <c r="AB1075">
        <v>618.85</v>
      </c>
      <c r="AC1075">
        <v>89608</v>
      </c>
      <c r="AD1075" t="e">
        <f>IF(COUNTIF(#REF!,Orders!AC1294)&gt;0,"Returned","Not Returned")</f>
        <v>#REF!</v>
      </c>
      <c r="AE1075" t="str">
        <f>TEXT(Table1[[#This Row],[Order Date]],"mmmm-yyy")</f>
        <v>April-2015</v>
      </c>
    </row>
    <row r="1076" spans="1:31" ht="12.75" customHeight="1" x14ac:dyDescent="0.3">
      <c r="A1076">
        <v>24584</v>
      </c>
      <c r="B1076" t="s">
        <v>47</v>
      </c>
      <c r="C1076">
        <v>7.0000000000000007E-2</v>
      </c>
      <c r="D1076">
        <v>5.18</v>
      </c>
      <c r="E1076">
        <v>5.74</v>
      </c>
      <c r="F1076">
        <v>2481</v>
      </c>
      <c r="G1076" t="str">
        <f>IF(COUNTIF(Table1[Customer ID],Table1[[#This Row],[Customer ID]])&gt;1,"Repeat Customer","One-Time Customer")</f>
        <v>One-Time Customer</v>
      </c>
      <c r="H1076" t="s">
        <v>2327</v>
      </c>
      <c r="I1076" t="s">
        <v>27</v>
      </c>
      <c r="J1076" t="s">
        <v>28</v>
      </c>
      <c r="K1076" t="s">
        <v>29</v>
      </c>
      <c r="L1076" t="s">
        <v>109</v>
      </c>
      <c r="M1076" t="s">
        <v>59</v>
      </c>
      <c r="N1076" t="s">
        <v>875</v>
      </c>
      <c r="O1076">
        <v>0.36</v>
      </c>
      <c r="P1076">
        <f>Table1[[#This Row],[Profit]]/Table1[[#This Row],[Sales]]</f>
        <v>-2.3619394548423562</v>
      </c>
      <c r="Q1076" t="s">
        <v>33</v>
      </c>
      <c r="R1076" t="s">
        <v>136</v>
      </c>
      <c r="S1076" t="s">
        <v>171</v>
      </c>
      <c r="T1076" t="s">
        <v>1479</v>
      </c>
      <c r="U1076">
        <v>70506</v>
      </c>
      <c r="V1076">
        <v>42100</v>
      </c>
      <c r="W1076" t="str">
        <f>TEXT(Table1[[#This Row],[Order Date]],"mmmm")</f>
        <v>April</v>
      </c>
      <c r="X1076" t="str">
        <f>TEXT(Table1[[#This Row],[Order Date]],"yyyy")</f>
        <v>2015</v>
      </c>
      <c r="Y1076">
        <v>42102</v>
      </c>
      <c r="Z1076">
        <v>-188.03399999999999</v>
      </c>
      <c r="AA1076">
        <v>14</v>
      </c>
      <c r="AB1076">
        <v>79.61</v>
      </c>
      <c r="AC1076">
        <v>91000</v>
      </c>
      <c r="AD1076" t="e">
        <f>IF(COUNTIF(#REF!,Orders!AC1387)&gt;0,"Returned","Not Returned")</f>
        <v>#REF!</v>
      </c>
      <c r="AE1076" t="str">
        <f>TEXT(Table1[[#This Row],[Order Date]],"mmmm-yyy")</f>
        <v>April-2015</v>
      </c>
    </row>
    <row r="1077" spans="1:31" ht="12.75" customHeight="1" x14ac:dyDescent="0.3">
      <c r="A1077">
        <v>21768</v>
      </c>
      <c r="B1077" t="s">
        <v>106</v>
      </c>
      <c r="C1077">
        <v>0.05</v>
      </c>
      <c r="D1077">
        <v>4.84</v>
      </c>
      <c r="E1077">
        <v>0.71</v>
      </c>
      <c r="F1077">
        <v>2874</v>
      </c>
      <c r="G1077" t="str">
        <f>IF(COUNTIF(Table1[Customer ID],Table1[[#This Row],[Customer ID]])&gt;1,"Repeat Customer","One-Time Customer")</f>
        <v>Repeat Customer</v>
      </c>
      <c r="H1077" t="s">
        <v>2624</v>
      </c>
      <c r="I1077" t="s">
        <v>49</v>
      </c>
      <c r="J1077" t="s">
        <v>40</v>
      </c>
      <c r="K1077" t="s">
        <v>29</v>
      </c>
      <c r="L1077" t="s">
        <v>30</v>
      </c>
      <c r="M1077" t="s">
        <v>31</v>
      </c>
      <c r="N1077" t="s">
        <v>1476</v>
      </c>
      <c r="O1077">
        <v>0.52</v>
      </c>
      <c r="P1077">
        <f>Table1[[#This Row],[Profit]]/Table1[[#This Row],[Sales]]</f>
        <v>0.69</v>
      </c>
      <c r="Q1077" t="s">
        <v>33</v>
      </c>
      <c r="R1077" t="s">
        <v>61</v>
      </c>
      <c r="S1077" t="s">
        <v>496</v>
      </c>
      <c r="T1077" t="s">
        <v>2614</v>
      </c>
      <c r="U1077">
        <v>68128</v>
      </c>
      <c r="V1077">
        <v>42100</v>
      </c>
      <c r="W1077" t="str">
        <f>TEXT(Table1[[#This Row],[Order Date]],"mmmm")</f>
        <v>April</v>
      </c>
      <c r="X1077" t="str">
        <f>TEXT(Table1[[#This Row],[Order Date]],"yyyy")</f>
        <v>2015</v>
      </c>
      <c r="Y1077">
        <v>42109</v>
      </c>
      <c r="Z1077">
        <v>13.448099999999998</v>
      </c>
      <c r="AA1077">
        <v>4</v>
      </c>
      <c r="AB1077">
        <v>19.489999999999998</v>
      </c>
      <c r="AC1077">
        <v>89873</v>
      </c>
      <c r="AD1077" t="e">
        <f>IF(COUNTIF(#REF!,Orders!AC1623)&gt;0,"Returned","Not Returned")</f>
        <v>#REF!</v>
      </c>
      <c r="AE1077" t="str">
        <f>TEXT(Table1[[#This Row],[Order Date]],"mmmm-yyy")</f>
        <v>April-2015</v>
      </c>
    </row>
    <row r="1078" spans="1:31" ht="12.75" customHeight="1" x14ac:dyDescent="0.3">
      <c r="A1078">
        <v>20039</v>
      </c>
      <c r="B1078" t="s">
        <v>25</v>
      </c>
      <c r="C1078">
        <v>0.06</v>
      </c>
      <c r="D1078">
        <v>89.83</v>
      </c>
      <c r="E1078">
        <v>35</v>
      </c>
      <c r="F1078">
        <v>3279</v>
      </c>
      <c r="G1078" t="str">
        <f>IF(COUNTIF(Table1[Customer ID],Table1[[#This Row],[Customer ID]])&gt;1,"Repeat Customer","One-Time Customer")</f>
        <v>Repeat Customer</v>
      </c>
      <c r="H1078" t="s">
        <v>2932</v>
      </c>
      <c r="I1078" t="s">
        <v>49</v>
      </c>
      <c r="J1078" t="s">
        <v>40</v>
      </c>
      <c r="K1078" t="s">
        <v>29</v>
      </c>
      <c r="L1078" t="s">
        <v>141</v>
      </c>
      <c r="M1078" t="s">
        <v>236</v>
      </c>
      <c r="N1078" t="s">
        <v>2933</v>
      </c>
      <c r="O1078">
        <v>0.83</v>
      </c>
      <c r="P1078">
        <f>Table1[[#This Row],[Profit]]/Table1[[#This Row],[Sales]]</f>
        <v>8.4939660350570628E-2</v>
      </c>
      <c r="Q1078" t="s">
        <v>33</v>
      </c>
      <c r="R1078" t="s">
        <v>136</v>
      </c>
      <c r="S1078" t="s">
        <v>932</v>
      </c>
      <c r="T1078" t="s">
        <v>2603</v>
      </c>
      <c r="U1078">
        <v>29203</v>
      </c>
      <c r="V1078">
        <v>42100</v>
      </c>
      <c r="W1078" t="str">
        <f>TEXT(Table1[[#This Row],[Order Date]],"mmmm")</f>
        <v>April</v>
      </c>
      <c r="X1078" t="str">
        <f>TEXT(Table1[[#This Row],[Order Date]],"yyyy")</f>
        <v>2015</v>
      </c>
      <c r="Y1078">
        <v>42102</v>
      </c>
      <c r="Z1078">
        <v>31.11</v>
      </c>
      <c r="AA1078">
        <v>4</v>
      </c>
      <c r="AB1078">
        <v>366.26</v>
      </c>
      <c r="AC1078">
        <v>90766</v>
      </c>
      <c r="AD1078" t="e">
        <f>IF(COUNTIF(#REF!,Orders!AC1872)&gt;0,"Returned","Not Returned")</f>
        <v>#REF!</v>
      </c>
      <c r="AE1078" t="str">
        <f>TEXT(Table1[[#This Row],[Order Date]],"mmmm-yyy")</f>
        <v>April-2015</v>
      </c>
    </row>
    <row r="1079" spans="1:31" ht="12.75" customHeight="1" x14ac:dyDescent="0.3">
      <c r="A1079">
        <v>20040</v>
      </c>
      <c r="B1079" t="s">
        <v>25</v>
      </c>
      <c r="C1079">
        <v>0.1</v>
      </c>
      <c r="D1079">
        <v>13.43</v>
      </c>
      <c r="E1079">
        <v>5.5</v>
      </c>
      <c r="F1079">
        <v>3279</v>
      </c>
      <c r="G1079" t="str">
        <f>IF(COUNTIF(Table1[Customer ID],Table1[[#This Row],[Customer ID]])&gt;1,"Repeat Customer","One-Time Customer")</f>
        <v>Repeat Customer</v>
      </c>
      <c r="H1079" t="s">
        <v>2932</v>
      </c>
      <c r="I1079" t="s">
        <v>49</v>
      </c>
      <c r="J1079" t="s">
        <v>40</v>
      </c>
      <c r="K1079" t="s">
        <v>29</v>
      </c>
      <c r="L1079" t="s">
        <v>141</v>
      </c>
      <c r="M1079" t="s">
        <v>59</v>
      </c>
      <c r="N1079" t="s">
        <v>1702</v>
      </c>
      <c r="O1079">
        <v>0.56999999999999995</v>
      </c>
      <c r="P1079">
        <f>Table1[[#This Row],[Profit]]/Table1[[#This Row],[Sales]]</f>
        <v>2.2678359389834797</v>
      </c>
      <c r="Q1079" t="s">
        <v>33</v>
      </c>
      <c r="R1079" t="s">
        <v>136</v>
      </c>
      <c r="S1079" t="s">
        <v>932</v>
      </c>
      <c r="T1079" t="s">
        <v>2603</v>
      </c>
      <c r="U1079">
        <v>29203</v>
      </c>
      <c r="V1079">
        <v>42100</v>
      </c>
      <c r="W1079" t="str">
        <f>TEXT(Table1[[#This Row],[Order Date]],"mmmm")</f>
        <v>April</v>
      </c>
      <c r="X1079" t="str">
        <f>TEXT(Table1[[#This Row],[Order Date]],"yyyy")</f>
        <v>2015</v>
      </c>
      <c r="Y1079">
        <v>42102</v>
      </c>
      <c r="Z1079">
        <v>358.29539999999997</v>
      </c>
      <c r="AA1079">
        <v>12</v>
      </c>
      <c r="AB1079">
        <v>157.99</v>
      </c>
      <c r="AC1079">
        <v>90766</v>
      </c>
      <c r="AD1079" t="e">
        <f>IF(COUNTIF(#REF!,Orders!AC1873)&gt;0,"Returned","Not Returned")</f>
        <v>#REF!</v>
      </c>
      <c r="AE1079" t="str">
        <f>TEXT(Table1[[#This Row],[Order Date]],"mmmm-yyy")</f>
        <v>April-2015</v>
      </c>
    </row>
    <row r="1080" spans="1:31" ht="12.75" customHeight="1" x14ac:dyDescent="0.3">
      <c r="A1080">
        <v>20041</v>
      </c>
      <c r="B1080" t="s">
        <v>25</v>
      </c>
      <c r="C1080">
        <v>0.01</v>
      </c>
      <c r="D1080">
        <v>125.99</v>
      </c>
      <c r="E1080">
        <v>7.69</v>
      </c>
      <c r="F1080">
        <v>3279</v>
      </c>
      <c r="G1080" t="str">
        <f>IF(COUNTIF(Table1[Customer ID],Table1[[#This Row],[Customer ID]])&gt;1,"Repeat Customer","One-Time Customer")</f>
        <v>Repeat Customer</v>
      </c>
      <c r="H1080" t="s">
        <v>2932</v>
      </c>
      <c r="I1080" t="s">
        <v>49</v>
      </c>
      <c r="J1080" t="s">
        <v>40</v>
      </c>
      <c r="K1080" t="s">
        <v>77</v>
      </c>
      <c r="L1080" t="s">
        <v>78</v>
      </c>
      <c r="M1080" t="s">
        <v>59</v>
      </c>
      <c r="N1080" t="s">
        <v>1225</v>
      </c>
      <c r="O1080">
        <v>0.57999999999999996</v>
      </c>
      <c r="P1080">
        <f>Table1[[#This Row],[Profit]]/Table1[[#This Row],[Sales]]</f>
        <v>6.8613547919002694E-3</v>
      </c>
      <c r="Q1080" t="s">
        <v>33</v>
      </c>
      <c r="R1080" t="s">
        <v>136</v>
      </c>
      <c r="S1080" t="s">
        <v>932</v>
      </c>
      <c r="T1080" t="s">
        <v>2603</v>
      </c>
      <c r="U1080">
        <v>29203</v>
      </c>
      <c r="V1080">
        <v>42100</v>
      </c>
      <c r="W1080" t="str">
        <f>TEXT(Table1[[#This Row],[Order Date]],"mmmm")</f>
        <v>April</v>
      </c>
      <c r="X1080" t="str">
        <f>TEXT(Table1[[#This Row],[Order Date]],"yyyy")</f>
        <v>2015</v>
      </c>
      <c r="Y1080">
        <v>42100</v>
      </c>
      <c r="Z1080">
        <v>8.3219999999999992</v>
      </c>
      <c r="AA1080">
        <v>11</v>
      </c>
      <c r="AB1080">
        <v>1212.8800000000001</v>
      </c>
      <c r="AC1080">
        <v>90766</v>
      </c>
      <c r="AD1080" t="e">
        <f>IF(COUNTIF(#REF!,Orders!AC1874)&gt;0,"Returned","Not Returned")</f>
        <v>#REF!</v>
      </c>
      <c r="AE1080" t="str">
        <f>TEXT(Table1[[#This Row],[Order Date]],"mmmm-yyy")</f>
        <v>April-2015</v>
      </c>
    </row>
    <row r="1081" spans="1:31" ht="12.75" customHeight="1" x14ac:dyDescent="0.3">
      <c r="A1081">
        <v>18770</v>
      </c>
      <c r="B1081" t="s">
        <v>106</v>
      </c>
      <c r="C1081">
        <v>0.02</v>
      </c>
      <c r="D1081">
        <v>5.58</v>
      </c>
      <c r="E1081">
        <v>5.3</v>
      </c>
      <c r="F1081">
        <v>268</v>
      </c>
      <c r="G1081" t="str">
        <f>IF(COUNTIF(Table1[Customer ID],Table1[[#This Row],[Customer ID]])&gt;1,"Repeat Customer","One-Time Customer")</f>
        <v>Repeat Customer</v>
      </c>
      <c r="H1081" t="s">
        <v>376</v>
      </c>
      <c r="I1081" t="s">
        <v>49</v>
      </c>
      <c r="J1081" t="s">
        <v>40</v>
      </c>
      <c r="K1081" t="s">
        <v>29</v>
      </c>
      <c r="L1081" t="s">
        <v>69</v>
      </c>
      <c r="M1081" t="s">
        <v>59</v>
      </c>
      <c r="N1081" t="s">
        <v>377</v>
      </c>
      <c r="O1081">
        <v>0.35</v>
      </c>
      <c r="P1081">
        <f>Table1[[#This Row],[Profit]]/Table1[[#This Row],[Sales]]</f>
        <v>-1.2040707016604177</v>
      </c>
      <c r="Q1081" t="s">
        <v>33</v>
      </c>
      <c r="R1081" t="s">
        <v>34</v>
      </c>
      <c r="S1081" t="s">
        <v>378</v>
      </c>
      <c r="T1081" t="s">
        <v>379</v>
      </c>
      <c r="U1081">
        <v>86001</v>
      </c>
      <c r="V1081">
        <v>42101</v>
      </c>
      <c r="W1081" t="str">
        <f>TEXT(Table1[[#This Row],[Order Date]],"mmmm")</f>
        <v>April</v>
      </c>
      <c r="X1081" t="str">
        <f>TEXT(Table1[[#This Row],[Order Date]],"yyyy")</f>
        <v>2015</v>
      </c>
      <c r="Y1081">
        <v>42106</v>
      </c>
      <c r="Z1081">
        <v>-22.48</v>
      </c>
      <c r="AA1081">
        <v>3</v>
      </c>
      <c r="AB1081">
        <v>18.670000000000002</v>
      </c>
      <c r="AC1081">
        <v>88941</v>
      </c>
      <c r="AD1081" t="e">
        <f>IF(COUNTIF(#REF!,Orders!AC152)&gt;0,"Returned","Not Returned")</f>
        <v>#REF!</v>
      </c>
      <c r="AE1081" t="str">
        <f>TEXT(Table1[[#This Row],[Order Date]],"mmmm-yyy")</f>
        <v>April-2015</v>
      </c>
    </row>
    <row r="1082" spans="1:31" ht="12.75" customHeight="1" x14ac:dyDescent="0.3">
      <c r="A1082">
        <v>18771</v>
      </c>
      <c r="B1082" t="s">
        <v>106</v>
      </c>
      <c r="C1082">
        <v>0.03</v>
      </c>
      <c r="D1082">
        <v>40.89</v>
      </c>
      <c r="E1082">
        <v>18.98</v>
      </c>
      <c r="F1082">
        <v>268</v>
      </c>
      <c r="G1082" t="str">
        <f>IF(COUNTIF(Table1[Customer ID],Table1[[#This Row],[Customer ID]])&gt;1,"Repeat Customer","One-Time Customer")</f>
        <v>Repeat Customer</v>
      </c>
      <c r="H1082" t="s">
        <v>376</v>
      </c>
      <c r="I1082" t="s">
        <v>49</v>
      </c>
      <c r="J1082" t="s">
        <v>40</v>
      </c>
      <c r="K1082" t="s">
        <v>41</v>
      </c>
      <c r="L1082" t="s">
        <v>50</v>
      </c>
      <c r="M1082" t="s">
        <v>59</v>
      </c>
      <c r="N1082" t="s">
        <v>380</v>
      </c>
      <c r="O1082">
        <v>0.56999999999999995</v>
      </c>
      <c r="P1082">
        <f>Table1[[#This Row],[Profit]]/Table1[[#This Row],[Sales]]</f>
        <v>0.37472126014138635</v>
      </c>
      <c r="Q1082" t="s">
        <v>33</v>
      </c>
      <c r="R1082" t="s">
        <v>34</v>
      </c>
      <c r="S1082" t="s">
        <v>378</v>
      </c>
      <c r="T1082" t="s">
        <v>379</v>
      </c>
      <c r="U1082">
        <v>86001</v>
      </c>
      <c r="V1082">
        <v>42101</v>
      </c>
      <c r="W1082" t="str">
        <f>TEXT(Table1[[#This Row],[Order Date]],"mmmm")</f>
        <v>April</v>
      </c>
      <c r="X1082" t="str">
        <f>TEXT(Table1[[#This Row],[Order Date]],"yyyy")</f>
        <v>2015</v>
      </c>
      <c r="Y1082">
        <v>42108</v>
      </c>
      <c r="Z1082">
        <v>78.98</v>
      </c>
      <c r="AA1082">
        <v>5</v>
      </c>
      <c r="AB1082">
        <v>210.77</v>
      </c>
      <c r="AC1082">
        <v>88941</v>
      </c>
      <c r="AD1082" t="e">
        <f>IF(COUNTIF(#REF!,Orders!AC153)&gt;0,"Returned","Not Returned")</f>
        <v>#REF!</v>
      </c>
      <c r="AE1082" t="str">
        <f>TEXT(Table1[[#This Row],[Order Date]],"mmmm-yyy")</f>
        <v>April-2015</v>
      </c>
    </row>
    <row r="1083" spans="1:31" ht="12.75" customHeight="1" x14ac:dyDescent="0.3">
      <c r="A1083">
        <v>770</v>
      </c>
      <c r="B1083" t="s">
        <v>106</v>
      </c>
      <c r="C1083">
        <v>0.02</v>
      </c>
      <c r="D1083">
        <v>5.58</v>
      </c>
      <c r="E1083">
        <v>5.3</v>
      </c>
      <c r="F1083">
        <v>272</v>
      </c>
      <c r="G1083" t="str">
        <f>IF(COUNTIF(Table1[Customer ID],Table1[[#This Row],[Customer ID]])&gt;1,"Repeat Customer","One-Time Customer")</f>
        <v>Repeat Customer</v>
      </c>
      <c r="H1083" t="s">
        <v>389</v>
      </c>
      <c r="I1083" t="s">
        <v>49</v>
      </c>
      <c r="J1083" t="s">
        <v>40</v>
      </c>
      <c r="K1083" t="s">
        <v>29</v>
      </c>
      <c r="L1083" t="s">
        <v>69</v>
      </c>
      <c r="M1083" t="s">
        <v>59</v>
      </c>
      <c r="N1083" t="s">
        <v>377</v>
      </c>
      <c r="O1083">
        <v>0.35</v>
      </c>
      <c r="P1083">
        <f>Table1[[#This Row],[Profit]]/Table1[[#This Row],[Sales]]</f>
        <v>-0.43672801635991826</v>
      </c>
      <c r="Q1083" t="s">
        <v>33</v>
      </c>
      <c r="R1083" t="s">
        <v>136</v>
      </c>
      <c r="S1083" t="s">
        <v>322</v>
      </c>
      <c r="T1083" t="s">
        <v>390</v>
      </c>
      <c r="U1083">
        <v>28204</v>
      </c>
      <c r="V1083">
        <v>42101</v>
      </c>
      <c r="W1083" t="str">
        <f>TEXT(Table1[[#This Row],[Order Date]],"mmmm")</f>
        <v>April</v>
      </c>
      <c r="X1083" t="str">
        <f>TEXT(Table1[[#This Row],[Order Date]],"yyyy")</f>
        <v>2015</v>
      </c>
      <c r="Y1083">
        <v>42106</v>
      </c>
      <c r="Z1083">
        <v>-29.898400000000002</v>
      </c>
      <c r="AA1083">
        <v>11</v>
      </c>
      <c r="AB1083">
        <v>68.459999999999994</v>
      </c>
      <c r="AC1083">
        <v>5509</v>
      </c>
      <c r="AD1083" t="e">
        <f>IF(COUNTIF(#REF!,Orders!AC158)&gt;0,"Returned","Not Returned")</f>
        <v>#REF!</v>
      </c>
      <c r="AE1083" t="str">
        <f>TEXT(Table1[[#This Row],[Order Date]],"mmmm-yyy")</f>
        <v>April-2015</v>
      </c>
    </row>
    <row r="1084" spans="1:31" ht="12.75" customHeight="1" x14ac:dyDescent="0.3">
      <c r="A1084">
        <v>771</v>
      </c>
      <c r="B1084" t="s">
        <v>106</v>
      </c>
      <c r="C1084">
        <v>0.03</v>
      </c>
      <c r="D1084">
        <v>40.89</v>
      </c>
      <c r="E1084">
        <v>18.98</v>
      </c>
      <c r="F1084">
        <v>272</v>
      </c>
      <c r="G1084" t="str">
        <f>IF(COUNTIF(Table1[Customer ID],Table1[[#This Row],[Customer ID]])&gt;1,"Repeat Customer","One-Time Customer")</f>
        <v>Repeat Customer</v>
      </c>
      <c r="H1084" t="s">
        <v>389</v>
      </c>
      <c r="I1084" t="s">
        <v>49</v>
      </c>
      <c r="J1084" t="s">
        <v>40</v>
      </c>
      <c r="K1084" t="s">
        <v>41</v>
      </c>
      <c r="L1084" t="s">
        <v>50</v>
      </c>
      <c r="M1084" t="s">
        <v>59</v>
      </c>
      <c r="N1084" t="s">
        <v>380</v>
      </c>
      <c r="O1084">
        <v>0.56999999999999995</v>
      </c>
      <c r="P1084">
        <f>Table1[[#This Row],[Profit]]/Table1[[#This Row],[Sales]]</f>
        <v>5.9777233035482304E-2</v>
      </c>
      <c r="Q1084" t="s">
        <v>33</v>
      </c>
      <c r="R1084" t="s">
        <v>136</v>
      </c>
      <c r="S1084" t="s">
        <v>322</v>
      </c>
      <c r="T1084" t="s">
        <v>390</v>
      </c>
      <c r="U1084">
        <v>28204</v>
      </c>
      <c r="V1084">
        <v>42101</v>
      </c>
      <c r="W1084" t="str">
        <f>TEXT(Table1[[#This Row],[Order Date]],"mmmm")</f>
        <v>April</v>
      </c>
      <c r="X1084" t="str">
        <f>TEXT(Table1[[#This Row],[Order Date]],"yyyy")</f>
        <v>2015</v>
      </c>
      <c r="Y1084">
        <v>42108</v>
      </c>
      <c r="Z1084">
        <v>52.916600000000003</v>
      </c>
      <c r="AA1084">
        <v>21</v>
      </c>
      <c r="AB1084">
        <v>885.23</v>
      </c>
      <c r="AC1084">
        <v>5509</v>
      </c>
      <c r="AD1084" t="e">
        <f>IF(COUNTIF(#REF!,Orders!AC159)&gt;0,"Returned","Not Returned")</f>
        <v>#REF!</v>
      </c>
      <c r="AE1084" t="str">
        <f>TEXT(Table1[[#This Row],[Order Date]],"mmmm-yyy")</f>
        <v>April-2015</v>
      </c>
    </row>
    <row r="1085" spans="1:31" ht="12.75" customHeight="1" x14ac:dyDescent="0.3">
      <c r="A1085">
        <v>18555</v>
      </c>
      <c r="B1085" t="s">
        <v>56</v>
      </c>
      <c r="C1085">
        <v>0.06</v>
      </c>
      <c r="D1085">
        <v>17.670000000000002</v>
      </c>
      <c r="E1085">
        <v>8.99</v>
      </c>
      <c r="F1085">
        <v>683</v>
      </c>
      <c r="G1085" t="str">
        <f>IF(COUNTIF(Table1[Customer ID],Table1[[#This Row],[Customer ID]])&gt;1,"Repeat Customer","One-Time Customer")</f>
        <v>One-Time Customer</v>
      </c>
      <c r="H1085" t="s">
        <v>806</v>
      </c>
      <c r="I1085" t="s">
        <v>27</v>
      </c>
      <c r="J1085" t="s">
        <v>58</v>
      </c>
      <c r="K1085" t="s">
        <v>41</v>
      </c>
      <c r="L1085" t="s">
        <v>50</v>
      </c>
      <c r="M1085" t="s">
        <v>51</v>
      </c>
      <c r="N1085" t="s">
        <v>807</v>
      </c>
      <c r="O1085">
        <v>0.47</v>
      </c>
      <c r="P1085">
        <f>Table1[[#This Row],[Profit]]/Table1[[#This Row],[Sales]]</f>
        <v>0.5440251572327045</v>
      </c>
      <c r="Q1085" t="s">
        <v>33</v>
      </c>
      <c r="R1085" t="s">
        <v>61</v>
      </c>
      <c r="S1085" t="s">
        <v>496</v>
      </c>
      <c r="T1085" t="s">
        <v>808</v>
      </c>
      <c r="U1085">
        <v>68046</v>
      </c>
      <c r="V1085">
        <v>42101</v>
      </c>
      <c r="W1085" t="str">
        <f>TEXT(Table1[[#This Row],[Order Date]],"mmmm")</f>
        <v>April</v>
      </c>
      <c r="X1085" t="str">
        <f>TEXT(Table1[[#This Row],[Order Date]],"yyyy")</f>
        <v>2015</v>
      </c>
      <c r="Y1085">
        <v>42102</v>
      </c>
      <c r="Z1085">
        <v>38.06</v>
      </c>
      <c r="AA1085">
        <v>4</v>
      </c>
      <c r="AB1085">
        <v>69.959999999999994</v>
      </c>
      <c r="AC1085">
        <v>87765</v>
      </c>
      <c r="AD1085" t="e">
        <f>IF(COUNTIF(#REF!,Orders!AC378)&gt;0,"Returned","Not Returned")</f>
        <v>#REF!</v>
      </c>
      <c r="AE1085" t="str">
        <f>TEXT(Table1[[#This Row],[Order Date]],"mmmm-yyy")</f>
        <v>April-2015</v>
      </c>
    </row>
    <row r="1086" spans="1:31" ht="12.75" customHeight="1" x14ac:dyDescent="0.3">
      <c r="A1086">
        <v>19225</v>
      </c>
      <c r="B1086" t="s">
        <v>106</v>
      </c>
      <c r="C1086">
        <v>0.1</v>
      </c>
      <c r="D1086">
        <v>40.479999999999997</v>
      </c>
      <c r="E1086">
        <v>19.989999999999998</v>
      </c>
      <c r="F1086">
        <v>696</v>
      </c>
      <c r="G1086" t="str">
        <f>IF(COUNTIF(Table1[Customer ID],Table1[[#This Row],[Customer ID]])&gt;1,"Repeat Customer","One-Time Customer")</f>
        <v>Repeat Customer</v>
      </c>
      <c r="H1086" t="s">
        <v>826</v>
      </c>
      <c r="I1086" t="s">
        <v>49</v>
      </c>
      <c r="J1086" t="s">
        <v>28</v>
      </c>
      <c r="K1086" t="s">
        <v>77</v>
      </c>
      <c r="L1086" t="s">
        <v>180</v>
      </c>
      <c r="M1086" t="s">
        <v>59</v>
      </c>
      <c r="N1086" t="s">
        <v>830</v>
      </c>
      <c r="O1086">
        <v>0.77</v>
      </c>
      <c r="P1086">
        <f>Table1[[#This Row],[Profit]]/Table1[[#This Row],[Sales]]</f>
        <v>-1.6308453237410074</v>
      </c>
      <c r="Q1086" t="s">
        <v>33</v>
      </c>
      <c r="R1086" t="s">
        <v>61</v>
      </c>
      <c r="S1086" t="s">
        <v>703</v>
      </c>
      <c r="T1086" t="s">
        <v>828</v>
      </c>
      <c r="U1086">
        <v>46307</v>
      </c>
      <c r="V1086">
        <v>42101</v>
      </c>
      <c r="W1086" t="str">
        <f>TEXT(Table1[[#This Row],[Order Date]],"mmmm")</f>
        <v>April</v>
      </c>
      <c r="X1086" t="str">
        <f>TEXT(Table1[[#This Row],[Order Date]],"yyyy")</f>
        <v>2015</v>
      </c>
      <c r="Y1086">
        <v>42103</v>
      </c>
      <c r="Z1086">
        <v>-580.32000000000005</v>
      </c>
      <c r="AA1086">
        <v>9</v>
      </c>
      <c r="AB1086">
        <v>355.84</v>
      </c>
      <c r="AC1086">
        <v>89848</v>
      </c>
      <c r="AD1086" t="e">
        <f>IF(COUNTIF(#REF!,Orders!AC390)&gt;0,"Returned","Not Returned")</f>
        <v>#REF!</v>
      </c>
      <c r="AE1086" t="str">
        <f>TEXT(Table1[[#This Row],[Order Date]],"mmmm-yyy")</f>
        <v>April-2015</v>
      </c>
    </row>
    <row r="1087" spans="1:31" ht="12.75" customHeight="1" x14ac:dyDescent="0.3">
      <c r="A1087">
        <v>1225</v>
      </c>
      <c r="B1087" t="s">
        <v>106</v>
      </c>
      <c r="C1087">
        <v>0.1</v>
      </c>
      <c r="D1087">
        <v>40.479999999999997</v>
      </c>
      <c r="E1087">
        <v>19.989999999999998</v>
      </c>
      <c r="F1087">
        <v>698</v>
      </c>
      <c r="G1087" t="str">
        <f>IF(COUNTIF(Table1[Customer ID],Table1[[#This Row],[Customer ID]])&gt;1,"Repeat Customer","One-Time Customer")</f>
        <v>Repeat Customer</v>
      </c>
      <c r="H1087" t="s">
        <v>834</v>
      </c>
      <c r="I1087" t="s">
        <v>49</v>
      </c>
      <c r="J1087" t="s">
        <v>28</v>
      </c>
      <c r="K1087" t="s">
        <v>77</v>
      </c>
      <c r="L1087" t="s">
        <v>180</v>
      </c>
      <c r="M1087" t="s">
        <v>59</v>
      </c>
      <c r="N1087" t="s">
        <v>830</v>
      </c>
      <c r="O1087">
        <v>0.77</v>
      </c>
      <c r="P1087">
        <f>Table1[[#This Row],[Profit]]/Table1[[#This Row],[Sales]]</f>
        <v>-0.40771419538412906</v>
      </c>
      <c r="Q1087" t="s">
        <v>33</v>
      </c>
      <c r="R1087" t="s">
        <v>34</v>
      </c>
      <c r="S1087" t="s">
        <v>35</v>
      </c>
      <c r="T1087" t="s">
        <v>209</v>
      </c>
      <c r="U1087">
        <v>98105</v>
      </c>
      <c r="V1087">
        <v>42101</v>
      </c>
      <c r="W1087" t="str">
        <f>TEXT(Table1[[#This Row],[Order Date]],"mmmm")</f>
        <v>April</v>
      </c>
      <c r="X1087" t="str">
        <f>TEXT(Table1[[#This Row],[Order Date]],"yyyy")</f>
        <v>2015</v>
      </c>
      <c r="Y1087">
        <v>42103</v>
      </c>
      <c r="Z1087">
        <v>-580.32000000000005</v>
      </c>
      <c r="AA1087">
        <v>36</v>
      </c>
      <c r="AB1087">
        <v>1423.35</v>
      </c>
      <c r="AC1087">
        <v>8994</v>
      </c>
      <c r="AD1087" t="e">
        <f>IF(COUNTIF(#REF!,Orders!AC396)&gt;0,"Returned","Not Returned")</f>
        <v>#REF!</v>
      </c>
      <c r="AE1087" t="str">
        <f>TEXT(Table1[[#This Row],[Order Date]],"mmmm-yyy")</f>
        <v>April-2015</v>
      </c>
    </row>
    <row r="1088" spans="1:31" ht="12.75" customHeight="1" x14ac:dyDescent="0.3">
      <c r="A1088">
        <v>19417</v>
      </c>
      <c r="B1088" t="s">
        <v>56</v>
      </c>
      <c r="C1088">
        <v>0</v>
      </c>
      <c r="D1088">
        <v>65.989999999999995</v>
      </c>
      <c r="E1088">
        <v>5.26</v>
      </c>
      <c r="F1088">
        <v>1410</v>
      </c>
      <c r="G1088" t="str">
        <f>IF(COUNTIF(Table1[Customer ID],Table1[[#This Row],[Customer ID]])&gt;1,"Repeat Customer","One-Time Customer")</f>
        <v>One-Time Customer</v>
      </c>
      <c r="H1088" t="s">
        <v>1465</v>
      </c>
      <c r="I1088" t="s">
        <v>49</v>
      </c>
      <c r="J1088" t="s">
        <v>28</v>
      </c>
      <c r="K1088" t="s">
        <v>77</v>
      </c>
      <c r="L1088" t="s">
        <v>78</v>
      </c>
      <c r="M1088" t="s">
        <v>59</v>
      </c>
      <c r="N1088" t="s">
        <v>1466</v>
      </c>
      <c r="O1088">
        <v>0.59</v>
      </c>
      <c r="P1088">
        <f>Table1[[#This Row],[Profit]]/Table1[[#This Row],[Sales]]</f>
        <v>0.69</v>
      </c>
      <c r="Q1088" t="s">
        <v>33</v>
      </c>
      <c r="R1088" t="s">
        <v>34</v>
      </c>
      <c r="S1088" t="s">
        <v>45</v>
      </c>
      <c r="T1088" t="s">
        <v>1467</v>
      </c>
      <c r="U1088">
        <v>92553</v>
      </c>
      <c r="V1088">
        <v>42101</v>
      </c>
      <c r="W1088" t="str">
        <f>TEXT(Table1[[#This Row],[Order Date]],"mmmm")</f>
        <v>April</v>
      </c>
      <c r="X1088" t="str">
        <f>TEXT(Table1[[#This Row],[Order Date]],"yyyy")</f>
        <v>2015</v>
      </c>
      <c r="Y1088">
        <v>42102</v>
      </c>
      <c r="Z1088">
        <v>369.99869999999999</v>
      </c>
      <c r="AA1088">
        <v>9</v>
      </c>
      <c r="AB1088">
        <v>536.23</v>
      </c>
      <c r="AC1088">
        <v>87086</v>
      </c>
      <c r="AD1088" t="e">
        <f>IF(COUNTIF(#REF!,Orders!AC798)&gt;0,"Returned","Not Returned")</f>
        <v>#REF!</v>
      </c>
      <c r="AE1088" t="str">
        <f>TEXT(Table1[[#This Row],[Order Date]],"mmmm-yyy")</f>
        <v>April-2015</v>
      </c>
    </row>
    <row r="1089" spans="1:31" ht="12.75" customHeight="1" x14ac:dyDescent="0.3">
      <c r="A1089">
        <v>1417</v>
      </c>
      <c r="B1089" t="s">
        <v>56</v>
      </c>
      <c r="C1089">
        <v>0</v>
      </c>
      <c r="D1089">
        <v>65.989999999999995</v>
      </c>
      <c r="E1089">
        <v>5.26</v>
      </c>
      <c r="F1089">
        <v>1413</v>
      </c>
      <c r="G1089" t="str">
        <f>IF(COUNTIF(Table1[Customer ID],Table1[[#This Row],[Customer ID]])&gt;1,"Repeat Customer","One-Time Customer")</f>
        <v>Repeat Customer</v>
      </c>
      <c r="H1089" t="s">
        <v>1471</v>
      </c>
      <c r="I1089" t="s">
        <v>49</v>
      </c>
      <c r="J1089" t="s">
        <v>28</v>
      </c>
      <c r="K1089" t="s">
        <v>77</v>
      </c>
      <c r="L1089" t="s">
        <v>78</v>
      </c>
      <c r="M1089" t="s">
        <v>59</v>
      </c>
      <c r="N1089" t="s">
        <v>1466</v>
      </c>
      <c r="O1089">
        <v>0.59</v>
      </c>
      <c r="P1089">
        <f>Table1[[#This Row],[Profit]]/Table1[[#This Row],[Sales]]</f>
        <v>0.25280663148275928</v>
      </c>
      <c r="Q1089" t="s">
        <v>33</v>
      </c>
      <c r="R1089" t="s">
        <v>53</v>
      </c>
      <c r="S1089" t="s">
        <v>193</v>
      </c>
      <c r="T1089" t="s">
        <v>194</v>
      </c>
      <c r="U1089">
        <v>2113</v>
      </c>
      <c r="V1089">
        <v>42101</v>
      </c>
      <c r="W1089" t="str">
        <f>TEXT(Table1[[#This Row],[Order Date]],"mmmm")</f>
        <v>April</v>
      </c>
      <c r="X1089" t="str">
        <f>TEXT(Table1[[#This Row],[Order Date]],"yyyy")</f>
        <v>2015</v>
      </c>
      <c r="Y1089">
        <v>42102</v>
      </c>
      <c r="Z1089">
        <v>542.25</v>
      </c>
      <c r="AA1089">
        <v>36</v>
      </c>
      <c r="AB1089">
        <v>2144.92</v>
      </c>
      <c r="AC1089">
        <v>10277</v>
      </c>
      <c r="AD1089" t="e">
        <f>IF(COUNTIF(#REF!,Orders!AC800)&gt;0,"Returned","Not Returned")</f>
        <v>#REF!</v>
      </c>
      <c r="AE1089" t="str">
        <f>TEXT(Table1[[#This Row],[Order Date]],"mmmm-yyy")</f>
        <v>April-2015</v>
      </c>
    </row>
    <row r="1090" spans="1:31" ht="12.75" customHeight="1" x14ac:dyDescent="0.3">
      <c r="A1090">
        <v>24545</v>
      </c>
      <c r="B1090" t="s">
        <v>25</v>
      </c>
      <c r="C1090">
        <v>0.1</v>
      </c>
      <c r="D1090">
        <v>65.989999999999995</v>
      </c>
      <c r="E1090">
        <v>3.99</v>
      </c>
      <c r="F1090">
        <v>1730</v>
      </c>
      <c r="G1090" t="str">
        <f>IF(COUNTIF(Table1[Customer ID],Table1[[#This Row],[Customer ID]])&gt;1,"Repeat Customer","One-Time Customer")</f>
        <v>One-Time Customer</v>
      </c>
      <c r="H1090" t="s">
        <v>1740</v>
      </c>
      <c r="I1090" t="s">
        <v>27</v>
      </c>
      <c r="J1090" t="s">
        <v>58</v>
      </c>
      <c r="K1090" t="s">
        <v>77</v>
      </c>
      <c r="L1090" t="s">
        <v>78</v>
      </c>
      <c r="M1090" t="s">
        <v>59</v>
      </c>
      <c r="N1090" t="s">
        <v>1053</v>
      </c>
      <c r="O1090">
        <v>0.59</v>
      </c>
      <c r="P1090">
        <f>Table1[[#This Row],[Profit]]/Table1[[#This Row],[Sales]]</f>
        <v>-0.32479953089496444</v>
      </c>
      <c r="Q1090" t="s">
        <v>33</v>
      </c>
      <c r="R1090" t="s">
        <v>34</v>
      </c>
      <c r="S1090" t="s">
        <v>1741</v>
      </c>
      <c r="T1090" t="s">
        <v>1742</v>
      </c>
      <c r="U1090">
        <v>83843</v>
      </c>
      <c r="V1090">
        <v>42101</v>
      </c>
      <c r="W1090" t="str">
        <f>TEXT(Table1[[#This Row],[Order Date]],"mmmm")</f>
        <v>April</v>
      </c>
      <c r="X1090" t="str">
        <f>TEXT(Table1[[#This Row],[Order Date]],"yyyy")</f>
        <v>2015</v>
      </c>
      <c r="Y1090">
        <v>42103</v>
      </c>
      <c r="Z1090">
        <v>-88.624800000000008</v>
      </c>
      <c r="AA1090">
        <v>5</v>
      </c>
      <c r="AB1090">
        <v>272.86</v>
      </c>
      <c r="AC1090">
        <v>90653</v>
      </c>
      <c r="AD1090" t="e">
        <f>IF(COUNTIF(#REF!,Orders!AC967)&gt;0,"Returned","Not Returned")</f>
        <v>#REF!</v>
      </c>
      <c r="AE1090" t="str">
        <f>TEXT(Table1[[#This Row],[Order Date]],"mmmm-yyy")</f>
        <v>April-2015</v>
      </c>
    </row>
    <row r="1091" spans="1:31" ht="12.75" customHeight="1" x14ac:dyDescent="0.3">
      <c r="A1091">
        <v>21638</v>
      </c>
      <c r="B1091" t="s">
        <v>25</v>
      </c>
      <c r="C1091">
        <v>0.09</v>
      </c>
      <c r="D1091">
        <v>77.510000000000005</v>
      </c>
      <c r="E1091">
        <v>4</v>
      </c>
      <c r="F1091">
        <v>1957</v>
      </c>
      <c r="G1091" t="str">
        <f>IF(COUNTIF(Table1[Customer ID],Table1[[#This Row],[Customer ID]])&gt;1,"Repeat Customer","One-Time Customer")</f>
        <v>One-Time Customer</v>
      </c>
      <c r="H1091" t="s">
        <v>1906</v>
      </c>
      <c r="I1091" t="s">
        <v>49</v>
      </c>
      <c r="J1091" t="s">
        <v>114</v>
      </c>
      <c r="K1091" t="s">
        <v>77</v>
      </c>
      <c r="L1091" t="s">
        <v>180</v>
      </c>
      <c r="M1091" t="s">
        <v>59</v>
      </c>
      <c r="N1091" t="s">
        <v>1802</v>
      </c>
      <c r="O1091">
        <v>0.76</v>
      </c>
      <c r="P1091">
        <f>Table1[[#This Row],[Profit]]/Table1[[#This Row],[Sales]]</f>
        <v>-4.9968297405447268</v>
      </c>
      <c r="Q1091" t="s">
        <v>33</v>
      </c>
      <c r="R1091" t="s">
        <v>61</v>
      </c>
      <c r="S1091" t="s">
        <v>506</v>
      </c>
      <c r="T1091" t="s">
        <v>1564</v>
      </c>
      <c r="U1091">
        <v>63130</v>
      </c>
      <c r="V1091">
        <v>42101</v>
      </c>
      <c r="W1091" t="str">
        <f>TEXT(Table1[[#This Row],[Order Date]],"mmmm")</f>
        <v>April</v>
      </c>
      <c r="X1091" t="str">
        <f>TEXT(Table1[[#This Row],[Order Date]],"yyyy")</f>
        <v>2015</v>
      </c>
      <c r="Y1091">
        <v>42103</v>
      </c>
      <c r="Z1091">
        <v>-387.1044</v>
      </c>
      <c r="AA1091">
        <v>1</v>
      </c>
      <c r="AB1091">
        <v>77.47</v>
      </c>
      <c r="AC1091">
        <v>89818</v>
      </c>
      <c r="AD1091" t="e">
        <f>IF(COUNTIF(#REF!,Orders!AC1080)&gt;0,"Returned","Not Returned")</f>
        <v>#REF!</v>
      </c>
      <c r="AE1091" t="str">
        <f>TEXT(Table1[[#This Row],[Order Date]],"mmmm-yyy")</f>
        <v>April-2015</v>
      </c>
    </row>
    <row r="1092" spans="1:31" ht="12.75" customHeight="1" x14ac:dyDescent="0.3">
      <c r="A1092">
        <v>24677</v>
      </c>
      <c r="B1092" t="s">
        <v>37</v>
      </c>
      <c r="C1092">
        <v>0.05</v>
      </c>
      <c r="D1092">
        <v>291.73</v>
      </c>
      <c r="E1092">
        <v>48.8</v>
      </c>
      <c r="F1092">
        <v>2073</v>
      </c>
      <c r="G1092" t="str">
        <f>IF(COUNTIF(Table1[Customer ID],Table1[[#This Row],[Customer ID]])&gt;1,"Repeat Customer","One-Time Customer")</f>
        <v>One-Time Customer</v>
      </c>
      <c r="H1092" t="s">
        <v>2000</v>
      </c>
      <c r="I1092" t="s">
        <v>39</v>
      </c>
      <c r="J1092" t="s">
        <v>114</v>
      </c>
      <c r="K1092" t="s">
        <v>41</v>
      </c>
      <c r="L1092" t="s">
        <v>42</v>
      </c>
      <c r="M1092" t="s">
        <v>43</v>
      </c>
      <c r="N1092" t="s">
        <v>145</v>
      </c>
      <c r="O1092">
        <v>0.56000000000000005</v>
      </c>
      <c r="P1092">
        <f>Table1[[#This Row],[Profit]]/Table1[[#This Row],[Sales]]</f>
        <v>0.30267145473243107</v>
      </c>
      <c r="Q1092" t="s">
        <v>33</v>
      </c>
      <c r="R1092" t="s">
        <v>61</v>
      </c>
      <c r="S1092" t="s">
        <v>300</v>
      </c>
      <c r="T1092" t="s">
        <v>2001</v>
      </c>
      <c r="U1092">
        <v>48135</v>
      </c>
      <c r="V1092">
        <v>42101</v>
      </c>
      <c r="W1092" t="str">
        <f>TEXT(Table1[[#This Row],[Order Date]],"mmmm")</f>
        <v>April</v>
      </c>
      <c r="X1092" t="str">
        <f>TEXT(Table1[[#This Row],[Order Date]],"yyyy")</f>
        <v>2015</v>
      </c>
      <c r="Y1092">
        <v>42103</v>
      </c>
      <c r="Z1092">
        <v>550.38080000000002</v>
      </c>
      <c r="AA1092">
        <v>6</v>
      </c>
      <c r="AB1092">
        <v>1818.41</v>
      </c>
      <c r="AC1092">
        <v>88557</v>
      </c>
      <c r="AD1092" t="e">
        <f>IF(COUNTIF(#REF!,Orders!AC1156)&gt;0,"Returned","Not Returned")</f>
        <v>#REF!</v>
      </c>
      <c r="AE1092" t="str">
        <f>TEXT(Table1[[#This Row],[Order Date]],"mmmm-yyy")</f>
        <v>April-2015</v>
      </c>
    </row>
    <row r="1093" spans="1:31" ht="12.75" customHeight="1" x14ac:dyDescent="0.3">
      <c r="A1093">
        <v>19112</v>
      </c>
      <c r="B1093" t="s">
        <v>56</v>
      </c>
      <c r="C1093">
        <v>0.03</v>
      </c>
      <c r="D1093">
        <v>27.48</v>
      </c>
      <c r="E1093">
        <v>4</v>
      </c>
      <c r="F1093">
        <v>2196</v>
      </c>
      <c r="G1093" t="str">
        <f>IF(COUNTIF(Table1[Customer ID],Table1[[#This Row],[Customer ID]])&gt;1,"Repeat Customer","One-Time Customer")</f>
        <v>Repeat Customer</v>
      </c>
      <c r="H1093" t="s">
        <v>2089</v>
      </c>
      <c r="I1093" t="s">
        <v>49</v>
      </c>
      <c r="J1093" t="s">
        <v>58</v>
      </c>
      <c r="K1093" t="s">
        <v>77</v>
      </c>
      <c r="L1093" t="s">
        <v>180</v>
      </c>
      <c r="M1093" t="s">
        <v>59</v>
      </c>
      <c r="N1093" t="s">
        <v>870</v>
      </c>
      <c r="O1093">
        <v>0.75</v>
      </c>
      <c r="P1093">
        <f>Table1[[#This Row],[Profit]]/Table1[[#This Row],[Sales]]</f>
        <v>-0.3011858833101671</v>
      </c>
      <c r="Q1093" t="s">
        <v>33</v>
      </c>
      <c r="R1093" t="s">
        <v>53</v>
      </c>
      <c r="S1093" t="s">
        <v>71</v>
      </c>
      <c r="T1093" t="s">
        <v>2090</v>
      </c>
      <c r="U1093">
        <v>14701</v>
      </c>
      <c r="V1093">
        <v>42101</v>
      </c>
      <c r="W1093" t="str">
        <f>TEXT(Table1[[#This Row],[Order Date]],"mmmm")</f>
        <v>April</v>
      </c>
      <c r="X1093" t="str">
        <f>TEXT(Table1[[#This Row],[Order Date]],"yyyy")</f>
        <v>2015</v>
      </c>
      <c r="Y1093">
        <v>42102</v>
      </c>
      <c r="Z1093">
        <v>-88.840800000000002</v>
      </c>
      <c r="AA1093">
        <v>11</v>
      </c>
      <c r="AB1093">
        <v>294.97000000000003</v>
      </c>
      <c r="AC1093">
        <v>89175</v>
      </c>
      <c r="AD1093" t="e">
        <f>IF(COUNTIF(#REF!,Orders!AC1212)&gt;0,"Returned","Not Returned")</f>
        <v>#REF!</v>
      </c>
      <c r="AE1093" t="str">
        <f>TEXT(Table1[[#This Row],[Order Date]],"mmmm-yyy")</f>
        <v>April-2015</v>
      </c>
    </row>
    <row r="1094" spans="1:31" ht="12.75" customHeight="1" x14ac:dyDescent="0.3">
      <c r="A1094">
        <v>19113</v>
      </c>
      <c r="B1094" t="s">
        <v>56</v>
      </c>
      <c r="C1094">
        <v>0.1</v>
      </c>
      <c r="D1094">
        <v>179.99</v>
      </c>
      <c r="E1094">
        <v>19.989999999999998</v>
      </c>
      <c r="F1094">
        <v>2196</v>
      </c>
      <c r="G1094" t="str">
        <f>IF(COUNTIF(Table1[Customer ID],Table1[[#This Row],[Customer ID]])&gt;1,"Repeat Customer","One-Time Customer")</f>
        <v>Repeat Customer</v>
      </c>
      <c r="H1094" t="s">
        <v>2089</v>
      </c>
      <c r="I1094" t="s">
        <v>49</v>
      </c>
      <c r="J1094" t="s">
        <v>58</v>
      </c>
      <c r="K1094" t="s">
        <v>77</v>
      </c>
      <c r="L1094" t="s">
        <v>180</v>
      </c>
      <c r="M1094" t="s">
        <v>59</v>
      </c>
      <c r="N1094" t="s">
        <v>579</v>
      </c>
      <c r="O1094">
        <v>0.48</v>
      </c>
      <c r="P1094">
        <f>Table1[[#This Row],[Profit]]/Table1[[#This Row],[Sales]]</f>
        <v>0.4918493928113748</v>
      </c>
      <c r="Q1094" t="s">
        <v>33</v>
      </c>
      <c r="R1094" t="s">
        <v>53</v>
      </c>
      <c r="S1094" t="s">
        <v>71</v>
      </c>
      <c r="T1094" t="s">
        <v>2090</v>
      </c>
      <c r="U1094">
        <v>14701</v>
      </c>
      <c r="V1094">
        <v>42101</v>
      </c>
      <c r="W1094" t="str">
        <f>TEXT(Table1[[#This Row],[Order Date]],"mmmm")</f>
        <v>April</v>
      </c>
      <c r="X1094" t="str">
        <f>TEXT(Table1[[#This Row],[Order Date]],"yyyy")</f>
        <v>2015</v>
      </c>
      <c r="Y1094">
        <v>42102</v>
      </c>
      <c r="Z1094">
        <v>1208.9903999999999</v>
      </c>
      <c r="AA1094">
        <v>14</v>
      </c>
      <c r="AB1094">
        <v>2458.0500000000002</v>
      </c>
      <c r="AC1094">
        <v>89175</v>
      </c>
      <c r="AD1094" t="e">
        <f>IF(COUNTIF(#REF!,Orders!AC1213)&gt;0,"Returned","Not Returned")</f>
        <v>#REF!</v>
      </c>
      <c r="AE1094" t="str">
        <f>TEXT(Table1[[#This Row],[Order Date]],"mmmm-yyy")</f>
        <v>April-2015</v>
      </c>
    </row>
    <row r="1095" spans="1:31" ht="12.75" customHeight="1" x14ac:dyDescent="0.3">
      <c r="A1095">
        <v>19114</v>
      </c>
      <c r="B1095" t="s">
        <v>56</v>
      </c>
      <c r="C1095">
        <v>0.1</v>
      </c>
      <c r="D1095">
        <v>140.85</v>
      </c>
      <c r="E1095">
        <v>19.989999999999998</v>
      </c>
      <c r="F1095">
        <v>2196</v>
      </c>
      <c r="G1095" t="str">
        <f>IF(COUNTIF(Table1[Customer ID],Table1[[#This Row],[Customer ID]])&gt;1,"Repeat Customer","One-Time Customer")</f>
        <v>Repeat Customer</v>
      </c>
      <c r="H1095" t="s">
        <v>2089</v>
      </c>
      <c r="I1095" t="s">
        <v>49</v>
      </c>
      <c r="J1095" t="s">
        <v>58</v>
      </c>
      <c r="K1095" t="s">
        <v>29</v>
      </c>
      <c r="L1095" t="s">
        <v>141</v>
      </c>
      <c r="M1095" t="s">
        <v>59</v>
      </c>
      <c r="N1095" t="s">
        <v>2091</v>
      </c>
      <c r="O1095">
        <v>0.73</v>
      </c>
      <c r="P1095">
        <f>Table1[[#This Row],[Profit]]/Table1[[#This Row],[Sales]]</f>
        <v>4.0519922944337421E-3</v>
      </c>
      <c r="Q1095" t="s">
        <v>33</v>
      </c>
      <c r="R1095" t="s">
        <v>53</v>
      </c>
      <c r="S1095" t="s">
        <v>71</v>
      </c>
      <c r="T1095" t="s">
        <v>2090</v>
      </c>
      <c r="U1095">
        <v>14701</v>
      </c>
      <c r="V1095">
        <v>42101</v>
      </c>
      <c r="W1095" t="str">
        <f>TEXT(Table1[[#This Row],[Order Date]],"mmmm")</f>
        <v>April</v>
      </c>
      <c r="X1095" t="str">
        <f>TEXT(Table1[[#This Row],[Order Date]],"yyyy")</f>
        <v>2015</v>
      </c>
      <c r="Y1095">
        <v>42103</v>
      </c>
      <c r="Z1095">
        <v>9.9911999999999992</v>
      </c>
      <c r="AA1095">
        <v>19</v>
      </c>
      <c r="AB1095">
        <v>2465.75</v>
      </c>
      <c r="AC1095">
        <v>89175</v>
      </c>
      <c r="AD1095" t="e">
        <f>IF(COUNTIF(#REF!,Orders!AC1214)&gt;0,"Returned","Not Returned")</f>
        <v>#REF!</v>
      </c>
      <c r="AE1095" t="str">
        <f>TEXT(Table1[[#This Row],[Order Date]],"mmmm-yyy")</f>
        <v>April-2015</v>
      </c>
    </row>
    <row r="1096" spans="1:31" ht="12.75" customHeight="1" x14ac:dyDescent="0.3">
      <c r="A1096">
        <v>22839</v>
      </c>
      <c r="B1096" t="s">
        <v>37</v>
      </c>
      <c r="C1096">
        <v>0.08</v>
      </c>
      <c r="D1096">
        <v>12.53</v>
      </c>
      <c r="E1096">
        <v>0.5</v>
      </c>
      <c r="F1096">
        <v>2539</v>
      </c>
      <c r="G1096" t="str">
        <f>IF(COUNTIF(Table1[Customer ID],Table1[[#This Row],[Customer ID]])&gt;1,"Repeat Customer","One-Time Customer")</f>
        <v>One-Time Customer</v>
      </c>
      <c r="H1096" t="s">
        <v>2375</v>
      </c>
      <c r="I1096" t="s">
        <v>49</v>
      </c>
      <c r="J1096" t="s">
        <v>40</v>
      </c>
      <c r="K1096" t="s">
        <v>29</v>
      </c>
      <c r="L1096" t="s">
        <v>134</v>
      </c>
      <c r="M1096" t="s">
        <v>59</v>
      </c>
      <c r="N1096" t="s">
        <v>1664</v>
      </c>
      <c r="O1096">
        <v>0.38</v>
      </c>
      <c r="P1096">
        <f>Table1[[#This Row],[Profit]]/Table1[[#This Row],[Sales]]</f>
        <v>3.5305728314238949</v>
      </c>
      <c r="Q1096" t="s">
        <v>33</v>
      </c>
      <c r="R1096" t="s">
        <v>136</v>
      </c>
      <c r="S1096" t="s">
        <v>362</v>
      </c>
      <c r="T1096" t="s">
        <v>2376</v>
      </c>
      <c r="U1096">
        <v>32789</v>
      </c>
      <c r="V1096">
        <v>42101</v>
      </c>
      <c r="W1096" t="str">
        <f>TEXT(Table1[[#This Row],[Order Date]],"mmmm")</f>
        <v>April</v>
      </c>
      <c r="X1096" t="str">
        <f>TEXT(Table1[[#This Row],[Order Date]],"yyyy")</f>
        <v>2015</v>
      </c>
      <c r="Y1096">
        <v>42102</v>
      </c>
      <c r="Z1096">
        <v>215.71799999999999</v>
      </c>
      <c r="AA1096">
        <v>5</v>
      </c>
      <c r="AB1096">
        <v>61.1</v>
      </c>
      <c r="AC1096">
        <v>91017</v>
      </c>
      <c r="AD1096" t="e">
        <f>IF(COUNTIF(#REF!,Orders!AC1433)&gt;0,"Returned","Not Returned")</f>
        <v>#REF!</v>
      </c>
      <c r="AE1096" t="str">
        <f>TEXT(Table1[[#This Row],[Order Date]],"mmmm-yyy")</f>
        <v>April-2015</v>
      </c>
    </row>
    <row r="1097" spans="1:31" ht="12.75" customHeight="1" x14ac:dyDescent="0.3">
      <c r="A1097">
        <v>22840</v>
      </c>
      <c r="B1097" t="s">
        <v>37</v>
      </c>
      <c r="C1097">
        <v>0.02</v>
      </c>
      <c r="D1097">
        <v>178.47</v>
      </c>
      <c r="E1097">
        <v>19.989999999999998</v>
      </c>
      <c r="F1097">
        <v>2540</v>
      </c>
      <c r="G1097" t="str">
        <f>IF(COUNTIF(Table1[Customer ID],Table1[[#This Row],[Customer ID]])&gt;1,"Repeat Customer","One-Time Customer")</f>
        <v>One-Time Customer</v>
      </c>
      <c r="H1097" t="s">
        <v>2377</v>
      </c>
      <c r="I1097" t="s">
        <v>49</v>
      </c>
      <c r="J1097" t="s">
        <v>40</v>
      </c>
      <c r="K1097" t="s">
        <v>29</v>
      </c>
      <c r="L1097" t="s">
        <v>141</v>
      </c>
      <c r="M1097" t="s">
        <v>59</v>
      </c>
      <c r="N1097" t="s">
        <v>528</v>
      </c>
      <c r="O1097">
        <v>0.55000000000000004</v>
      </c>
      <c r="P1097">
        <f>Table1[[#This Row],[Profit]]/Table1[[#This Row],[Sales]]</f>
        <v>0.55200866828337025</v>
      </c>
      <c r="Q1097" t="s">
        <v>33</v>
      </c>
      <c r="R1097" t="s">
        <v>136</v>
      </c>
      <c r="S1097" t="s">
        <v>362</v>
      </c>
      <c r="T1097" t="s">
        <v>2378</v>
      </c>
      <c r="U1097">
        <v>32708</v>
      </c>
      <c r="V1097">
        <v>42101</v>
      </c>
      <c r="W1097" t="str">
        <f>TEXT(Table1[[#This Row],[Order Date]],"mmmm")</f>
        <v>April</v>
      </c>
      <c r="X1097" t="str">
        <f>TEXT(Table1[[#This Row],[Order Date]],"yyyy")</f>
        <v>2015</v>
      </c>
      <c r="Y1097">
        <v>42102</v>
      </c>
      <c r="Z1097">
        <v>106.98479999999999</v>
      </c>
      <c r="AA1097">
        <v>1</v>
      </c>
      <c r="AB1097">
        <v>193.81</v>
      </c>
      <c r="AC1097">
        <v>91017</v>
      </c>
      <c r="AD1097" t="e">
        <f>IF(COUNTIF(#REF!,Orders!AC1434)&gt;0,"Returned","Not Returned")</f>
        <v>#REF!</v>
      </c>
      <c r="AE1097" t="str">
        <f>TEXT(Table1[[#This Row],[Order Date]],"mmmm-yyy")</f>
        <v>April-2015</v>
      </c>
    </row>
    <row r="1098" spans="1:31" ht="12.75" customHeight="1" x14ac:dyDescent="0.3">
      <c r="A1098">
        <v>18181</v>
      </c>
      <c r="B1098" t="s">
        <v>47</v>
      </c>
      <c r="C1098">
        <v>0</v>
      </c>
      <c r="D1098">
        <v>4.42</v>
      </c>
      <c r="E1098">
        <v>4.99</v>
      </c>
      <c r="F1098">
        <v>15</v>
      </c>
      <c r="G1098" t="str">
        <f>IF(COUNTIF(Table1[Customer ID],Table1[[#This Row],[Customer ID]])&gt;1,"Repeat Customer","One-Time Customer")</f>
        <v>Repeat Customer</v>
      </c>
      <c r="H1098" t="s">
        <v>68</v>
      </c>
      <c r="I1098" t="s">
        <v>49</v>
      </c>
      <c r="J1098" t="s">
        <v>58</v>
      </c>
      <c r="K1098" t="s">
        <v>29</v>
      </c>
      <c r="L1098" t="s">
        <v>69</v>
      </c>
      <c r="M1098" t="s">
        <v>59</v>
      </c>
      <c r="N1098" t="s">
        <v>70</v>
      </c>
      <c r="O1098">
        <v>0.38</v>
      </c>
      <c r="P1098">
        <f>Table1[[#This Row],[Profit]]/Table1[[#This Row],[Sales]]</f>
        <v>-1.7872721840454138</v>
      </c>
      <c r="Q1098" t="s">
        <v>33</v>
      </c>
      <c r="R1098" t="s">
        <v>53</v>
      </c>
      <c r="S1098" t="s">
        <v>71</v>
      </c>
      <c r="T1098" t="s">
        <v>72</v>
      </c>
      <c r="U1098">
        <v>11787</v>
      </c>
      <c r="V1098">
        <v>42102</v>
      </c>
      <c r="W1098" t="str">
        <f>TEXT(Table1[[#This Row],[Order Date]],"mmmm")</f>
        <v>April</v>
      </c>
      <c r="X1098" t="str">
        <f>TEXT(Table1[[#This Row],[Order Date]],"yyyy")</f>
        <v>2015</v>
      </c>
      <c r="Y1098">
        <v>42103</v>
      </c>
      <c r="Z1098">
        <v>-59.82</v>
      </c>
      <c r="AA1098">
        <v>7</v>
      </c>
      <c r="AB1098">
        <v>33.47</v>
      </c>
      <c r="AC1098">
        <v>86837</v>
      </c>
      <c r="AD1098" t="e">
        <f>IF(COUNTIF(#REF!,Orders!AC9)&gt;0,"Returned","Not Returned")</f>
        <v>#REF!</v>
      </c>
      <c r="AE1098" t="str">
        <f>TEXT(Table1[[#This Row],[Order Date]],"mmmm-yyy")</f>
        <v>April-2015</v>
      </c>
    </row>
    <row r="1099" spans="1:31" ht="12.75" customHeight="1" x14ac:dyDescent="0.3">
      <c r="A1099">
        <v>25027</v>
      </c>
      <c r="B1099" t="s">
        <v>56</v>
      </c>
      <c r="C1099">
        <v>0.05</v>
      </c>
      <c r="D1099">
        <v>35.89</v>
      </c>
      <c r="E1099">
        <v>14.72</v>
      </c>
      <c r="F1099">
        <v>1018</v>
      </c>
      <c r="G1099" t="str">
        <f>IF(COUNTIF(Table1[Customer ID],Table1[[#This Row],[Customer ID]])&gt;1,"Repeat Customer","One-Time Customer")</f>
        <v>Repeat Customer</v>
      </c>
      <c r="H1099" t="s">
        <v>1123</v>
      </c>
      <c r="I1099" t="s">
        <v>49</v>
      </c>
      <c r="J1099" t="s">
        <v>40</v>
      </c>
      <c r="K1099" t="s">
        <v>29</v>
      </c>
      <c r="L1099" t="s">
        <v>69</v>
      </c>
      <c r="M1099" t="s">
        <v>59</v>
      </c>
      <c r="N1099" t="s">
        <v>1124</v>
      </c>
      <c r="O1099">
        <v>0.4</v>
      </c>
      <c r="P1099">
        <f>Table1[[#This Row],[Profit]]/Table1[[#This Row],[Sales]]</f>
        <v>3.3607195872955214E-2</v>
      </c>
      <c r="Q1099" t="s">
        <v>33</v>
      </c>
      <c r="R1099" t="s">
        <v>136</v>
      </c>
      <c r="S1099" t="s">
        <v>322</v>
      </c>
      <c r="T1099" t="s">
        <v>1125</v>
      </c>
      <c r="U1099">
        <v>27511</v>
      </c>
      <c r="V1099">
        <v>42102</v>
      </c>
      <c r="W1099" t="str">
        <f>TEXT(Table1[[#This Row],[Order Date]],"mmmm")</f>
        <v>April</v>
      </c>
      <c r="X1099" t="str">
        <f>TEXT(Table1[[#This Row],[Order Date]],"yyyy")</f>
        <v>2015</v>
      </c>
      <c r="Y1099">
        <v>42103</v>
      </c>
      <c r="Z1099">
        <v>22.866</v>
      </c>
      <c r="AA1099">
        <v>19</v>
      </c>
      <c r="AB1099">
        <v>680.39</v>
      </c>
      <c r="AC1099">
        <v>88391</v>
      </c>
      <c r="AD1099" t="e">
        <f>IF(COUNTIF(#REF!,Orders!AC568)&gt;0,"Returned","Not Returned")</f>
        <v>#REF!</v>
      </c>
      <c r="AE1099" t="str">
        <f>TEXT(Table1[[#This Row],[Order Date]],"mmmm-yyy")</f>
        <v>April-2015</v>
      </c>
    </row>
    <row r="1100" spans="1:31" ht="12.75" customHeight="1" x14ac:dyDescent="0.3">
      <c r="A1100">
        <v>25028</v>
      </c>
      <c r="B1100" t="s">
        <v>56</v>
      </c>
      <c r="C1100">
        <v>0</v>
      </c>
      <c r="D1100">
        <v>11.48</v>
      </c>
      <c r="E1100">
        <v>5.43</v>
      </c>
      <c r="F1100">
        <v>1018</v>
      </c>
      <c r="G1100" t="str">
        <f>IF(COUNTIF(Table1[Customer ID],Table1[[#This Row],[Customer ID]])&gt;1,"Repeat Customer","One-Time Customer")</f>
        <v>Repeat Customer</v>
      </c>
      <c r="H1100" t="s">
        <v>1123</v>
      </c>
      <c r="I1100" t="s">
        <v>49</v>
      </c>
      <c r="J1100" t="s">
        <v>40</v>
      </c>
      <c r="K1100" t="s">
        <v>29</v>
      </c>
      <c r="L1100" t="s">
        <v>93</v>
      </c>
      <c r="M1100" t="s">
        <v>59</v>
      </c>
      <c r="N1100" t="s">
        <v>1126</v>
      </c>
      <c r="O1100">
        <v>0.36</v>
      </c>
      <c r="P1100">
        <f>Table1[[#This Row],[Profit]]/Table1[[#This Row],[Sales]]</f>
        <v>1.5324152542372882</v>
      </c>
      <c r="Q1100" t="s">
        <v>33</v>
      </c>
      <c r="R1100" t="s">
        <v>136</v>
      </c>
      <c r="S1100" t="s">
        <v>322</v>
      </c>
      <c r="T1100" t="s">
        <v>1125</v>
      </c>
      <c r="U1100">
        <v>27511</v>
      </c>
      <c r="V1100">
        <v>42102</v>
      </c>
      <c r="W1100" t="str">
        <f>TEXT(Table1[[#This Row],[Order Date]],"mmmm")</f>
        <v>April</v>
      </c>
      <c r="X1100" t="str">
        <f>TEXT(Table1[[#This Row],[Order Date]],"yyyy")</f>
        <v>2015</v>
      </c>
      <c r="Y1100">
        <v>42102</v>
      </c>
      <c r="Z1100">
        <v>115.72799999999999</v>
      </c>
      <c r="AA1100">
        <v>6</v>
      </c>
      <c r="AB1100">
        <v>75.52</v>
      </c>
      <c r="AC1100">
        <v>88391</v>
      </c>
      <c r="AD1100" t="e">
        <f>IF(COUNTIF(#REF!,Orders!AC569)&gt;0,"Returned","Not Returned")</f>
        <v>#REF!</v>
      </c>
      <c r="AE1100" t="str">
        <f>TEXT(Table1[[#This Row],[Order Date]],"mmmm-yyy")</f>
        <v>April-2015</v>
      </c>
    </row>
    <row r="1101" spans="1:31" ht="12.75" customHeight="1" x14ac:dyDescent="0.3">
      <c r="A1101">
        <v>18394</v>
      </c>
      <c r="B1101" t="s">
        <v>106</v>
      </c>
      <c r="C1101">
        <v>0.06</v>
      </c>
      <c r="D1101">
        <v>40.97</v>
      </c>
      <c r="E1101">
        <v>1.99</v>
      </c>
      <c r="F1101">
        <v>1614</v>
      </c>
      <c r="G1101" t="str">
        <f>IF(COUNTIF(Table1[Customer ID],Table1[[#This Row],[Customer ID]])&gt;1,"Repeat Customer","One-Time Customer")</f>
        <v>One-Time Customer</v>
      </c>
      <c r="H1101" t="s">
        <v>1618</v>
      </c>
      <c r="I1101" t="s">
        <v>49</v>
      </c>
      <c r="J1101" t="s">
        <v>114</v>
      </c>
      <c r="K1101" t="s">
        <v>77</v>
      </c>
      <c r="L1101" t="s">
        <v>180</v>
      </c>
      <c r="M1101" t="s">
        <v>51</v>
      </c>
      <c r="N1101" t="s">
        <v>1619</v>
      </c>
      <c r="O1101">
        <v>0.42</v>
      </c>
      <c r="P1101">
        <f>Table1[[#This Row],[Profit]]/Table1[[#This Row],[Sales]]</f>
        <v>0.69</v>
      </c>
      <c r="Q1101" t="s">
        <v>33</v>
      </c>
      <c r="R1101" t="s">
        <v>53</v>
      </c>
      <c r="S1101" t="s">
        <v>193</v>
      </c>
      <c r="T1101" t="s">
        <v>1620</v>
      </c>
      <c r="U1101">
        <v>1748</v>
      </c>
      <c r="V1101">
        <v>42102</v>
      </c>
      <c r="W1101" t="str">
        <f>TEXT(Table1[[#This Row],[Order Date]],"mmmm")</f>
        <v>April</v>
      </c>
      <c r="X1101" t="str">
        <f>TEXT(Table1[[#This Row],[Order Date]],"yyyy")</f>
        <v>2015</v>
      </c>
      <c r="Y1101">
        <v>42106</v>
      </c>
      <c r="Z1101">
        <v>341.19809999999995</v>
      </c>
      <c r="AA1101">
        <v>12</v>
      </c>
      <c r="AB1101">
        <v>494.49</v>
      </c>
      <c r="AC1101">
        <v>87823</v>
      </c>
      <c r="AD1101" t="e">
        <f>IF(COUNTIF(#REF!,Orders!AC895)&gt;0,"Returned","Not Returned")</f>
        <v>#REF!</v>
      </c>
      <c r="AE1101" t="str">
        <f>TEXT(Table1[[#This Row],[Order Date]],"mmmm-yyy")</f>
        <v>April-2015</v>
      </c>
    </row>
    <row r="1102" spans="1:31" ht="12.75" customHeight="1" x14ac:dyDescent="0.3">
      <c r="A1102">
        <v>19780</v>
      </c>
      <c r="B1102" t="s">
        <v>47</v>
      </c>
      <c r="C1102">
        <v>0.01</v>
      </c>
      <c r="D1102">
        <v>42.98</v>
      </c>
      <c r="E1102">
        <v>4.62</v>
      </c>
      <c r="F1102">
        <v>1935</v>
      </c>
      <c r="G1102" t="str">
        <f>IF(COUNTIF(Table1[Customer ID],Table1[[#This Row],[Customer ID]])&gt;1,"Repeat Customer","One-Time Customer")</f>
        <v>Repeat Customer</v>
      </c>
      <c r="H1102" t="s">
        <v>1887</v>
      </c>
      <c r="I1102" t="s">
        <v>27</v>
      </c>
      <c r="J1102" t="s">
        <v>28</v>
      </c>
      <c r="K1102" t="s">
        <v>29</v>
      </c>
      <c r="L1102" t="s">
        <v>257</v>
      </c>
      <c r="M1102" t="s">
        <v>59</v>
      </c>
      <c r="N1102" t="s">
        <v>1888</v>
      </c>
      <c r="O1102">
        <v>0.56000000000000005</v>
      </c>
      <c r="P1102">
        <f>Table1[[#This Row],[Profit]]/Table1[[#This Row],[Sales]]</f>
        <v>0.69</v>
      </c>
      <c r="Q1102" t="s">
        <v>33</v>
      </c>
      <c r="R1102" t="s">
        <v>61</v>
      </c>
      <c r="S1102" t="s">
        <v>130</v>
      </c>
      <c r="T1102" t="s">
        <v>1889</v>
      </c>
      <c r="U1102">
        <v>75051</v>
      </c>
      <c r="V1102">
        <v>42102</v>
      </c>
      <c r="W1102" t="str">
        <f>TEXT(Table1[[#This Row],[Order Date]],"mmmm")</f>
        <v>April</v>
      </c>
      <c r="X1102" t="str">
        <f>TEXT(Table1[[#This Row],[Order Date]],"yyyy")</f>
        <v>2015</v>
      </c>
      <c r="Y1102">
        <v>42104</v>
      </c>
      <c r="Z1102">
        <v>285.47370000000001</v>
      </c>
      <c r="AA1102">
        <v>9</v>
      </c>
      <c r="AB1102">
        <v>413.73</v>
      </c>
      <c r="AC1102">
        <v>86686</v>
      </c>
      <c r="AD1102" t="e">
        <f>IF(COUNTIF(#REF!,Orders!AC1067)&gt;0,"Returned","Not Returned")</f>
        <v>#REF!</v>
      </c>
      <c r="AE1102" t="str">
        <f>TEXT(Table1[[#This Row],[Order Date]],"mmmm-yyy")</f>
        <v>April-2015</v>
      </c>
    </row>
    <row r="1103" spans="1:31" ht="12.75" customHeight="1" x14ac:dyDescent="0.3">
      <c r="A1103">
        <v>23161</v>
      </c>
      <c r="B1103" t="s">
        <v>37</v>
      </c>
      <c r="C1103">
        <v>7.0000000000000007E-2</v>
      </c>
      <c r="D1103">
        <v>3.98</v>
      </c>
      <c r="E1103">
        <v>5.26</v>
      </c>
      <c r="F1103">
        <v>2561</v>
      </c>
      <c r="G1103" t="str">
        <f>IF(COUNTIF(Table1[Customer ID],Table1[[#This Row],[Customer ID]])&gt;1,"Repeat Customer","One-Time Customer")</f>
        <v>Repeat Customer</v>
      </c>
      <c r="H1103" t="s">
        <v>2396</v>
      </c>
      <c r="I1103" t="s">
        <v>49</v>
      </c>
      <c r="J1103" t="s">
        <v>114</v>
      </c>
      <c r="K1103" t="s">
        <v>29</v>
      </c>
      <c r="L1103" t="s">
        <v>109</v>
      </c>
      <c r="M1103" t="s">
        <v>59</v>
      </c>
      <c r="N1103" t="s">
        <v>1705</v>
      </c>
      <c r="O1103">
        <v>0.38</v>
      </c>
      <c r="P1103">
        <f>Table1[[#This Row],[Profit]]/Table1[[#This Row],[Sales]]</f>
        <v>-2.0142344642257308</v>
      </c>
      <c r="Q1103" t="s">
        <v>33</v>
      </c>
      <c r="R1103" t="s">
        <v>53</v>
      </c>
      <c r="S1103" t="s">
        <v>71</v>
      </c>
      <c r="T1103" t="s">
        <v>2397</v>
      </c>
      <c r="U1103">
        <v>10562</v>
      </c>
      <c r="V1103">
        <v>42102</v>
      </c>
      <c r="W1103" t="str">
        <f>TEXT(Table1[[#This Row],[Order Date]],"mmmm")</f>
        <v>April</v>
      </c>
      <c r="X1103" t="str">
        <f>TEXT(Table1[[#This Row],[Order Date]],"yyyy")</f>
        <v>2015</v>
      </c>
      <c r="Y1103">
        <v>42104</v>
      </c>
      <c r="Z1103">
        <v>-59.963760000000001</v>
      </c>
      <c r="AA1103">
        <v>7</v>
      </c>
      <c r="AB1103">
        <v>29.77</v>
      </c>
      <c r="AC1103">
        <v>86466</v>
      </c>
      <c r="AD1103" t="e">
        <f>IF(COUNTIF(#REF!,Orders!AC1454)&gt;0,"Returned","Not Returned")</f>
        <v>#REF!</v>
      </c>
      <c r="AE1103" t="str">
        <f>TEXT(Table1[[#This Row],[Order Date]],"mmmm-yyy")</f>
        <v>April-2015</v>
      </c>
    </row>
    <row r="1104" spans="1:31" ht="12.75" customHeight="1" x14ac:dyDescent="0.3">
      <c r="A1104">
        <v>23162</v>
      </c>
      <c r="B1104" t="s">
        <v>37</v>
      </c>
      <c r="C1104">
        <v>7.0000000000000007E-2</v>
      </c>
      <c r="D1104">
        <v>12.22</v>
      </c>
      <c r="E1104">
        <v>2.85</v>
      </c>
      <c r="F1104">
        <v>2561</v>
      </c>
      <c r="G1104" t="str">
        <f>IF(COUNTIF(Table1[Customer ID],Table1[[#This Row],[Customer ID]])&gt;1,"Repeat Customer","One-Time Customer")</f>
        <v>Repeat Customer</v>
      </c>
      <c r="H1104" t="s">
        <v>2396</v>
      </c>
      <c r="I1104" t="s">
        <v>49</v>
      </c>
      <c r="J1104" t="s">
        <v>114</v>
      </c>
      <c r="K1104" t="s">
        <v>41</v>
      </c>
      <c r="L1104" t="s">
        <v>50</v>
      </c>
      <c r="M1104" t="s">
        <v>51</v>
      </c>
      <c r="N1104" t="s">
        <v>2398</v>
      </c>
      <c r="O1104">
        <v>0.55000000000000004</v>
      </c>
      <c r="P1104">
        <f>Table1[[#This Row],[Profit]]/Table1[[#This Row],[Sales]]</f>
        <v>0.60747876893810726</v>
      </c>
      <c r="Q1104" t="s">
        <v>33</v>
      </c>
      <c r="R1104" t="s">
        <v>53</v>
      </c>
      <c r="S1104" t="s">
        <v>71</v>
      </c>
      <c r="T1104" t="s">
        <v>2397</v>
      </c>
      <c r="U1104">
        <v>10562</v>
      </c>
      <c r="V1104">
        <v>42102</v>
      </c>
      <c r="W1104" t="str">
        <f>TEXT(Table1[[#This Row],[Order Date]],"mmmm")</f>
        <v>April</v>
      </c>
      <c r="X1104" t="str">
        <f>TEXT(Table1[[#This Row],[Order Date]],"yyyy")</f>
        <v>2015</v>
      </c>
      <c r="Y1104">
        <v>42102</v>
      </c>
      <c r="Z1104">
        <v>89.4148</v>
      </c>
      <c r="AA1104">
        <v>12</v>
      </c>
      <c r="AB1104">
        <v>147.19</v>
      </c>
      <c r="AC1104">
        <v>86466</v>
      </c>
      <c r="AD1104" t="e">
        <f>IF(COUNTIF(#REF!,Orders!AC1455)&gt;0,"Returned","Not Returned")</f>
        <v>#REF!</v>
      </c>
      <c r="AE1104" t="str">
        <f>TEXT(Table1[[#This Row],[Order Date]],"mmmm-yyy")</f>
        <v>April-2015</v>
      </c>
    </row>
    <row r="1105" spans="1:31" ht="12.75" customHeight="1" x14ac:dyDescent="0.3">
      <c r="A1105">
        <v>22374</v>
      </c>
      <c r="B1105" t="s">
        <v>37</v>
      </c>
      <c r="C1105">
        <v>0.08</v>
      </c>
      <c r="D1105">
        <v>4.55</v>
      </c>
      <c r="E1105">
        <v>1.49</v>
      </c>
      <c r="F1105">
        <v>2563</v>
      </c>
      <c r="G1105" t="str">
        <f>IF(COUNTIF(Table1[Customer ID],Table1[[#This Row],[Customer ID]])&gt;1,"Repeat Customer","One-Time Customer")</f>
        <v>One-Time Customer</v>
      </c>
      <c r="H1105" t="s">
        <v>2399</v>
      </c>
      <c r="I1105" t="s">
        <v>49</v>
      </c>
      <c r="J1105" t="s">
        <v>40</v>
      </c>
      <c r="K1105" t="s">
        <v>29</v>
      </c>
      <c r="L1105" t="s">
        <v>109</v>
      </c>
      <c r="M1105" t="s">
        <v>59</v>
      </c>
      <c r="N1105" t="s">
        <v>1441</v>
      </c>
      <c r="O1105">
        <v>0.35</v>
      </c>
      <c r="P1105">
        <f>Table1[[#This Row],[Profit]]/Table1[[#This Row],[Sales]]</f>
        <v>0.69</v>
      </c>
      <c r="Q1105" t="s">
        <v>33</v>
      </c>
      <c r="R1105" t="s">
        <v>61</v>
      </c>
      <c r="S1105" t="s">
        <v>62</v>
      </c>
      <c r="T1105" t="s">
        <v>2400</v>
      </c>
      <c r="U1105">
        <v>55432</v>
      </c>
      <c r="V1105">
        <v>42102</v>
      </c>
      <c r="W1105" t="str">
        <f>TEXT(Table1[[#This Row],[Order Date]],"mmmm")</f>
        <v>April</v>
      </c>
      <c r="X1105" t="str">
        <f>TEXT(Table1[[#This Row],[Order Date]],"yyyy")</f>
        <v>2015</v>
      </c>
      <c r="Y1105">
        <v>42103</v>
      </c>
      <c r="Z1105">
        <v>27.0273</v>
      </c>
      <c r="AA1105">
        <v>9</v>
      </c>
      <c r="AB1105">
        <v>39.17</v>
      </c>
      <c r="AC1105">
        <v>91447</v>
      </c>
      <c r="AD1105" t="e">
        <f>IF(COUNTIF(#REF!,Orders!AC1456)&gt;0,"Returned","Not Returned")</f>
        <v>#REF!</v>
      </c>
      <c r="AE1105" t="str">
        <f>TEXT(Table1[[#This Row],[Order Date]],"mmmm-yyy")</f>
        <v>April-2015</v>
      </c>
    </row>
    <row r="1106" spans="1:31" ht="12.75" customHeight="1" x14ac:dyDescent="0.3">
      <c r="A1106">
        <v>22938</v>
      </c>
      <c r="B1106" t="s">
        <v>47</v>
      </c>
      <c r="C1106">
        <v>7.0000000000000007E-2</v>
      </c>
      <c r="D1106">
        <v>2.94</v>
      </c>
      <c r="E1106">
        <v>0.81</v>
      </c>
      <c r="F1106">
        <v>2655</v>
      </c>
      <c r="G1106" t="str">
        <f>IF(COUNTIF(Table1[Customer ID],Table1[[#This Row],[Customer ID]])&gt;1,"Repeat Customer","One-Time Customer")</f>
        <v>Repeat Customer</v>
      </c>
      <c r="H1106" t="s">
        <v>2465</v>
      </c>
      <c r="I1106" t="s">
        <v>49</v>
      </c>
      <c r="J1106" t="s">
        <v>28</v>
      </c>
      <c r="K1106" t="s">
        <v>29</v>
      </c>
      <c r="L1106" t="s">
        <v>30</v>
      </c>
      <c r="M1106" t="s">
        <v>31</v>
      </c>
      <c r="N1106" t="s">
        <v>2467</v>
      </c>
      <c r="O1106">
        <v>0.4</v>
      </c>
      <c r="P1106">
        <f>Table1[[#This Row],[Profit]]/Table1[[#This Row],[Sales]]</f>
        <v>-3.1434872824631865</v>
      </c>
      <c r="Q1106" t="s">
        <v>33</v>
      </c>
      <c r="R1106" t="s">
        <v>136</v>
      </c>
      <c r="S1106" t="s">
        <v>387</v>
      </c>
      <c r="T1106" t="s">
        <v>580</v>
      </c>
      <c r="U1106">
        <v>30318</v>
      </c>
      <c r="V1106">
        <v>42102</v>
      </c>
      <c r="W1106" t="str">
        <f>TEXT(Table1[[#This Row],[Order Date]],"mmmm")</f>
        <v>April</v>
      </c>
      <c r="X1106" t="str">
        <f>TEXT(Table1[[#This Row],[Order Date]],"yyyy")</f>
        <v>2015</v>
      </c>
      <c r="Y1106">
        <v>42103</v>
      </c>
      <c r="Z1106">
        <v>-93.927400000000006</v>
      </c>
      <c r="AA1106">
        <v>10</v>
      </c>
      <c r="AB1106">
        <v>29.88</v>
      </c>
      <c r="AC1106">
        <v>86064</v>
      </c>
      <c r="AD1106" t="e">
        <f>IF(COUNTIF(#REF!,Orders!AC1508)&gt;0,"Returned","Not Returned")</f>
        <v>#REF!</v>
      </c>
      <c r="AE1106" t="str">
        <f>TEXT(Table1[[#This Row],[Order Date]],"mmmm-yyy")</f>
        <v>April-2015</v>
      </c>
    </row>
    <row r="1107" spans="1:31" ht="12.75" customHeight="1" x14ac:dyDescent="0.3">
      <c r="A1107">
        <v>20983</v>
      </c>
      <c r="B1107" t="s">
        <v>37</v>
      </c>
      <c r="C1107">
        <v>0.04</v>
      </c>
      <c r="D1107">
        <v>70.98</v>
      </c>
      <c r="E1107">
        <v>26.74</v>
      </c>
      <c r="F1107">
        <v>2699</v>
      </c>
      <c r="G1107" t="str">
        <f>IF(COUNTIF(Table1[Customer ID],Table1[[#This Row],[Customer ID]])&gt;1,"Repeat Customer","One-Time Customer")</f>
        <v>Repeat Customer</v>
      </c>
      <c r="H1107" t="s">
        <v>2497</v>
      </c>
      <c r="I1107" t="s">
        <v>39</v>
      </c>
      <c r="J1107" t="s">
        <v>28</v>
      </c>
      <c r="K1107" t="s">
        <v>41</v>
      </c>
      <c r="L1107" t="s">
        <v>191</v>
      </c>
      <c r="M1107" t="s">
        <v>121</v>
      </c>
      <c r="N1107" t="s">
        <v>2500</v>
      </c>
      <c r="O1107">
        <v>0.6</v>
      </c>
      <c r="P1107">
        <f>Table1[[#This Row],[Profit]]/Table1[[#This Row],[Sales]]</f>
        <v>-6.2905606802791877E-2</v>
      </c>
      <c r="Q1107" t="s">
        <v>33</v>
      </c>
      <c r="R1107" t="s">
        <v>34</v>
      </c>
      <c r="S1107" t="s">
        <v>378</v>
      </c>
      <c r="T1107" t="s">
        <v>2499</v>
      </c>
      <c r="U1107">
        <v>86442</v>
      </c>
      <c r="V1107">
        <v>42102</v>
      </c>
      <c r="W1107" t="str">
        <f>TEXT(Table1[[#This Row],[Order Date]],"mmmm")</f>
        <v>April</v>
      </c>
      <c r="X1107" t="str">
        <f>TEXT(Table1[[#This Row],[Order Date]],"yyyy")</f>
        <v>2015</v>
      </c>
      <c r="Y1107">
        <v>42104</v>
      </c>
      <c r="Z1107">
        <v>-84.628799999999998</v>
      </c>
      <c r="AA1107">
        <v>19</v>
      </c>
      <c r="AB1107">
        <v>1345.33</v>
      </c>
      <c r="AC1107">
        <v>87679</v>
      </c>
      <c r="AD1107" t="e">
        <f>IF(COUNTIF(#REF!,Orders!AC1532)&gt;0,"Returned","Not Returned")</f>
        <v>#REF!</v>
      </c>
      <c r="AE1107" t="str">
        <f>TEXT(Table1[[#This Row],[Order Date]],"mmmm-yyy")</f>
        <v>April-2015</v>
      </c>
    </row>
    <row r="1108" spans="1:31" ht="12.75" customHeight="1" x14ac:dyDescent="0.3">
      <c r="A1108">
        <v>19816</v>
      </c>
      <c r="B1108" t="s">
        <v>47</v>
      </c>
      <c r="C1108">
        <v>0.05</v>
      </c>
      <c r="D1108">
        <v>35.44</v>
      </c>
      <c r="E1108">
        <v>5.09</v>
      </c>
      <c r="F1108">
        <v>3098</v>
      </c>
      <c r="G1108" t="str">
        <f>IF(COUNTIF(Table1[Customer ID],Table1[[#This Row],[Customer ID]])&gt;1,"Repeat Customer","One-Time Customer")</f>
        <v>Repeat Customer</v>
      </c>
      <c r="H1108" t="s">
        <v>2793</v>
      </c>
      <c r="I1108" t="s">
        <v>49</v>
      </c>
      <c r="J1108" t="s">
        <v>114</v>
      </c>
      <c r="K1108" t="s">
        <v>29</v>
      </c>
      <c r="L1108" t="s">
        <v>93</v>
      </c>
      <c r="M1108" t="s">
        <v>59</v>
      </c>
      <c r="N1108" t="s">
        <v>2777</v>
      </c>
      <c r="O1108">
        <v>0.38</v>
      </c>
      <c r="P1108">
        <f>Table1[[#This Row],[Profit]]/Table1[[#This Row],[Sales]]</f>
        <v>0.69</v>
      </c>
      <c r="Q1108" t="s">
        <v>33</v>
      </c>
      <c r="R1108" t="s">
        <v>53</v>
      </c>
      <c r="S1108" t="s">
        <v>71</v>
      </c>
      <c r="T1108" t="s">
        <v>2794</v>
      </c>
      <c r="U1108">
        <v>11967</v>
      </c>
      <c r="V1108">
        <v>42102</v>
      </c>
      <c r="W1108" t="str">
        <f>TEXT(Table1[[#This Row],[Order Date]],"mmmm")</f>
        <v>April</v>
      </c>
      <c r="X1108" t="str">
        <f>TEXT(Table1[[#This Row],[Order Date]],"yyyy")</f>
        <v>2015</v>
      </c>
      <c r="Y1108">
        <v>42103</v>
      </c>
      <c r="Z1108">
        <v>240.17519999999996</v>
      </c>
      <c r="AA1108">
        <v>10</v>
      </c>
      <c r="AB1108">
        <v>348.08</v>
      </c>
      <c r="AC1108">
        <v>89314</v>
      </c>
      <c r="AD1108" t="e">
        <f>IF(COUNTIF(#REF!,Orders!AC1763)&gt;0,"Returned","Not Returned")</f>
        <v>#REF!</v>
      </c>
      <c r="AE1108" t="str">
        <f>TEXT(Table1[[#This Row],[Order Date]],"mmmm-yyy")</f>
        <v>April-2015</v>
      </c>
    </row>
    <row r="1109" spans="1:31" ht="12.75" customHeight="1" x14ac:dyDescent="0.3">
      <c r="A1109">
        <v>26241</v>
      </c>
      <c r="B1109" t="s">
        <v>106</v>
      </c>
      <c r="C1109">
        <v>7.0000000000000007E-2</v>
      </c>
      <c r="D1109">
        <v>2.12</v>
      </c>
      <c r="E1109">
        <v>1.99</v>
      </c>
      <c r="F1109">
        <v>115</v>
      </c>
      <c r="G1109" t="str">
        <f>IF(COUNTIF(Table1[Customer ID],Table1[[#This Row],[Customer ID]])&gt;1,"Repeat Customer","One-Time Customer")</f>
        <v>One-Time Customer</v>
      </c>
      <c r="H1109" t="s">
        <v>205</v>
      </c>
      <c r="I1109" t="s">
        <v>49</v>
      </c>
      <c r="J1109" t="s">
        <v>40</v>
      </c>
      <c r="K1109" t="s">
        <v>77</v>
      </c>
      <c r="L1109" t="s">
        <v>180</v>
      </c>
      <c r="M1109" t="s">
        <v>51</v>
      </c>
      <c r="N1109" t="s">
        <v>206</v>
      </c>
      <c r="O1109">
        <v>0.55000000000000004</v>
      </c>
      <c r="P1109">
        <f>Table1[[#This Row],[Profit]]/Table1[[#This Row],[Sales]]</f>
        <v>-2.1419255849635599</v>
      </c>
      <c r="Q1109" t="s">
        <v>33</v>
      </c>
      <c r="R1109" t="s">
        <v>34</v>
      </c>
      <c r="S1109" t="s">
        <v>102</v>
      </c>
      <c r="T1109" t="s">
        <v>207</v>
      </c>
      <c r="U1109">
        <v>97128</v>
      </c>
      <c r="V1109">
        <v>42103</v>
      </c>
      <c r="W1109" t="str">
        <f>TEXT(Table1[[#This Row],[Order Date]],"mmmm")</f>
        <v>April</v>
      </c>
      <c r="X1109" t="str">
        <f>TEXT(Table1[[#This Row],[Order Date]],"yyyy")</f>
        <v>2015</v>
      </c>
      <c r="Y1109">
        <v>42105</v>
      </c>
      <c r="Z1109">
        <v>-55.84</v>
      </c>
      <c r="AA1109">
        <v>12</v>
      </c>
      <c r="AB1109">
        <v>26.07</v>
      </c>
      <c r="AC1109">
        <v>89585</v>
      </c>
      <c r="AD1109" t="e">
        <f>IF(COUNTIF(#REF!,Orders!AC68)&gt;0,"Returned","Not Returned")</f>
        <v>#REF!</v>
      </c>
      <c r="AE1109" t="str">
        <f>TEXT(Table1[[#This Row],[Order Date]],"mmmm-yyy")</f>
        <v>April-2015</v>
      </c>
    </row>
    <row r="1110" spans="1:31" ht="12.75" customHeight="1" x14ac:dyDescent="0.3">
      <c r="A1110">
        <v>8241</v>
      </c>
      <c r="B1110" t="s">
        <v>106</v>
      </c>
      <c r="C1110">
        <v>7.0000000000000007E-2</v>
      </c>
      <c r="D1110">
        <v>2.12</v>
      </c>
      <c r="E1110">
        <v>1.99</v>
      </c>
      <c r="F1110">
        <v>117</v>
      </c>
      <c r="G1110" t="str">
        <f>IF(COUNTIF(Table1[Customer ID],Table1[[#This Row],[Customer ID]])&gt;1,"Repeat Customer","One-Time Customer")</f>
        <v>Repeat Customer</v>
      </c>
      <c r="H1110" t="s">
        <v>208</v>
      </c>
      <c r="I1110" t="s">
        <v>49</v>
      </c>
      <c r="J1110" t="s">
        <v>40</v>
      </c>
      <c r="K1110" t="s">
        <v>77</v>
      </c>
      <c r="L1110" t="s">
        <v>180</v>
      </c>
      <c r="M1110" t="s">
        <v>51</v>
      </c>
      <c r="N1110" t="s">
        <v>206</v>
      </c>
      <c r="O1110">
        <v>0.55000000000000004</v>
      </c>
      <c r="P1110">
        <f>Table1[[#This Row],[Profit]]/Table1[[#This Row],[Sales]]</f>
        <v>-0.55873524114468687</v>
      </c>
      <c r="Q1110" t="s">
        <v>33</v>
      </c>
      <c r="R1110" t="s">
        <v>34</v>
      </c>
      <c r="S1110" t="s">
        <v>35</v>
      </c>
      <c r="T1110" t="s">
        <v>209</v>
      </c>
      <c r="U1110">
        <v>98103</v>
      </c>
      <c r="V1110">
        <v>42103</v>
      </c>
      <c r="W1110" t="str">
        <f>TEXT(Table1[[#This Row],[Order Date]],"mmmm")</f>
        <v>April</v>
      </c>
      <c r="X1110" t="str">
        <f>TEXT(Table1[[#This Row],[Order Date]],"yyyy")</f>
        <v>2015</v>
      </c>
      <c r="Y1110">
        <v>42105</v>
      </c>
      <c r="Z1110">
        <v>-55.84</v>
      </c>
      <c r="AA1110">
        <v>46</v>
      </c>
      <c r="AB1110">
        <v>99.94</v>
      </c>
      <c r="AC1110">
        <v>58914</v>
      </c>
      <c r="AD1110" t="e">
        <f>IF(COUNTIF(#REF!,Orders!AC72)&gt;0,"Returned","Not Returned")</f>
        <v>#REF!</v>
      </c>
      <c r="AE1110" t="str">
        <f>TEXT(Table1[[#This Row],[Order Date]],"mmmm-yyy")</f>
        <v>April-2015</v>
      </c>
    </row>
    <row r="1111" spans="1:31" ht="12.75" customHeight="1" x14ac:dyDescent="0.3">
      <c r="A1111">
        <v>19942</v>
      </c>
      <c r="B1111" t="s">
        <v>47</v>
      </c>
      <c r="C1111">
        <v>0.06</v>
      </c>
      <c r="D1111">
        <v>8.57</v>
      </c>
      <c r="E1111">
        <v>6.14</v>
      </c>
      <c r="F1111">
        <v>123</v>
      </c>
      <c r="G1111" t="str">
        <f>IF(COUNTIF(Table1[Customer ID],Table1[[#This Row],[Customer ID]])&gt;1,"Repeat Customer","One-Time Customer")</f>
        <v>One-Time Customer</v>
      </c>
      <c r="H1111" t="s">
        <v>215</v>
      </c>
      <c r="I1111" t="s">
        <v>49</v>
      </c>
      <c r="J1111" t="s">
        <v>40</v>
      </c>
      <c r="K1111" t="s">
        <v>29</v>
      </c>
      <c r="L1111" t="s">
        <v>174</v>
      </c>
      <c r="M1111" t="s">
        <v>51</v>
      </c>
      <c r="N1111" t="s">
        <v>216</v>
      </c>
      <c r="O1111">
        <v>0.59</v>
      </c>
      <c r="P1111">
        <f>Table1[[#This Row],[Profit]]/Table1[[#This Row],[Sales]]</f>
        <v>1.1127513951774244</v>
      </c>
      <c r="Q1111" t="s">
        <v>33</v>
      </c>
      <c r="R1111" t="s">
        <v>136</v>
      </c>
      <c r="S1111" t="s">
        <v>137</v>
      </c>
      <c r="T1111" t="s">
        <v>217</v>
      </c>
      <c r="U1111">
        <v>22102</v>
      </c>
      <c r="V1111">
        <v>42103</v>
      </c>
      <c r="W1111" t="str">
        <f>TEXT(Table1[[#This Row],[Order Date]],"mmmm")</f>
        <v>April</v>
      </c>
      <c r="X1111" t="str">
        <f>TEXT(Table1[[#This Row],[Order Date]],"yyyy")</f>
        <v>2015</v>
      </c>
      <c r="Y1111">
        <v>42104</v>
      </c>
      <c r="Z1111">
        <v>105.678</v>
      </c>
      <c r="AA1111">
        <v>11</v>
      </c>
      <c r="AB1111">
        <v>94.97</v>
      </c>
      <c r="AC1111">
        <v>90669</v>
      </c>
      <c r="AD1111" t="e">
        <f>IF(COUNTIF(#REF!,Orders!AC75)&gt;0,"Returned","Not Returned")</f>
        <v>#REF!</v>
      </c>
      <c r="AE1111" t="str">
        <f>TEXT(Table1[[#This Row],[Order Date]],"mmmm-yyy")</f>
        <v>April-2015</v>
      </c>
    </row>
    <row r="1112" spans="1:31" ht="12.75" customHeight="1" x14ac:dyDescent="0.3">
      <c r="A1112">
        <v>20520</v>
      </c>
      <c r="B1112" t="s">
        <v>37</v>
      </c>
      <c r="C1112">
        <v>0.05</v>
      </c>
      <c r="D1112">
        <v>3.8</v>
      </c>
      <c r="E1112">
        <v>1.49</v>
      </c>
      <c r="F1112">
        <v>191</v>
      </c>
      <c r="G1112" t="str">
        <f>IF(COUNTIF(Table1[Customer ID],Table1[[#This Row],[Customer ID]])&gt;1,"Repeat Customer","One-Time Customer")</f>
        <v>Repeat Customer</v>
      </c>
      <c r="H1112" t="s">
        <v>285</v>
      </c>
      <c r="I1112" t="s">
        <v>49</v>
      </c>
      <c r="J1112" t="s">
        <v>28</v>
      </c>
      <c r="K1112" t="s">
        <v>29</v>
      </c>
      <c r="L1112" t="s">
        <v>109</v>
      </c>
      <c r="M1112" t="s">
        <v>59</v>
      </c>
      <c r="N1112" t="s">
        <v>125</v>
      </c>
      <c r="O1112">
        <v>0.38</v>
      </c>
      <c r="P1112">
        <f>Table1[[#This Row],[Profit]]/Table1[[#This Row],[Sales]]</f>
        <v>0.27162974089372888</v>
      </c>
      <c r="Q1112" t="s">
        <v>33</v>
      </c>
      <c r="R1112" t="s">
        <v>61</v>
      </c>
      <c r="S1112" t="s">
        <v>178</v>
      </c>
      <c r="T1112" t="s">
        <v>287</v>
      </c>
      <c r="U1112">
        <v>60505</v>
      </c>
      <c r="V1112">
        <v>42103</v>
      </c>
      <c r="W1112" t="str">
        <f>TEXT(Table1[[#This Row],[Order Date]],"mmmm")</f>
        <v>April</v>
      </c>
      <c r="X1112" t="str">
        <f>TEXT(Table1[[#This Row],[Order Date]],"yyyy")</f>
        <v>2015</v>
      </c>
      <c r="Y1112">
        <v>42105</v>
      </c>
      <c r="Z1112">
        <v>14.466999999999999</v>
      </c>
      <c r="AA1112">
        <v>14</v>
      </c>
      <c r="AB1112">
        <v>53.26</v>
      </c>
      <c r="AC1112">
        <v>89093</v>
      </c>
      <c r="AD1112" t="e">
        <f>IF(COUNTIF(#REF!,Orders!AC108)&gt;0,"Returned","Not Returned")</f>
        <v>#REF!</v>
      </c>
      <c r="AE1112" t="str">
        <f>TEXT(Table1[[#This Row],[Order Date]],"mmmm-yyy")</f>
        <v>April-2015</v>
      </c>
    </row>
    <row r="1113" spans="1:31" ht="12.75" customHeight="1" x14ac:dyDescent="0.3">
      <c r="A1113">
        <v>20521</v>
      </c>
      <c r="B1113" t="s">
        <v>37</v>
      </c>
      <c r="C1113">
        <v>0.09</v>
      </c>
      <c r="D1113">
        <v>30.73</v>
      </c>
      <c r="E1113">
        <v>4</v>
      </c>
      <c r="F1113">
        <v>191</v>
      </c>
      <c r="G1113" t="str">
        <f>IF(COUNTIF(Table1[Customer ID],Table1[[#This Row],[Customer ID]])&gt;1,"Repeat Customer","One-Time Customer")</f>
        <v>Repeat Customer</v>
      </c>
      <c r="H1113" t="s">
        <v>285</v>
      </c>
      <c r="I1113" t="s">
        <v>49</v>
      </c>
      <c r="J1113" t="s">
        <v>28</v>
      </c>
      <c r="K1113" t="s">
        <v>77</v>
      </c>
      <c r="L1113" t="s">
        <v>180</v>
      </c>
      <c r="M1113" t="s">
        <v>59</v>
      </c>
      <c r="N1113" t="s">
        <v>288</v>
      </c>
      <c r="O1113">
        <v>0.75</v>
      </c>
      <c r="P1113">
        <f>Table1[[#This Row],[Profit]]/Table1[[#This Row],[Sales]]</f>
        <v>-0.49135780628040687</v>
      </c>
      <c r="Q1113" t="s">
        <v>33</v>
      </c>
      <c r="R1113" t="s">
        <v>61</v>
      </c>
      <c r="S1113" t="s">
        <v>178</v>
      </c>
      <c r="T1113" t="s">
        <v>287</v>
      </c>
      <c r="U1113">
        <v>60505</v>
      </c>
      <c r="V1113">
        <v>42103</v>
      </c>
      <c r="W1113" t="str">
        <f>TEXT(Table1[[#This Row],[Order Date]],"mmmm")</f>
        <v>April</v>
      </c>
      <c r="X1113" t="str">
        <f>TEXT(Table1[[#This Row],[Order Date]],"yyyy")</f>
        <v>2015</v>
      </c>
      <c r="Y1113">
        <v>42103</v>
      </c>
      <c r="Z1113">
        <v>-99.986400000000003</v>
      </c>
      <c r="AA1113">
        <v>7</v>
      </c>
      <c r="AB1113">
        <v>203.49</v>
      </c>
      <c r="AC1113">
        <v>89093</v>
      </c>
      <c r="AD1113" t="e">
        <f>IF(COUNTIF(#REF!,Orders!AC109)&gt;0,"Returned","Not Returned")</f>
        <v>#REF!</v>
      </c>
      <c r="AE1113" t="str">
        <f>TEXT(Table1[[#This Row],[Order Date]],"mmmm-yyy")</f>
        <v>April-2015</v>
      </c>
    </row>
    <row r="1114" spans="1:31" ht="12.75" customHeight="1" x14ac:dyDescent="0.3">
      <c r="A1114">
        <v>20522</v>
      </c>
      <c r="B1114" t="s">
        <v>37</v>
      </c>
      <c r="C1114">
        <v>0</v>
      </c>
      <c r="D1114">
        <v>125.99</v>
      </c>
      <c r="E1114">
        <v>8.08</v>
      </c>
      <c r="F1114">
        <v>191</v>
      </c>
      <c r="G1114" t="str">
        <f>IF(COUNTIF(Table1[Customer ID],Table1[[#This Row],[Customer ID]])&gt;1,"Repeat Customer","One-Time Customer")</f>
        <v>Repeat Customer</v>
      </c>
      <c r="H1114" t="s">
        <v>285</v>
      </c>
      <c r="I1114" t="s">
        <v>49</v>
      </c>
      <c r="J1114" t="s">
        <v>28</v>
      </c>
      <c r="K1114" t="s">
        <v>77</v>
      </c>
      <c r="L1114" t="s">
        <v>78</v>
      </c>
      <c r="M1114" t="s">
        <v>59</v>
      </c>
      <c r="N1114" t="s">
        <v>289</v>
      </c>
      <c r="O1114">
        <v>0.56999999999999995</v>
      </c>
      <c r="P1114">
        <f>Table1[[#This Row],[Profit]]/Table1[[#This Row],[Sales]]</f>
        <v>0.57240704411271592</v>
      </c>
      <c r="Q1114" t="s">
        <v>33</v>
      </c>
      <c r="R1114" t="s">
        <v>61</v>
      </c>
      <c r="S1114" t="s">
        <v>178</v>
      </c>
      <c r="T1114" t="s">
        <v>287</v>
      </c>
      <c r="U1114">
        <v>60505</v>
      </c>
      <c r="V1114">
        <v>42103</v>
      </c>
      <c r="W1114" t="str">
        <f>TEXT(Table1[[#This Row],[Order Date]],"mmmm")</f>
        <v>April</v>
      </c>
      <c r="X1114" t="str">
        <f>TEXT(Table1[[#This Row],[Order Date]],"yyyy")</f>
        <v>2015</v>
      </c>
      <c r="Y1114">
        <v>42104</v>
      </c>
      <c r="Z1114">
        <v>1348.59672</v>
      </c>
      <c r="AA1114">
        <v>22</v>
      </c>
      <c r="AB1114">
        <v>2356.0100000000002</v>
      </c>
      <c r="AC1114">
        <v>89093</v>
      </c>
      <c r="AD1114" t="e">
        <f>IF(COUNTIF(#REF!,Orders!AC110)&gt;0,"Returned","Not Returned")</f>
        <v>#REF!</v>
      </c>
      <c r="AE1114" t="str">
        <f>TEXT(Table1[[#This Row],[Order Date]],"mmmm-yyy")</f>
        <v>April-2015</v>
      </c>
    </row>
    <row r="1115" spans="1:31" ht="12.75" customHeight="1" x14ac:dyDescent="0.3">
      <c r="A1115">
        <v>19182</v>
      </c>
      <c r="B1115" t="s">
        <v>25</v>
      </c>
      <c r="C1115">
        <v>0.03</v>
      </c>
      <c r="D1115">
        <v>4.4800000000000004</v>
      </c>
      <c r="E1115">
        <v>49</v>
      </c>
      <c r="F1115">
        <v>1178</v>
      </c>
      <c r="G1115" t="str">
        <f>IF(COUNTIF(Table1[Customer ID],Table1[[#This Row],[Customer ID]])&gt;1,"Repeat Customer","One-Time Customer")</f>
        <v>Repeat Customer</v>
      </c>
      <c r="H1115" t="s">
        <v>1267</v>
      </c>
      <c r="I1115" t="s">
        <v>49</v>
      </c>
      <c r="J1115" t="s">
        <v>114</v>
      </c>
      <c r="K1115" t="s">
        <v>29</v>
      </c>
      <c r="L1115" t="s">
        <v>257</v>
      </c>
      <c r="M1115" t="s">
        <v>236</v>
      </c>
      <c r="N1115" t="s">
        <v>680</v>
      </c>
      <c r="O1115">
        <v>0.6</v>
      </c>
      <c r="P1115">
        <f>Table1[[#This Row],[Profit]]/Table1[[#This Row],[Sales]]</f>
        <v>2.9946877912395147</v>
      </c>
      <c r="Q1115" t="s">
        <v>33</v>
      </c>
      <c r="R1115" t="s">
        <v>136</v>
      </c>
      <c r="S1115" t="s">
        <v>362</v>
      </c>
      <c r="T1115" t="s">
        <v>1268</v>
      </c>
      <c r="U1115">
        <v>32701</v>
      </c>
      <c r="V1115">
        <v>42103</v>
      </c>
      <c r="W1115" t="str">
        <f>TEXT(Table1[[#This Row],[Order Date]],"mmmm")</f>
        <v>April</v>
      </c>
      <c r="X1115" t="str">
        <f>TEXT(Table1[[#This Row],[Order Date]],"yyyy")</f>
        <v>2015</v>
      </c>
      <c r="Y1115">
        <v>42105</v>
      </c>
      <c r="Z1115">
        <v>64.265999999999991</v>
      </c>
      <c r="AA1115">
        <v>2</v>
      </c>
      <c r="AB1115">
        <v>21.46</v>
      </c>
      <c r="AC1115">
        <v>89787</v>
      </c>
      <c r="AD1115" t="e">
        <f>IF(COUNTIF(#REF!,Orders!AC659)&gt;0,"Returned","Not Returned")</f>
        <v>#REF!</v>
      </c>
      <c r="AE1115" t="str">
        <f>TEXT(Table1[[#This Row],[Order Date]],"mmmm-yyy")</f>
        <v>April-2015</v>
      </c>
    </row>
    <row r="1116" spans="1:31" ht="12.75" customHeight="1" x14ac:dyDescent="0.3">
      <c r="A1116">
        <v>19183</v>
      </c>
      <c r="B1116" t="s">
        <v>25</v>
      </c>
      <c r="C1116">
        <v>0.06</v>
      </c>
      <c r="D1116">
        <v>350.99</v>
      </c>
      <c r="E1116">
        <v>39</v>
      </c>
      <c r="F1116">
        <v>1178</v>
      </c>
      <c r="G1116" t="str">
        <f>IF(COUNTIF(Table1[Customer ID],Table1[[#This Row],[Customer ID]])&gt;1,"Repeat Customer","One-Time Customer")</f>
        <v>Repeat Customer</v>
      </c>
      <c r="H1116" t="s">
        <v>1267</v>
      </c>
      <c r="I1116" t="s">
        <v>39</v>
      </c>
      <c r="J1116" t="s">
        <v>114</v>
      </c>
      <c r="K1116" t="s">
        <v>41</v>
      </c>
      <c r="L1116" t="s">
        <v>42</v>
      </c>
      <c r="M1116" t="s">
        <v>43</v>
      </c>
      <c r="N1116" t="s">
        <v>1269</v>
      </c>
      <c r="O1116">
        <v>0.55000000000000004</v>
      </c>
      <c r="P1116">
        <f>Table1[[#This Row],[Profit]]/Table1[[#This Row],[Sales]]</f>
        <v>-8.6294435350948717E-2</v>
      </c>
      <c r="Q1116" t="s">
        <v>33</v>
      </c>
      <c r="R1116" t="s">
        <v>136</v>
      </c>
      <c r="S1116" t="s">
        <v>362</v>
      </c>
      <c r="T1116" t="s">
        <v>1268</v>
      </c>
      <c r="U1116">
        <v>32701</v>
      </c>
      <c r="V1116">
        <v>42103</v>
      </c>
      <c r="W1116" t="str">
        <f>TEXT(Table1[[#This Row],[Order Date]],"mmmm")</f>
        <v>April</v>
      </c>
      <c r="X1116" t="str">
        <f>TEXT(Table1[[#This Row],[Order Date]],"yyyy")</f>
        <v>2015</v>
      </c>
      <c r="Y1116">
        <v>42105</v>
      </c>
      <c r="Z1116">
        <v>-302.61559999999997</v>
      </c>
      <c r="AA1116">
        <v>10</v>
      </c>
      <c r="AB1116">
        <v>3506.78</v>
      </c>
      <c r="AC1116">
        <v>89787</v>
      </c>
      <c r="AD1116" t="e">
        <f>IF(COUNTIF(#REF!,Orders!AC660)&gt;0,"Returned","Not Returned")</f>
        <v>#REF!</v>
      </c>
      <c r="AE1116" t="str">
        <f>TEXT(Table1[[#This Row],[Order Date]],"mmmm-yyy")</f>
        <v>April-2015</v>
      </c>
    </row>
    <row r="1117" spans="1:31" ht="12.75" customHeight="1" x14ac:dyDescent="0.3">
      <c r="A1117">
        <v>19184</v>
      </c>
      <c r="B1117" t="s">
        <v>25</v>
      </c>
      <c r="C1117">
        <v>0.09</v>
      </c>
      <c r="D1117">
        <v>40.98</v>
      </c>
      <c r="E1117">
        <v>6.5</v>
      </c>
      <c r="F1117">
        <v>1178</v>
      </c>
      <c r="G1117" t="str">
        <f>IF(COUNTIF(Table1[Customer ID],Table1[[#This Row],[Customer ID]])&gt;1,"Repeat Customer","One-Time Customer")</f>
        <v>Repeat Customer</v>
      </c>
      <c r="H1117" t="s">
        <v>1267</v>
      </c>
      <c r="I1117" t="s">
        <v>27</v>
      </c>
      <c r="J1117" t="s">
        <v>114</v>
      </c>
      <c r="K1117" t="s">
        <v>77</v>
      </c>
      <c r="L1117" t="s">
        <v>180</v>
      </c>
      <c r="M1117" t="s">
        <v>59</v>
      </c>
      <c r="N1117" t="s">
        <v>1270</v>
      </c>
      <c r="O1117">
        <v>0.74</v>
      </c>
      <c r="P1117">
        <f>Table1[[#This Row],[Profit]]/Table1[[#This Row],[Sales]]</f>
        <v>2.1261907430236468E-2</v>
      </c>
      <c r="Q1117" t="s">
        <v>33</v>
      </c>
      <c r="R1117" t="s">
        <v>136</v>
      </c>
      <c r="S1117" t="s">
        <v>362</v>
      </c>
      <c r="T1117" t="s">
        <v>1268</v>
      </c>
      <c r="U1117">
        <v>32701</v>
      </c>
      <c r="V1117">
        <v>42103</v>
      </c>
      <c r="W1117" t="str">
        <f>TEXT(Table1[[#This Row],[Order Date]],"mmmm")</f>
        <v>April</v>
      </c>
      <c r="X1117" t="str">
        <f>TEXT(Table1[[#This Row],[Order Date]],"yyyy")</f>
        <v>2015</v>
      </c>
      <c r="Y1117">
        <v>42105</v>
      </c>
      <c r="Z1117">
        <v>5.6916000000000002</v>
      </c>
      <c r="AA1117">
        <v>7</v>
      </c>
      <c r="AB1117">
        <v>267.69</v>
      </c>
      <c r="AC1117">
        <v>89787</v>
      </c>
      <c r="AD1117" t="e">
        <f>IF(COUNTIF(#REF!,Orders!AC661)&gt;0,"Returned","Not Returned")</f>
        <v>#REF!</v>
      </c>
      <c r="AE1117" t="str">
        <f>TEXT(Table1[[#This Row],[Order Date]],"mmmm-yyy")</f>
        <v>April-2015</v>
      </c>
    </row>
    <row r="1118" spans="1:31" ht="12.75" customHeight="1" x14ac:dyDescent="0.3">
      <c r="A1118">
        <v>19185</v>
      </c>
      <c r="B1118" t="s">
        <v>25</v>
      </c>
      <c r="C1118">
        <v>0.09</v>
      </c>
      <c r="D1118">
        <v>349.45</v>
      </c>
      <c r="E1118">
        <v>60</v>
      </c>
      <c r="F1118">
        <v>1178</v>
      </c>
      <c r="G1118" t="str">
        <f>IF(COUNTIF(Table1[Customer ID],Table1[[#This Row],[Customer ID]])&gt;1,"Repeat Customer","One-Time Customer")</f>
        <v>Repeat Customer</v>
      </c>
      <c r="H1118" t="s">
        <v>1267</v>
      </c>
      <c r="I1118" t="s">
        <v>39</v>
      </c>
      <c r="J1118" t="s">
        <v>114</v>
      </c>
      <c r="K1118" t="s">
        <v>41</v>
      </c>
      <c r="L1118" t="s">
        <v>152</v>
      </c>
      <c r="M1118" t="s">
        <v>43</v>
      </c>
      <c r="N1118" t="s">
        <v>989</v>
      </c>
      <c r="P1118">
        <f>Table1[[#This Row],[Profit]]/Table1[[#This Row],[Sales]]</f>
        <v>-0.15997763581044178</v>
      </c>
      <c r="Q1118" t="s">
        <v>33</v>
      </c>
      <c r="R1118" t="s">
        <v>136</v>
      </c>
      <c r="S1118" t="s">
        <v>362</v>
      </c>
      <c r="T1118" t="s">
        <v>1268</v>
      </c>
      <c r="U1118">
        <v>32701</v>
      </c>
      <c r="V1118">
        <v>42103</v>
      </c>
      <c r="W1118" t="str">
        <f>TEXT(Table1[[#This Row],[Order Date]],"mmmm")</f>
        <v>April</v>
      </c>
      <c r="X1118" t="str">
        <f>TEXT(Table1[[#This Row],[Order Date]],"yyyy")</f>
        <v>2015</v>
      </c>
      <c r="Y1118">
        <v>42104</v>
      </c>
      <c r="Z1118">
        <v>-369.10999999999996</v>
      </c>
      <c r="AA1118">
        <v>7</v>
      </c>
      <c r="AB1118">
        <v>2307.2600000000002</v>
      </c>
      <c r="AC1118">
        <v>89787</v>
      </c>
      <c r="AD1118" t="e">
        <f>IF(COUNTIF(#REF!,Orders!AC662)&gt;0,"Returned","Not Returned")</f>
        <v>#REF!</v>
      </c>
      <c r="AE1118" t="str">
        <f>TEXT(Table1[[#This Row],[Order Date]],"mmmm-yyy")</f>
        <v>April-2015</v>
      </c>
    </row>
    <row r="1119" spans="1:31" ht="12.75" customHeight="1" x14ac:dyDescent="0.3">
      <c r="A1119">
        <v>24358</v>
      </c>
      <c r="B1119" t="s">
        <v>47</v>
      </c>
      <c r="C1119">
        <v>7.0000000000000007E-2</v>
      </c>
      <c r="D1119">
        <v>400.97</v>
      </c>
      <c r="E1119">
        <v>48.26</v>
      </c>
      <c r="F1119">
        <v>1186</v>
      </c>
      <c r="G1119" t="str">
        <f>IF(COUNTIF(Table1[Customer ID],Table1[[#This Row],[Customer ID]])&gt;1,"Repeat Customer","One-Time Customer")</f>
        <v>One-Time Customer</v>
      </c>
      <c r="H1119" t="s">
        <v>1281</v>
      </c>
      <c r="I1119" t="s">
        <v>39</v>
      </c>
      <c r="J1119" t="s">
        <v>114</v>
      </c>
      <c r="K1119" t="s">
        <v>77</v>
      </c>
      <c r="L1119" t="s">
        <v>85</v>
      </c>
      <c r="M1119" t="s">
        <v>121</v>
      </c>
      <c r="N1119" t="s">
        <v>1282</v>
      </c>
      <c r="O1119">
        <v>0.36</v>
      </c>
      <c r="P1119">
        <f>Table1[[#This Row],[Profit]]/Table1[[#This Row],[Sales]]</f>
        <v>0.68999999999999984</v>
      </c>
      <c r="Q1119" t="s">
        <v>33</v>
      </c>
      <c r="R1119" t="s">
        <v>34</v>
      </c>
      <c r="S1119" t="s">
        <v>45</v>
      </c>
      <c r="T1119" t="s">
        <v>1283</v>
      </c>
      <c r="U1119">
        <v>92646</v>
      </c>
      <c r="V1119">
        <v>42103</v>
      </c>
      <c r="W1119" t="str">
        <f>TEXT(Table1[[#This Row],[Order Date]],"mmmm")</f>
        <v>April</v>
      </c>
      <c r="X1119" t="str">
        <f>TEXT(Table1[[#This Row],[Order Date]],"yyyy")</f>
        <v>2015</v>
      </c>
      <c r="Y1119">
        <v>42104</v>
      </c>
      <c r="Z1119">
        <v>2581.5590999999995</v>
      </c>
      <c r="AA1119">
        <v>10</v>
      </c>
      <c r="AB1119">
        <v>3741.39</v>
      </c>
      <c r="AC1119">
        <v>85939</v>
      </c>
      <c r="AD1119" t="e">
        <f>IF(COUNTIF(#REF!,Orders!AC667)&gt;0,"Returned","Not Returned")</f>
        <v>#REF!</v>
      </c>
      <c r="AE1119" t="str">
        <f>TEXT(Table1[[#This Row],[Order Date]],"mmmm-yyy")</f>
        <v>April-2015</v>
      </c>
    </row>
    <row r="1120" spans="1:31" ht="12.75" customHeight="1" x14ac:dyDescent="0.3">
      <c r="A1120">
        <v>21206</v>
      </c>
      <c r="B1120" t="s">
        <v>47</v>
      </c>
      <c r="C1120">
        <v>0.1</v>
      </c>
      <c r="D1120">
        <v>120.98</v>
      </c>
      <c r="E1120">
        <v>9.07</v>
      </c>
      <c r="F1120">
        <v>1233</v>
      </c>
      <c r="G1120" t="str">
        <f>IF(COUNTIF(Table1[Customer ID],Table1[[#This Row],[Customer ID]])&gt;1,"Repeat Customer","One-Time Customer")</f>
        <v>Repeat Customer</v>
      </c>
      <c r="H1120" t="s">
        <v>1322</v>
      </c>
      <c r="I1120" t="s">
        <v>27</v>
      </c>
      <c r="J1120" t="s">
        <v>114</v>
      </c>
      <c r="K1120" t="s">
        <v>29</v>
      </c>
      <c r="L1120" t="s">
        <v>109</v>
      </c>
      <c r="M1120" t="s">
        <v>59</v>
      </c>
      <c r="N1120" t="s">
        <v>1323</v>
      </c>
      <c r="O1120">
        <v>0.35</v>
      </c>
      <c r="P1120">
        <f>Table1[[#This Row],[Profit]]/Table1[[#This Row],[Sales]]</f>
        <v>0.52347099816978737</v>
      </c>
      <c r="Q1120" t="s">
        <v>33</v>
      </c>
      <c r="R1120" t="s">
        <v>61</v>
      </c>
      <c r="S1120" t="s">
        <v>130</v>
      </c>
      <c r="T1120" t="s">
        <v>1324</v>
      </c>
      <c r="U1120">
        <v>75028</v>
      </c>
      <c r="V1120">
        <v>42103</v>
      </c>
      <c r="W1120" t="str">
        <f>TEXT(Table1[[#This Row],[Order Date]],"mmmm")</f>
        <v>April</v>
      </c>
      <c r="X1120" t="str">
        <f>TEXT(Table1[[#This Row],[Order Date]],"yyyy")</f>
        <v>2015</v>
      </c>
      <c r="Y1120">
        <v>42105</v>
      </c>
      <c r="Z1120">
        <v>297.45715999999999</v>
      </c>
      <c r="AA1120">
        <v>5</v>
      </c>
      <c r="AB1120">
        <v>568.24</v>
      </c>
      <c r="AC1120">
        <v>89375</v>
      </c>
      <c r="AD1120" t="e">
        <f>IF(COUNTIF(#REF!,Orders!AC698)&gt;0,"Returned","Not Returned")</f>
        <v>#REF!</v>
      </c>
      <c r="AE1120" t="str">
        <f>TEXT(Table1[[#This Row],[Order Date]],"mmmm-yyy")</f>
        <v>April-2015</v>
      </c>
    </row>
    <row r="1121" spans="1:31" ht="12.75" customHeight="1" x14ac:dyDescent="0.3">
      <c r="A1121">
        <v>21207</v>
      </c>
      <c r="B1121" t="s">
        <v>47</v>
      </c>
      <c r="C1121">
        <v>0.02</v>
      </c>
      <c r="D1121">
        <v>152.47999999999999</v>
      </c>
      <c r="E1121">
        <v>6.5</v>
      </c>
      <c r="F1121">
        <v>1233</v>
      </c>
      <c r="G1121" t="str">
        <f>IF(COUNTIF(Table1[Customer ID],Table1[[#This Row],[Customer ID]])&gt;1,"Repeat Customer","One-Time Customer")</f>
        <v>Repeat Customer</v>
      </c>
      <c r="H1121" t="s">
        <v>1322</v>
      </c>
      <c r="I1121" t="s">
        <v>27</v>
      </c>
      <c r="J1121" t="s">
        <v>114</v>
      </c>
      <c r="K1121" t="s">
        <v>77</v>
      </c>
      <c r="L1121" t="s">
        <v>180</v>
      </c>
      <c r="M1121" t="s">
        <v>59</v>
      </c>
      <c r="N1121" t="s">
        <v>609</v>
      </c>
      <c r="O1121">
        <v>0.74</v>
      </c>
      <c r="P1121">
        <f>Table1[[#This Row],[Profit]]/Table1[[#This Row],[Sales]]</f>
        <v>-3.4657319992633968</v>
      </c>
      <c r="Q1121" t="s">
        <v>33</v>
      </c>
      <c r="R1121" t="s">
        <v>61</v>
      </c>
      <c r="S1121" t="s">
        <v>130</v>
      </c>
      <c r="T1121" t="s">
        <v>1324</v>
      </c>
      <c r="U1121">
        <v>75028</v>
      </c>
      <c r="V1121">
        <v>42103</v>
      </c>
      <c r="W1121" t="str">
        <f>TEXT(Table1[[#This Row],[Order Date]],"mmmm")</f>
        <v>April</v>
      </c>
      <c r="X1121" t="str">
        <f>TEXT(Table1[[#This Row],[Order Date]],"yyyy")</f>
        <v>2015</v>
      </c>
      <c r="Y1121">
        <v>42105</v>
      </c>
      <c r="Z1121">
        <v>-564.60239999999999</v>
      </c>
      <c r="AA1121">
        <v>1</v>
      </c>
      <c r="AB1121">
        <v>162.91</v>
      </c>
      <c r="AC1121">
        <v>89375</v>
      </c>
      <c r="AD1121" t="e">
        <f>IF(COUNTIF(#REF!,Orders!AC699)&gt;0,"Returned","Not Returned")</f>
        <v>#REF!</v>
      </c>
      <c r="AE1121" t="str">
        <f>TEXT(Table1[[#This Row],[Order Date]],"mmmm-yyy")</f>
        <v>April-2015</v>
      </c>
    </row>
    <row r="1122" spans="1:31" ht="12.75" customHeight="1" x14ac:dyDescent="0.3">
      <c r="A1122">
        <v>18413</v>
      </c>
      <c r="B1122" t="s">
        <v>25</v>
      </c>
      <c r="C1122">
        <v>0</v>
      </c>
      <c r="D1122">
        <v>3.89</v>
      </c>
      <c r="E1122">
        <v>7.01</v>
      </c>
      <c r="F1122">
        <v>1250</v>
      </c>
      <c r="G1122" t="str">
        <f>IF(COUNTIF(Table1[Customer ID],Table1[[#This Row],[Customer ID]])&gt;1,"Repeat Customer","One-Time Customer")</f>
        <v>Repeat Customer</v>
      </c>
      <c r="H1122" t="s">
        <v>1339</v>
      </c>
      <c r="I1122" t="s">
        <v>49</v>
      </c>
      <c r="J1122" t="s">
        <v>28</v>
      </c>
      <c r="K1122" t="s">
        <v>29</v>
      </c>
      <c r="L1122" t="s">
        <v>109</v>
      </c>
      <c r="M1122" t="s">
        <v>59</v>
      </c>
      <c r="N1122" t="s">
        <v>1340</v>
      </c>
      <c r="O1122">
        <v>0.37</v>
      </c>
      <c r="P1122">
        <f>Table1[[#This Row],[Profit]]/Table1[[#This Row],[Sales]]</f>
        <v>-2.9795527790751986</v>
      </c>
      <c r="Q1122" t="s">
        <v>33</v>
      </c>
      <c r="R1122" t="s">
        <v>61</v>
      </c>
      <c r="S1122" t="s">
        <v>178</v>
      </c>
      <c r="T1122" t="s">
        <v>1341</v>
      </c>
      <c r="U1122">
        <v>60110</v>
      </c>
      <c r="V1122">
        <v>42103</v>
      </c>
      <c r="W1122" t="str">
        <f>TEXT(Table1[[#This Row],[Order Date]],"mmmm")</f>
        <v>April</v>
      </c>
      <c r="X1122" t="str">
        <f>TEXT(Table1[[#This Row],[Order Date]],"yyyy")</f>
        <v>2015</v>
      </c>
      <c r="Y1122">
        <v>42103</v>
      </c>
      <c r="Z1122">
        <v>-255.16890000000001</v>
      </c>
      <c r="AA1122">
        <v>21</v>
      </c>
      <c r="AB1122">
        <v>85.64</v>
      </c>
      <c r="AC1122">
        <v>87877</v>
      </c>
      <c r="AD1122" t="e">
        <f>IF(COUNTIF(#REF!,Orders!AC714)&gt;0,"Returned","Not Returned")</f>
        <v>#REF!</v>
      </c>
      <c r="AE1122" t="str">
        <f>TEXT(Table1[[#This Row],[Order Date]],"mmmm-yyy")</f>
        <v>April-2015</v>
      </c>
    </row>
    <row r="1123" spans="1:31" ht="12.75" customHeight="1" x14ac:dyDescent="0.3">
      <c r="A1123">
        <v>18414</v>
      </c>
      <c r="B1123" t="s">
        <v>25</v>
      </c>
      <c r="C1123">
        <v>0.09</v>
      </c>
      <c r="D1123">
        <v>120.98</v>
      </c>
      <c r="E1123">
        <v>30</v>
      </c>
      <c r="F1123">
        <v>1250</v>
      </c>
      <c r="G1123" t="str">
        <f>IF(COUNTIF(Table1[Customer ID],Table1[[#This Row],[Customer ID]])&gt;1,"Repeat Customer","One-Time Customer")</f>
        <v>Repeat Customer</v>
      </c>
      <c r="H1123" t="s">
        <v>1339</v>
      </c>
      <c r="I1123" t="s">
        <v>39</v>
      </c>
      <c r="J1123" t="s">
        <v>28</v>
      </c>
      <c r="K1123" t="s">
        <v>41</v>
      </c>
      <c r="L1123" t="s">
        <v>42</v>
      </c>
      <c r="M1123" t="s">
        <v>43</v>
      </c>
      <c r="N1123" t="s">
        <v>1342</v>
      </c>
      <c r="O1123">
        <v>0.64</v>
      </c>
      <c r="P1123">
        <f>Table1[[#This Row],[Profit]]/Table1[[#This Row],[Sales]]</f>
        <v>2.9505731315910132E-2</v>
      </c>
      <c r="Q1123" t="s">
        <v>33</v>
      </c>
      <c r="R1123" t="s">
        <v>61</v>
      </c>
      <c r="S1123" t="s">
        <v>178</v>
      </c>
      <c r="T1123" t="s">
        <v>1341</v>
      </c>
      <c r="U1123">
        <v>60110</v>
      </c>
      <c r="V1123">
        <v>42103</v>
      </c>
      <c r="W1123" t="str">
        <f>TEXT(Table1[[#This Row],[Order Date]],"mmmm")</f>
        <v>April</v>
      </c>
      <c r="X1123" t="str">
        <f>TEXT(Table1[[#This Row],[Order Date]],"yyyy")</f>
        <v>2015</v>
      </c>
      <c r="Y1123">
        <v>42105</v>
      </c>
      <c r="Z1123">
        <v>74.004800000000003</v>
      </c>
      <c r="AA1123">
        <v>22</v>
      </c>
      <c r="AB1123">
        <v>2508.15</v>
      </c>
      <c r="AC1123">
        <v>87877</v>
      </c>
      <c r="AD1123" t="e">
        <f>IF(COUNTIF(#REF!,Orders!AC715)&gt;0,"Returned","Not Returned")</f>
        <v>#REF!</v>
      </c>
      <c r="AE1123" t="str">
        <f>TEXT(Table1[[#This Row],[Order Date]],"mmmm-yyy")</f>
        <v>April-2015</v>
      </c>
    </row>
    <row r="1124" spans="1:31" ht="12.75" customHeight="1" x14ac:dyDescent="0.3">
      <c r="A1124">
        <v>18415</v>
      </c>
      <c r="B1124" t="s">
        <v>25</v>
      </c>
      <c r="C1124">
        <v>0.1</v>
      </c>
      <c r="D1124">
        <v>30.98</v>
      </c>
      <c r="E1124">
        <v>5.76</v>
      </c>
      <c r="F1124">
        <v>1250</v>
      </c>
      <c r="G1124" t="str">
        <f>IF(COUNTIF(Table1[Customer ID],Table1[[#This Row],[Customer ID]])&gt;1,"Repeat Customer","One-Time Customer")</f>
        <v>Repeat Customer</v>
      </c>
      <c r="H1124" t="s">
        <v>1339</v>
      </c>
      <c r="I1124" t="s">
        <v>49</v>
      </c>
      <c r="J1124" t="s">
        <v>28</v>
      </c>
      <c r="K1124" t="s">
        <v>29</v>
      </c>
      <c r="L1124" t="s">
        <v>93</v>
      </c>
      <c r="M1124" t="s">
        <v>59</v>
      </c>
      <c r="N1124" t="s">
        <v>1343</v>
      </c>
      <c r="O1124">
        <v>0.4</v>
      </c>
      <c r="P1124">
        <f>Table1[[#This Row],[Profit]]/Table1[[#This Row],[Sales]]</f>
        <v>0.48499601099193329</v>
      </c>
      <c r="Q1124" t="s">
        <v>33</v>
      </c>
      <c r="R1124" t="s">
        <v>61</v>
      </c>
      <c r="S1124" t="s">
        <v>178</v>
      </c>
      <c r="T1124" t="s">
        <v>1341</v>
      </c>
      <c r="U1124">
        <v>60110</v>
      </c>
      <c r="V1124">
        <v>42103</v>
      </c>
      <c r="W1124" t="str">
        <f>TEXT(Table1[[#This Row],[Order Date]],"mmmm")</f>
        <v>April</v>
      </c>
      <c r="X1124" t="str">
        <f>TEXT(Table1[[#This Row],[Order Date]],"yyyy")</f>
        <v>2015</v>
      </c>
      <c r="Y1124">
        <v>42104</v>
      </c>
      <c r="Z1124">
        <v>109.42479999999999</v>
      </c>
      <c r="AA1124">
        <v>8</v>
      </c>
      <c r="AB1124">
        <v>225.62</v>
      </c>
      <c r="AC1124">
        <v>87877</v>
      </c>
      <c r="AD1124" t="e">
        <f>IF(COUNTIF(#REF!,Orders!AC716)&gt;0,"Returned","Not Returned")</f>
        <v>#REF!</v>
      </c>
      <c r="AE1124" t="str">
        <f>TEXT(Table1[[#This Row],[Order Date]],"mmmm-yyy")</f>
        <v>April-2015</v>
      </c>
    </row>
    <row r="1125" spans="1:31" ht="12.75" customHeight="1" x14ac:dyDescent="0.3">
      <c r="A1125">
        <v>19550</v>
      </c>
      <c r="B1125" t="s">
        <v>56</v>
      </c>
      <c r="C1125">
        <v>7.0000000000000007E-2</v>
      </c>
      <c r="D1125">
        <v>125.99</v>
      </c>
      <c r="E1125">
        <v>7.69</v>
      </c>
      <c r="F1125">
        <v>1271</v>
      </c>
      <c r="G1125" t="str">
        <f>IF(COUNTIF(Table1[Customer ID],Table1[[#This Row],[Customer ID]])&gt;1,"Repeat Customer","One-Time Customer")</f>
        <v>Repeat Customer</v>
      </c>
      <c r="H1125" t="s">
        <v>1369</v>
      </c>
      <c r="I1125" t="s">
        <v>49</v>
      </c>
      <c r="J1125" t="s">
        <v>28</v>
      </c>
      <c r="K1125" t="s">
        <v>77</v>
      </c>
      <c r="L1125" t="s">
        <v>78</v>
      </c>
      <c r="M1125" t="s">
        <v>59</v>
      </c>
      <c r="N1125" t="s">
        <v>105</v>
      </c>
      <c r="O1125">
        <v>0.59</v>
      </c>
      <c r="P1125">
        <f>Table1[[#This Row],[Profit]]/Table1[[#This Row],[Sales]]</f>
        <v>0.69</v>
      </c>
      <c r="Q1125" t="s">
        <v>33</v>
      </c>
      <c r="R1125" t="s">
        <v>34</v>
      </c>
      <c r="S1125" t="s">
        <v>45</v>
      </c>
      <c r="T1125" t="s">
        <v>1370</v>
      </c>
      <c r="U1125">
        <v>91941</v>
      </c>
      <c r="V1125">
        <v>42103</v>
      </c>
      <c r="W1125" t="str">
        <f>TEXT(Table1[[#This Row],[Order Date]],"mmmm")</f>
        <v>April</v>
      </c>
      <c r="X1125" t="str">
        <f>TEXT(Table1[[#This Row],[Order Date]],"yyyy")</f>
        <v>2015</v>
      </c>
      <c r="Y1125">
        <v>42104</v>
      </c>
      <c r="Z1125">
        <v>588.24569999999994</v>
      </c>
      <c r="AA1125">
        <v>8</v>
      </c>
      <c r="AB1125">
        <v>852.53</v>
      </c>
      <c r="AC1125">
        <v>88410</v>
      </c>
      <c r="AD1125" t="e">
        <f>IF(COUNTIF(#REF!,Orders!AC731)&gt;0,"Returned","Not Returned")</f>
        <v>#REF!</v>
      </c>
      <c r="AE1125" t="str">
        <f>TEXT(Table1[[#This Row],[Order Date]],"mmmm-yyy")</f>
        <v>April-2015</v>
      </c>
    </row>
    <row r="1126" spans="1:31" ht="12.75" customHeight="1" x14ac:dyDescent="0.3">
      <c r="A1126">
        <v>26340</v>
      </c>
      <c r="B1126" t="s">
        <v>37</v>
      </c>
      <c r="C1126">
        <v>0.08</v>
      </c>
      <c r="D1126">
        <v>100.97</v>
      </c>
      <c r="E1126">
        <v>14</v>
      </c>
      <c r="F1126">
        <v>1634</v>
      </c>
      <c r="G1126" t="str">
        <f>IF(COUNTIF(Table1[Customer ID],Table1[[#This Row],[Customer ID]])&gt;1,"Repeat Customer","One-Time Customer")</f>
        <v>One-Time Customer</v>
      </c>
      <c r="H1126" t="s">
        <v>1642</v>
      </c>
      <c r="I1126" t="s">
        <v>39</v>
      </c>
      <c r="J1126" t="s">
        <v>40</v>
      </c>
      <c r="K1126" t="s">
        <v>77</v>
      </c>
      <c r="L1126" t="s">
        <v>85</v>
      </c>
      <c r="M1126" t="s">
        <v>43</v>
      </c>
      <c r="N1126" t="s">
        <v>1643</v>
      </c>
      <c r="O1126">
        <v>0.37</v>
      </c>
      <c r="P1126">
        <f>Table1[[#This Row],[Profit]]/Table1[[#This Row],[Sales]]</f>
        <v>-4.9552388144232538E-2</v>
      </c>
      <c r="Q1126" t="s">
        <v>33</v>
      </c>
      <c r="R1126" t="s">
        <v>136</v>
      </c>
      <c r="S1126" t="s">
        <v>671</v>
      </c>
      <c r="T1126" t="s">
        <v>1644</v>
      </c>
      <c r="U1126">
        <v>39212</v>
      </c>
      <c r="V1126">
        <v>42103</v>
      </c>
      <c r="W1126" t="str">
        <f>TEXT(Table1[[#This Row],[Order Date]],"mmmm")</f>
        <v>April</v>
      </c>
      <c r="X1126" t="str">
        <f>TEXT(Table1[[#This Row],[Order Date]],"yyyy")</f>
        <v>2015</v>
      </c>
      <c r="Y1126">
        <v>42104</v>
      </c>
      <c r="Z1126">
        <v>-73.494119999999938</v>
      </c>
      <c r="AA1126">
        <v>15</v>
      </c>
      <c r="AB1126">
        <v>1483.16</v>
      </c>
      <c r="AC1126">
        <v>90532</v>
      </c>
      <c r="AD1126" t="e">
        <f>IF(COUNTIF(#REF!,Orders!AC909)&gt;0,"Returned","Not Returned")</f>
        <v>#REF!</v>
      </c>
      <c r="AE1126" t="str">
        <f>TEXT(Table1[[#This Row],[Order Date]],"mmmm-yyy")</f>
        <v>April-2015</v>
      </c>
    </row>
    <row r="1127" spans="1:31" ht="12.75" customHeight="1" x14ac:dyDescent="0.3">
      <c r="A1127">
        <v>23693</v>
      </c>
      <c r="B1127" t="s">
        <v>37</v>
      </c>
      <c r="C1127">
        <v>0.05</v>
      </c>
      <c r="D1127">
        <v>14.81</v>
      </c>
      <c r="E1127">
        <v>13.32</v>
      </c>
      <c r="F1127">
        <v>2334</v>
      </c>
      <c r="G1127" t="str">
        <f>IF(COUNTIF(Table1[Customer ID],Table1[[#This Row],[Customer ID]])&gt;1,"Repeat Customer","One-Time Customer")</f>
        <v>Repeat Customer</v>
      </c>
      <c r="H1127" t="s">
        <v>2204</v>
      </c>
      <c r="I1127" t="s">
        <v>49</v>
      </c>
      <c r="J1127" t="s">
        <v>58</v>
      </c>
      <c r="K1127" t="s">
        <v>29</v>
      </c>
      <c r="L1127" t="s">
        <v>257</v>
      </c>
      <c r="M1127" t="s">
        <v>59</v>
      </c>
      <c r="N1127" t="s">
        <v>833</v>
      </c>
      <c r="O1127">
        <v>0.43</v>
      </c>
      <c r="P1127">
        <f>Table1[[#This Row],[Profit]]/Table1[[#This Row],[Sales]]</f>
        <v>-1.6422967497198036</v>
      </c>
      <c r="Q1127" t="s">
        <v>33</v>
      </c>
      <c r="R1127" t="s">
        <v>61</v>
      </c>
      <c r="S1127" t="s">
        <v>1858</v>
      </c>
      <c r="T1127" t="s">
        <v>2205</v>
      </c>
      <c r="U1127">
        <v>53220</v>
      </c>
      <c r="V1127">
        <v>42103</v>
      </c>
      <c r="W1127" t="str">
        <f>TEXT(Table1[[#This Row],[Order Date]],"mmmm")</f>
        <v>April</v>
      </c>
      <c r="X1127" t="str">
        <f>TEXT(Table1[[#This Row],[Order Date]],"yyyy")</f>
        <v>2015</v>
      </c>
      <c r="Y1127">
        <v>42105</v>
      </c>
      <c r="Z1127">
        <v>-190.49</v>
      </c>
      <c r="AA1127">
        <v>8</v>
      </c>
      <c r="AB1127">
        <v>115.99</v>
      </c>
      <c r="AC1127">
        <v>89609</v>
      </c>
      <c r="AD1127" t="e">
        <f>IF(COUNTIF(#REF!,Orders!AC1295)&gt;0,"Returned","Not Returned")</f>
        <v>#REF!</v>
      </c>
      <c r="AE1127" t="str">
        <f>TEXT(Table1[[#This Row],[Order Date]],"mmmm-yyy")</f>
        <v>April-2015</v>
      </c>
    </row>
    <row r="1128" spans="1:31" ht="12.75" customHeight="1" x14ac:dyDescent="0.3">
      <c r="A1128">
        <v>23694</v>
      </c>
      <c r="B1128" t="s">
        <v>37</v>
      </c>
      <c r="C1128">
        <v>0.08</v>
      </c>
      <c r="D1128">
        <v>2.78</v>
      </c>
      <c r="E1128">
        <v>1.25</v>
      </c>
      <c r="F1128">
        <v>2334</v>
      </c>
      <c r="G1128" t="str">
        <f>IF(COUNTIF(Table1[Customer ID],Table1[[#This Row],[Customer ID]])&gt;1,"Repeat Customer","One-Time Customer")</f>
        <v>Repeat Customer</v>
      </c>
      <c r="H1128" t="s">
        <v>2204</v>
      </c>
      <c r="I1128" t="s">
        <v>49</v>
      </c>
      <c r="J1128" t="s">
        <v>58</v>
      </c>
      <c r="K1128" t="s">
        <v>29</v>
      </c>
      <c r="L1128" t="s">
        <v>30</v>
      </c>
      <c r="M1128" t="s">
        <v>31</v>
      </c>
      <c r="N1128" t="s">
        <v>2206</v>
      </c>
      <c r="O1128">
        <v>0.59</v>
      </c>
      <c r="P1128">
        <f>Table1[[#This Row],[Profit]]/Table1[[#This Row],[Sales]]</f>
        <v>-0.45066803699897223</v>
      </c>
      <c r="Q1128" t="s">
        <v>33</v>
      </c>
      <c r="R1128" t="s">
        <v>61</v>
      </c>
      <c r="S1128" t="s">
        <v>1858</v>
      </c>
      <c r="T1128" t="s">
        <v>2205</v>
      </c>
      <c r="U1128">
        <v>53220</v>
      </c>
      <c r="V1128">
        <v>42103</v>
      </c>
      <c r="W1128" t="str">
        <f>TEXT(Table1[[#This Row],[Order Date]],"mmmm")</f>
        <v>April</v>
      </c>
      <c r="X1128" t="str">
        <f>TEXT(Table1[[#This Row],[Order Date]],"yyyy")</f>
        <v>2015</v>
      </c>
      <c r="Y1128">
        <v>42104</v>
      </c>
      <c r="Z1128">
        <v>-8.77</v>
      </c>
      <c r="AA1128">
        <v>7</v>
      </c>
      <c r="AB1128">
        <v>19.46</v>
      </c>
      <c r="AC1128">
        <v>89609</v>
      </c>
      <c r="AD1128" t="e">
        <f>IF(COUNTIF(#REF!,Orders!AC1296)&gt;0,"Returned","Not Returned")</f>
        <v>#REF!</v>
      </c>
      <c r="AE1128" t="str">
        <f>TEXT(Table1[[#This Row],[Order Date]],"mmmm-yyy")</f>
        <v>April-2015</v>
      </c>
    </row>
    <row r="1129" spans="1:31" ht="12.75" customHeight="1" x14ac:dyDescent="0.3">
      <c r="A1129">
        <v>20065</v>
      </c>
      <c r="B1129" t="s">
        <v>25</v>
      </c>
      <c r="C1129">
        <v>0.08</v>
      </c>
      <c r="D1129">
        <v>4.91</v>
      </c>
      <c r="E1129">
        <v>0.5</v>
      </c>
      <c r="F1129">
        <v>2488</v>
      </c>
      <c r="G1129" t="str">
        <f>IF(COUNTIF(Table1[Customer ID],Table1[[#This Row],[Customer ID]])&gt;1,"Repeat Customer","One-Time Customer")</f>
        <v>Repeat Customer</v>
      </c>
      <c r="H1129" t="s">
        <v>2335</v>
      </c>
      <c r="I1129" t="s">
        <v>49</v>
      </c>
      <c r="J1129" t="s">
        <v>114</v>
      </c>
      <c r="K1129" t="s">
        <v>29</v>
      </c>
      <c r="L1129" t="s">
        <v>134</v>
      </c>
      <c r="M1129" t="s">
        <v>59</v>
      </c>
      <c r="N1129" t="s">
        <v>163</v>
      </c>
      <c r="O1129">
        <v>0.36</v>
      </c>
      <c r="P1129">
        <f>Table1[[#This Row],[Profit]]/Table1[[#This Row],[Sales]]</f>
        <v>0.29810260014054818</v>
      </c>
      <c r="Q1129" t="s">
        <v>33</v>
      </c>
      <c r="R1129" t="s">
        <v>136</v>
      </c>
      <c r="S1129" t="s">
        <v>958</v>
      </c>
      <c r="T1129" t="s">
        <v>2336</v>
      </c>
      <c r="U1129">
        <v>72023</v>
      </c>
      <c r="V1129">
        <v>42103</v>
      </c>
      <c r="W1129" t="str">
        <f>TEXT(Table1[[#This Row],[Order Date]],"mmmm")</f>
        <v>April</v>
      </c>
      <c r="X1129" t="str">
        <f>TEXT(Table1[[#This Row],[Order Date]],"yyyy")</f>
        <v>2015</v>
      </c>
      <c r="Y1129">
        <v>42103</v>
      </c>
      <c r="Z1129">
        <v>12.726000000000001</v>
      </c>
      <c r="AA1129">
        <v>9</v>
      </c>
      <c r="AB1129">
        <v>42.69</v>
      </c>
      <c r="AC1129">
        <v>86887</v>
      </c>
      <c r="AD1129" t="e">
        <f>IF(COUNTIF(#REF!,Orders!AC1396)&gt;0,"Returned","Not Returned")</f>
        <v>#REF!</v>
      </c>
      <c r="AE1129" t="str">
        <f>TEXT(Table1[[#This Row],[Order Date]],"mmmm-yyy")</f>
        <v>April-2015</v>
      </c>
    </row>
    <row r="1130" spans="1:31" ht="12.75" customHeight="1" x14ac:dyDescent="0.3">
      <c r="A1130">
        <v>20066</v>
      </c>
      <c r="B1130" t="s">
        <v>25</v>
      </c>
      <c r="C1130">
        <v>0.02</v>
      </c>
      <c r="D1130">
        <v>28.15</v>
      </c>
      <c r="E1130">
        <v>6.17</v>
      </c>
      <c r="F1130">
        <v>2488</v>
      </c>
      <c r="G1130" t="str">
        <f>IF(COUNTIF(Table1[Customer ID],Table1[[#This Row],[Customer ID]])&gt;1,"Repeat Customer","One-Time Customer")</f>
        <v>Repeat Customer</v>
      </c>
      <c r="H1130" t="s">
        <v>2335</v>
      </c>
      <c r="I1130" t="s">
        <v>49</v>
      </c>
      <c r="J1130" t="s">
        <v>114</v>
      </c>
      <c r="K1130" t="s">
        <v>29</v>
      </c>
      <c r="L1130" t="s">
        <v>30</v>
      </c>
      <c r="M1130" t="s">
        <v>51</v>
      </c>
      <c r="N1130" t="s">
        <v>2337</v>
      </c>
      <c r="O1130">
        <v>0.55000000000000004</v>
      </c>
      <c r="P1130">
        <f>Table1[[#This Row],[Profit]]/Table1[[#This Row],[Sales]]</f>
        <v>0.49114749091353344</v>
      </c>
      <c r="Q1130" t="s">
        <v>33</v>
      </c>
      <c r="R1130" t="s">
        <v>136</v>
      </c>
      <c r="S1130" t="s">
        <v>958</v>
      </c>
      <c r="T1130" t="s">
        <v>2336</v>
      </c>
      <c r="U1130">
        <v>72023</v>
      </c>
      <c r="V1130">
        <v>42103</v>
      </c>
      <c r="W1130" t="str">
        <f>TEXT(Table1[[#This Row],[Order Date]],"mmmm")</f>
        <v>April</v>
      </c>
      <c r="X1130" t="str">
        <f>TEXT(Table1[[#This Row],[Order Date]],"yyyy")</f>
        <v>2015</v>
      </c>
      <c r="Y1130">
        <v>42104</v>
      </c>
      <c r="Z1130">
        <v>160.8066</v>
      </c>
      <c r="AA1130">
        <v>11</v>
      </c>
      <c r="AB1130">
        <v>327.41000000000003</v>
      </c>
      <c r="AC1130">
        <v>86887</v>
      </c>
      <c r="AD1130" t="e">
        <f>IF(COUNTIF(#REF!,Orders!AC1397)&gt;0,"Returned","Not Returned")</f>
        <v>#REF!</v>
      </c>
      <c r="AE1130" t="str">
        <f>TEXT(Table1[[#This Row],[Order Date]],"mmmm-yyy")</f>
        <v>April-2015</v>
      </c>
    </row>
    <row r="1131" spans="1:31" ht="12.75" customHeight="1" x14ac:dyDescent="0.3">
      <c r="A1131">
        <v>2065</v>
      </c>
      <c r="B1131" t="s">
        <v>25</v>
      </c>
      <c r="C1131">
        <v>0.08</v>
      </c>
      <c r="D1131">
        <v>4.91</v>
      </c>
      <c r="E1131">
        <v>0.5</v>
      </c>
      <c r="F1131">
        <v>2491</v>
      </c>
      <c r="G1131" t="str">
        <f>IF(COUNTIF(Table1[Customer ID],Table1[[#This Row],[Customer ID]])&gt;1,"Repeat Customer","One-Time Customer")</f>
        <v>Repeat Customer</v>
      </c>
      <c r="H1131" t="s">
        <v>2342</v>
      </c>
      <c r="I1131" t="s">
        <v>49</v>
      </c>
      <c r="J1131" t="s">
        <v>114</v>
      </c>
      <c r="K1131" t="s">
        <v>29</v>
      </c>
      <c r="L1131" t="s">
        <v>134</v>
      </c>
      <c r="M1131" t="s">
        <v>59</v>
      </c>
      <c r="N1131" t="s">
        <v>163</v>
      </c>
      <c r="O1131">
        <v>0.36</v>
      </c>
      <c r="P1131">
        <f>Table1[[#This Row],[Profit]]/Table1[[#This Row],[Sales]]</f>
        <v>0.18595607613469986</v>
      </c>
      <c r="Q1131" t="s">
        <v>33</v>
      </c>
      <c r="R1131" t="s">
        <v>34</v>
      </c>
      <c r="S1131" t="s">
        <v>45</v>
      </c>
      <c r="T1131" t="s">
        <v>663</v>
      </c>
      <c r="U1131">
        <v>90045</v>
      </c>
      <c r="V1131">
        <v>42103</v>
      </c>
      <c r="W1131" t="str">
        <f>TEXT(Table1[[#This Row],[Order Date]],"mmmm")</f>
        <v>April</v>
      </c>
      <c r="X1131" t="str">
        <f>TEXT(Table1[[#This Row],[Order Date]],"yyyy")</f>
        <v>2015</v>
      </c>
      <c r="Y1131">
        <v>42103</v>
      </c>
      <c r="Z1131">
        <v>31.751999999999999</v>
      </c>
      <c r="AA1131">
        <v>36</v>
      </c>
      <c r="AB1131">
        <v>170.75</v>
      </c>
      <c r="AC1131">
        <v>14785</v>
      </c>
      <c r="AD1131" t="e">
        <f>IF(COUNTIF(#REF!,Orders!AC1408)&gt;0,"Returned","Not Returned")</f>
        <v>#REF!</v>
      </c>
      <c r="AE1131" t="str">
        <f>TEXT(Table1[[#This Row],[Order Date]],"mmmm-yyy")</f>
        <v>April-2015</v>
      </c>
    </row>
    <row r="1132" spans="1:31" ht="12.75" customHeight="1" x14ac:dyDescent="0.3">
      <c r="A1132">
        <v>2066</v>
      </c>
      <c r="B1132" t="s">
        <v>25</v>
      </c>
      <c r="C1132">
        <v>0.02</v>
      </c>
      <c r="D1132">
        <v>28.15</v>
      </c>
      <c r="E1132">
        <v>6.17</v>
      </c>
      <c r="F1132">
        <v>2491</v>
      </c>
      <c r="G1132" t="str">
        <f>IF(COUNTIF(Table1[Customer ID],Table1[[#This Row],[Customer ID]])&gt;1,"Repeat Customer","One-Time Customer")</f>
        <v>Repeat Customer</v>
      </c>
      <c r="H1132" t="s">
        <v>2342</v>
      </c>
      <c r="I1132" t="s">
        <v>49</v>
      </c>
      <c r="J1132" t="s">
        <v>114</v>
      </c>
      <c r="K1132" t="s">
        <v>29</v>
      </c>
      <c r="L1132" t="s">
        <v>30</v>
      </c>
      <c r="M1132" t="s">
        <v>51</v>
      </c>
      <c r="N1132" t="s">
        <v>2337</v>
      </c>
      <c r="O1132">
        <v>0.55000000000000004</v>
      </c>
      <c r="P1132">
        <f>Table1[[#This Row],[Profit]]/Table1[[#This Row],[Sales]]</f>
        <v>8.7506532678323451E-2</v>
      </c>
      <c r="Q1132" t="s">
        <v>33</v>
      </c>
      <c r="R1132" t="s">
        <v>34</v>
      </c>
      <c r="S1132" t="s">
        <v>45</v>
      </c>
      <c r="T1132" t="s">
        <v>663</v>
      </c>
      <c r="U1132">
        <v>90045</v>
      </c>
      <c r="V1132">
        <v>42103</v>
      </c>
      <c r="W1132" t="str">
        <f>TEXT(Table1[[#This Row],[Order Date]],"mmmm")</f>
        <v>April</v>
      </c>
      <c r="X1132" t="str">
        <f>TEXT(Table1[[#This Row],[Order Date]],"yyyy")</f>
        <v>2015</v>
      </c>
      <c r="Y1132">
        <v>42104</v>
      </c>
      <c r="Z1132">
        <v>117.208</v>
      </c>
      <c r="AA1132">
        <v>45</v>
      </c>
      <c r="AB1132">
        <v>1339.42</v>
      </c>
      <c r="AC1132">
        <v>14785</v>
      </c>
      <c r="AD1132" t="e">
        <f>IF(COUNTIF(#REF!,Orders!AC1409)&gt;0,"Returned","Not Returned")</f>
        <v>#REF!</v>
      </c>
      <c r="AE1132" t="str">
        <f>TEXT(Table1[[#This Row],[Order Date]],"mmmm-yyy")</f>
        <v>April-2015</v>
      </c>
    </row>
    <row r="1133" spans="1:31" ht="12.75" customHeight="1" x14ac:dyDescent="0.3">
      <c r="A1133">
        <v>21855</v>
      </c>
      <c r="B1133" t="s">
        <v>37</v>
      </c>
      <c r="C1133">
        <v>0.04</v>
      </c>
      <c r="D1133">
        <v>90.48</v>
      </c>
      <c r="E1133">
        <v>19.989999999999998</v>
      </c>
      <c r="F1133">
        <v>2847</v>
      </c>
      <c r="G1133" t="str">
        <f>IF(COUNTIF(Table1[Customer ID],Table1[[#This Row],[Customer ID]])&gt;1,"Repeat Customer","One-Time Customer")</f>
        <v>Repeat Customer</v>
      </c>
      <c r="H1133" t="s">
        <v>2600</v>
      </c>
      <c r="I1133" t="s">
        <v>49</v>
      </c>
      <c r="J1133" t="s">
        <v>28</v>
      </c>
      <c r="K1133" t="s">
        <v>29</v>
      </c>
      <c r="L1133" t="s">
        <v>69</v>
      </c>
      <c r="M1133" t="s">
        <v>59</v>
      </c>
      <c r="N1133" t="s">
        <v>1840</v>
      </c>
      <c r="O1133">
        <v>0.4</v>
      </c>
      <c r="P1133">
        <f>Table1[[#This Row],[Profit]]/Table1[[#This Row],[Sales]]</f>
        <v>0.20680166765932104</v>
      </c>
      <c r="Q1133" t="s">
        <v>33</v>
      </c>
      <c r="R1133" t="s">
        <v>136</v>
      </c>
      <c r="S1133" t="s">
        <v>244</v>
      </c>
      <c r="T1133" t="s">
        <v>2601</v>
      </c>
      <c r="U1133">
        <v>38017</v>
      </c>
      <c r="V1133">
        <v>42103</v>
      </c>
      <c r="W1133" t="str">
        <f>TEXT(Table1[[#This Row],[Order Date]],"mmmm")</f>
        <v>April</v>
      </c>
      <c r="X1133" t="str">
        <f>TEXT(Table1[[#This Row],[Order Date]],"yyyy")</f>
        <v>2015</v>
      </c>
      <c r="Y1133">
        <v>42105</v>
      </c>
      <c r="Z1133">
        <v>55.555199999999999</v>
      </c>
      <c r="AA1133">
        <v>3</v>
      </c>
      <c r="AB1133">
        <v>268.64</v>
      </c>
      <c r="AC1133">
        <v>85928</v>
      </c>
      <c r="AD1133" t="e">
        <f>IF(COUNTIF(#REF!,Orders!AC1600)&gt;0,"Returned","Not Returned")</f>
        <v>#REF!</v>
      </c>
      <c r="AE1133" t="str">
        <f>TEXT(Table1[[#This Row],[Order Date]],"mmmm-yyy")</f>
        <v>April-2015</v>
      </c>
    </row>
    <row r="1134" spans="1:31" ht="12.75" customHeight="1" x14ac:dyDescent="0.3">
      <c r="A1134">
        <v>21856</v>
      </c>
      <c r="B1134" t="s">
        <v>37</v>
      </c>
      <c r="C1134">
        <v>0.02</v>
      </c>
      <c r="D1134">
        <v>9.77</v>
      </c>
      <c r="E1134">
        <v>6.02</v>
      </c>
      <c r="F1134">
        <v>2847</v>
      </c>
      <c r="G1134" t="str">
        <f>IF(COUNTIF(Table1[Customer ID],Table1[[#This Row],[Customer ID]])&gt;1,"Repeat Customer","One-Time Customer")</f>
        <v>Repeat Customer</v>
      </c>
      <c r="H1134" t="s">
        <v>2600</v>
      </c>
      <c r="I1134" t="s">
        <v>49</v>
      </c>
      <c r="J1134" t="s">
        <v>28</v>
      </c>
      <c r="K1134" t="s">
        <v>41</v>
      </c>
      <c r="L1134" t="s">
        <v>50</v>
      </c>
      <c r="M1134" t="s">
        <v>86</v>
      </c>
      <c r="N1134" t="s">
        <v>1602</v>
      </c>
      <c r="O1134">
        <v>0.48</v>
      </c>
      <c r="P1134">
        <f>Table1[[#This Row],[Profit]]/Table1[[#This Row],[Sales]]</f>
        <v>-6.1055200729927002</v>
      </c>
      <c r="Q1134" t="s">
        <v>33</v>
      </c>
      <c r="R1134" t="s">
        <v>136</v>
      </c>
      <c r="S1134" t="s">
        <v>244</v>
      </c>
      <c r="T1134" t="s">
        <v>2601</v>
      </c>
      <c r="U1134">
        <v>38017</v>
      </c>
      <c r="V1134">
        <v>42103</v>
      </c>
      <c r="W1134" t="str">
        <f>TEXT(Table1[[#This Row],[Order Date]],"mmmm")</f>
        <v>April</v>
      </c>
      <c r="X1134" t="str">
        <f>TEXT(Table1[[#This Row],[Order Date]],"yyyy")</f>
        <v>2015</v>
      </c>
      <c r="Y1134">
        <v>42104</v>
      </c>
      <c r="Z1134">
        <v>-535.33199999999999</v>
      </c>
      <c r="AA1134">
        <v>9</v>
      </c>
      <c r="AB1134">
        <v>87.68</v>
      </c>
      <c r="AC1134">
        <v>85928</v>
      </c>
      <c r="AD1134" t="e">
        <f>IF(COUNTIF(#REF!,Orders!AC1601)&gt;0,"Returned","Not Returned")</f>
        <v>#REF!</v>
      </c>
      <c r="AE1134" t="str">
        <f>TEXT(Table1[[#This Row],[Order Date]],"mmmm-yyy")</f>
        <v>April-2015</v>
      </c>
    </row>
    <row r="1135" spans="1:31" ht="12.75" customHeight="1" x14ac:dyDescent="0.3">
      <c r="A1135">
        <v>21857</v>
      </c>
      <c r="B1135" t="s">
        <v>37</v>
      </c>
      <c r="C1135">
        <v>0.09</v>
      </c>
      <c r="D1135">
        <v>34.99</v>
      </c>
      <c r="E1135">
        <v>7.73</v>
      </c>
      <c r="F1135">
        <v>2847</v>
      </c>
      <c r="G1135" t="str">
        <f>IF(COUNTIF(Table1[Customer ID],Table1[[#This Row],[Customer ID]])&gt;1,"Repeat Customer","One-Time Customer")</f>
        <v>Repeat Customer</v>
      </c>
      <c r="H1135" t="s">
        <v>2600</v>
      </c>
      <c r="I1135" t="s">
        <v>49</v>
      </c>
      <c r="J1135" t="s">
        <v>28</v>
      </c>
      <c r="K1135" t="s">
        <v>29</v>
      </c>
      <c r="L1135" t="s">
        <v>30</v>
      </c>
      <c r="M1135" t="s">
        <v>59</v>
      </c>
      <c r="N1135" t="s">
        <v>101</v>
      </c>
      <c r="O1135">
        <v>0.59</v>
      </c>
      <c r="P1135">
        <f>Table1[[#This Row],[Profit]]/Table1[[#This Row],[Sales]]</f>
        <v>-5.5481233386496545</v>
      </c>
      <c r="Q1135" t="s">
        <v>33</v>
      </c>
      <c r="R1135" t="s">
        <v>136</v>
      </c>
      <c r="S1135" t="s">
        <v>244</v>
      </c>
      <c r="T1135" t="s">
        <v>2601</v>
      </c>
      <c r="U1135">
        <v>38017</v>
      </c>
      <c r="V1135">
        <v>42103</v>
      </c>
      <c r="W1135" t="str">
        <f>TEXT(Table1[[#This Row],[Order Date]],"mmmm")</f>
        <v>April</v>
      </c>
      <c r="X1135" t="str">
        <f>TEXT(Table1[[#This Row],[Order Date]],"yyyy")</f>
        <v>2015</v>
      </c>
      <c r="Y1135">
        <v>42105</v>
      </c>
      <c r="Z1135">
        <v>-208.72039999999998</v>
      </c>
      <c r="AA1135">
        <v>1</v>
      </c>
      <c r="AB1135">
        <v>37.619999999999997</v>
      </c>
      <c r="AC1135">
        <v>85928</v>
      </c>
      <c r="AD1135" t="e">
        <f>IF(COUNTIF(#REF!,Orders!AC1602)&gt;0,"Returned","Not Returned")</f>
        <v>#REF!</v>
      </c>
      <c r="AE1135" t="str">
        <f>TEXT(Table1[[#This Row],[Order Date]],"mmmm-yyy")</f>
        <v>April-2015</v>
      </c>
    </row>
    <row r="1136" spans="1:31" ht="12.75" customHeight="1" x14ac:dyDescent="0.3">
      <c r="A1136">
        <v>23622</v>
      </c>
      <c r="B1136" t="s">
        <v>106</v>
      </c>
      <c r="C1136">
        <v>0.05</v>
      </c>
      <c r="D1136">
        <v>115.99</v>
      </c>
      <c r="E1136">
        <v>8.99</v>
      </c>
      <c r="F1136">
        <v>2851</v>
      </c>
      <c r="G1136" t="str">
        <f>IF(COUNTIF(Table1[Customer ID],Table1[[#This Row],[Customer ID]])&gt;1,"Repeat Customer","One-Time Customer")</f>
        <v>One-Time Customer</v>
      </c>
      <c r="H1136" t="s">
        <v>2604</v>
      </c>
      <c r="I1136" t="s">
        <v>49</v>
      </c>
      <c r="J1136" t="s">
        <v>114</v>
      </c>
      <c r="K1136" t="s">
        <v>77</v>
      </c>
      <c r="L1136" t="s">
        <v>78</v>
      </c>
      <c r="M1136" t="s">
        <v>59</v>
      </c>
      <c r="N1136" t="s">
        <v>185</v>
      </c>
      <c r="O1136">
        <v>0.57999999999999996</v>
      </c>
      <c r="P1136">
        <f>Table1[[#This Row],[Profit]]/Table1[[#This Row],[Sales]]</f>
        <v>0.69</v>
      </c>
      <c r="Q1136" t="s">
        <v>33</v>
      </c>
      <c r="R1136" t="s">
        <v>61</v>
      </c>
      <c r="S1136" t="s">
        <v>130</v>
      </c>
      <c r="T1136" t="s">
        <v>2605</v>
      </c>
      <c r="U1136">
        <v>79762</v>
      </c>
      <c r="V1136">
        <v>42103</v>
      </c>
      <c r="W1136" t="str">
        <f>TEXT(Table1[[#This Row],[Order Date]],"mmmm")</f>
        <v>April</v>
      </c>
      <c r="X1136" t="str">
        <f>TEXT(Table1[[#This Row],[Order Date]],"yyyy")</f>
        <v>2015</v>
      </c>
      <c r="Y1136">
        <v>42107</v>
      </c>
      <c r="Z1136">
        <v>719.35259999999994</v>
      </c>
      <c r="AA1136">
        <v>11</v>
      </c>
      <c r="AB1136">
        <v>1042.54</v>
      </c>
      <c r="AC1136">
        <v>86454</v>
      </c>
      <c r="AD1136" t="e">
        <f>IF(COUNTIF(#REF!,Orders!AC1604)&gt;0,"Returned","Not Returned")</f>
        <v>#REF!</v>
      </c>
      <c r="AE1136" t="str">
        <f>TEXT(Table1[[#This Row],[Order Date]],"mmmm-yyy")</f>
        <v>April-2015</v>
      </c>
    </row>
    <row r="1137" spans="1:31" ht="12.75" customHeight="1" x14ac:dyDescent="0.3">
      <c r="A1137">
        <v>20851</v>
      </c>
      <c r="B1137" t="s">
        <v>25</v>
      </c>
      <c r="C1137">
        <v>0.03</v>
      </c>
      <c r="D1137">
        <v>15.99</v>
      </c>
      <c r="E1137">
        <v>11.28</v>
      </c>
      <c r="F1137">
        <v>451</v>
      </c>
      <c r="G1137" t="str">
        <f>IF(COUNTIF(Table1[Customer ID],Table1[[#This Row],[Customer ID]])&gt;1,"Repeat Customer","One-Time Customer")</f>
        <v>Repeat Customer</v>
      </c>
      <c r="H1137" t="s">
        <v>549</v>
      </c>
      <c r="I1137" t="s">
        <v>49</v>
      </c>
      <c r="J1137" t="s">
        <v>40</v>
      </c>
      <c r="K1137" t="s">
        <v>77</v>
      </c>
      <c r="L1137" t="s">
        <v>85</v>
      </c>
      <c r="M1137" t="s">
        <v>86</v>
      </c>
      <c r="N1137" t="s">
        <v>550</v>
      </c>
      <c r="O1137">
        <v>0.38</v>
      </c>
      <c r="P1137">
        <f>Table1[[#This Row],[Profit]]/Table1[[#This Row],[Sales]]</f>
        <v>-1.5021476888387826</v>
      </c>
      <c r="Q1137" t="s">
        <v>33</v>
      </c>
      <c r="R1137" t="s">
        <v>34</v>
      </c>
      <c r="S1137" t="s">
        <v>45</v>
      </c>
      <c r="T1137" t="s">
        <v>551</v>
      </c>
      <c r="U1137">
        <v>94024</v>
      </c>
      <c r="V1137">
        <v>42104</v>
      </c>
      <c r="W1137" t="str">
        <f>TEXT(Table1[[#This Row],[Order Date]],"mmmm")</f>
        <v>April</v>
      </c>
      <c r="X1137" t="str">
        <f>TEXT(Table1[[#This Row],[Order Date]],"yyyy")</f>
        <v>2015</v>
      </c>
      <c r="Y1137">
        <v>42105</v>
      </c>
      <c r="Z1137">
        <v>-53.296199999999999</v>
      </c>
      <c r="AA1137">
        <v>2</v>
      </c>
      <c r="AB1137">
        <v>35.479999999999997</v>
      </c>
      <c r="AC1137">
        <v>86010</v>
      </c>
      <c r="AD1137" t="e">
        <f>IF(COUNTIF(#REF!,Orders!AC236)&gt;0,"Returned","Not Returned")</f>
        <v>#REF!</v>
      </c>
      <c r="AE1137" t="str">
        <f>TEXT(Table1[[#This Row],[Order Date]],"mmmm-yyy")</f>
        <v>April-2015</v>
      </c>
    </row>
    <row r="1138" spans="1:31" ht="12.75" customHeight="1" x14ac:dyDescent="0.3">
      <c r="A1138">
        <v>21847</v>
      </c>
      <c r="B1138" t="s">
        <v>37</v>
      </c>
      <c r="C1138">
        <v>0.05</v>
      </c>
      <c r="D1138">
        <v>328.14</v>
      </c>
      <c r="E1138">
        <v>91.05</v>
      </c>
      <c r="F1138">
        <v>1103</v>
      </c>
      <c r="G1138" t="str">
        <f>IF(COUNTIF(Table1[Customer ID],Table1[[#This Row],[Customer ID]])&gt;1,"Repeat Customer","One-Time Customer")</f>
        <v>One-Time Customer</v>
      </c>
      <c r="H1138" t="s">
        <v>1202</v>
      </c>
      <c r="I1138" t="s">
        <v>39</v>
      </c>
      <c r="J1138" t="s">
        <v>40</v>
      </c>
      <c r="K1138" t="s">
        <v>29</v>
      </c>
      <c r="L1138" t="s">
        <v>257</v>
      </c>
      <c r="M1138" t="s">
        <v>43</v>
      </c>
      <c r="N1138" t="s">
        <v>468</v>
      </c>
      <c r="O1138">
        <v>0.56999999999999995</v>
      </c>
      <c r="P1138">
        <f>Table1[[#This Row],[Profit]]/Table1[[#This Row],[Sales]]</f>
        <v>0.33693085856183363</v>
      </c>
      <c r="Q1138" t="s">
        <v>33</v>
      </c>
      <c r="R1138" t="s">
        <v>61</v>
      </c>
      <c r="S1138" t="s">
        <v>496</v>
      </c>
      <c r="T1138" t="s">
        <v>1203</v>
      </c>
      <c r="U1138">
        <v>68046</v>
      </c>
      <c r="V1138">
        <v>42104</v>
      </c>
      <c r="W1138" t="str">
        <f>TEXT(Table1[[#This Row],[Order Date]],"mmmm")</f>
        <v>April</v>
      </c>
      <c r="X1138" t="str">
        <f>TEXT(Table1[[#This Row],[Order Date]],"yyyy")</f>
        <v>2015</v>
      </c>
      <c r="Y1138">
        <v>42105</v>
      </c>
      <c r="Z1138">
        <v>772.04</v>
      </c>
      <c r="AA1138">
        <v>7</v>
      </c>
      <c r="AB1138">
        <v>2291.39</v>
      </c>
      <c r="AC1138">
        <v>90977</v>
      </c>
      <c r="AD1138" t="e">
        <f>IF(COUNTIF(#REF!,Orders!AC613)&gt;0,"Returned","Not Returned")</f>
        <v>#REF!</v>
      </c>
      <c r="AE1138" t="str">
        <f>TEXT(Table1[[#This Row],[Order Date]],"mmmm-yyy")</f>
        <v>April-2015</v>
      </c>
    </row>
    <row r="1139" spans="1:31" ht="12.75" customHeight="1" x14ac:dyDescent="0.3">
      <c r="A1139">
        <v>3847</v>
      </c>
      <c r="B1139" t="s">
        <v>37</v>
      </c>
      <c r="C1139">
        <v>0.05</v>
      </c>
      <c r="D1139">
        <v>328.14</v>
      </c>
      <c r="E1139">
        <v>91.05</v>
      </c>
      <c r="F1139">
        <v>1104</v>
      </c>
      <c r="G1139" t="str">
        <f>IF(COUNTIF(Table1[Customer ID],Table1[[#This Row],[Customer ID]])&gt;1,"Repeat Customer","One-Time Customer")</f>
        <v>One-Time Customer</v>
      </c>
      <c r="H1139" t="s">
        <v>1204</v>
      </c>
      <c r="I1139" t="s">
        <v>39</v>
      </c>
      <c r="J1139" t="s">
        <v>40</v>
      </c>
      <c r="K1139" t="s">
        <v>29</v>
      </c>
      <c r="L1139" t="s">
        <v>257</v>
      </c>
      <c r="M1139" t="s">
        <v>43</v>
      </c>
      <c r="N1139" t="s">
        <v>468</v>
      </c>
      <c r="O1139">
        <v>0.56999999999999995</v>
      </c>
      <c r="P1139">
        <f>Table1[[#This Row],[Profit]]/Table1[[#This Row],[Sales]]</f>
        <v>8.1327979167632292E-2</v>
      </c>
      <c r="Q1139" t="s">
        <v>33</v>
      </c>
      <c r="R1139" t="s">
        <v>53</v>
      </c>
      <c r="S1139" t="s">
        <v>71</v>
      </c>
      <c r="T1139" t="s">
        <v>90</v>
      </c>
      <c r="U1139">
        <v>10282</v>
      </c>
      <c r="V1139">
        <v>42104</v>
      </c>
      <c r="W1139" t="str">
        <f>TEXT(Table1[[#This Row],[Order Date]],"mmmm")</f>
        <v>April</v>
      </c>
      <c r="X1139" t="str">
        <f>TEXT(Table1[[#This Row],[Order Date]],"yyyy")</f>
        <v>2015</v>
      </c>
      <c r="Y1139">
        <v>42105</v>
      </c>
      <c r="Z1139">
        <v>772.04</v>
      </c>
      <c r="AA1139">
        <v>29</v>
      </c>
      <c r="AB1139">
        <v>9492.92</v>
      </c>
      <c r="AC1139">
        <v>27456</v>
      </c>
      <c r="AD1139" t="e">
        <f>IF(COUNTIF(#REF!,Orders!AC614)&gt;0,"Returned","Not Returned")</f>
        <v>#REF!</v>
      </c>
      <c r="AE1139" t="str">
        <f>TEXT(Table1[[#This Row],[Order Date]],"mmmm-yyy")</f>
        <v>April-2015</v>
      </c>
    </row>
    <row r="1140" spans="1:31" ht="12.75" customHeight="1" x14ac:dyDescent="0.3">
      <c r="A1140">
        <v>20764</v>
      </c>
      <c r="B1140" t="s">
        <v>37</v>
      </c>
      <c r="C1140">
        <v>0.08</v>
      </c>
      <c r="D1140">
        <v>11.7</v>
      </c>
      <c r="E1140">
        <v>6.96</v>
      </c>
      <c r="F1140">
        <v>1185</v>
      </c>
      <c r="G1140" t="str">
        <f>IF(COUNTIF(Table1[Customer ID],Table1[[#This Row],[Customer ID]])&gt;1,"Repeat Customer","One-Time Customer")</f>
        <v>Repeat Customer</v>
      </c>
      <c r="H1140" t="s">
        <v>1276</v>
      </c>
      <c r="I1140" t="s">
        <v>49</v>
      </c>
      <c r="J1140" t="s">
        <v>114</v>
      </c>
      <c r="K1140" t="s">
        <v>29</v>
      </c>
      <c r="L1140" t="s">
        <v>257</v>
      </c>
      <c r="M1140" t="s">
        <v>86</v>
      </c>
      <c r="N1140" t="s">
        <v>1280</v>
      </c>
      <c r="O1140">
        <v>0.5</v>
      </c>
      <c r="P1140">
        <f>Table1[[#This Row],[Profit]]/Table1[[#This Row],[Sales]]</f>
        <v>0.32535307517084283</v>
      </c>
      <c r="Q1140" t="s">
        <v>33</v>
      </c>
      <c r="R1140" t="s">
        <v>136</v>
      </c>
      <c r="S1140" t="s">
        <v>1278</v>
      </c>
      <c r="T1140" t="s">
        <v>1279</v>
      </c>
      <c r="U1140">
        <v>35756</v>
      </c>
      <c r="V1140">
        <v>42104</v>
      </c>
      <c r="W1140" t="str">
        <f>TEXT(Table1[[#This Row],[Order Date]],"mmmm")</f>
        <v>April</v>
      </c>
      <c r="X1140" t="str">
        <f>TEXT(Table1[[#This Row],[Order Date]],"yyyy")</f>
        <v>2015</v>
      </c>
      <c r="Y1140">
        <v>42107</v>
      </c>
      <c r="Z1140">
        <v>28.565999999999999</v>
      </c>
      <c r="AA1140">
        <v>8</v>
      </c>
      <c r="AB1140">
        <v>87.8</v>
      </c>
      <c r="AC1140">
        <v>85940</v>
      </c>
      <c r="AD1140" t="e">
        <f>IF(COUNTIF(#REF!,Orders!AC666)&gt;0,"Returned","Not Returned")</f>
        <v>#REF!</v>
      </c>
      <c r="AE1140" t="str">
        <f>TEXT(Table1[[#This Row],[Order Date]],"mmmm-yyy")</f>
        <v>April-2015</v>
      </c>
    </row>
    <row r="1141" spans="1:31" ht="12.75" customHeight="1" x14ac:dyDescent="0.3">
      <c r="A1141">
        <v>21928</v>
      </c>
      <c r="B1141" t="s">
        <v>47</v>
      </c>
      <c r="C1141">
        <v>0.1</v>
      </c>
      <c r="D1141">
        <v>9.11</v>
      </c>
      <c r="E1141">
        <v>2.15</v>
      </c>
      <c r="F1141">
        <v>1602</v>
      </c>
      <c r="G1141" t="str">
        <f>IF(COUNTIF(Table1[Customer ID],Table1[[#This Row],[Customer ID]])&gt;1,"Repeat Customer","One-Time Customer")</f>
        <v>One-Time Customer</v>
      </c>
      <c r="H1141" t="s">
        <v>1604</v>
      </c>
      <c r="I1141" t="s">
        <v>49</v>
      </c>
      <c r="J1141" t="s">
        <v>40</v>
      </c>
      <c r="K1141" t="s">
        <v>29</v>
      </c>
      <c r="L1141" t="s">
        <v>93</v>
      </c>
      <c r="M1141" t="s">
        <v>31</v>
      </c>
      <c r="N1141" t="s">
        <v>1258</v>
      </c>
      <c r="O1141">
        <v>0.4</v>
      </c>
      <c r="P1141">
        <f>Table1[[#This Row],[Profit]]/Table1[[#This Row],[Sales]]</f>
        <v>-0.22567164179104476</v>
      </c>
      <c r="Q1141" t="s">
        <v>33</v>
      </c>
      <c r="R1141" t="s">
        <v>53</v>
      </c>
      <c r="S1141" t="s">
        <v>415</v>
      </c>
      <c r="T1141" t="s">
        <v>1605</v>
      </c>
      <c r="U1141">
        <v>20601</v>
      </c>
      <c r="V1141">
        <v>42104</v>
      </c>
      <c r="W1141" t="str">
        <f>TEXT(Table1[[#This Row],[Order Date]],"mmmm")</f>
        <v>April</v>
      </c>
      <c r="X1141" t="str">
        <f>TEXT(Table1[[#This Row],[Order Date]],"yyyy")</f>
        <v>2015</v>
      </c>
      <c r="Y1141">
        <v>42106</v>
      </c>
      <c r="Z1141">
        <v>-3.9312</v>
      </c>
      <c r="AA1141">
        <v>2</v>
      </c>
      <c r="AB1141">
        <v>17.420000000000002</v>
      </c>
      <c r="AC1141">
        <v>89680</v>
      </c>
      <c r="AD1141" t="e">
        <f>IF(COUNTIF(#REF!,Orders!AC885)&gt;0,"Returned","Not Returned")</f>
        <v>#REF!</v>
      </c>
      <c r="AE1141" t="str">
        <f>TEXT(Table1[[#This Row],[Order Date]],"mmmm-yyy")</f>
        <v>April-2015</v>
      </c>
    </row>
    <row r="1142" spans="1:31" ht="12.75" customHeight="1" x14ac:dyDescent="0.3">
      <c r="A1142">
        <v>22105</v>
      </c>
      <c r="B1142" t="s">
        <v>37</v>
      </c>
      <c r="C1142">
        <v>0.04</v>
      </c>
      <c r="D1142">
        <v>7.08</v>
      </c>
      <c r="E1142">
        <v>2.35</v>
      </c>
      <c r="F1142">
        <v>2430</v>
      </c>
      <c r="G1142" t="str">
        <f>IF(COUNTIF(Table1[Customer ID],Table1[[#This Row],[Customer ID]])&gt;1,"Repeat Customer","One-Time Customer")</f>
        <v>Repeat Customer</v>
      </c>
      <c r="H1142" t="s">
        <v>2281</v>
      </c>
      <c r="I1142" t="s">
        <v>49</v>
      </c>
      <c r="J1142" t="s">
        <v>40</v>
      </c>
      <c r="K1142" t="s">
        <v>29</v>
      </c>
      <c r="L1142" t="s">
        <v>30</v>
      </c>
      <c r="M1142" t="s">
        <v>31</v>
      </c>
      <c r="N1142" t="s">
        <v>1144</v>
      </c>
      <c r="O1142">
        <v>0.47</v>
      </c>
      <c r="P1142">
        <f>Table1[[#This Row],[Profit]]/Table1[[#This Row],[Sales]]</f>
        <v>0.50081466395112018</v>
      </c>
      <c r="Q1142" t="s">
        <v>33</v>
      </c>
      <c r="R1142" t="s">
        <v>61</v>
      </c>
      <c r="S1142" t="s">
        <v>130</v>
      </c>
      <c r="T1142" t="s">
        <v>2282</v>
      </c>
      <c r="U1142">
        <v>76541</v>
      </c>
      <c r="V1142">
        <v>42104</v>
      </c>
      <c r="W1142" t="str">
        <f>TEXT(Table1[[#This Row],[Order Date]],"mmmm")</f>
        <v>April</v>
      </c>
      <c r="X1142" t="str">
        <f>TEXT(Table1[[#This Row],[Order Date]],"yyyy")</f>
        <v>2015</v>
      </c>
      <c r="Y1142">
        <v>42105</v>
      </c>
      <c r="Z1142">
        <v>24.59</v>
      </c>
      <c r="AA1142">
        <v>7</v>
      </c>
      <c r="AB1142">
        <v>49.1</v>
      </c>
      <c r="AC1142">
        <v>91109</v>
      </c>
      <c r="AD1142" t="e">
        <f>IF(COUNTIF(#REF!,Orders!AC1355)&gt;0,"Returned","Not Returned")</f>
        <v>#REF!</v>
      </c>
      <c r="AE1142" t="str">
        <f>TEXT(Table1[[#This Row],[Order Date]],"mmmm-yyy")</f>
        <v>April-2015</v>
      </c>
    </row>
    <row r="1143" spans="1:31" ht="12.75" customHeight="1" x14ac:dyDescent="0.3">
      <c r="A1143">
        <v>25649</v>
      </c>
      <c r="B1143" t="s">
        <v>106</v>
      </c>
      <c r="C1143">
        <v>7.0000000000000007E-2</v>
      </c>
      <c r="D1143">
        <v>4.97</v>
      </c>
      <c r="E1143">
        <v>5.71</v>
      </c>
      <c r="F1143">
        <v>2684</v>
      </c>
      <c r="G1143" t="str">
        <f>IF(COUNTIF(Table1[Customer ID],Table1[[#This Row],[Customer ID]])&gt;1,"Repeat Customer","One-Time Customer")</f>
        <v>Repeat Customer</v>
      </c>
      <c r="H1143" t="s">
        <v>2483</v>
      </c>
      <c r="I1143" t="s">
        <v>49</v>
      </c>
      <c r="J1143" t="s">
        <v>58</v>
      </c>
      <c r="K1143" t="s">
        <v>41</v>
      </c>
      <c r="L1143" t="s">
        <v>50</v>
      </c>
      <c r="M1143" t="s">
        <v>86</v>
      </c>
      <c r="N1143" t="s">
        <v>2485</v>
      </c>
      <c r="O1143">
        <v>0.54</v>
      </c>
      <c r="P1143">
        <f>Table1[[#This Row],[Profit]]/Table1[[#This Row],[Sales]]</f>
        <v>-6.7573893473368347</v>
      </c>
      <c r="Q1143" t="s">
        <v>33</v>
      </c>
      <c r="R1143" t="s">
        <v>136</v>
      </c>
      <c r="S1143" t="s">
        <v>362</v>
      </c>
      <c r="T1143" t="s">
        <v>2484</v>
      </c>
      <c r="U1143">
        <v>33952</v>
      </c>
      <c r="V1143">
        <v>42104</v>
      </c>
      <c r="W1143" t="str">
        <f>TEXT(Table1[[#This Row],[Order Date]],"mmmm")</f>
        <v>April</v>
      </c>
      <c r="X1143" t="str">
        <f>TEXT(Table1[[#This Row],[Order Date]],"yyyy")</f>
        <v>2015</v>
      </c>
      <c r="Y1143">
        <v>42109</v>
      </c>
      <c r="Z1143">
        <v>-180.15200000000002</v>
      </c>
      <c r="AA1143">
        <v>5</v>
      </c>
      <c r="AB1143">
        <v>26.66</v>
      </c>
      <c r="AC1143">
        <v>89148</v>
      </c>
      <c r="AD1143" t="e">
        <f>IF(COUNTIF(#REF!,Orders!AC1522)&gt;0,"Returned","Not Returned")</f>
        <v>#REF!</v>
      </c>
      <c r="AE1143" t="str">
        <f>TEXT(Table1[[#This Row],[Order Date]],"mmmm-yyy")</f>
        <v>April-2015</v>
      </c>
    </row>
    <row r="1144" spans="1:31" ht="12.75" customHeight="1" x14ac:dyDescent="0.3">
      <c r="A1144">
        <v>25650</v>
      </c>
      <c r="B1144" t="s">
        <v>106</v>
      </c>
      <c r="C1144">
        <v>0.09</v>
      </c>
      <c r="D1144">
        <v>2.62</v>
      </c>
      <c r="E1144">
        <v>0.8</v>
      </c>
      <c r="F1144">
        <v>2684</v>
      </c>
      <c r="G1144" t="str">
        <f>IF(COUNTIF(Table1[Customer ID],Table1[[#This Row],[Customer ID]])&gt;1,"Repeat Customer","One-Time Customer")</f>
        <v>Repeat Customer</v>
      </c>
      <c r="H1144" t="s">
        <v>2483</v>
      </c>
      <c r="I1144" t="s">
        <v>49</v>
      </c>
      <c r="J1144" t="s">
        <v>58</v>
      </c>
      <c r="K1144" t="s">
        <v>29</v>
      </c>
      <c r="L1144" t="s">
        <v>66</v>
      </c>
      <c r="M1144" t="s">
        <v>31</v>
      </c>
      <c r="N1144" t="s">
        <v>1409</v>
      </c>
      <c r="O1144">
        <v>0.39</v>
      </c>
      <c r="P1144">
        <f>Table1[[#This Row],[Profit]]/Table1[[#This Row],[Sales]]</f>
        <v>0.28385786802030455</v>
      </c>
      <c r="Q1144" t="s">
        <v>33</v>
      </c>
      <c r="R1144" t="s">
        <v>136</v>
      </c>
      <c r="S1144" t="s">
        <v>362</v>
      </c>
      <c r="T1144" t="s">
        <v>2484</v>
      </c>
      <c r="U1144">
        <v>33952</v>
      </c>
      <c r="V1144">
        <v>42104</v>
      </c>
      <c r="W1144" t="str">
        <f>TEXT(Table1[[#This Row],[Order Date]],"mmmm")</f>
        <v>April</v>
      </c>
      <c r="X1144" t="str">
        <f>TEXT(Table1[[#This Row],[Order Date]],"yyyy")</f>
        <v>2015</v>
      </c>
      <c r="Y1144">
        <v>42106</v>
      </c>
      <c r="Z1144">
        <v>8.3879999999999999</v>
      </c>
      <c r="AA1144">
        <v>12</v>
      </c>
      <c r="AB1144">
        <v>29.55</v>
      </c>
      <c r="AC1144">
        <v>89148</v>
      </c>
      <c r="AD1144" t="e">
        <f>IF(COUNTIF(#REF!,Orders!AC1523)&gt;0,"Returned","Not Returned")</f>
        <v>#REF!</v>
      </c>
      <c r="AE1144" t="str">
        <f>TEXT(Table1[[#This Row],[Order Date]],"mmmm-yyy")</f>
        <v>April-2015</v>
      </c>
    </row>
    <row r="1145" spans="1:31" ht="12.75" customHeight="1" x14ac:dyDescent="0.3">
      <c r="A1145">
        <v>25651</v>
      </c>
      <c r="B1145" t="s">
        <v>106</v>
      </c>
      <c r="C1145">
        <v>0.03</v>
      </c>
      <c r="D1145">
        <v>65.989999999999995</v>
      </c>
      <c r="E1145">
        <v>8.8000000000000007</v>
      </c>
      <c r="F1145">
        <v>2684</v>
      </c>
      <c r="G1145" t="str">
        <f>IF(COUNTIF(Table1[Customer ID],Table1[[#This Row],[Customer ID]])&gt;1,"Repeat Customer","One-Time Customer")</f>
        <v>Repeat Customer</v>
      </c>
      <c r="H1145" t="s">
        <v>2483</v>
      </c>
      <c r="I1145" t="s">
        <v>49</v>
      </c>
      <c r="J1145" t="s">
        <v>58</v>
      </c>
      <c r="K1145" t="s">
        <v>77</v>
      </c>
      <c r="L1145" t="s">
        <v>78</v>
      </c>
      <c r="M1145" t="s">
        <v>59</v>
      </c>
      <c r="N1145" t="s">
        <v>751</v>
      </c>
      <c r="O1145">
        <v>0.57999999999999996</v>
      </c>
      <c r="P1145">
        <f>Table1[[#This Row],[Profit]]/Table1[[#This Row],[Sales]]</f>
        <v>8.0328915467916574E-3</v>
      </c>
      <c r="Q1145" t="s">
        <v>33</v>
      </c>
      <c r="R1145" t="s">
        <v>136</v>
      </c>
      <c r="S1145" t="s">
        <v>362</v>
      </c>
      <c r="T1145" t="s">
        <v>2484</v>
      </c>
      <c r="U1145">
        <v>33952</v>
      </c>
      <c r="V1145">
        <v>42104</v>
      </c>
      <c r="W1145" t="str">
        <f>TEXT(Table1[[#This Row],[Order Date]],"mmmm")</f>
        <v>April</v>
      </c>
      <c r="X1145" t="str">
        <f>TEXT(Table1[[#This Row],[Order Date]],"yyyy")</f>
        <v>2015</v>
      </c>
      <c r="Y1145">
        <v>42104</v>
      </c>
      <c r="Z1145">
        <v>9.939899999999998</v>
      </c>
      <c r="AA1145">
        <v>21</v>
      </c>
      <c r="AB1145">
        <v>1237.4000000000001</v>
      </c>
      <c r="AC1145">
        <v>89148</v>
      </c>
      <c r="AD1145" t="e">
        <f>IF(COUNTIF(#REF!,Orders!AC1524)&gt;0,"Returned","Not Returned")</f>
        <v>#REF!</v>
      </c>
      <c r="AE1145" t="str">
        <f>TEXT(Table1[[#This Row],[Order Date]],"mmmm-yyy")</f>
        <v>April-2015</v>
      </c>
    </row>
    <row r="1146" spans="1:31" ht="12.75" customHeight="1" x14ac:dyDescent="0.3">
      <c r="A1146">
        <v>20891</v>
      </c>
      <c r="B1146" t="s">
        <v>37</v>
      </c>
      <c r="C1146">
        <v>0.03</v>
      </c>
      <c r="D1146">
        <v>10.98</v>
      </c>
      <c r="E1146">
        <v>3.37</v>
      </c>
      <c r="F1146">
        <v>2999</v>
      </c>
      <c r="G1146" t="str">
        <f>IF(COUNTIF(Table1[Customer ID],Table1[[#This Row],[Customer ID]])&gt;1,"Repeat Customer","One-Time Customer")</f>
        <v>One-Time Customer</v>
      </c>
      <c r="H1146" t="s">
        <v>2717</v>
      </c>
      <c r="I1146" t="s">
        <v>49</v>
      </c>
      <c r="J1146" t="s">
        <v>114</v>
      </c>
      <c r="K1146" t="s">
        <v>29</v>
      </c>
      <c r="L1146" t="s">
        <v>174</v>
      </c>
      <c r="M1146" t="s">
        <v>51</v>
      </c>
      <c r="N1146" t="s">
        <v>225</v>
      </c>
      <c r="O1146">
        <v>0.56999999999999995</v>
      </c>
      <c r="P1146">
        <f>Table1[[#This Row],[Profit]]/Table1[[#This Row],[Sales]]</f>
        <v>0.21035771489588898</v>
      </c>
      <c r="Q1146" t="s">
        <v>33</v>
      </c>
      <c r="R1146" t="s">
        <v>61</v>
      </c>
      <c r="S1146" t="s">
        <v>300</v>
      </c>
      <c r="T1146" t="s">
        <v>2718</v>
      </c>
      <c r="U1146">
        <v>48237</v>
      </c>
      <c r="V1146">
        <v>42104</v>
      </c>
      <c r="W1146" t="str">
        <f>TEXT(Table1[[#This Row],[Order Date]],"mmmm")</f>
        <v>April</v>
      </c>
      <c r="X1146" t="str">
        <f>TEXT(Table1[[#This Row],[Order Date]],"yyyy")</f>
        <v>2015</v>
      </c>
      <c r="Y1146">
        <v>42105</v>
      </c>
      <c r="Z1146">
        <v>11.82</v>
      </c>
      <c r="AA1146">
        <v>5</v>
      </c>
      <c r="AB1146">
        <v>56.19</v>
      </c>
      <c r="AC1146">
        <v>87041</v>
      </c>
      <c r="AD1146" t="e">
        <f>IF(COUNTIF(#REF!,Orders!AC1700)&gt;0,"Returned","Not Returned")</f>
        <v>#REF!</v>
      </c>
      <c r="AE1146" t="str">
        <f>TEXT(Table1[[#This Row],[Order Date]],"mmmm-yyy")</f>
        <v>April-2015</v>
      </c>
    </row>
    <row r="1147" spans="1:31" ht="12.75" customHeight="1" x14ac:dyDescent="0.3">
      <c r="A1147">
        <v>20303</v>
      </c>
      <c r="B1147" t="s">
        <v>25</v>
      </c>
      <c r="C1147">
        <v>0.09</v>
      </c>
      <c r="D1147">
        <v>35.94</v>
      </c>
      <c r="E1147">
        <v>6.66</v>
      </c>
      <c r="F1147">
        <v>3191</v>
      </c>
      <c r="G1147" t="str">
        <f>IF(COUNTIF(Table1[Customer ID],Table1[[#This Row],[Customer ID]])&gt;1,"Repeat Customer","One-Time Customer")</f>
        <v>Repeat Customer</v>
      </c>
      <c r="H1147" t="s">
        <v>2869</v>
      </c>
      <c r="I1147" t="s">
        <v>49</v>
      </c>
      <c r="J1147" t="s">
        <v>28</v>
      </c>
      <c r="K1147" t="s">
        <v>29</v>
      </c>
      <c r="L1147" t="s">
        <v>69</v>
      </c>
      <c r="M1147" t="s">
        <v>59</v>
      </c>
      <c r="N1147" t="s">
        <v>73</v>
      </c>
      <c r="O1147">
        <v>0.4</v>
      </c>
      <c r="P1147">
        <f>Table1[[#This Row],[Profit]]/Table1[[#This Row],[Sales]]</f>
        <v>0.55270130036512699</v>
      </c>
      <c r="Q1147" t="s">
        <v>33</v>
      </c>
      <c r="R1147" t="s">
        <v>61</v>
      </c>
      <c r="S1147" t="s">
        <v>1858</v>
      </c>
      <c r="T1147" t="s">
        <v>2870</v>
      </c>
      <c r="U1147">
        <v>54481</v>
      </c>
      <c r="V1147">
        <v>42104</v>
      </c>
      <c r="W1147" t="str">
        <f>TEXT(Table1[[#This Row],[Order Date]],"mmmm")</f>
        <v>April</v>
      </c>
      <c r="X1147" t="str">
        <f>TEXT(Table1[[#This Row],[Order Date]],"yyyy")</f>
        <v>2015</v>
      </c>
      <c r="Y1147">
        <v>42106</v>
      </c>
      <c r="Z1147">
        <v>172.56439999999998</v>
      </c>
      <c r="AA1147">
        <v>9</v>
      </c>
      <c r="AB1147">
        <v>312.22000000000003</v>
      </c>
      <c r="AC1147">
        <v>86448</v>
      </c>
      <c r="AD1147" t="e">
        <f>IF(COUNTIF(#REF!,Orders!AC1828)&gt;0,"Returned","Not Returned")</f>
        <v>#REF!</v>
      </c>
      <c r="AE1147" t="str">
        <f>TEXT(Table1[[#This Row],[Order Date]],"mmmm-yyy")</f>
        <v>April-2015</v>
      </c>
    </row>
    <row r="1148" spans="1:31" ht="12.75" customHeight="1" x14ac:dyDescent="0.3">
      <c r="A1148">
        <v>24794</v>
      </c>
      <c r="B1148" t="s">
        <v>106</v>
      </c>
      <c r="C1148">
        <v>0.09</v>
      </c>
      <c r="D1148">
        <v>19.23</v>
      </c>
      <c r="E1148">
        <v>6.15</v>
      </c>
      <c r="F1148">
        <v>369</v>
      </c>
      <c r="G1148" t="str">
        <f>IF(COUNTIF(Table1[Customer ID],Table1[[#This Row],[Customer ID]])&gt;1,"Repeat Customer","One-Time Customer")</f>
        <v>One-Time Customer</v>
      </c>
      <c r="H1148" t="s">
        <v>471</v>
      </c>
      <c r="I1148" t="s">
        <v>27</v>
      </c>
      <c r="J1148" t="s">
        <v>28</v>
      </c>
      <c r="K1148" t="s">
        <v>41</v>
      </c>
      <c r="L1148" t="s">
        <v>50</v>
      </c>
      <c r="M1148" t="s">
        <v>51</v>
      </c>
      <c r="N1148" t="s">
        <v>472</v>
      </c>
      <c r="O1148">
        <v>0.44</v>
      </c>
      <c r="P1148">
        <f>Table1[[#This Row],[Profit]]/Table1[[#This Row],[Sales]]</f>
        <v>0.53598579040852568</v>
      </c>
      <c r="Q1148" t="s">
        <v>33</v>
      </c>
      <c r="R1148" t="s">
        <v>34</v>
      </c>
      <c r="S1148" t="s">
        <v>45</v>
      </c>
      <c r="T1148" t="s">
        <v>473</v>
      </c>
      <c r="U1148">
        <v>94601</v>
      </c>
      <c r="V1148">
        <v>42105</v>
      </c>
      <c r="W1148" t="str">
        <f>TEXT(Table1[[#This Row],[Order Date]],"mmmm")</f>
        <v>April</v>
      </c>
      <c r="X1148" t="str">
        <f>TEXT(Table1[[#This Row],[Order Date]],"yyyy")</f>
        <v>2015</v>
      </c>
      <c r="Y1148">
        <v>42107</v>
      </c>
      <c r="Z1148">
        <v>211.232</v>
      </c>
      <c r="AA1148">
        <v>21</v>
      </c>
      <c r="AB1148">
        <v>394.1</v>
      </c>
      <c r="AC1148">
        <v>90292</v>
      </c>
      <c r="AD1148" t="e">
        <f>IF(COUNTIF(#REF!,Orders!AC199)&gt;0,"Returned","Not Returned")</f>
        <v>#REF!</v>
      </c>
      <c r="AE1148" t="str">
        <f>TEXT(Table1[[#This Row],[Order Date]],"mmmm-yyy")</f>
        <v>April-2015</v>
      </c>
    </row>
    <row r="1149" spans="1:31" ht="12.75" customHeight="1" x14ac:dyDescent="0.3">
      <c r="A1149">
        <v>23153</v>
      </c>
      <c r="B1149" t="s">
        <v>37</v>
      </c>
      <c r="C1149">
        <v>0.03</v>
      </c>
      <c r="D1149">
        <v>48.04</v>
      </c>
      <c r="E1149">
        <v>19.989999999999998</v>
      </c>
      <c r="F1149">
        <v>445</v>
      </c>
      <c r="G1149" t="str">
        <f>IF(COUNTIF(Table1[Customer ID],Table1[[#This Row],[Customer ID]])&gt;1,"Repeat Customer","One-Time Customer")</f>
        <v>Repeat Customer</v>
      </c>
      <c r="H1149" t="s">
        <v>541</v>
      </c>
      <c r="I1149" t="s">
        <v>49</v>
      </c>
      <c r="J1149" t="s">
        <v>58</v>
      </c>
      <c r="K1149" t="s">
        <v>29</v>
      </c>
      <c r="L1149" t="s">
        <v>93</v>
      </c>
      <c r="M1149" t="s">
        <v>59</v>
      </c>
      <c r="N1149" t="s">
        <v>542</v>
      </c>
      <c r="O1149">
        <v>0.37</v>
      </c>
      <c r="P1149">
        <f>Table1[[#This Row],[Profit]]/Table1[[#This Row],[Sales]]</f>
        <v>-4.3850162225936427E-2</v>
      </c>
      <c r="Q1149" t="s">
        <v>33</v>
      </c>
      <c r="R1149" t="s">
        <v>61</v>
      </c>
      <c r="S1149" t="s">
        <v>496</v>
      </c>
      <c r="T1149" t="s">
        <v>543</v>
      </c>
      <c r="U1149">
        <v>68701</v>
      </c>
      <c r="V1149">
        <v>42105</v>
      </c>
      <c r="W1149" t="str">
        <f>TEXT(Table1[[#This Row],[Order Date]],"mmmm")</f>
        <v>April</v>
      </c>
      <c r="X1149" t="str">
        <f>TEXT(Table1[[#This Row],[Order Date]],"yyyy")</f>
        <v>2015</v>
      </c>
      <c r="Y1149">
        <v>42107</v>
      </c>
      <c r="Z1149">
        <v>-4.4599999999999937</v>
      </c>
      <c r="AA1149">
        <v>2</v>
      </c>
      <c r="AB1149">
        <v>101.71</v>
      </c>
      <c r="AC1149">
        <v>88083</v>
      </c>
      <c r="AD1149" t="e">
        <f>IF(COUNTIF(#REF!,Orders!AC231)&gt;0,"Returned","Not Returned")</f>
        <v>#REF!</v>
      </c>
      <c r="AE1149" t="str">
        <f>TEXT(Table1[[#This Row],[Order Date]],"mmmm-yyy")</f>
        <v>April-2015</v>
      </c>
    </row>
    <row r="1150" spans="1:31" ht="12.75" customHeight="1" x14ac:dyDescent="0.3">
      <c r="A1150">
        <v>24574</v>
      </c>
      <c r="B1150" t="s">
        <v>56</v>
      </c>
      <c r="C1150">
        <v>0.01</v>
      </c>
      <c r="D1150">
        <v>7.28</v>
      </c>
      <c r="E1150">
        <v>11.15</v>
      </c>
      <c r="F1150">
        <v>721</v>
      </c>
      <c r="G1150" t="str">
        <f>IF(COUNTIF(Table1[Customer ID],Table1[[#This Row],[Customer ID]])&gt;1,"Repeat Customer","One-Time Customer")</f>
        <v>Repeat Customer</v>
      </c>
      <c r="H1150" t="s">
        <v>850</v>
      </c>
      <c r="I1150" t="s">
        <v>49</v>
      </c>
      <c r="J1150" t="s">
        <v>28</v>
      </c>
      <c r="K1150" t="s">
        <v>29</v>
      </c>
      <c r="L1150" t="s">
        <v>93</v>
      </c>
      <c r="M1150" t="s">
        <v>59</v>
      </c>
      <c r="N1150" t="s">
        <v>854</v>
      </c>
      <c r="O1150">
        <v>0.37</v>
      </c>
      <c r="P1150">
        <f>Table1[[#This Row],[Profit]]/Table1[[#This Row],[Sales]]</f>
        <v>-2.1628902765388043</v>
      </c>
      <c r="Q1150" t="s">
        <v>33</v>
      </c>
      <c r="R1150" t="s">
        <v>61</v>
      </c>
      <c r="S1150" t="s">
        <v>703</v>
      </c>
      <c r="T1150" t="s">
        <v>852</v>
      </c>
      <c r="U1150">
        <v>46041</v>
      </c>
      <c r="V1150">
        <v>42105</v>
      </c>
      <c r="W1150" t="str">
        <f>TEXT(Table1[[#This Row],[Order Date]],"mmmm")</f>
        <v>April</v>
      </c>
      <c r="X1150" t="str">
        <f>TEXT(Table1[[#This Row],[Order Date]],"yyyy")</f>
        <v>2015</v>
      </c>
      <c r="Y1150">
        <v>42107</v>
      </c>
      <c r="Z1150">
        <v>-24.245999999999999</v>
      </c>
      <c r="AA1150">
        <v>1</v>
      </c>
      <c r="AB1150">
        <v>11.21</v>
      </c>
      <c r="AC1150">
        <v>91054</v>
      </c>
      <c r="AD1150" t="e">
        <f>IF(COUNTIF(#REF!,Orders!AC417)&gt;0,"Returned","Not Returned")</f>
        <v>#REF!</v>
      </c>
      <c r="AE1150" t="str">
        <f>TEXT(Table1[[#This Row],[Order Date]],"mmmm-yyy")</f>
        <v>April-2015</v>
      </c>
    </row>
    <row r="1151" spans="1:31" ht="12.75" customHeight="1" x14ac:dyDescent="0.3">
      <c r="A1151">
        <v>21655</v>
      </c>
      <c r="B1151" t="s">
        <v>106</v>
      </c>
      <c r="C1151">
        <v>0.03</v>
      </c>
      <c r="D1151">
        <v>11.66</v>
      </c>
      <c r="E1151">
        <v>7.95</v>
      </c>
      <c r="F1151">
        <v>1712</v>
      </c>
      <c r="G1151" t="str">
        <f>IF(COUNTIF(Table1[Customer ID],Table1[[#This Row],[Customer ID]])&gt;1,"Repeat Customer","One-Time Customer")</f>
        <v>One-Time Customer</v>
      </c>
      <c r="H1151" t="s">
        <v>1717</v>
      </c>
      <c r="I1151" t="s">
        <v>49</v>
      </c>
      <c r="J1151" t="s">
        <v>28</v>
      </c>
      <c r="K1151" t="s">
        <v>29</v>
      </c>
      <c r="L1151" t="s">
        <v>30</v>
      </c>
      <c r="M1151" t="s">
        <v>51</v>
      </c>
      <c r="N1151" t="s">
        <v>1718</v>
      </c>
      <c r="O1151">
        <v>0.57999999999999996</v>
      </c>
      <c r="P1151">
        <f>Table1[[#This Row],[Profit]]/Table1[[#This Row],[Sales]]</f>
        <v>-0.11631752207092624</v>
      </c>
      <c r="Q1151" t="s">
        <v>33</v>
      </c>
      <c r="R1151" t="s">
        <v>136</v>
      </c>
      <c r="S1151" t="s">
        <v>387</v>
      </c>
      <c r="T1151" t="s">
        <v>1719</v>
      </c>
      <c r="U1151">
        <v>30907</v>
      </c>
      <c r="V1151">
        <v>42105</v>
      </c>
      <c r="W1151" t="str">
        <f>TEXT(Table1[[#This Row],[Order Date]],"mmmm")</f>
        <v>April</v>
      </c>
      <c r="X1151" t="str">
        <f>TEXT(Table1[[#This Row],[Order Date]],"yyyy")</f>
        <v>2015</v>
      </c>
      <c r="Y1151">
        <v>42114</v>
      </c>
      <c r="Z1151">
        <v>-31.094000000000001</v>
      </c>
      <c r="AA1151">
        <v>22</v>
      </c>
      <c r="AB1151">
        <v>267.32</v>
      </c>
      <c r="AC1151">
        <v>87749</v>
      </c>
      <c r="AD1151" t="e">
        <f>IF(COUNTIF(#REF!,Orders!AC955)&gt;0,"Returned","Not Returned")</f>
        <v>#REF!</v>
      </c>
      <c r="AE1151" t="str">
        <f>TEXT(Table1[[#This Row],[Order Date]],"mmmm-yyy")</f>
        <v>April-2015</v>
      </c>
    </row>
    <row r="1152" spans="1:31" ht="12.75" customHeight="1" x14ac:dyDescent="0.3">
      <c r="A1152">
        <v>19369</v>
      </c>
      <c r="B1152" t="s">
        <v>25</v>
      </c>
      <c r="C1152">
        <v>0</v>
      </c>
      <c r="D1152">
        <v>5.77</v>
      </c>
      <c r="E1152">
        <v>5.92</v>
      </c>
      <c r="F1152">
        <v>2363</v>
      </c>
      <c r="G1152" t="str">
        <f>IF(COUNTIF(Table1[Customer ID],Table1[[#This Row],[Customer ID]])&gt;1,"Repeat Customer","One-Time Customer")</f>
        <v>One-Time Customer</v>
      </c>
      <c r="H1152" t="s">
        <v>2234</v>
      </c>
      <c r="I1152" t="s">
        <v>49</v>
      </c>
      <c r="J1152" t="s">
        <v>40</v>
      </c>
      <c r="K1152" t="s">
        <v>41</v>
      </c>
      <c r="L1152" t="s">
        <v>50</v>
      </c>
      <c r="M1152" t="s">
        <v>86</v>
      </c>
      <c r="N1152" t="s">
        <v>2235</v>
      </c>
      <c r="O1152">
        <v>0.55000000000000004</v>
      </c>
      <c r="P1152">
        <f>Table1[[#This Row],[Profit]]/Table1[[#This Row],[Sales]]</f>
        <v>-0.88034912004578625</v>
      </c>
      <c r="Q1152" t="s">
        <v>33</v>
      </c>
      <c r="R1152" t="s">
        <v>53</v>
      </c>
      <c r="S1152" t="s">
        <v>154</v>
      </c>
      <c r="T1152" t="s">
        <v>2118</v>
      </c>
      <c r="U1152">
        <v>44256</v>
      </c>
      <c r="V1152">
        <v>42105</v>
      </c>
      <c r="W1152" t="str">
        <f>TEXT(Table1[[#This Row],[Order Date]],"mmmm")</f>
        <v>April</v>
      </c>
      <c r="X1152" t="str">
        <f>TEXT(Table1[[#This Row],[Order Date]],"yyyy")</f>
        <v>2015</v>
      </c>
      <c r="Y1152">
        <v>42107</v>
      </c>
      <c r="Z1152">
        <v>-61.5276</v>
      </c>
      <c r="AA1152">
        <v>11</v>
      </c>
      <c r="AB1152">
        <v>69.89</v>
      </c>
      <c r="AC1152">
        <v>90040</v>
      </c>
      <c r="AD1152" t="e">
        <f>IF(COUNTIF(#REF!,Orders!AC1318)&gt;0,"Returned","Not Returned")</f>
        <v>#REF!</v>
      </c>
      <c r="AE1152" t="str">
        <f>TEXT(Table1[[#This Row],[Order Date]],"mmmm-yyy")</f>
        <v>April-2015</v>
      </c>
    </row>
    <row r="1153" spans="1:31" ht="12.75" customHeight="1" x14ac:dyDescent="0.3">
      <c r="A1153">
        <v>25932</v>
      </c>
      <c r="B1153" t="s">
        <v>25</v>
      </c>
      <c r="C1153">
        <v>0</v>
      </c>
      <c r="D1153">
        <v>12.22</v>
      </c>
      <c r="E1153">
        <v>2.85</v>
      </c>
      <c r="F1153">
        <v>2862</v>
      </c>
      <c r="G1153" t="str">
        <f>IF(COUNTIF(Table1[Customer ID],Table1[[#This Row],[Customer ID]])&gt;1,"Repeat Customer","One-Time Customer")</f>
        <v>One-Time Customer</v>
      </c>
      <c r="H1153" t="s">
        <v>2613</v>
      </c>
      <c r="I1153" t="s">
        <v>49</v>
      </c>
      <c r="J1153" t="s">
        <v>28</v>
      </c>
      <c r="K1153" t="s">
        <v>41</v>
      </c>
      <c r="L1153" t="s">
        <v>50</v>
      </c>
      <c r="M1153" t="s">
        <v>51</v>
      </c>
      <c r="N1153" t="s">
        <v>2398</v>
      </c>
      <c r="O1153">
        <v>0.55000000000000004</v>
      </c>
      <c r="P1153">
        <f>Table1[[#This Row],[Profit]]/Table1[[#This Row],[Sales]]</f>
        <v>0.68999999999999984</v>
      </c>
      <c r="Q1153" t="s">
        <v>33</v>
      </c>
      <c r="R1153" t="s">
        <v>61</v>
      </c>
      <c r="S1153" t="s">
        <v>496</v>
      </c>
      <c r="T1153" t="s">
        <v>2614</v>
      </c>
      <c r="U1153">
        <v>68128</v>
      </c>
      <c r="V1153">
        <v>42105</v>
      </c>
      <c r="W1153" t="str">
        <f>TEXT(Table1[[#This Row],[Order Date]],"mmmm")</f>
        <v>April</v>
      </c>
      <c r="X1153" t="str">
        <f>TEXT(Table1[[#This Row],[Order Date]],"yyyy")</f>
        <v>2015</v>
      </c>
      <c r="Y1153">
        <v>42106</v>
      </c>
      <c r="Z1153">
        <v>76.389899999999983</v>
      </c>
      <c r="AA1153">
        <v>9</v>
      </c>
      <c r="AB1153">
        <v>110.71</v>
      </c>
      <c r="AC1153">
        <v>88278</v>
      </c>
      <c r="AD1153" t="e">
        <f>IF(COUNTIF(#REF!,Orders!AC1614)&gt;0,"Returned","Not Returned")</f>
        <v>#REF!</v>
      </c>
      <c r="AE1153" t="str">
        <f>TEXT(Table1[[#This Row],[Order Date]],"mmmm-yyy")</f>
        <v>April-2015</v>
      </c>
    </row>
    <row r="1154" spans="1:31" ht="12.75" customHeight="1" x14ac:dyDescent="0.3">
      <c r="A1154">
        <v>25117</v>
      </c>
      <c r="B1154" t="s">
        <v>106</v>
      </c>
      <c r="C1154">
        <v>0.06</v>
      </c>
      <c r="D1154">
        <v>119.99</v>
      </c>
      <c r="E1154">
        <v>14</v>
      </c>
      <c r="F1154">
        <v>754</v>
      </c>
      <c r="G1154" t="str">
        <f>IF(COUNTIF(Table1[Customer ID],Table1[[#This Row],[Customer ID]])&gt;1,"Repeat Customer","One-Time Customer")</f>
        <v>Repeat Customer</v>
      </c>
      <c r="H1154" t="s">
        <v>888</v>
      </c>
      <c r="I1154" t="s">
        <v>39</v>
      </c>
      <c r="J1154" t="s">
        <v>114</v>
      </c>
      <c r="K1154" t="s">
        <v>77</v>
      </c>
      <c r="L1154" t="s">
        <v>85</v>
      </c>
      <c r="M1154" t="s">
        <v>43</v>
      </c>
      <c r="N1154" t="s">
        <v>890</v>
      </c>
      <c r="O1154">
        <v>0.36</v>
      </c>
      <c r="P1154">
        <f>Table1[[#This Row],[Profit]]/Table1[[#This Row],[Sales]]</f>
        <v>-0.85163531534486991</v>
      </c>
      <c r="Q1154" t="s">
        <v>33</v>
      </c>
      <c r="R1154" t="s">
        <v>34</v>
      </c>
      <c r="S1154" t="s">
        <v>378</v>
      </c>
      <c r="T1154" t="s">
        <v>889</v>
      </c>
      <c r="U1154">
        <v>86314</v>
      </c>
      <c r="V1154">
        <v>42106</v>
      </c>
      <c r="W1154" t="str">
        <f>TEXT(Table1[[#This Row],[Order Date]],"mmmm")</f>
        <v>April</v>
      </c>
      <c r="X1154" t="str">
        <f>TEXT(Table1[[#This Row],[Order Date]],"yyyy")</f>
        <v>2015</v>
      </c>
      <c r="Y1154">
        <v>42113</v>
      </c>
      <c r="Z1154">
        <v>-207.679788</v>
      </c>
      <c r="AA1154">
        <v>2</v>
      </c>
      <c r="AB1154">
        <v>243.86</v>
      </c>
      <c r="AC1154">
        <v>90439</v>
      </c>
      <c r="AD1154" t="e">
        <f>IF(COUNTIF(#REF!,Orders!AC435)&gt;0,"Returned","Not Returned")</f>
        <v>#REF!</v>
      </c>
      <c r="AE1154" t="str">
        <f>TEXT(Table1[[#This Row],[Order Date]],"mmmm-yyy")</f>
        <v>April-2015</v>
      </c>
    </row>
    <row r="1155" spans="1:31" ht="12.75" customHeight="1" x14ac:dyDescent="0.3">
      <c r="A1155">
        <v>25676</v>
      </c>
      <c r="B1155" t="s">
        <v>25</v>
      </c>
      <c r="C1155">
        <v>0.05</v>
      </c>
      <c r="D1155">
        <v>35.51</v>
      </c>
      <c r="E1155">
        <v>6.31</v>
      </c>
      <c r="F1155">
        <v>918</v>
      </c>
      <c r="G1155" t="str">
        <f>IF(COUNTIF(Table1[Customer ID],Table1[[#This Row],[Customer ID]])&gt;1,"Repeat Customer","One-Time Customer")</f>
        <v>Repeat Customer</v>
      </c>
      <c r="H1155" t="s">
        <v>1033</v>
      </c>
      <c r="I1155" t="s">
        <v>49</v>
      </c>
      <c r="J1155" t="s">
        <v>114</v>
      </c>
      <c r="K1155" t="s">
        <v>29</v>
      </c>
      <c r="L1155" t="s">
        <v>141</v>
      </c>
      <c r="M1155" t="s">
        <v>59</v>
      </c>
      <c r="N1155" t="s">
        <v>1034</v>
      </c>
      <c r="O1155">
        <v>0.57999999999999996</v>
      </c>
      <c r="P1155">
        <f>Table1[[#This Row],[Profit]]/Table1[[#This Row],[Sales]]</f>
        <v>8.358413132694939E-2</v>
      </c>
      <c r="Q1155" t="s">
        <v>33</v>
      </c>
      <c r="R1155" t="s">
        <v>34</v>
      </c>
      <c r="S1155" t="s">
        <v>45</v>
      </c>
      <c r="T1155" t="s">
        <v>773</v>
      </c>
      <c r="U1155">
        <v>91730</v>
      </c>
      <c r="V1155">
        <v>42106</v>
      </c>
      <c r="W1155" t="str">
        <f>TEXT(Table1[[#This Row],[Order Date]],"mmmm")</f>
        <v>April</v>
      </c>
      <c r="X1155" t="str">
        <f>TEXT(Table1[[#This Row],[Order Date]],"yyyy")</f>
        <v>2015</v>
      </c>
      <c r="Y1155">
        <v>42108</v>
      </c>
      <c r="Z1155">
        <v>6.11</v>
      </c>
      <c r="AA1155">
        <v>2</v>
      </c>
      <c r="AB1155">
        <v>73.099999999999994</v>
      </c>
      <c r="AC1155">
        <v>90492</v>
      </c>
      <c r="AD1155" t="e">
        <f>IF(COUNTIF(#REF!,Orders!AC519)&gt;0,"Returned","Not Returned")</f>
        <v>#REF!</v>
      </c>
      <c r="AE1155" t="str">
        <f>TEXT(Table1[[#This Row],[Order Date]],"mmmm-yyy")</f>
        <v>April-2015</v>
      </c>
    </row>
    <row r="1156" spans="1:31" ht="12.75" customHeight="1" x14ac:dyDescent="0.3">
      <c r="A1156">
        <v>25677</v>
      </c>
      <c r="B1156" t="s">
        <v>25</v>
      </c>
      <c r="C1156">
        <v>0.1</v>
      </c>
      <c r="D1156">
        <v>8.34</v>
      </c>
      <c r="E1156">
        <v>2.64</v>
      </c>
      <c r="F1156">
        <v>919</v>
      </c>
      <c r="G1156" t="str">
        <f>IF(COUNTIF(Table1[Customer ID],Table1[[#This Row],[Customer ID]])&gt;1,"Repeat Customer","One-Time Customer")</f>
        <v>One-Time Customer</v>
      </c>
      <c r="H1156" t="s">
        <v>1036</v>
      </c>
      <c r="I1156" t="s">
        <v>49</v>
      </c>
      <c r="J1156" t="s">
        <v>114</v>
      </c>
      <c r="K1156" t="s">
        <v>29</v>
      </c>
      <c r="L1156" t="s">
        <v>174</v>
      </c>
      <c r="M1156" t="s">
        <v>51</v>
      </c>
      <c r="N1156" t="s">
        <v>358</v>
      </c>
      <c r="O1156">
        <v>0.59</v>
      </c>
      <c r="P1156">
        <f>Table1[[#This Row],[Profit]]/Table1[[#This Row],[Sales]]</f>
        <v>-0.1322210636079249</v>
      </c>
      <c r="Q1156" t="s">
        <v>33</v>
      </c>
      <c r="R1156" t="s">
        <v>34</v>
      </c>
      <c r="S1156" t="s">
        <v>45</v>
      </c>
      <c r="T1156" t="s">
        <v>1037</v>
      </c>
      <c r="U1156">
        <v>96003</v>
      </c>
      <c r="V1156">
        <v>42106</v>
      </c>
      <c r="W1156" t="str">
        <f>TEXT(Table1[[#This Row],[Order Date]],"mmmm")</f>
        <v>April</v>
      </c>
      <c r="X1156" t="str">
        <f>TEXT(Table1[[#This Row],[Order Date]],"yyyy")</f>
        <v>2015</v>
      </c>
      <c r="Y1156">
        <v>42106</v>
      </c>
      <c r="Z1156">
        <v>-6.34</v>
      </c>
      <c r="AA1156">
        <v>6</v>
      </c>
      <c r="AB1156">
        <v>47.95</v>
      </c>
      <c r="AC1156">
        <v>90492</v>
      </c>
      <c r="AD1156" t="e">
        <f>IF(COUNTIF(#REF!,Orders!AC521)&gt;0,"Returned","Not Returned")</f>
        <v>#REF!</v>
      </c>
      <c r="AE1156" t="str">
        <f>TEXT(Table1[[#This Row],[Order Date]],"mmmm-yyy")</f>
        <v>April-2015</v>
      </c>
    </row>
    <row r="1157" spans="1:31" ht="12.75" customHeight="1" x14ac:dyDescent="0.3">
      <c r="A1157">
        <v>25678</v>
      </c>
      <c r="B1157" t="s">
        <v>25</v>
      </c>
      <c r="C1157">
        <v>0.03</v>
      </c>
      <c r="D1157">
        <v>8.0399999999999991</v>
      </c>
      <c r="E1157">
        <v>8.94</v>
      </c>
      <c r="F1157">
        <v>920</v>
      </c>
      <c r="G1157" t="str">
        <f>IF(COUNTIF(Table1[Customer ID],Table1[[#This Row],[Customer ID]])&gt;1,"Repeat Customer","One-Time Customer")</f>
        <v>Repeat Customer</v>
      </c>
      <c r="H1157" t="s">
        <v>1038</v>
      </c>
      <c r="I1157" t="s">
        <v>49</v>
      </c>
      <c r="J1157" t="s">
        <v>114</v>
      </c>
      <c r="K1157" t="s">
        <v>29</v>
      </c>
      <c r="L1157" t="s">
        <v>109</v>
      </c>
      <c r="M1157" t="s">
        <v>59</v>
      </c>
      <c r="N1157" t="s">
        <v>1040</v>
      </c>
      <c r="O1157">
        <v>0.4</v>
      </c>
      <c r="P1157">
        <f>Table1[[#This Row],[Profit]]/Table1[[#This Row],[Sales]]</f>
        <v>-2.0877360948287094</v>
      </c>
      <c r="Q1157" t="s">
        <v>33</v>
      </c>
      <c r="R1157" t="s">
        <v>34</v>
      </c>
      <c r="S1157" t="s">
        <v>45</v>
      </c>
      <c r="T1157" t="s">
        <v>1039</v>
      </c>
      <c r="U1157">
        <v>92374</v>
      </c>
      <c r="V1157">
        <v>42106</v>
      </c>
      <c r="W1157" t="str">
        <f>TEXT(Table1[[#This Row],[Order Date]],"mmmm")</f>
        <v>April</v>
      </c>
      <c r="X1157" t="str">
        <f>TEXT(Table1[[#This Row],[Order Date]],"yyyy")</f>
        <v>2015</v>
      </c>
      <c r="Y1157">
        <v>42108</v>
      </c>
      <c r="Z1157">
        <v>-160.27549999999999</v>
      </c>
      <c r="AA1157">
        <v>9</v>
      </c>
      <c r="AB1157">
        <v>76.77</v>
      </c>
      <c r="AC1157">
        <v>90492</v>
      </c>
      <c r="AD1157" t="e">
        <f>IF(COUNTIF(#REF!,Orders!AC523)&gt;0,"Returned","Not Returned")</f>
        <v>#REF!</v>
      </c>
      <c r="AE1157" t="str">
        <f>TEXT(Table1[[#This Row],[Order Date]],"mmmm-yyy")</f>
        <v>April-2015</v>
      </c>
    </row>
    <row r="1158" spans="1:31" ht="12.75" customHeight="1" x14ac:dyDescent="0.3">
      <c r="A1158">
        <v>23736</v>
      </c>
      <c r="B1158" t="s">
        <v>37</v>
      </c>
      <c r="C1158">
        <v>0.03</v>
      </c>
      <c r="D1158">
        <v>6.68</v>
      </c>
      <c r="E1158">
        <v>1.5</v>
      </c>
      <c r="F1158">
        <v>3221</v>
      </c>
      <c r="G1158" t="str">
        <f>IF(COUNTIF(Table1[Customer ID],Table1[[#This Row],[Customer ID]])&gt;1,"Repeat Customer","One-Time Customer")</f>
        <v>One-Time Customer</v>
      </c>
      <c r="H1158" t="s">
        <v>2883</v>
      </c>
      <c r="I1158" t="s">
        <v>49</v>
      </c>
      <c r="J1158" t="s">
        <v>28</v>
      </c>
      <c r="K1158" t="s">
        <v>29</v>
      </c>
      <c r="L1158" t="s">
        <v>30</v>
      </c>
      <c r="M1158" t="s">
        <v>31</v>
      </c>
      <c r="N1158" t="s">
        <v>2023</v>
      </c>
      <c r="O1158">
        <v>0.48</v>
      </c>
      <c r="P1158">
        <f>Table1[[#This Row],[Profit]]/Table1[[#This Row],[Sales]]</f>
        <v>-11.947516556291392</v>
      </c>
      <c r="Q1158" t="s">
        <v>33</v>
      </c>
      <c r="R1158" t="s">
        <v>136</v>
      </c>
      <c r="S1158" t="s">
        <v>362</v>
      </c>
      <c r="T1158" t="s">
        <v>2884</v>
      </c>
      <c r="U1158">
        <v>33322</v>
      </c>
      <c r="V1158">
        <v>42106</v>
      </c>
      <c r="W1158" t="str">
        <f>TEXT(Table1[[#This Row],[Order Date]],"mmmm")</f>
        <v>April</v>
      </c>
      <c r="X1158" t="str">
        <f>TEXT(Table1[[#This Row],[Order Date]],"yyyy")</f>
        <v>2015</v>
      </c>
      <c r="Y1158">
        <v>42107</v>
      </c>
      <c r="Z1158">
        <v>-577.30400000000009</v>
      </c>
      <c r="AA1158">
        <v>7</v>
      </c>
      <c r="AB1158">
        <v>48.32</v>
      </c>
      <c r="AC1158">
        <v>90815</v>
      </c>
      <c r="AD1158" t="e">
        <f>IF(COUNTIF(#REF!,Orders!AC1840)&gt;0,"Returned","Not Returned")</f>
        <v>#REF!</v>
      </c>
      <c r="AE1158" t="str">
        <f>TEXT(Table1[[#This Row],[Order Date]],"mmmm-yyy")</f>
        <v>April-2015</v>
      </c>
    </row>
    <row r="1159" spans="1:31" ht="12.75" customHeight="1" x14ac:dyDescent="0.3">
      <c r="A1159">
        <v>19314</v>
      </c>
      <c r="B1159" t="s">
        <v>47</v>
      </c>
      <c r="C1159">
        <v>0.05</v>
      </c>
      <c r="D1159">
        <v>1.88</v>
      </c>
      <c r="E1159">
        <v>1.49</v>
      </c>
      <c r="F1159">
        <v>171</v>
      </c>
      <c r="G1159" t="str">
        <f>IF(COUNTIF(Table1[Customer ID],Table1[[#This Row],[Customer ID]])&gt;1,"Repeat Customer","One-Time Customer")</f>
        <v>One-Time Customer</v>
      </c>
      <c r="H1159" t="s">
        <v>271</v>
      </c>
      <c r="I1159" t="s">
        <v>49</v>
      </c>
      <c r="J1159" t="s">
        <v>28</v>
      </c>
      <c r="K1159" t="s">
        <v>29</v>
      </c>
      <c r="L1159" t="s">
        <v>109</v>
      </c>
      <c r="M1159" t="s">
        <v>59</v>
      </c>
      <c r="N1159" t="s">
        <v>272</v>
      </c>
      <c r="O1159">
        <v>0.37</v>
      </c>
      <c r="P1159">
        <f>Table1[[#This Row],[Profit]]/Table1[[#This Row],[Sales]]</f>
        <v>-0.85073099415204667</v>
      </c>
      <c r="Q1159" t="s">
        <v>33</v>
      </c>
      <c r="R1159" t="s">
        <v>53</v>
      </c>
      <c r="S1159" t="s">
        <v>54</v>
      </c>
      <c r="T1159" t="s">
        <v>273</v>
      </c>
      <c r="U1159">
        <v>7024</v>
      </c>
      <c r="V1159">
        <v>42107</v>
      </c>
      <c r="W1159" t="str">
        <f>TEXT(Table1[[#This Row],[Order Date]],"mmmm")</f>
        <v>April</v>
      </c>
      <c r="X1159" t="str">
        <f>TEXT(Table1[[#This Row],[Order Date]],"yyyy")</f>
        <v>2015</v>
      </c>
      <c r="Y1159">
        <v>42109</v>
      </c>
      <c r="Z1159">
        <v>-2.9094999999999995</v>
      </c>
      <c r="AA1159">
        <v>1</v>
      </c>
      <c r="AB1159">
        <v>3.42</v>
      </c>
      <c r="AC1159">
        <v>87464</v>
      </c>
      <c r="AD1159" t="e">
        <f>IF(COUNTIF(#REF!,Orders!AC100)&gt;0,"Returned","Not Returned")</f>
        <v>#REF!</v>
      </c>
      <c r="AE1159" t="str">
        <f>TEXT(Table1[[#This Row],[Order Date]],"mmmm-yyy")</f>
        <v>April-2015</v>
      </c>
    </row>
    <row r="1160" spans="1:31" ht="12.75" customHeight="1" x14ac:dyDescent="0.3">
      <c r="A1160">
        <v>19208</v>
      </c>
      <c r="B1160" t="s">
        <v>47</v>
      </c>
      <c r="C1160">
        <v>0.05</v>
      </c>
      <c r="D1160">
        <v>12.2</v>
      </c>
      <c r="E1160">
        <v>6.02</v>
      </c>
      <c r="F1160">
        <v>1561</v>
      </c>
      <c r="G1160" t="str">
        <f>IF(COUNTIF(Table1[Customer ID],Table1[[#This Row],[Customer ID]])&gt;1,"Repeat Customer","One-Time Customer")</f>
        <v>Repeat Customer</v>
      </c>
      <c r="H1160" t="s">
        <v>1588</v>
      </c>
      <c r="I1160" t="s">
        <v>49</v>
      </c>
      <c r="J1160" t="s">
        <v>28</v>
      </c>
      <c r="K1160" t="s">
        <v>41</v>
      </c>
      <c r="L1160" t="s">
        <v>50</v>
      </c>
      <c r="M1160" t="s">
        <v>51</v>
      </c>
      <c r="N1160" t="s">
        <v>1412</v>
      </c>
      <c r="O1160">
        <v>0.43</v>
      </c>
      <c r="P1160">
        <f>Table1[[#This Row],[Profit]]/Table1[[#This Row],[Sales]]</f>
        <v>-0.10389488503050212</v>
      </c>
      <c r="Q1160" t="s">
        <v>33</v>
      </c>
      <c r="R1160" t="s">
        <v>61</v>
      </c>
      <c r="S1160" t="s">
        <v>130</v>
      </c>
      <c r="T1160" t="s">
        <v>1444</v>
      </c>
      <c r="U1160">
        <v>76063</v>
      </c>
      <c r="V1160">
        <v>42107</v>
      </c>
      <c r="W1160" t="str">
        <f>TEXT(Table1[[#This Row],[Order Date]],"mmmm")</f>
        <v>April</v>
      </c>
      <c r="X1160" t="str">
        <f>TEXT(Table1[[#This Row],[Order Date]],"yyyy")</f>
        <v>2015</v>
      </c>
      <c r="Y1160">
        <v>42108</v>
      </c>
      <c r="Z1160">
        <v>-6.6420000000000003</v>
      </c>
      <c r="AA1160">
        <v>5</v>
      </c>
      <c r="AB1160">
        <v>63.93</v>
      </c>
      <c r="AC1160">
        <v>88094</v>
      </c>
      <c r="AD1160" t="e">
        <f>IF(COUNTIF(#REF!,Orders!AC877)&gt;0,"Returned","Not Returned")</f>
        <v>#REF!</v>
      </c>
      <c r="AE1160" t="str">
        <f>TEXT(Table1[[#This Row],[Order Date]],"mmmm-yyy")</f>
        <v>April-2015</v>
      </c>
    </row>
    <row r="1161" spans="1:31" ht="12.75" customHeight="1" x14ac:dyDescent="0.3">
      <c r="A1161">
        <v>24121</v>
      </c>
      <c r="B1161" t="s">
        <v>106</v>
      </c>
      <c r="C1161">
        <v>0</v>
      </c>
      <c r="D1161">
        <v>2.08</v>
      </c>
      <c r="E1161">
        <v>5.33</v>
      </c>
      <c r="F1161">
        <v>2250</v>
      </c>
      <c r="G1161" t="str">
        <f>IF(COUNTIF(Table1[Customer ID],Table1[[#This Row],[Customer ID]])&gt;1,"Repeat Customer","One-Time Customer")</f>
        <v>One-Time Customer</v>
      </c>
      <c r="H1161" t="s">
        <v>2126</v>
      </c>
      <c r="I1161" t="s">
        <v>49</v>
      </c>
      <c r="J1161" t="s">
        <v>40</v>
      </c>
      <c r="K1161" t="s">
        <v>41</v>
      </c>
      <c r="L1161" t="s">
        <v>50</v>
      </c>
      <c r="M1161" t="s">
        <v>59</v>
      </c>
      <c r="N1161" t="s">
        <v>744</v>
      </c>
      <c r="O1161">
        <v>0.43</v>
      </c>
      <c r="P1161">
        <f>Table1[[#This Row],[Profit]]/Table1[[#This Row],[Sales]]</f>
        <v>-3.7454425209103293</v>
      </c>
      <c r="Q1161" t="s">
        <v>33</v>
      </c>
      <c r="R1161" t="s">
        <v>53</v>
      </c>
      <c r="S1161" t="s">
        <v>234</v>
      </c>
      <c r="T1161" t="s">
        <v>2127</v>
      </c>
      <c r="U1161">
        <v>16801</v>
      </c>
      <c r="V1161">
        <v>42107</v>
      </c>
      <c r="W1161" t="str">
        <f>TEXT(Table1[[#This Row],[Order Date]],"mmmm")</f>
        <v>April</v>
      </c>
      <c r="X1161" t="str">
        <f>TEXT(Table1[[#This Row],[Order Date]],"yyyy")</f>
        <v>2015</v>
      </c>
      <c r="Y1161">
        <v>42114</v>
      </c>
      <c r="Z1161">
        <v>-192.5532</v>
      </c>
      <c r="AA1161">
        <v>22</v>
      </c>
      <c r="AB1161">
        <v>51.41</v>
      </c>
      <c r="AC1161">
        <v>86699</v>
      </c>
      <c r="AD1161" t="e">
        <f>IF(COUNTIF(#REF!,Orders!AC1238)&gt;0,"Returned","Not Returned")</f>
        <v>#REF!</v>
      </c>
      <c r="AE1161" t="str">
        <f>TEXT(Table1[[#This Row],[Order Date]],"mmmm-yyy")</f>
        <v>April-2015</v>
      </c>
    </row>
    <row r="1162" spans="1:31" ht="12.75" customHeight="1" x14ac:dyDescent="0.3">
      <c r="A1162">
        <v>24278</v>
      </c>
      <c r="B1162" t="s">
        <v>47</v>
      </c>
      <c r="C1162">
        <v>0.02</v>
      </c>
      <c r="D1162">
        <v>33.979999999999997</v>
      </c>
      <c r="E1162">
        <v>1.99</v>
      </c>
      <c r="F1162">
        <v>2738</v>
      </c>
      <c r="G1162" t="str">
        <f>IF(COUNTIF(Table1[Customer ID],Table1[[#This Row],[Customer ID]])&gt;1,"Repeat Customer","One-Time Customer")</f>
        <v>One-Time Customer</v>
      </c>
      <c r="H1162" t="s">
        <v>2521</v>
      </c>
      <c r="I1162" t="s">
        <v>49</v>
      </c>
      <c r="J1162" t="s">
        <v>58</v>
      </c>
      <c r="K1162" t="s">
        <v>77</v>
      </c>
      <c r="L1162" t="s">
        <v>180</v>
      </c>
      <c r="M1162" t="s">
        <v>51</v>
      </c>
      <c r="N1162" t="s">
        <v>2522</v>
      </c>
      <c r="O1162">
        <v>0.45</v>
      </c>
      <c r="P1162">
        <f>Table1[[#This Row],[Profit]]/Table1[[#This Row],[Sales]]</f>
        <v>0.69</v>
      </c>
      <c r="Q1162" t="s">
        <v>33</v>
      </c>
      <c r="R1162" t="s">
        <v>53</v>
      </c>
      <c r="S1162" t="s">
        <v>149</v>
      </c>
      <c r="T1162" t="s">
        <v>778</v>
      </c>
      <c r="U1162">
        <v>5403</v>
      </c>
      <c r="V1162">
        <v>42107</v>
      </c>
      <c r="W1162" t="str">
        <f>TEXT(Table1[[#This Row],[Order Date]],"mmmm")</f>
        <v>April</v>
      </c>
      <c r="X1162" t="str">
        <f>TEXT(Table1[[#This Row],[Order Date]],"yyyy")</f>
        <v>2015</v>
      </c>
      <c r="Y1162">
        <v>42109</v>
      </c>
      <c r="Z1162">
        <v>164.06129999999999</v>
      </c>
      <c r="AA1162">
        <v>7</v>
      </c>
      <c r="AB1162">
        <v>237.77</v>
      </c>
      <c r="AC1162">
        <v>89017</v>
      </c>
      <c r="AD1162" t="e">
        <f>IF(COUNTIF(#REF!,Orders!AC1548)&gt;0,"Returned","Not Returned")</f>
        <v>#REF!</v>
      </c>
      <c r="AE1162" t="str">
        <f>TEXT(Table1[[#This Row],[Order Date]],"mmmm-yyy")</f>
        <v>April-2015</v>
      </c>
    </row>
    <row r="1163" spans="1:31" ht="12.75" customHeight="1" x14ac:dyDescent="0.3">
      <c r="A1163">
        <v>21096</v>
      </c>
      <c r="B1163" t="s">
        <v>25</v>
      </c>
      <c r="C1163">
        <v>0.01</v>
      </c>
      <c r="D1163">
        <v>30.97</v>
      </c>
      <c r="E1163">
        <v>4</v>
      </c>
      <c r="F1163">
        <v>2973</v>
      </c>
      <c r="G1163" t="str">
        <f>IF(COUNTIF(Table1[Customer ID],Table1[[#This Row],[Customer ID]])&gt;1,"Repeat Customer","One-Time Customer")</f>
        <v>Repeat Customer</v>
      </c>
      <c r="H1163" t="s">
        <v>2701</v>
      </c>
      <c r="I1163" t="s">
        <v>49</v>
      </c>
      <c r="J1163" t="s">
        <v>40</v>
      </c>
      <c r="K1163" t="s">
        <v>77</v>
      </c>
      <c r="L1163" t="s">
        <v>180</v>
      </c>
      <c r="M1163" t="s">
        <v>59</v>
      </c>
      <c r="N1163" t="s">
        <v>2702</v>
      </c>
      <c r="O1163">
        <v>0.74</v>
      </c>
      <c r="P1163">
        <f>Table1[[#This Row],[Profit]]/Table1[[#This Row],[Sales]]</f>
        <v>3.2697587274882423E-2</v>
      </c>
      <c r="Q1163" t="s">
        <v>33</v>
      </c>
      <c r="R1163" t="s">
        <v>61</v>
      </c>
      <c r="S1163" t="s">
        <v>1858</v>
      </c>
      <c r="T1163" t="s">
        <v>2703</v>
      </c>
      <c r="U1163">
        <v>53151</v>
      </c>
      <c r="V1163">
        <v>42107</v>
      </c>
      <c r="W1163" t="str">
        <f>TEXT(Table1[[#This Row],[Order Date]],"mmmm")</f>
        <v>April</v>
      </c>
      <c r="X1163" t="str">
        <f>TEXT(Table1[[#This Row],[Order Date]],"yyyy")</f>
        <v>2015</v>
      </c>
      <c r="Y1163">
        <v>42109</v>
      </c>
      <c r="Z1163">
        <v>17.102799999999998</v>
      </c>
      <c r="AA1163">
        <v>17</v>
      </c>
      <c r="AB1163">
        <v>523.05999999999995</v>
      </c>
      <c r="AC1163">
        <v>87186</v>
      </c>
      <c r="AD1163" t="e">
        <f>IF(COUNTIF(#REF!,Orders!AC1684)&gt;0,"Returned","Not Returned")</f>
        <v>#REF!</v>
      </c>
      <c r="AE1163" t="str">
        <f>TEXT(Table1[[#This Row],[Order Date]],"mmmm-yyy")</f>
        <v>April-2015</v>
      </c>
    </row>
    <row r="1164" spans="1:31" ht="12.75" customHeight="1" x14ac:dyDescent="0.3">
      <c r="A1164">
        <v>21097</v>
      </c>
      <c r="B1164" t="s">
        <v>25</v>
      </c>
      <c r="C1164">
        <v>0.08</v>
      </c>
      <c r="D1164">
        <v>125.99</v>
      </c>
      <c r="E1164">
        <v>7.69</v>
      </c>
      <c r="F1164">
        <v>2973</v>
      </c>
      <c r="G1164" t="str">
        <f>IF(COUNTIF(Table1[Customer ID],Table1[[#This Row],[Customer ID]])&gt;1,"Repeat Customer","One-Time Customer")</f>
        <v>Repeat Customer</v>
      </c>
      <c r="H1164" t="s">
        <v>2701</v>
      </c>
      <c r="I1164" t="s">
        <v>49</v>
      </c>
      <c r="J1164" t="s">
        <v>40</v>
      </c>
      <c r="K1164" t="s">
        <v>77</v>
      </c>
      <c r="L1164" t="s">
        <v>78</v>
      </c>
      <c r="M1164" t="s">
        <v>59</v>
      </c>
      <c r="N1164" t="s">
        <v>1225</v>
      </c>
      <c r="O1164">
        <v>0.57999999999999996</v>
      </c>
      <c r="P1164">
        <f>Table1[[#This Row],[Profit]]/Table1[[#This Row],[Sales]]</f>
        <v>0.52352556213603441</v>
      </c>
      <c r="Q1164" t="s">
        <v>33</v>
      </c>
      <c r="R1164" t="s">
        <v>61</v>
      </c>
      <c r="S1164" t="s">
        <v>1858</v>
      </c>
      <c r="T1164" t="s">
        <v>2703</v>
      </c>
      <c r="U1164">
        <v>53151</v>
      </c>
      <c r="V1164">
        <v>42107</v>
      </c>
      <c r="W1164" t="str">
        <f>TEXT(Table1[[#This Row],[Order Date]],"mmmm")</f>
        <v>April</v>
      </c>
      <c r="X1164" t="str">
        <f>TEXT(Table1[[#This Row],[Order Date]],"yyyy")</f>
        <v>2015</v>
      </c>
      <c r="Y1164">
        <v>42109</v>
      </c>
      <c r="Z1164">
        <v>1269.3819599999999</v>
      </c>
      <c r="AA1164">
        <v>23</v>
      </c>
      <c r="AB1164">
        <v>2424.6799999999998</v>
      </c>
      <c r="AC1164">
        <v>87186</v>
      </c>
      <c r="AD1164" t="e">
        <f>IF(COUNTIF(#REF!,Orders!AC1685)&gt;0,"Returned","Not Returned")</f>
        <v>#REF!</v>
      </c>
      <c r="AE1164" t="str">
        <f>TEXT(Table1[[#This Row],[Order Date]],"mmmm-yyy")</f>
        <v>April-2015</v>
      </c>
    </row>
    <row r="1165" spans="1:31" ht="12.75" customHeight="1" x14ac:dyDescent="0.3">
      <c r="A1165">
        <v>25683</v>
      </c>
      <c r="B1165" t="s">
        <v>47</v>
      </c>
      <c r="C1165">
        <v>0.08</v>
      </c>
      <c r="D1165">
        <v>7.28</v>
      </c>
      <c r="E1165">
        <v>11.15</v>
      </c>
      <c r="F1165">
        <v>3169</v>
      </c>
      <c r="G1165" t="str">
        <f>IF(COUNTIF(Table1[Customer ID],Table1[[#This Row],[Customer ID]])&gt;1,"Repeat Customer","One-Time Customer")</f>
        <v>One-Time Customer</v>
      </c>
      <c r="H1165" t="s">
        <v>2855</v>
      </c>
      <c r="I1165" t="s">
        <v>27</v>
      </c>
      <c r="J1165" t="s">
        <v>58</v>
      </c>
      <c r="K1165" t="s">
        <v>29</v>
      </c>
      <c r="L1165" t="s">
        <v>93</v>
      </c>
      <c r="M1165" t="s">
        <v>59</v>
      </c>
      <c r="N1165" t="s">
        <v>854</v>
      </c>
      <c r="O1165">
        <v>0.37</v>
      </c>
      <c r="P1165">
        <f>Table1[[#This Row],[Profit]]/Table1[[#This Row],[Sales]]</f>
        <v>-3.0296725784447478</v>
      </c>
      <c r="Q1165" t="s">
        <v>33</v>
      </c>
      <c r="R1165" t="s">
        <v>136</v>
      </c>
      <c r="S1165" t="s">
        <v>362</v>
      </c>
      <c r="T1165" t="s">
        <v>2856</v>
      </c>
      <c r="U1165">
        <v>32127</v>
      </c>
      <c r="V1165">
        <v>42107</v>
      </c>
      <c r="W1165" t="str">
        <f>TEXT(Table1[[#This Row],[Order Date]],"mmmm")</f>
        <v>April</v>
      </c>
      <c r="X1165" t="str">
        <f>TEXT(Table1[[#This Row],[Order Date]],"yyyy")</f>
        <v>2015</v>
      </c>
      <c r="Y1165">
        <v>42108</v>
      </c>
      <c r="Z1165">
        <v>-44.415000000000006</v>
      </c>
      <c r="AA1165">
        <v>1</v>
      </c>
      <c r="AB1165">
        <v>14.66</v>
      </c>
      <c r="AC1165">
        <v>86490</v>
      </c>
      <c r="AD1165" t="e">
        <f>IF(COUNTIF(#REF!,Orders!AC1818)&gt;0,"Returned","Not Returned")</f>
        <v>#REF!</v>
      </c>
      <c r="AE1165" t="str">
        <f>TEXT(Table1[[#This Row],[Order Date]],"mmmm-yyy")</f>
        <v>April-2015</v>
      </c>
    </row>
    <row r="1166" spans="1:31" ht="12.75" customHeight="1" x14ac:dyDescent="0.3">
      <c r="A1166">
        <v>19159</v>
      </c>
      <c r="B1166" t="s">
        <v>56</v>
      </c>
      <c r="C1166">
        <v>0.06</v>
      </c>
      <c r="D1166">
        <v>296.18</v>
      </c>
      <c r="E1166">
        <v>54.12</v>
      </c>
      <c r="F1166">
        <v>329</v>
      </c>
      <c r="G1166" t="str">
        <f>IF(COUNTIF(Table1[Customer ID],Table1[[#This Row],[Customer ID]])&gt;1,"Repeat Customer","One-Time Customer")</f>
        <v>One-Time Customer</v>
      </c>
      <c r="H1166" t="s">
        <v>432</v>
      </c>
      <c r="I1166" t="s">
        <v>39</v>
      </c>
      <c r="J1166" t="s">
        <v>40</v>
      </c>
      <c r="K1166" t="s">
        <v>41</v>
      </c>
      <c r="L1166" t="s">
        <v>152</v>
      </c>
      <c r="M1166" t="s">
        <v>121</v>
      </c>
      <c r="N1166" t="s">
        <v>153</v>
      </c>
      <c r="O1166">
        <v>0.76</v>
      </c>
      <c r="P1166">
        <f>Table1[[#This Row],[Profit]]/Table1[[#This Row],[Sales]]</f>
        <v>-0.6116664581570832</v>
      </c>
      <c r="Q1166" t="s">
        <v>33</v>
      </c>
      <c r="R1166" t="s">
        <v>53</v>
      </c>
      <c r="S1166" t="s">
        <v>188</v>
      </c>
      <c r="T1166" t="s">
        <v>433</v>
      </c>
      <c r="U1166">
        <v>4073</v>
      </c>
      <c r="V1166">
        <v>42108</v>
      </c>
      <c r="W1166" t="str">
        <f>TEXT(Table1[[#This Row],[Order Date]],"mmmm")</f>
        <v>April</v>
      </c>
      <c r="X1166" t="str">
        <f>TEXT(Table1[[#This Row],[Order Date]],"yyyy")</f>
        <v>2015</v>
      </c>
      <c r="Y1166">
        <v>42109</v>
      </c>
      <c r="Z1166">
        <v>-715.7782060000003</v>
      </c>
      <c r="AA1166">
        <v>5</v>
      </c>
      <c r="AB1166">
        <v>1170.21</v>
      </c>
      <c r="AC1166">
        <v>89726</v>
      </c>
      <c r="AD1166" t="e">
        <f>IF(COUNTIF(#REF!,Orders!AC181)&gt;0,"Returned","Not Returned")</f>
        <v>#REF!</v>
      </c>
      <c r="AE1166" t="str">
        <f>TEXT(Table1[[#This Row],[Order Date]],"mmmm-yyy")</f>
        <v>April-2015</v>
      </c>
    </row>
    <row r="1167" spans="1:31" ht="12.75" customHeight="1" x14ac:dyDescent="0.3">
      <c r="A1167">
        <v>19158</v>
      </c>
      <c r="B1167" t="s">
        <v>56</v>
      </c>
      <c r="C1167">
        <v>0.01</v>
      </c>
      <c r="D1167">
        <v>29.1</v>
      </c>
      <c r="E1167">
        <v>4</v>
      </c>
      <c r="F1167">
        <v>331</v>
      </c>
      <c r="G1167" t="str">
        <f>IF(COUNTIF(Table1[Customer ID],Table1[[#This Row],[Customer ID]])&gt;1,"Repeat Customer","One-Time Customer")</f>
        <v>One-Time Customer</v>
      </c>
      <c r="H1167" t="s">
        <v>434</v>
      </c>
      <c r="I1167" t="s">
        <v>27</v>
      </c>
      <c r="J1167" t="s">
        <v>40</v>
      </c>
      <c r="K1167" t="s">
        <v>77</v>
      </c>
      <c r="L1167" t="s">
        <v>180</v>
      </c>
      <c r="M1167" t="s">
        <v>59</v>
      </c>
      <c r="N1167" t="s">
        <v>435</v>
      </c>
      <c r="O1167">
        <v>0.78</v>
      </c>
      <c r="P1167">
        <f>Table1[[#This Row],[Profit]]/Table1[[#This Row],[Sales]]</f>
        <v>-9.3785960874568475E-2</v>
      </c>
      <c r="Q1167" t="s">
        <v>33</v>
      </c>
      <c r="R1167" t="s">
        <v>53</v>
      </c>
      <c r="S1167" t="s">
        <v>197</v>
      </c>
      <c r="T1167" t="s">
        <v>436</v>
      </c>
      <c r="U1167">
        <v>3045</v>
      </c>
      <c r="V1167">
        <v>42108</v>
      </c>
      <c r="W1167" t="str">
        <f>TEXT(Table1[[#This Row],[Order Date]],"mmmm")</f>
        <v>April</v>
      </c>
      <c r="X1167" t="str">
        <f>TEXT(Table1[[#This Row],[Order Date]],"yyyy")</f>
        <v>2015</v>
      </c>
      <c r="Y1167">
        <v>42110</v>
      </c>
      <c r="Z1167">
        <v>-22.82</v>
      </c>
      <c r="AA1167">
        <v>8</v>
      </c>
      <c r="AB1167">
        <v>243.32</v>
      </c>
      <c r="AC1167">
        <v>89726</v>
      </c>
      <c r="AD1167" t="e">
        <f>IF(COUNTIF(#REF!,Orders!AC182)&gt;0,"Returned","Not Returned")</f>
        <v>#REF!</v>
      </c>
      <c r="AE1167" t="str">
        <f>TEXT(Table1[[#This Row],[Order Date]],"mmmm-yyy")</f>
        <v>April-2015</v>
      </c>
    </row>
    <row r="1168" spans="1:31" ht="12.75" customHeight="1" x14ac:dyDescent="0.3">
      <c r="A1168">
        <v>22638</v>
      </c>
      <c r="B1168" t="s">
        <v>106</v>
      </c>
      <c r="C1168">
        <v>0.09</v>
      </c>
      <c r="D1168">
        <v>100.98</v>
      </c>
      <c r="E1168">
        <v>35.840000000000003</v>
      </c>
      <c r="F1168">
        <v>940</v>
      </c>
      <c r="G1168" t="str">
        <f>IF(COUNTIF(Table1[Customer ID],Table1[[#This Row],[Customer ID]])&gt;1,"Repeat Customer","One-Time Customer")</f>
        <v>One-Time Customer</v>
      </c>
      <c r="H1168" t="s">
        <v>1055</v>
      </c>
      <c r="I1168" t="s">
        <v>39</v>
      </c>
      <c r="J1168" t="s">
        <v>40</v>
      </c>
      <c r="K1168" t="s">
        <v>41</v>
      </c>
      <c r="L1168" t="s">
        <v>191</v>
      </c>
      <c r="M1168" t="s">
        <v>121</v>
      </c>
      <c r="N1168" t="s">
        <v>260</v>
      </c>
      <c r="O1168">
        <v>0.62</v>
      </c>
      <c r="P1168">
        <f>Table1[[#This Row],[Profit]]/Table1[[#This Row],[Sales]]</f>
        <v>-0.4886039526489816</v>
      </c>
      <c r="Q1168" t="s">
        <v>33</v>
      </c>
      <c r="R1168" t="s">
        <v>53</v>
      </c>
      <c r="S1168" t="s">
        <v>228</v>
      </c>
      <c r="T1168" t="s">
        <v>1056</v>
      </c>
      <c r="U1168">
        <v>6776</v>
      </c>
      <c r="V1168">
        <v>42108</v>
      </c>
      <c r="W1168" t="str">
        <f>TEXT(Table1[[#This Row],[Order Date]],"mmmm")</f>
        <v>April</v>
      </c>
      <c r="X1168" t="str">
        <f>TEXT(Table1[[#This Row],[Order Date]],"yyyy")</f>
        <v>2015</v>
      </c>
      <c r="Y1168">
        <v>42113</v>
      </c>
      <c r="Z1168">
        <v>-193.58</v>
      </c>
      <c r="AA1168">
        <v>4</v>
      </c>
      <c r="AB1168">
        <v>396.19</v>
      </c>
      <c r="AC1168">
        <v>90844</v>
      </c>
      <c r="AD1168" t="e">
        <f>IF(COUNTIF(#REF!,Orders!AC530)&gt;0,"Returned","Not Returned")</f>
        <v>#REF!</v>
      </c>
      <c r="AE1168" t="str">
        <f>TEXT(Table1[[#This Row],[Order Date]],"mmmm-yyy")</f>
        <v>April-2015</v>
      </c>
    </row>
    <row r="1169" spans="1:31" ht="12.75" customHeight="1" x14ac:dyDescent="0.3">
      <c r="A1169">
        <v>1115</v>
      </c>
      <c r="B1169" t="s">
        <v>106</v>
      </c>
      <c r="C1169">
        <v>0.01</v>
      </c>
      <c r="D1169">
        <v>4.9800000000000004</v>
      </c>
      <c r="E1169">
        <v>7.44</v>
      </c>
      <c r="F1169">
        <v>553</v>
      </c>
      <c r="G1169" t="str">
        <f>IF(COUNTIF(Table1[Customer ID],Table1[[#This Row],[Customer ID]])&gt;1,"Repeat Customer","One-Time Customer")</f>
        <v>Repeat Customer</v>
      </c>
      <c r="H1169" t="s">
        <v>661</v>
      </c>
      <c r="I1169" t="s">
        <v>49</v>
      </c>
      <c r="J1169" t="s">
        <v>28</v>
      </c>
      <c r="K1169" t="s">
        <v>29</v>
      </c>
      <c r="L1169" t="s">
        <v>93</v>
      </c>
      <c r="M1169" t="s">
        <v>59</v>
      </c>
      <c r="N1169" t="s">
        <v>384</v>
      </c>
      <c r="O1169">
        <v>0.36</v>
      </c>
      <c r="P1169">
        <f>Table1[[#This Row],[Profit]]/Table1[[#This Row],[Sales]]</f>
        <v>-0.54387208140274368</v>
      </c>
      <c r="Q1169" t="s">
        <v>33</v>
      </c>
      <c r="R1169" t="s">
        <v>34</v>
      </c>
      <c r="S1169" t="s">
        <v>45</v>
      </c>
      <c r="T1169" t="s">
        <v>663</v>
      </c>
      <c r="U1169">
        <v>90008</v>
      </c>
      <c r="V1169">
        <v>42109</v>
      </c>
      <c r="W1169" t="str">
        <f>TEXT(Table1[[#This Row],[Order Date]],"mmmm")</f>
        <v>April</v>
      </c>
      <c r="X1169" t="str">
        <f>TEXT(Table1[[#This Row],[Order Date]],"yyyy")</f>
        <v>2015</v>
      </c>
      <c r="Y1169">
        <v>42118</v>
      </c>
      <c r="Z1169">
        <v>-179.59199999999998</v>
      </c>
      <c r="AA1169">
        <v>63</v>
      </c>
      <c r="AB1169">
        <v>330.21</v>
      </c>
      <c r="AC1169">
        <v>8165</v>
      </c>
      <c r="AD1169" t="e">
        <f>IF(COUNTIF(#REF!,Orders!AC298)&gt;0,"Returned","Not Returned")</f>
        <v>#REF!</v>
      </c>
      <c r="AE1169" t="str">
        <f>TEXT(Table1[[#This Row],[Order Date]],"mmmm-yyy")</f>
        <v>April-2015</v>
      </c>
    </row>
    <row r="1170" spans="1:31" ht="12.75" customHeight="1" x14ac:dyDescent="0.3">
      <c r="A1170">
        <v>19115</v>
      </c>
      <c r="B1170" t="s">
        <v>106</v>
      </c>
      <c r="C1170">
        <v>0.01</v>
      </c>
      <c r="D1170">
        <v>4.9800000000000004</v>
      </c>
      <c r="E1170">
        <v>7.44</v>
      </c>
      <c r="F1170">
        <v>555</v>
      </c>
      <c r="G1170" t="str">
        <f>IF(COUNTIF(Table1[Customer ID],Table1[[#This Row],[Customer ID]])&gt;1,"Repeat Customer","One-Time Customer")</f>
        <v>Repeat Customer</v>
      </c>
      <c r="H1170" t="s">
        <v>664</v>
      </c>
      <c r="I1170" t="s">
        <v>49</v>
      </c>
      <c r="J1170" t="s">
        <v>28</v>
      </c>
      <c r="K1170" t="s">
        <v>29</v>
      </c>
      <c r="L1170" t="s">
        <v>93</v>
      </c>
      <c r="M1170" t="s">
        <v>59</v>
      </c>
      <c r="N1170" t="s">
        <v>384</v>
      </c>
      <c r="O1170">
        <v>0.36</v>
      </c>
      <c r="P1170">
        <f>Table1[[#This Row],[Profit]]/Table1[[#This Row],[Sales]]</f>
        <v>-1.9274123539232053</v>
      </c>
      <c r="Q1170" t="s">
        <v>33</v>
      </c>
      <c r="R1170" t="s">
        <v>34</v>
      </c>
      <c r="S1170" t="s">
        <v>212</v>
      </c>
      <c r="T1170" t="s">
        <v>665</v>
      </c>
      <c r="U1170">
        <v>84062</v>
      </c>
      <c r="V1170">
        <v>42109</v>
      </c>
      <c r="W1170" t="str">
        <f>TEXT(Table1[[#This Row],[Order Date]],"mmmm")</f>
        <v>April</v>
      </c>
      <c r="X1170" t="str">
        <f>TEXT(Table1[[#This Row],[Order Date]],"yyyy")</f>
        <v>2015</v>
      </c>
      <c r="Y1170">
        <v>42118</v>
      </c>
      <c r="Z1170">
        <v>-161.6328</v>
      </c>
      <c r="AA1170">
        <v>16</v>
      </c>
      <c r="AB1170">
        <v>83.86</v>
      </c>
      <c r="AC1170">
        <v>86191</v>
      </c>
      <c r="AD1170" t="e">
        <f>IF(COUNTIF(#REF!,Orders!AC301)&gt;0,"Returned","Not Returned")</f>
        <v>#REF!</v>
      </c>
      <c r="AE1170" t="str">
        <f>TEXT(Table1[[#This Row],[Order Date]],"mmmm-yyy")</f>
        <v>April-2015</v>
      </c>
    </row>
    <row r="1171" spans="1:31" ht="12.75" customHeight="1" x14ac:dyDescent="0.3">
      <c r="A1171">
        <v>22667</v>
      </c>
      <c r="B1171" t="s">
        <v>37</v>
      </c>
      <c r="C1171">
        <v>0.09</v>
      </c>
      <c r="D1171">
        <v>70.97</v>
      </c>
      <c r="E1171">
        <v>3.5</v>
      </c>
      <c r="F1171">
        <v>568</v>
      </c>
      <c r="G1171" t="str">
        <f>IF(COUNTIF(Table1[Customer ID],Table1[[#This Row],[Customer ID]])&gt;1,"Repeat Customer","One-Time Customer")</f>
        <v>Repeat Customer</v>
      </c>
      <c r="H1171" t="s">
        <v>669</v>
      </c>
      <c r="I1171" t="s">
        <v>49</v>
      </c>
      <c r="J1171" t="s">
        <v>114</v>
      </c>
      <c r="K1171" t="s">
        <v>29</v>
      </c>
      <c r="L1171" t="s">
        <v>257</v>
      </c>
      <c r="M1171" t="s">
        <v>59</v>
      </c>
      <c r="N1171" t="s">
        <v>672</v>
      </c>
      <c r="O1171">
        <v>0.59</v>
      </c>
      <c r="P1171">
        <f>Table1[[#This Row],[Profit]]/Table1[[#This Row],[Sales]]</f>
        <v>-0.12353503145200315</v>
      </c>
      <c r="Q1171" t="s">
        <v>33</v>
      </c>
      <c r="R1171" t="s">
        <v>136</v>
      </c>
      <c r="S1171" t="s">
        <v>671</v>
      </c>
      <c r="T1171" t="s">
        <v>443</v>
      </c>
      <c r="U1171">
        <v>39701</v>
      </c>
      <c r="V1171">
        <v>42109</v>
      </c>
      <c r="W1171" t="str">
        <f>TEXT(Table1[[#This Row],[Order Date]],"mmmm")</f>
        <v>April</v>
      </c>
      <c r="X1171" t="str">
        <f>TEXT(Table1[[#This Row],[Order Date]],"yyyy")</f>
        <v>2015</v>
      </c>
      <c r="Y1171">
        <v>42109</v>
      </c>
      <c r="Z1171">
        <v>-99.568000000000012</v>
      </c>
      <c r="AA1171">
        <v>12</v>
      </c>
      <c r="AB1171">
        <v>805.99</v>
      </c>
      <c r="AC1171">
        <v>88880</v>
      </c>
      <c r="AD1171" t="e">
        <f>IF(COUNTIF(#REF!,Orders!AC306)&gt;0,"Returned","Not Returned")</f>
        <v>#REF!</v>
      </c>
      <c r="AE1171" t="str">
        <f>TEXT(Table1[[#This Row],[Order Date]],"mmmm-yyy")</f>
        <v>April-2015</v>
      </c>
    </row>
    <row r="1172" spans="1:31" ht="12.75" customHeight="1" x14ac:dyDescent="0.3">
      <c r="A1172">
        <v>26229</v>
      </c>
      <c r="B1172" t="s">
        <v>47</v>
      </c>
      <c r="C1172">
        <v>0.1</v>
      </c>
      <c r="D1172">
        <v>226.67</v>
      </c>
      <c r="E1172">
        <v>28.16</v>
      </c>
      <c r="F1172">
        <v>1559</v>
      </c>
      <c r="G1172" t="str">
        <f>IF(COUNTIF(Table1[Customer ID],Table1[[#This Row],[Customer ID]])&gt;1,"Repeat Customer","One-Time Customer")</f>
        <v>One-Time Customer</v>
      </c>
      <c r="H1172" t="s">
        <v>1585</v>
      </c>
      <c r="I1172" t="s">
        <v>39</v>
      </c>
      <c r="J1172" t="s">
        <v>114</v>
      </c>
      <c r="K1172" t="s">
        <v>41</v>
      </c>
      <c r="L1172" t="s">
        <v>42</v>
      </c>
      <c r="M1172" t="s">
        <v>43</v>
      </c>
      <c r="N1172" t="s">
        <v>1586</v>
      </c>
      <c r="O1172">
        <v>0.59</v>
      </c>
      <c r="P1172">
        <f>Table1[[#This Row],[Profit]]/Table1[[#This Row],[Sales]]</f>
        <v>-0.3590759561134288</v>
      </c>
      <c r="Q1172" t="s">
        <v>33</v>
      </c>
      <c r="R1172" t="s">
        <v>136</v>
      </c>
      <c r="S1172" t="s">
        <v>137</v>
      </c>
      <c r="T1172" t="s">
        <v>1587</v>
      </c>
      <c r="U1172">
        <v>24060</v>
      </c>
      <c r="V1172">
        <v>42109</v>
      </c>
      <c r="W1172" t="str">
        <f>TEXT(Table1[[#This Row],[Order Date]],"mmmm")</f>
        <v>April</v>
      </c>
      <c r="X1172" t="str">
        <f>TEXT(Table1[[#This Row],[Order Date]],"yyyy")</f>
        <v>2015</v>
      </c>
      <c r="Y1172">
        <v>42111</v>
      </c>
      <c r="Z1172">
        <v>-390.76800000000003</v>
      </c>
      <c r="AA1172">
        <v>5</v>
      </c>
      <c r="AB1172">
        <v>1088.26</v>
      </c>
      <c r="AC1172">
        <v>87424</v>
      </c>
      <c r="AD1172" t="e">
        <f>IF(COUNTIF(#REF!,Orders!AC875)&gt;0,"Returned","Not Returned")</f>
        <v>#REF!</v>
      </c>
      <c r="AE1172" t="str">
        <f>TEXT(Table1[[#This Row],[Order Date]],"mmmm-yyy")</f>
        <v>April-2015</v>
      </c>
    </row>
    <row r="1173" spans="1:31" ht="12.75" customHeight="1" x14ac:dyDescent="0.3">
      <c r="A1173">
        <v>22921</v>
      </c>
      <c r="B1173" t="s">
        <v>37</v>
      </c>
      <c r="C1173">
        <v>0.01</v>
      </c>
      <c r="D1173">
        <v>15.16</v>
      </c>
      <c r="E1173">
        <v>15.09</v>
      </c>
      <c r="F1173">
        <v>1607</v>
      </c>
      <c r="G1173" t="str">
        <f>IF(COUNTIF(Table1[Customer ID],Table1[[#This Row],[Customer ID]])&gt;1,"Repeat Customer","One-Time Customer")</f>
        <v>Repeat Customer</v>
      </c>
      <c r="H1173" t="s">
        <v>1612</v>
      </c>
      <c r="I1173" t="s">
        <v>49</v>
      </c>
      <c r="J1173" t="s">
        <v>40</v>
      </c>
      <c r="K1173" t="s">
        <v>29</v>
      </c>
      <c r="L1173" t="s">
        <v>109</v>
      </c>
      <c r="M1173" t="s">
        <v>59</v>
      </c>
      <c r="N1173" t="s">
        <v>1613</v>
      </c>
      <c r="O1173">
        <v>0.39</v>
      </c>
      <c r="P1173">
        <f>Table1[[#This Row],[Profit]]/Table1[[#This Row],[Sales]]</f>
        <v>-1.810682412332101</v>
      </c>
      <c r="Q1173" t="s">
        <v>33</v>
      </c>
      <c r="R1173" t="s">
        <v>53</v>
      </c>
      <c r="S1173" t="s">
        <v>71</v>
      </c>
      <c r="T1173" t="s">
        <v>1614</v>
      </c>
      <c r="U1173">
        <v>11520</v>
      </c>
      <c r="V1173">
        <v>42109</v>
      </c>
      <c r="W1173" t="str">
        <f>TEXT(Table1[[#This Row],[Order Date]],"mmmm")</f>
        <v>April</v>
      </c>
      <c r="X1173" t="str">
        <f>TEXT(Table1[[#This Row],[Order Date]],"yyyy")</f>
        <v>2015</v>
      </c>
      <c r="Y1173">
        <v>42109</v>
      </c>
      <c r="Z1173">
        <v>-200.85899999999998</v>
      </c>
      <c r="AA1173">
        <v>7</v>
      </c>
      <c r="AB1173">
        <v>110.93</v>
      </c>
      <c r="AC1173">
        <v>87994</v>
      </c>
      <c r="AD1173" t="e">
        <f>IF(COUNTIF(#REF!,Orders!AC891)&gt;0,"Returned","Not Returned")</f>
        <v>#REF!</v>
      </c>
      <c r="AE1173" t="str">
        <f>TEXT(Table1[[#This Row],[Order Date]],"mmmm-yyy")</f>
        <v>April-2015</v>
      </c>
    </row>
    <row r="1174" spans="1:31" ht="12.75" customHeight="1" x14ac:dyDescent="0.3">
      <c r="A1174">
        <v>20359</v>
      </c>
      <c r="B1174" t="s">
        <v>25</v>
      </c>
      <c r="C1174">
        <v>0.02</v>
      </c>
      <c r="D1174">
        <v>25.99</v>
      </c>
      <c r="E1174">
        <v>5.37</v>
      </c>
      <c r="F1174">
        <v>1632</v>
      </c>
      <c r="G1174" t="str">
        <f>IF(COUNTIF(Table1[Customer ID],Table1[[#This Row],[Customer ID]])&gt;1,"Repeat Customer","One-Time Customer")</f>
        <v>Repeat Customer</v>
      </c>
      <c r="H1174" t="s">
        <v>1637</v>
      </c>
      <c r="I1174" t="s">
        <v>49</v>
      </c>
      <c r="J1174" t="s">
        <v>40</v>
      </c>
      <c r="K1174" t="s">
        <v>29</v>
      </c>
      <c r="L1174" t="s">
        <v>30</v>
      </c>
      <c r="M1174" t="s">
        <v>59</v>
      </c>
      <c r="N1174" t="s">
        <v>1639</v>
      </c>
      <c r="O1174">
        <v>0.56000000000000005</v>
      </c>
      <c r="P1174">
        <f>Table1[[#This Row],[Profit]]/Table1[[#This Row],[Sales]]</f>
        <v>-0.36243216576221016</v>
      </c>
      <c r="Q1174" t="s">
        <v>33</v>
      </c>
      <c r="R1174" t="s">
        <v>136</v>
      </c>
      <c r="S1174" t="s">
        <v>671</v>
      </c>
      <c r="T1174" t="s">
        <v>1638</v>
      </c>
      <c r="U1174">
        <v>39401</v>
      </c>
      <c r="V1174">
        <v>42109</v>
      </c>
      <c r="W1174" t="str">
        <f>TEXT(Table1[[#This Row],[Order Date]],"mmmm")</f>
        <v>April</v>
      </c>
      <c r="X1174" t="str">
        <f>TEXT(Table1[[#This Row],[Order Date]],"yyyy")</f>
        <v>2015</v>
      </c>
      <c r="Y1174">
        <v>42111</v>
      </c>
      <c r="Z1174">
        <v>-88.158000000000001</v>
      </c>
      <c r="AA1174">
        <v>9</v>
      </c>
      <c r="AB1174">
        <v>243.24</v>
      </c>
      <c r="AC1174">
        <v>90533</v>
      </c>
      <c r="AD1174" t="e">
        <f>IF(COUNTIF(#REF!,Orders!AC907)&gt;0,"Returned","Not Returned")</f>
        <v>#REF!</v>
      </c>
      <c r="AE1174" t="str">
        <f>TEXT(Table1[[#This Row],[Order Date]],"mmmm-yyy")</f>
        <v>April-2015</v>
      </c>
    </row>
    <row r="1175" spans="1:31" ht="12.75" customHeight="1" x14ac:dyDescent="0.3">
      <c r="A1175">
        <v>24622</v>
      </c>
      <c r="B1175" t="s">
        <v>37</v>
      </c>
      <c r="C1175">
        <v>0.06</v>
      </c>
      <c r="D1175">
        <v>17.98</v>
      </c>
      <c r="E1175">
        <v>8.51</v>
      </c>
      <c r="F1175">
        <v>1818</v>
      </c>
      <c r="G1175" t="str">
        <f>IF(COUNTIF(Table1[Customer ID],Table1[[#This Row],[Customer ID]])&gt;1,"Repeat Customer","One-Time Customer")</f>
        <v>Repeat Customer</v>
      </c>
      <c r="H1175" t="s">
        <v>1809</v>
      </c>
      <c r="I1175" t="s">
        <v>49</v>
      </c>
      <c r="J1175" t="s">
        <v>114</v>
      </c>
      <c r="K1175" t="s">
        <v>77</v>
      </c>
      <c r="L1175" t="s">
        <v>85</v>
      </c>
      <c r="M1175" t="s">
        <v>86</v>
      </c>
      <c r="N1175" t="s">
        <v>104</v>
      </c>
      <c r="O1175">
        <v>0.4</v>
      </c>
      <c r="P1175">
        <f>Table1[[#This Row],[Profit]]/Table1[[#This Row],[Sales]]</f>
        <v>-0.83794054629301162</v>
      </c>
      <c r="Q1175" t="s">
        <v>33</v>
      </c>
      <c r="R1175" t="s">
        <v>61</v>
      </c>
      <c r="S1175" t="s">
        <v>300</v>
      </c>
      <c r="T1175" t="s">
        <v>1810</v>
      </c>
      <c r="U1175">
        <v>48126</v>
      </c>
      <c r="V1175">
        <v>42109</v>
      </c>
      <c r="W1175" t="str">
        <f>TEXT(Table1[[#This Row],[Order Date]],"mmmm")</f>
        <v>April</v>
      </c>
      <c r="X1175" t="str">
        <f>TEXT(Table1[[#This Row],[Order Date]],"yyyy")</f>
        <v>2015</v>
      </c>
      <c r="Y1175">
        <v>42111</v>
      </c>
      <c r="Z1175">
        <v>-47.243088</v>
      </c>
      <c r="AA1175">
        <v>3</v>
      </c>
      <c r="AB1175">
        <v>56.38</v>
      </c>
      <c r="AC1175">
        <v>85991</v>
      </c>
      <c r="AD1175" t="e">
        <f>IF(COUNTIF(#REF!,Orders!AC1015)&gt;0,"Returned","Not Returned")</f>
        <v>#REF!</v>
      </c>
      <c r="AE1175" t="str">
        <f>TEXT(Table1[[#This Row],[Order Date]],"mmmm-yyy")</f>
        <v>April-2015</v>
      </c>
    </row>
    <row r="1176" spans="1:31" ht="12.75" customHeight="1" x14ac:dyDescent="0.3">
      <c r="A1176">
        <v>24623</v>
      </c>
      <c r="B1176" t="s">
        <v>37</v>
      </c>
      <c r="C1176">
        <v>0.1</v>
      </c>
      <c r="D1176">
        <v>9.99</v>
      </c>
      <c r="E1176">
        <v>4.78</v>
      </c>
      <c r="F1176">
        <v>1818</v>
      </c>
      <c r="G1176" t="str">
        <f>IF(COUNTIF(Table1[Customer ID],Table1[[#This Row],[Customer ID]])&gt;1,"Repeat Customer","One-Time Customer")</f>
        <v>Repeat Customer</v>
      </c>
      <c r="H1176" t="s">
        <v>1809</v>
      </c>
      <c r="I1176" t="s">
        <v>27</v>
      </c>
      <c r="J1176" t="s">
        <v>114</v>
      </c>
      <c r="K1176" t="s">
        <v>29</v>
      </c>
      <c r="L1176" t="s">
        <v>93</v>
      </c>
      <c r="M1176" t="s">
        <v>59</v>
      </c>
      <c r="N1176" t="s">
        <v>1811</v>
      </c>
      <c r="O1176">
        <v>0.4</v>
      </c>
      <c r="P1176">
        <f>Table1[[#This Row],[Profit]]/Table1[[#This Row],[Sales]]</f>
        <v>7.6840426424913968E-2</v>
      </c>
      <c r="Q1176" t="s">
        <v>33</v>
      </c>
      <c r="R1176" t="s">
        <v>61</v>
      </c>
      <c r="S1176" t="s">
        <v>300</v>
      </c>
      <c r="T1176" t="s">
        <v>1810</v>
      </c>
      <c r="U1176">
        <v>48126</v>
      </c>
      <c r="V1176">
        <v>42109</v>
      </c>
      <c r="W1176" t="str">
        <f>TEXT(Table1[[#This Row],[Order Date]],"mmmm")</f>
        <v>April</v>
      </c>
      <c r="X1176" t="str">
        <f>TEXT(Table1[[#This Row],[Order Date]],"yyyy")</f>
        <v>2015</v>
      </c>
      <c r="Y1176">
        <v>42112</v>
      </c>
      <c r="Z1176">
        <v>9.1539999999999999</v>
      </c>
      <c r="AA1176">
        <v>12</v>
      </c>
      <c r="AB1176">
        <v>119.13</v>
      </c>
      <c r="AC1176">
        <v>85991</v>
      </c>
      <c r="AD1176" t="e">
        <f>IF(COUNTIF(#REF!,Orders!AC1016)&gt;0,"Returned","Not Returned")</f>
        <v>#REF!</v>
      </c>
      <c r="AE1176" t="str">
        <f>TEXT(Table1[[#This Row],[Order Date]],"mmmm-yyy")</f>
        <v>April-2015</v>
      </c>
    </row>
    <row r="1177" spans="1:31" ht="12.75" customHeight="1" x14ac:dyDescent="0.3">
      <c r="A1177">
        <v>6621</v>
      </c>
      <c r="B1177" t="s">
        <v>37</v>
      </c>
      <c r="C1177">
        <v>7.0000000000000007E-2</v>
      </c>
      <c r="D1177">
        <v>18.649999999999999</v>
      </c>
      <c r="E1177">
        <v>3.77</v>
      </c>
      <c r="F1177">
        <v>1821</v>
      </c>
      <c r="G1177" t="str">
        <f>IF(COUNTIF(Table1[Customer ID],Table1[[#This Row],[Customer ID]])&gt;1,"Repeat Customer","One-Time Customer")</f>
        <v>Repeat Customer</v>
      </c>
      <c r="H1177" t="s">
        <v>1812</v>
      </c>
      <c r="I1177" t="s">
        <v>49</v>
      </c>
      <c r="J1177" t="s">
        <v>114</v>
      </c>
      <c r="K1177" t="s">
        <v>41</v>
      </c>
      <c r="L1177" t="s">
        <v>50</v>
      </c>
      <c r="M1177" t="s">
        <v>51</v>
      </c>
      <c r="N1177" t="s">
        <v>1813</v>
      </c>
      <c r="O1177">
        <v>0.39</v>
      </c>
      <c r="P1177">
        <f>Table1[[#This Row],[Profit]]/Table1[[#This Row],[Sales]]</f>
        <v>0.2326145050027966</v>
      </c>
      <c r="Q1177" t="s">
        <v>33</v>
      </c>
      <c r="R1177" t="s">
        <v>53</v>
      </c>
      <c r="S1177" t="s">
        <v>71</v>
      </c>
      <c r="T1177" t="s">
        <v>90</v>
      </c>
      <c r="U1177">
        <v>10177</v>
      </c>
      <c r="V1177">
        <v>42109</v>
      </c>
      <c r="W1177" t="str">
        <f>TEXT(Table1[[#This Row],[Order Date]],"mmmm")</f>
        <v>April</v>
      </c>
      <c r="X1177" t="str">
        <f>TEXT(Table1[[#This Row],[Order Date]],"yyyy")</f>
        <v>2015</v>
      </c>
      <c r="Y1177">
        <v>42110</v>
      </c>
      <c r="Z1177">
        <v>149.72</v>
      </c>
      <c r="AA1177">
        <v>34</v>
      </c>
      <c r="AB1177">
        <v>643.64</v>
      </c>
      <c r="AC1177">
        <v>47108</v>
      </c>
      <c r="AD1177" t="e">
        <f>IF(COUNTIF(#REF!,Orders!AC1018)&gt;0,"Returned","Not Returned")</f>
        <v>#REF!</v>
      </c>
      <c r="AE1177" t="str">
        <f>TEXT(Table1[[#This Row],[Order Date]],"mmmm-yyy")</f>
        <v>April-2015</v>
      </c>
    </row>
    <row r="1178" spans="1:31" ht="12.75" customHeight="1" x14ac:dyDescent="0.3">
      <c r="A1178">
        <v>6622</v>
      </c>
      <c r="B1178" t="s">
        <v>37</v>
      </c>
      <c r="C1178">
        <v>0.06</v>
      </c>
      <c r="D1178">
        <v>17.98</v>
      </c>
      <c r="E1178">
        <v>8.51</v>
      </c>
      <c r="F1178">
        <v>1821</v>
      </c>
      <c r="G1178" t="str">
        <f>IF(COUNTIF(Table1[Customer ID],Table1[[#This Row],[Customer ID]])&gt;1,"Repeat Customer","One-Time Customer")</f>
        <v>Repeat Customer</v>
      </c>
      <c r="H1178" t="s">
        <v>1812</v>
      </c>
      <c r="I1178" t="s">
        <v>49</v>
      </c>
      <c r="J1178" t="s">
        <v>114</v>
      </c>
      <c r="K1178" t="s">
        <v>77</v>
      </c>
      <c r="L1178" t="s">
        <v>85</v>
      </c>
      <c r="M1178" t="s">
        <v>86</v>
      </c>
      <c r="N1178" t="s">
        <v>104</v>
      </c>
      <c r="O1178">
        <v>0.4</v>
      </c>
      <c r="P1178">
        <f>Table1[[#This Row],[Profit]]/Table1[[#This Row],[Sales]]</f>
        <v>-0.21485948180590234</v>
      </c>
      <c r="Q1178" t="s">
        <v>33</v>
      </c>
      <c r="R1178" t="s">
        <v>53</v>
      </c>
      <c r="S1178" t="s">
        <v>71</v>
      </c>
      <c r="T1178" t="s">
        <v>90</v>
      </c>
      <c r="U1178">
        <v>10177</v>
      </c>
      <c r="V1178">
        <v>42109</v>
      </c>
      <c r="W1178" t="str">
        <f>TEXT(Table1[[#This Row],[Order Date]],"mmmm")</f>
        <v>April</v>
      </c>
      <c r="X1178" t="str">
        <f>TEXT(Table1[[#This Row],[Order Date]],"yyyy")</f>
        <v>2015</v>
      </c>
      <c r="Y1178">
        <v>42111</v>
      </c>
      <c r="Z1178">
        <v>-52.492319999999999</v>
      </c>
      <c r="AA1178">
        <v>13</v>
      </c>
      <c r="AB1178">
        <v>244.31</v>
      </c>
      <c r="AC1178">
        <v>47108</v>
      </c>
      <c r="AD1178" t="e">
        <f>IF(COUNTIF(#REF!,Orders!AC1019)&gt;0,"Returned","Not Returned")</f>
        <v>#REF!</v>
      </c>
      <c r="AE1178" t="str">
        <f>TEXT(Table1[[#This Row],[Order Date]],"mmmm-yyy")</f>
        <v>April-2015</v>
      </c>
    </row>
    <row r="1179" spans="1:31" ht="12.75" customHeight="1" x14ac:dyDescent="0.3">
      <c r="A1179">
        <v>6623</v>
      </c>
      <c r="B1179" t="s">
        <v>37</v>
      </c>
      <c r="C1179">
        <v>0.1</v>
      </c>
      <c r="D1179">
        <v>9.99</v>
      </c>
      <c r="E1179">
        <v>4.78</v>
      </c>
      <c r="F1179">
        <v>1821</v>
      </c>
      <c r="G1179" t="str">
        <f>IF(COUNTIF(Table1[Customer ID],Table1[[#This Row],[Customer ID]])&gt;1,"Repeat Customer","One-Time Customer")</f>
        <v>Repeat Customer</v>
      </c>
      <c r="H1179" t="s">
        <v>1812</v>
      </c>
      <c r="I1179" t="s">
        <v>27</v>
      </c>
      <c r="J1179" t="s">
        <v>114</v>
      </c>
      <c r="K1179" t="s">
        <v>29</v>
      </c>
      <c r="L1179" t="s">
        <v>93</v>
      </c>
      <c r="M1179" t="s">
        <v>59</v>
      </c>
      <c r="N1179" t="s">
        <v>1811</v>
      </c>
      <c r="O1179">
        <v>0.4</v>
      </c>
      <c r="P1179">
        <f>Table1[[#This Row],[Profit]]/Table1[[#This Row],[Sales]]</f>
        <v>1.7060311200651549E-2</v>
      </c>
      <c r="Q1179" t="s">
        <v>33</v>
      </c>
      <c r="R1179" t="s">
        <v>53</v>
      </c>
      <c r="S1179" t="s">
        <v>71</v>
      </c>
      <c r="T1179" t="s">
        <v>90</v>
      </c>
      <c r="U1179">
        <v>10177</v>
      </c>
      <c r="V1179">
        <v>42109</v>
      </c>
      <c r="W1179" t="str">
        <f>TEXT(Table1[[#This Row],[Order Date]],"mmmm")</f>
        <v>April</v>
      </c>
      <c r="X1179" t="str">
        <f>TEXT(Table1[[#This Row],[Order Date]],"yyyy")</f>
        <v>2015</v>
      </c>
      <c r="Y1179">
        <v>42112</v>
      </c>
      <c r="Z1179">
        <v>7.9599999999999991</v>
      </c>
      <c r="AA1179">
        <v>47</v>
      </c>
      <c r="AB1179">
        <v>466.58</v>
      </c>
      <c r="AC1179">
        <v>47108</v>
      </c>
      <c r="AD1179" t="e">
        <f>IF(COUNTIF(#REF!,Orders!AC1020)&gt;0,"Returned","Not Returned")</f>
        <v>#REF!</v>
      </c>
      <c r="AE1179" t="str">
        <f>TEXT(Table1[[#This Row],[Order Date]],"mmmm-yyy")</f>
        <v>April-2015</v>
      </c>
    </row>
    <row r="1180" spans="1:31" ht="12.75" customHeight="1" x14ac:dyDescent="0.3">
      <c r="A1180">
        <v>6624</v>
      </c>
      <c r="B1180" t="s">
        <v>37</v>
      </c>
      <c r="C1180">
        <v>0.08</v>
      </c>
      <c r="D1180">
        <v>175.99</v>
      </c>
      <c r="E1180">
        <v>8.99</v>
      </c>
      <c r="F1180">
        <v>1821</v>
      </c>
      <c r="G1180" t="str">
        <f>IF(COUNTIF(Table1[Customer ID],Table1[[#This Row],[Customer ID]])&gt;1,"Repeat Customer","One-Time Customer")</f>
        <v>Repeat Customer</v>
      </c>
      <c r="H1180" t="s">
        <v>1812</v>
      </c>
      <c r="I1180" t="s">
        <v>27</v>
      </c>
      <c r="J1180" t="s">
        <v>114</v>
      </c>
      <c r="K1180" t="s">
        <v>77</v>
      </c>
      <c r="L1180" t="s">
        <v>78</v>
      </c>
      <c r="M1180" t="s">
        <v>59</v>
      </c>
      <c r="N1180" t="s">
        <v>168</v>
      </c>
      <c r="O1180">
        <v>0.56999999999999995</v>
      </c>
      <c r="P1180">
        <f>Table1[[#This Row],[Profit]]/Table1[[#This Row],[Sales]]</f>
        <v>-0.20041245214324069</v>
      </c>
      <c r="Q1180" t="s">
        <v>33</v>
      </c>
      <c r="R1180" t="s">
        <v>53</v>
      </c>
      <c r="S1180" t="s">
        <v>71</v>
      </c>
      <c r="T1180" t="s">
        <v>90</v>
      </c>
      <c r="U1180">
        <v>10177</v>
      </c>
      <c r="V1180">
        <v>42109</v>
      </c>
      <c r="W1180" t="str">
        <f>TEXT(Table1[[#This Row],[Order Date]],"mmmm")</f>
        <v>April</v>
      </c>
      <c r="X1180" t="str">
        <f>TEXT(Table1[[#This Row],[Order Date]],"yyyy")</f>
        <v>2015</v>
      </c>
      <c r="Y1180">
        <v>42110</v>
      </c>
      <c r="Z1180">
        <v>-459.08280000000002</v>
      </c>
      <c r="AA1180">
        <v>16</v>
      </c>
      <c r="AB1180">
        <v>2290.69</v>
      </c>
      <c r="AC1180">
        <v>47108</v>
      </c>
      <c r="AD1180" t="e">
        <f>IF(COUNTIF(#REF!,Orders!AC1021)&gt;0,"Returned","Not Returned")</f>
        <v>#REF!</v>
      </c>
      <c r="AE1180" t="str">
        <f>TEXT(Table1[[#This Row],[Order Date]],"mmmm-yyy")</f>
        <v>April-2015</v>
      </c>
    </row>
    <row r="1181" spans="1:31" ht="12.75" customHeight="1" x14ac:dyDescent="0.3">
      <c r="A1181">
        <v>25970</v>
      </c>
      <c r="B1181" t="s">
        <v>56</v>
      </c>
      <c r="C1181">
        <v>0.08</v>
      </c>
      <c r="D1181">
        <v>5.74</v>
      </c>
      <c r="E1181">
        <v>5.01</v>
      </c>
      <c r="F1181">
        <v>2952</v>
      </c>
      <c r="G1181" t="str">
        <f>IF(COUNTIF(Table1[Customer ID],Table1[[#This Row],[Customer ID]])&gt;1,"Repeat Customer","One-Time Customer")</f>
        <v>One-Time Customer</v>
      </c>
      <c r="H1181" t="s">
        <v>2681</v>
      </c>
      <c r="I1181" t="s">
        <v>27</v>
      </c>
      <c r="J1181" t="s">
        <v>28</v>
      </c>
      <c r="K1181" t="s">
        <v>29</v>
      </c>
      <c r="L1181" t="s">
        <v>109</v>
      </c>
      <c r="M1181" t="s">
        <v>59</v>
      </c>
      <c r="N1181" t="s">
        <v>2061</v>
      </c>
      <c r="O1181">
        <v>0.39</v>
      </c>
      <c r="P1181">
        <f>Table1[[#This Row],[Profit]]/Table1[[#This Row],[Sales]]</f>
        <v>-0.88002341853491362</v>
      </c>
      <c r="Q1181" t="s">
        <v>33</v>
      </c>
      <c r="R1181" t="s">
        <v>53</v>
      </c>
      <c r="S1181" t="s">
        <v>154</v>
      </c>
      <c r="T1181" t="s">
        <v>2682</v>
      </c>
      <c r="U1181">
        <v>43123</v>
      </c>
      <c r="V1181">
        <v>42109</v>
      </c>
      <c r="W1181" t="str">
        <f>TEXT(Table1[[#This Row],[Order Date]],"mmmm")</f>
        <v>April</v>
      </c>
      <c r="X1181" t="str">
        <f>TEXT(Table1[[#This Row],[Order Date]],"yyyy")</f>
        <v>2015</v>
      </c>
      <c r="Y1181">
        <v>42111</v>
      </c>
      <c r="Z1181">
        <v>-61.628039999999999</v>
      </c>
      <c r="AA1181">
        <v>12</v>
      </c>
      <c r="AB1181">
        <v>70.03</v>
      </c>
      <c r="AC1181">
        <v>91398</v>
      </c>
      <c r="AD1181" t="e">
        <f>IF(COUNTIF(#REF!,Orders!AC1673)&gt;0,"Returned","Not Returned")</f>
        <v>#REF!</v>
      </c>
      <c r="AE1181" t="str">
        <f>TEXT(Table1[[#This Row],[Order Date]],"mmmm-yyy")</f>
        <v>April-2015</v>
      </c>
    </row>
    <row r="1182" spans="1:31" ht="12.75" customHeight="1" x14ac:dyDescent="0.3">
      <c r="A1182">
        <v>25055</v>
      </c>
      <c r="B1182" t="s">
        <v>37</v>
      </c>
      <c r="C1182">
        <v>0</v>
      </c>
      <c r="D1182">
        <v>2.78</v>
      </c>
      <c r="E1182">
        <v>1.49</v>
      </c>
      <c r="F1182">
        <v>653</v>
      </c>
      <c r="G1182" t="str">
        <f>IF(COUNTIF(Table1[Customer ID],Table1[[#This Row],[Customer ID]])&gt;1,"Repeat Customer","One-Time Customer")</f>
        <v>One-Time Customer</v>
      </c>
      <c r="H1182" t="s">
        <v>771</v>
      </c>
      <c r="I1182" t="s">
        <v>27</v>
      </c>
      <c r="J1182" t="s">
        <v>114</v>
      </c>
      <c r="K1182" t="s">
        <v>29</v>
      </c>
      <c r="L1182" t="s">
        <v>109</v>
      </c>
      <c r="M1182" t="s">
        <v>59</v>
      </c>
      <c r="N1182" t="s">
        <v>772</v>
      </c>
      <c r="O1182">
        <v>0.36</v>
      </c>
      <c r="P1182">
        <f>Table1[[#This Row],[Profit]]/Table1[[#This Row],[Sales]]</f>
        <v>0.69</v>
      </c>
      <c r="Q1182" t="s">
        <v>33</v>
      </c>
      <c r="R1182" t="s">
        <v>34</v>
      </c>
      <c r="S1182" t="s">
        <v>45</v>
      </c>
      <c r="T1182" t="s">
        <v>773</v>
      </c>
      <c r="U1182">
        <v>91730</v>
      </c>
      <c r="V1182">
        <v>42110</v>
      </c>
      <c r="W1182" t="str">
        <f>TEXT(Table1[[#This Row],[Order Date]],"mmmm")</f>
        <v>April</v>
      </c>
      <c r="X1182" t="str">
        <f>TEXT(Table1[[#This Row],[Order Date]],"yyyy")</f>
        <v>2015</v>
      </c>
      <c r="Y1182">
        <v>42111</v>
      </c>
      <c r="Z1182">
        <v>20.6448</v>
      </c>
      <c r="AA1182">
        <v>9</v>
      </c>
      <c r="AB1182">
        <v>29.92</v>
      </c>
      <c r="AC1182">
        <v>91213</v>
      </c>
      <c r="AD1182" t="e">
        <f>IF(COUNTIF(#REF!,Orders!AC359)&gt;0,"Returned","Not Returned")</f>
        <v>#REF!</v>
      </c>
      <c r="AE1182" t="str">
        <f>TEXT(Table1[[#This Row],[Order Date]],"mmmm-yyy")</f>
        <v>April-2015</v>
      </c>
    </row>
    <row r="1183" spans="1:31" ht="12.75" customHeight="1" x14ac:dyDescent="0.3">
      <c r="A1183">
        <v>18016</v>
      </c>
      <c r="B1183" t="s">
        <v>25</v>
      </c>
      <c r="C1183">
        <v>0.01</v>
      </c>
      <c r="D1183">
        <v>125.99</v>
      </c>
      <c r="E1183">
        <v>8.99</v>
      </c>
      <c r="F1183">
        <v>1916</v>
      </c>
      <c r="G1183" t="str">
        <f>IF(COUNTIF(Table1[Customer ID],Table1[[#This Row],[Customer ID]])&gt;1,"Repeat Customer","One-Time Customer")</f>
        <v>Repeat Customer</v>
      </c>
      <c r="H1183" t="s">
        <v>1867</v>
      </c>
      <c r="I1183" t="s">
        <v>49</v>
      </c>
      <c r="J1183" t="s">
        <v>40</v>
      </c>
      <c r="K1183" t="s">
        <v>77</v>
      </c>
      <c r="L1183" t="s">
        <v>78</v>
      </c>
      <c r="M1183" t="s">
        <v>59</v>
      </c>
      <c r="N1183" t="s">
        <v>856</v>
      </c>
      <c r="O1183">
        <v>0.55000000000000004</v>
      </c>
      <c r="P1183">
        <f>Table1[[#This Row],[Profit]]/Table1[[#This Row],[Sales]]</f>
        <v>-4.4957684093965035E-2</v>
      </c>
      <c r="Q1183" t="s">
        <v>33</v>
      </c>
      <c r="R1183" t="s">
        <v>136</v>
      </c>
      <c r="S1183" t="s">
        <v>958</v>
      </c>
      <c r="T1183" t="s">
        <v>1869</v>
      </c>
      <c r="U1183">
        <v>72209</v>
      </c>
      <c r="V1183">
        <v>42110</v>
      </c>
      <c r="W1183" t="str">
        <f>TEXT(Table1[[#This Row],[Order Date]],"mmmm")</f>
        <v>April</v>
      </c>
      <c r="X1183" t="str">
        <f>TEXT(Table1[[#This Row],[Order Date]],"yyyy")</f>
        <v>2015</v>
      </c>
      <c r="Y1183">
        <v>42112</v>
      </c>
      <c r="Z1183">
        <v>-45.471999999999994</v>
      </c>
      <c r="AA1183">
        <v>9</v>
      </c>
      <c r="AB1183">
        <v>1011.44</v>
      </c>
      <c r="AC1183">
        <v>85895</v>
      </c>
      <c r="AD1183" t="e">
        <f>IF(COUNTIF(#REF!,Orders!AC1058)&gt;0,"Returned","Not Returned")</f>
        <v>#REF!</v>
      </c>
      <c r="AE1183" t="str">
        <f>TEXT(Table1[[#This Row],[Order Date]],"mmmm-yyy")</f>
        <v>April-2015</v>
      </c>
    </row>
    <row r="1184" spans="1:31" ht="12.75" customHeight="1" x14ac:dyDescent="0.3">
      <c r="A1184">
        <v>20712</v>
      </c>
      <c r="B1184" t="s">
        <v>47</v>
      </c>
      <c r="C1184">
        <v>0.05</v>
      </c>
      <c r="D1184">
        <v>2550.14</v>
      </c>
      <c r="E1184">
        <v>29.7</v>
      </c>
      <c r="F1184">
        <v>2139</v>
      </c>
      <c r="G1184" t="str">
        <f>IF(COUNTIF(Table1[Customer ID],Table1[[#This Row],[Customer ID]])&gt;1,"Repeat Customer","One-Time Customer")</f>
        <v>One-Time Customer</v>
      </c>
      <c r="H1184" t="s">
        <v>2049</v>
      </c>
      <c r="I1184" t="s">
        <v>39</v>
      </c>
      <c r="J1184" t="s">
        <v>28</v>
      </c>
      <c r="K1184" t="s">
        <v>77</v>
      </c>
      <c r="L1184" t="s">
        <v>85</v>
      </c>
      <c r="M1184" t="s">
        <v>43</v>
      </c>
      <c r="N1184" t="s">
        <v>1217</v>
      </c>
      <c r="O1184">
        <v>0.56999999999999995</v>
      </c>
      <c r="P1184">
        <f>Table1[[#This Row],[Profit]]/Table1[[#This Row],[Sales]]</f>
        <v>-0.81957513203598542</v>
      </c>
      <c r="Q1184" t="s">
        <v>33</v>
      </c>
      <c r="R1184" t="s">
        <v>61</v>
      </c>
      <c r="S1184" t="s">
        <v>1858</v>
      </c>
      <c r="T1184" t="s">
        <v>456</v>
      </c>
      <c r="U1184">
        <v>53094</v>
      </c>
      <c r="V1184">
        <v>42110</v>
      </c>
      <c r="W1184" t="str">
        <f>TEXT(Table1[[#This Row],[Order Date]],"mmmm")</f>
        <v>April</v>
      </c>
      <c r="X1184" t="str">
        <f>TEXT(Table1[[#This Row],[Order Date]],"yyyy")</f>
        <v>2015</v>
      </c>
      <c r="Y1184">
        <v>42111</v>
      </c>
      <c r="Z1184">
        <v>-3971.0627999999997</v>
      </c>
      <c r="AA1184">
        <v>2</v>
      </c>
      <c r="AB1184">
        <v>4845.2700000000004</v>
      </c>
      <c r="AC1184">
        <v>86003</v>
      </c>
      <c r="AD1184" t="e">
        <f>IF(COUNTIF(#REF!,Orders!AC1183)&gt;0,"Returned","Not Returned")</f>
        <v>#REF!</v>
      </c>
      <c r="AE1184" t="str">
        <f>TEXT(Table1[[#This Row],[Order Date]],"mmmm-yyy")</f>
        <v>April-2015</v>
      </c>
    </row>
    <row r="1185" spans="1:31" ht="12.75" customHeight="1" x14ac:dyDescent="0.3">
      <c r="A1185">
        <v>19073</v>
      </c>
      <c r="B1185" t="s">
        <v>56</v>
      </c>
      <c r="C1185">
        <v>0.03</v>
      </c>
      <c r="D1185">
        <v>25.98</v>
      </c>
      <c r="E1185">
        <v>5.37</v>
      </c>
      <c r="F1185">
        <v>377</v>
      </c>
      <c r="G1185" t="str">
        <f>IF(COUNTIF(Table1[Customer ID],Table1[[#This Row],[Customer ID]])&gt;1,"Repeat Customer","One-Time Customer")</f>
        <v>One-Time Customer</v>
      </c>
      <c r="H1185" t="s">
        <v>485</v>
      </c>
      <c r="I1185" t="s">
        <v>49</v>
      </c>
      <c r="J1185" t="s">
        <v>114</v>
      </c>
      <c r="K1185" t="s">
        <v>29</v>
      </c>
      <c r="L1185" t="s">
        <v>257</v>
      </c>
      <c r="M1185" t="s">
        <v>86</v>
      </c>
      <c r="N1185" t="s">
        <v>486</v>
      </c>
      <c r="O1185">
        <v>0.5</v>
      </c>
      <c r="P1185">
        <f>Table1[[#This Row],[Profit]]/Table1[[#This Row],[Sales]]</f>
        <v>0.54253390326990247</v>
      </c>
      <c r="Q1185" t="s">
        <v>33</v>
      </c>
      <c r="R1185" t="s">
        <v>61</v>
      </c>
      <c r="S1185" t="s">
        <v>178</v>
      </c>
      <c r="T1185" t="s">
        <v>431</v>
      </c>
      <c r="U1185">
        <v>60510</v>
      </c>
      <c r="V1185">
        <v>42111</v>
      </c>
      <c r="W1185" t="str">
        <f>TEXT(Table1[[#This Row],[Order Date]],"mmmm")</f>
        <v>April</v>
      </c>
      <c r="X1185" t="str">
        <f>TEXT(Table1[[#This Row],[Order Date]],"yyyy")</f>
        <v>2015</v>
      </c>
      <c r="Y1185">
        <v>42111</v>
      </c>
      <c r="Z1185">
        <v>250.03759999999997</v>
      </c>
      <c r="AA1185">
        <v>17</v>
      </c>
      <c r="AB1185">
        <v>460.87</v>
      </c>
      <c r="AC1185">
        <v>89579</v>
      </c>
      <c r="AD1185" t="e">
        <f>IF(COUNTIF(#REF!,Orders!AC207)&gt;0,"Returned","Not Returned")</f>
        <v>#REF!</v>
      </c>
      <c r="AE1185" t="str">
        <f>TEXT(Table1[[#This Row],[Order Date]],"mmmm-yyy")</f>
        <v>April-2015</v>
      </c>
    </row>
    <row r="1186" spans="1:31" ht="12.75" customHeight="1" x14ac:dyDescent="0.3">
      <c r="A1186">
        <v>18404</v>
      </c>
      <c r="B1186" t="s">
        <v>47</v>
      </c>
      <c r="C1186">
        <v>0.06</v>
      </c>
      <c r="D1186">
        <v>55.94</v>
      </c>
      <c r="E1186">
        <v>4</v>
      </c>
      <c r="F1186">
        <v>1041</v>
      </c>
      <c r="G1186" t="str">
        <f>IF(COUNTIF(Table1[Customer ID],Table1[[#This Row],[Customer ID]])&gt;1,"Repeat Customer","One-Time Customer")</f>
        <v>Repeat Customer</v>
      </c>
      <c r="H1186" t="s">
        <v>1155</v>
      </c>
      <c r="I1186" t="s">
        <v>49</v>
      </c>
      <c r="J1186" t="s">
        <v>58</v>
      </c>
      <c r="K1186" t="s">
        <v>77</v>
      </c>
      <c r="L1186" t="s">
        <v>180</v>
      </c>
      <c r="M1186" t="s">
        <v>59</v>
      </c>
      <c r="N1186" t="s">
        <v>1156</v>
      </c>
      <c r="O1186">
        <v>0.74</v>
      </c>
      <c r="P1186">
        <f>Table1[[#This Row],[Profit]]/Table1[[#This Row],[Sales]]</f>
        <v>-4.266195743098801E-2</v>
      </c>
      <c r="Q1186" t="s">
        <v>33</v>
      </c>
      <c r="R1186" t="s">
        <v>34</v>
      </c>
      <c r="S1186" t="s">
        <v>45</v>
      </c>
      <c r="T1186" t="s">
        <v>1157</v>
      </c>
      <c r="U1186">
        <v>95695</v>
      </c>
      <c r="V1186">
        <v>42111</v>
      </c>
      <c r="W1186" t="str">
        <f>TEXT(Table1[[#This Row],[Order Date]],"mmmm")</f>
        <v>April</v>
      </c>
      <c r="X1186" t="str">
        <f>TEXT(Table1[[#This Row],[Order Date]],"yyyy")</f>
        <v>2015</v>
      </c>
      <c r="Y1186">
        <v>42112</v>
      </c>
      <c r="Z1186">
        <v>-13.77</v>
      </c>
      <c r="AA1186">
        <v>6</v>
      </c>
      <c r="AB1186">
        <v>322.77</v>
      </c>
      <c r="AC1186">
        <v>87846</v>
      </c>
      <c r="AD1186" t="e">
        <f>IF(COUNTIF(#REF!,Orders!AC585)&gt;0,"Returned","Not Returned")</f>
        <v>#REF!</v>
      </c>
      <c r="AE1186" t="str">
        <f>TEXT(Table1[[#This Row],[Order Date]],"mmmm-yyy")</f>
        <v>April-2015</v>
      </c>
    </row>
    <row r="1187" spans="1:31" ht="12.75" customHeight="1" x14ac:dyDescent="0.3">
      <c r="A1187">
        <v>18405</v>
      </c>
      <c r="B1187" t="s">
        <v>47</v>
      </c>
      <c r="C1187">
        <v>7.0000000000000007E-2</v>
      </c>
      <c r="D1187">
        <v>6.3</v>
      </c>
      <c r="E1187">
        <v>0.5</v>
      </c>
      <c r="F1187">
        <v>1041</v>
      </c>
      <c r="G1187" t="str">
        <f>IF(COUNTIF(Table1[Customer ID],Table1[[#This Row],[Customer ID]])&gt;1,"Repeat Customer","One-Time Customer")</f>
        <v>Repeat Customer</v>
      </c>
      <c r="H1187" t="s">
        <v>1155</v>
      </c>
      <c r="I1187" t="s">
        <v>49</v>
      </c>
      <c r="J1187" t="s">
        <v>58</v>
      </c>
      <c r="K1187" t="s">
        <v>29</v>
      </c>
      <c r="L1187" t="s">
        <v>134</v>
      </c>
      <c r="M1187" t="s">
        <v>59</v>
      </c>
      <c r="N1187" t="s">
        <v>1158</v>
      </c>
      <c r="O1187">
        <v>0.39</v>
      </c>
      <c r="P1187">
        <f>Table1[[#This Row],[Profit]]/Table1[[#This Row],[Sales]]</f>
        <v>0.69</v>
      </c>
      <c r="Q1187" t="s">
        <v>33</v>
      </c>
      <c r="R1187" t="s">
        <v>34</v>
      </c>
      <c r="S1187" t="s">
        <v>45</v>
      </c>
      <c r="T1187" t="s">
        <v>1157</v>
      </c>
      <c r="U1187">
        <v>95695</v>
      </c>
      <c r="V1187">
        <v>42111</v>
      </c>
      <c r="W1187" t="str">
        <f>TEXT(Table1[[#This Row],[Order Date]],"mmmm")</f>
        <v>April</v>
      </c>
      <c r="X1187" t="str">
        <f>TEXT(Table1[[#This Row],[Order Date]],"yyyy")</f>
        <v>2015</v>
      </c>
      <c r="Y1187">
        <v>42111</v>
      </c>
      <c r="Z1187">
        <v>44.912100000000002</v>
      </c>
      <c r="AA1187">
        <v>11</v>
      </c>
      <c r="AB1187">
        <v>65.09</v>
      </c>
      <c r="AC1187">
        <v>87846</v>
      </c>
      <c r="AD1187" t="e">
        <f>IF(COUNTIF(#REF!,Orders!AC586)&gt;0,"Returned","Not Returned")</f>
        <v>#REF!</v>
      </c>
      <c r="AE1187" t="str">
        <f>TEXT(Table1[[#This Row],[Order Date]],"mmmm-yyy")</f>
        <v>April-2015</v>
      </c>
    </row>
    <row r="1188" spans="1:31" ht="12.75" customHeight="1" x14ac:dyDescent="0.3">
      <c r="A1188">
        <v>22414</v>
      </c>
      <c r="B1188" t="s">
        <v>25</v>
      </c>
      <c r="C1188">
        <v>0</v>
      </c>
      <c r="D1188">
        <v>12.2</v>
      </c>
      <c r="E1188">
        <v>6.02</v>
      </c>
      <c r="F1188">
        <v>1350</v>
      </c>
      <c r="G1188" t="str">
        <f>IF(COUNTIF(Table1[Customer ID],Table1[[#This Row],[Customer ID]])&gt;1,"Repeat Customer","One-Time Customer")</f>
        <v>One-Time Customer</v>
      </c>
      <c r="H1188" t="s">
        <v>1411</v>
      </c>
      <c r="I1188" t="s">
        <v>27</v>
      </c>
      <c r="J1188" t="s">
        <v>40</v>
      </c>
      <c r="K1188" t="s">
        <v>41</v>
      </c>
      <c r="L1188" t="s">
        <v>50</v>
      </c>
      <c r="M1188" t="s">
        <v>51</v>
      </c>
      <c r="N1188" t="s">
        <v>1412</v>
      </c>
      <c r="O1188">
        <v>0.43</v>
      </c>
      <c r="P1188">
        <f>Table1[[#This Row],[Profit]]/Table1[[#This Row],[Sales]]</f>
        <v>-3.0636201991465151</v>
      </c>
      <c r="Q1188" t="s">
        <v>33</v>
      </c>
      <c r="R1188" t="s">
        <v>136</v>
      </c>
      <c r="S1188" t="s">
        <v>362</v>
      </c>
      <c r="T1188" t="s">
        <v>1413</v>
      </c>
      <c r="U1188">
        <v>33055</v>
      </c>
      <c r="V1188">
        <v>42111</v>
      </c>
      <c r="W1188" t="str">
        <f>TEXT(Table1[[#This Row],[Order Date]],"mmmm")</f>
        <v>April</v>
      </c>
      <c r="X1188" t="str">
        <f>TEXT(Table1[[#This Row],[Order Date]],"yyyy")</f>
        <v>2015</v>
      </c>
      <c r="Y1188">
        <v>42112</v>
      </c>
      <c r="Z1188">
        <v>-172.298</v>
      </c>
      <c r="AA1188">
        <v>4</v>
      </c>
      <c r="AB1188">
        <v>56.24</v>
      </c>
      <c r="AC1188">
        <v>88233</v>
      </c>
      <c r="AD1188" t="e">
        <f>IF(COUNTIF(#REF!,Orders!AC765)&gt;0,"Returned","Not Returned")</f>
        <v>#REF!</v>
      </c>
      <c r="AE1188" t="str">
        <f>TEXT(Table1[[#This Row],[Order Date]],"mmmm-yyy")</f>
        <v>April-2015</v>
      </c>
    </row>
    <row r="1189" spans="1:31" ht="12.75" customHeight="1" x14ac:dyDescent="0.3">
      <c r="A1189">
        <v>19918</v>
      </c>
      <c r="B1189" t="s">
        <v>106</v>
      </c>
      <c r="C1189">
        <v>0.09</v>
      </c>
      <c r="D1189">
        <v>78.8</v>
      </c>
      <c r="E1189">
        <v>35</v>
      </c>
      <c r="F1189">
        <v>1889</v>
      </c>
      <c r="G1189" t="str">
        <f>IF(COUNTIF(Table1[Customer ID],Table1[[#This Row],[Customer ID]])&gt;1,"Repeat Customer","One-Time Customer")</f>
        <v>One-Time Customer</v>
      </c>
      <c r="H1189" t="s">
        <v>1850</v>
      </c>
      <c r="I1189" t="s">
        <v>49</v>
      </c>
      <c r="J1189" t="s">
        <v>40</v>
      </c>
      <c r="K1189" t="s">
        <v>29</v>
      </c>
      <c r="L1189" t="s">
        <v>141</v>
      </c>
      <c r="M1189" t="s">
        <v>236</v>
      </c>
      <c r="N1189" t="s">
        <v>1851</v>
      </c>
      <c r="O1189">
        <v>0.83</v>
      </c>
      <c r="P1189">
        <f>Table1[[#This Row],[Profit]]/Table1[[#This Row],[Sales]]</f>
        <v>-0.9675632917366761</v>
      </c>
      <c r="Q1189" t="s">
        <v>33</v>
      </c>
      <c r="R1189" t="s">
        <v>53</v>
      </c>
      <c r="S1189" t="s">
        <v>154</v>
      </c>
      <c r="T1189" t="s">
        <v>1739</v>
      </c>
      <c r="U1189">
        <v>45429</v>
      </c>
      <c r="V1189">
        <v>42111</v>
      </c>
      <c r="W1189" t="str">
        <f>TEXT(Table1[[#This Row],[Order Date]],"mmmm")</f>
        <v>April</v>
      </c>
      <c r="X1189" t="str">
        <f>TEXT(Table1[[#This Row],[Order Date]],"yyyy")</f>
        <v>2015</v>
      </c>
      <c r="Y1189">
        <v>42115</v>
      </c>
      <c r="Z1189">
        <v>-1025.0172</v>
      </c>
      <c r="AA1189">
        <v>14</v>
      </c>
      <c r="AB1189">
        <v>1059.3800000000001</v>
      </c>
      <c r="AC1189">
        <v>90631</v>
      </c>
      <c r="AD1189" t="e">
        <f>IF(COUNTIF(#REF!,Orders!AC1048)&gt;0,"Returned","Not Returned")</f>
        <v>#REF!</v>
      </c>
      <c r="AE1189" t="str">
        <f>TEXT(Table1[[#This Row],[Order Date]],"mmmm-yyy")</f>
        <v>April-2015</v>
      </c>
    </row>
    <row r="1190" spans="1:31" ht="12.75" customHeight="1" x14ac:dyDescent="0.3">
      <c r="A1190">
        <v>24075</v>
      </c>
      <c r="B1190" t="s">
        <v>56</v>
      </c>
      <c r="C1190">
        <v>0.06</v>
      </c>
      <c r="D1190">
        <v>4.24</v>
      </c>
      <c r="E1190">
        <v>5.41</v>
      </c>
      <c r="F1190">
        <v>2004</v>
      </c>
      <c r="G1190" t="str">
        <f>IF(COUNTIF(Table1[Customer ID],Table1[[#This Row],[Customer ID]])&gt;1,"Repeat Customer","One-Time Customer")</f>
        <v>Repeat Customer</v>
      </c>
      <c r="H1190" t="s">
        <v>1943</v>
      </c>
      <c r="I1190" t="s">
        <v>49</v>
      </c>
      <c r="J1190" t="s">
        <v>40</v>
      </c>
      <c r="K1190" t="s">
        <v>29</v>
      </c>
      <c r="L1190" t="s">
        <v>109</v>
      </c>
      <c r="M1190" t="s">
        <v>59</v>
      </c>
      <c r="N1190" t="s">
        <v>110</v>
      </c>
      <c r="O1190">
        <v>0.35</v>
      </c>
      <c r="P1190">
        <f>Table1[[#This Row],[Profit]]/Table1[[#This Row],[Sales]]</f>
        <v>-1.7537039999999999</v>
      </c>
      <c r="Q1190" t="s">
        <v>33</v>
      </c>
      <c r="R1190" t="s">
        <v>34</v>
      </c>
      <c r="S1190" t="s">
        <v>82</v>
      </c>
      <c r="T1190" t="s">
        <v>1901</v>
      </c>
      <c r="U1190">
        <v>59715</v>
      </c>
      <c r="V1190">
        <v>42111</v>
      </c>
      <c r="W1190" t="str">
        <f>TEXT(Table1[[#This Row],[Order Date]],"mmmm")</f>
        <v>April</v>
      </c>
      <c r="X1190" t="str">
        <f>TEXT(Table1[[#This Row],[Order Date]],"yyyy")</f>
        <v>2015</v>
      </c>
      <c r="Y1190">
        <v>42113</v>
      </c>
      <c r="Z1190">
        <v>-78.916679999999999</v>
      </c>
      <c r="AA1190">
        <v>10</v>
      </c>
      <c r="AB1190">
        <v>45</v>
      </c>
      <c r="AC1190">
        <v>91277</v>
      </c>
      <c r="AD1190" t="e">
        <f>IF(COUNTIF(#REF!,Orders!AC1112)&gt;0,"Returned","Not Returned")</f>
        <v>#REF!</v>
      </c>
      <c r="AE1190" t="str">
        <f>TEXT(Table1[[#This Row],[Order Date]],"mmmm-yyy")</f>
        <v>April-2015</v>
      </c>
    </row>
    <row r="1191" spans="1:31" ht="12.75" customHeight="1" x14ac:dyDescent="0.3">
      <c r="A1191">
        <v>24076</v>
      </c>
      <c r="B1191" t="s">
        <v>56</v>
      </c>
      <c r="C1191">
        <v>0.04</v>
      </c>
      <c r="D1191">
        <v>6783.02</v>
      </c>
      <c r="E1191">
        <v>24.49</v>
      </c>
      <c r="F1191">
        <v>2004</v>
      </c>
      <c r="G1191" t="str">
        <f>IF(COUNTIF(Table1[Customer ID],Table1[[#This Row],[Customer ID]])&gt;1,"Repeat Customer","One-Time Customer")</f>
        <v>Repeat Customer</v>
      </c>
      <c r="H1191" t="s">
        <v>1943</v>
      </c>
      <c r="I1191" t="s">
        <v>49</v>
      </c>
      <c r="J1191" t="s">
        <v>40</v>
      </c>
      <c r="K1191" t="s">
        <v>77</v>
      </c>
      <c r="L1191" t="s">
        <v>85</v>
      </c>
      <c r="M1191" t="s">
        <v>236</v>
      </c>
      <c r="N1191" t="s">
        <v>1277</v>
      </c>
      <c r="O1191">
        <v>0.39</v>
      </c>
      <c r="P1191">
        <f>Table1[[#This Row],[Profit]]/Table1[[#This Row],[Sales]]</f>
        <v>-2.0646206248373056</v>
      </c>
      <c r="Q1191" t="s">
        <v>33</v>
      </c>
      <c r="R1191" t="s">
        <v>34</v>
      </c>
      <c r="S1191" t="s">
        <v>82</v>
      </c>
      <c r="T1191" t="s">
        <v>1901</v>
      </c>
      <c r="U1191">
        <v>59715</v>
      </c>
      <c r="V1191">
        <v>42111</v>
      </c>
      <c r="W1191" t="str">
        <f>TEXT(Table1[[#This Row],[Order Date]],"mmmm")</f>
        <v>April</v>
      </c>
      <c r="X1191" t="str">
        <f>TEXT(Table1[[#This Row],[Order Date]],"yyyy")</f>
        <v>2015</v>
      </c>
      <c r="Y1191">
        <v>42113</v>
      </c>
      <c r="Z1191">
        <v>-13562.637407999999</v>
      </c>
      <c r="AA1191">
        <v>1</v>
      </c>
      <c r="AB1191">
        <v>6569.07</v>
      </c>
      <c r="AC1191">
        <v>91277</v>
      </c>
      <c r="AD1191" t="e">
        <f>IF(COUNTIF(#REF!,Orders!AC1113)&gt;0,"Returned","Not Returned")</f>
        <v>#REF!</v>
      </c>
      <c r="AE1191" t="str">
        <f>TEXT(Table1[[#This Row],[Order Date]],"mmmm-yyy")</f>
        <v>April-2015</v>
      </c>
    </row>
    <row r="1192" spans="1:31" ht="12.75" customHeight="1" x14ac:dyDescent="0.3">
      <c r="A1192">
        <v>22275</v>
      </c>
      <c r="B1192" t="s">
        <v>106</v>
      </c>
      <c r="C1192">
        <v>0.02</v>
      </c>
      <c r="D1192">
        <v>419.19</v>
      </c>
      <c r="E1192">
        <v>19.989999999999998</v>
      </c>
      <c r="F1192">
        <v>2593</v>
      </c>
      <c r="G1192" t="str">
        <f>IF(COUNTIF(Table1[Customer ID],Table1[[#This Row],[Customer ID]])&gt;1,"Repeat Customer","One-Time Customer")</f>
        <v>Repeat Customer</v>
      </c>
      <c r="H1192" t="s">
        <v>2420</v>
      </c>
      <c r="I1192" t="s">
        <v>49</v>
      </c>
      <c r="J1192" t="s">
        <v>28</v>
      </c>
      <c r="K1192" t="s">
        <v>29</v>
      </c>
      <c r="L1192" t="s">
        <v>141</v>
      </c>
      <c r="M1192" t="s">
        <v>59</v>
      </c>
      <c r="N1192" t="s">
        <v>741</v>
      </c>
      <c r="O1192">
        <v>0.57999999999999996</v>
      </c>
      <c r="P1192">
        <f>Table1[[#This Row],[Profit]]/Table1[[#This Row],[Sales]]</f>
        <v>-9.0953140967493778E-3</v>
      </c>
      <c r="Q1192" t="s">
        <v>33</v>
      </c>
      <c r="R1192" t="s">
        <v>136</v>
      </c>
      <c r="S1192" t="s">
        <v>387</v>
      </c>
      <c r="T1192" t="s">
        <v>2421</v>
      </c>
      <c r="U1192">
        <v>30605</v>
      </c>
      <c r="V1192">
        <v>42111</v>
      </c>
      <c r="W1192" t="str">
        <f>TEXT(Table1[[#This Row],[Order Date]],"mmmm")</f>
        <v>April</v>
      </c>
      <c r="X1192" t="str">
        <f>TEXT(Table1[[#This Row],[Order Date]],"yyyy")</f>
        <v>2015</v>
      </c>
      <c r="Y1192">
        <v>42111</v>
      </c>
      <c r="Z1192">
        <v>-39.606000000000002</v>
      </c>
      <c r="AA1192">
        <v>10</v>
      </c>
      <c r="AB1192">
        <v>4354.55</v>
      </c>
      <c r="AC1192">
        <v>87772</v>
      </c>
      <c r="AD1192" t="e">
        <f>IF(COUNTIF(#REF!,Orders!AC1473)&gt;0,"Returned","Not Returned")</f>
        <v>#REF!</v>
      </c>
      <c r="AE1192" t="str">
        <f>TEXT(Table1[[#This Row],[Order Date]],"mmmm-yyy")</f>
        <v>April-2015</v>
      </c>
    </row>
    <row r="1193" spans="1:31" ht="12.75" customHeight="1" x14ac:dyDescent="0.3">
      <c r="A1193">
        <v>1529</v>
      </c>
      <c r="B1193" t="s">
        <v>25</v>
      </c>
      <c r="C1193">
        <v>0.01</v>
      </c>
      <c r="D1193">
        <v>125.99</v>
      </c>
      <c r="E1193">
        <v>8.99</v>
      </c>
      <c r="F1193">
        <v>2867</v>
      </c>
      <c r="G1193" t="str">
        <f>IF(COUNTIF(Table1[Customer ID],Table1[[#This Row],[Customer ID]])&gt;1,"Repeat Customer","One-Time Customer")</f>
        <v>One-Time Customer</v>
      </c>
      <c r="H1193" t="s">
        <v>2618</v>
      </c>
      <c r="I1193" t="s">
        <v>49</v>
      </c>
      <c r="J1193" t="s">
        <v>28</v>
      </c>
      <c r="K1193" t="s">
        <v>77</v>
      </c>
      <c r="L1193" t="s">
        <v>78</v>
      </c>
      <c r="M1193" t="s">
        <v>59</v>
      </c>
      <c r="N1193" t="s">
        <v>465</v>
      </c>
      <c r="O1193">
        <v>0.59</v>
      </c>
      <c r="P1193">
        <f>Table1[[#This Row],[Profit]]/Table1[[#This Row],[Sales]]</f>
        <v>-2.5680888575458387</v>
      </c>
      <c r="Q1193" t="s">
        <v>33</v>
      </c>
      <c r="R1193" t="s">
        <v>53</v>
      </c>
      <c r="S1193" t="s">
        <v>1008</v>
      </c>
      <c r="T1193" t="s">
        <v>35</v>
      </c>
      <c r="U1193">
        <v>20016</v>
      </c>
      <c r="V1193">
        <v>42111</v>
      </c>
      <c r="W1193" t="str">
        <f>TEXT(Table1[[#This Row],[Order Date]],"mmmm")</f>
        <v>April</v>
      </c>
      <c r="X1193" t="str">
        <f>TEXT(Table1[[#This Row],[Order Date]],"yyyy")</f>
        <v>2015</v>
      </c>
      <c r="Y1193">
        <v>42112</v>
      </c>
      <c r="Z1193">
        <v>-582.64799999999991</v>
      </c>
      <c r="AA1193">
        <v>2</v>
      </c>
      <c r="AB1193">
        <v>226.88</v>
      </c>
      <c r="AC1193">
        <v>11013</v>
      </c>
      <c r="AD1193" t="e">
        <f>IF(COUNTIF(#REF!,Orders!AC1617)&gt;0,"Returned","Not Returned")</f>
        <v>#REF!</v>
      </c>
      <c r="AE1193" t="str">
        <f>TEXT(Table1[[#This Row],[Order Date]],"mmmm-yyy")</f>
        <v>April-2015</v>
      </c>
    </row>
    <row r="1194" spans="1:31" ht="12.75" customHeight="1" x14ac:dyDescent="0.3">
      <c r="A1194">
        <v>19529</v>
      </c>
      <c r="B1194" t="s">
        <v>25</v>
      </c>
      <c r="C1194">
        <v>0.01</v>
      </c>
      <c r="D1194">
        <v>125.99</v>
      </c>
      <c r="E1194">
        <v>8.99</v>
      </c>
      <c r="F1194">
        <v>2868</v>
      </c>
      <c r="G1194" t="str">
        <f>IF(COUNTIF(Table1[Customer ID],Table1[[#This Row],[Customer ID]])&gt;1,"Repeat Customer","One-Time Customer")</f>
        <v>Repeat Customer</v>
      </c>
      <c r="H1194" t="s">
        <v>2619</v>
      </c>
      <c r="I1194" t="s">
        <v>49</v>
      </c>
      <c r="J1194" t="s">
        <v>28</v>
      </c>
      <c r="K1194" t="s">
        <v>77</v>
      </c>
      <c r="L1194" t="s">
        <v>78</v>
      </c>
      <c r="M1194" t="s">
        <v>59</v>
      </c>
      <c r="N1194" t="s">
        <v>465</v>
      </c>
      <c r="O1194">
        <v>0.59</v>
      </c>
      <c r="P1194">
        <f>Table1[[#This Row],[Profit]]/Table1[[#This Row],[Sales]]</f>
        <v>-5.1361777150916774</v>
      </c>
      <c r="Q1194" t="s">
        <v>33</v>
      </c>
      <c r="R1194" t="s">
        <v>34</v>
      </c>
      <c r="S1194" t="s">
        <v>35</v>
      </c>
      <c r="T1194" t="s">
        <v>2620</v>
      </c>
      <c r="U1194">
        <v>98026</v>
      </c>
      <c r="V1194">
        <v>42111</v>
      </c>
      <c r="W1194" t="str">
        <f>TEXT(Table1[[#This Row],[Order Date]],"mmmm")</f>
        <v>April</v>
      </c>
      <c r="X1194" t="str">
        <f>TEXT(Table1[[#This Row],[Order Date]],"yyyy")</f>
        <v>2015</v>
      </c>
      <c r="Y1194">
        <v>42112</v>
      </c>
      <c r="Z1194">
        <v>-582.64799999999991</v>
      </c>
      <c r="AA1194">
        <v>1</v>
      </c>
      <c r="AB1194">
        <v>113.44</v>
      </c>
      <c r="AC1194">
        <v>85827</v>
      </c>
      <c r="AD1194" t="e">
        <f>IF(COUNTIF(#REF!,Orders!AC1619)&gt;0,"Returned","Not Returned")</f>
        <v>#REF!</v>
      </c>
      <c r="AE1194" t="str">
        <f>TEXT(Table1[[#This Row],[Order Date]],"mmmm-yyy")</f>
        <v>April-2015</v>
      </c>
    </row>
    <row r="1195" spans="1:31" ht="12.75" customHeight="1" x14ac:dyDescent="0.3">
      <c r="A1195">
        <v>18303</v>
      </c>
      <c r="B1195" t="s">
        <v>47</v>
      </c>
      <c r="C1195">
        <v>0.01</v>
      </c>
      <c r="D1195">
        <v>55.98</v>
      </c>
      <c r="E1195">
        <v>4.8600000000000003</v>
      </c>
      <c r="F1195">
        <v>507</v>
      </c>
      <c r="G1195" t="str">
        <f>IF(COUNTIF(Table1[Customer ID],Table1[[#This Row],[Customer ID]])&gt;1,"Repeat Customer","One-Time Customer")</f>
        <v>Repeat Customer</v>
      </c>
      <c r="H1195" t="s">
        <v>611</v>
      </c>
      <c r="I1195" t="s">
        <v>27</v>
      </c>
      <c r="J1195" t="s">
        <v>28</v>
      </c>
      <c r="K1195" t="s">
        <v>29</v>
      </c>
      <c r="L1195" t="s">
        <v>93</v>
      </c>
      <c r="M1195" t="s">
        <v>59</v>
      </c>
      <c r="N1195" t="s">
        <v>612</v>
      </c>
      <c r="O1195">
        <v>0.36</v>
      </c>
      <c r="P1195">
        <f>Table1[[#This Row],[Profit]]/Table1[[#This Row],[Sales]]</f>
        <v>5.0915652966907275E-2</v>
      </c>
      <c r="Q1195" t="s">
        <v>33</v>
      </c>
      <c r="R1195" t="s">
        <v>136</v>
      </c>
      <c r="S1195" t="s">
        <v>613</v>
      </c>
      <c r="T1195" t="s">
        <v>614</v>
      </c>
      <c r="U1195">
        <v>42104</v>
      </c>
      <c r="V1195">
        <v>42112</v>
      </c>
      <c r="W1195" t="str">
        <f>TEXT(Table1[[#This Row],[Order Date]],"mmmm")</f>
        <v>April</v>
      </c>
      <c r="X1195" t="str">
        <f>TEXT(Table1[[#This Row],[Order Date]],"yyyy")</f>
        <v>2015</v>
      </c>
      <c r="Y1195">
        <v>42114</v>
      </c>
      <c r="Z1195">
        <v>32.940899999999999</v>
      </c>
      <c r="AA1195">
        <v>11</v>
      </c>
      <c r="AB1195">
        <v>646.97</v>
      </c>
      <c r="AC1195">
        <v>87357</v>
      </c>
      <c r="AD1195" t="e">
        <f>IF(COUNTIF(#REF!,Orders!AC270)&gt;0,"Returned","Not Returned")</f>
        <v>#REF!</v>
      </c>
      <c r="AE1195" t="str">
        <f>TEXT(Table1[[#This Row],[Order Date]],"mmmm-yyy")</f>
        <v>April-2015</v>
      </c>
    </row>
    <row r="1196" spans="1:31" ht="12.75" customHeight="1" x14ac:dyDescent="0.3">
      <c r="A1196">
        <v>18304</v>
      </c>
      <c r="B1196" t="s">
        <v>47</v>
      </c>
      <c r="C1196">
        <v>0.04</v>
      </c>
      <c r="D1196">
        <v>65.989999999999995</v>
      </c>
      <c r="E1196">
        <v>8.99</v>
      </c>
      <c r="F1196">
        <v>507</v>
      </c>
      <c r="G1196" t="str">
        <f>IF(COUNTIF(Table1[Customer ID],Table1[[#This Row],[Customer ID]])&gt;1,"Repeat Customer","One-Time Customer")</f>
        <v>Repeat Customer</v>
      </c>
      <c r="H1196" t="s">
        <v>611</v>
      </c>
      <c r="I1196" t="s">
        <v>49</v>
      </c>
      <c r="J1196" t="s">
        <v>28</v>
      </c>
      <c r="K1196" t="s">
        <v>77</v>
      </c>
      <c r="L1196" t="s">
        <v>78</v>
      </c>
      <c r="M1196" t="s">
        <v>59</v>
      </c>
      <c r="N1196" t="s">
        <v>615</v>
      </c>
      <c r="O1196">
        <v>0.56000000000000005</v>
      </c>
      <c r="P1196">
        <f>Table1[[#This Row],[Profit]]/Table1[[#This Row],[Sales]]</f>
        <v>0.13878832070506927</v>
      </c>
      <c r="Q1196" t="s">
        <v>33</v>
      </c>
      <c r="R1196" t="s">
        <v>136</v>
      </c>
      <c r="S1196" t="s">
        <v>613</v>
      </c>
      <c r="T1196" t="s">
        <v>614</v>
      </c>
      <c r="U1196">
        <v>42104</v>
      </c>
      <c r="V1196">
        <v>42112</v>
      </c>
      <c r="W1196" t="str">
        <f>TEXT(Table1[[#This Row],[Order Date]],"mmmm")</f>
        <v>April</v>
      </c>
      <c r="X1196" t="str">
        <f>TEXT(Table1[[#This Row],[Order Date]],"yyyy")</f>
        <v>2015</v>
      </c>
      <c r="Y1196">
        <v>42113</v>
      </c>
      <c r="Z1196">
        <v>131.334</v>
      </c>
      <c r="AA1196">
        <v>17</v>
      </c>
      <c r="AB1196">
        <v>946.29</v>
      </c>
      <c r="AC1196">
        <v>87357</v>
      </c>
      <c r="AD1196" t="e">
        <f>IF(COUNTIF(#REF!,Orders!AC271)&gt;0,"Returned","Not Returned")</f>
        <v>#REF!</v>
      </c>
      <c r="AE1196" t="str">
        <f>TEXT(Table1[[#This Row],[Order Date]],"mmmm-yyy")</f>
        <v>April-2015</v>
      </c>
    </row>
    <row r="1197" spans="1:31" ht="12.75" customHeight="1" x14ac:dyDescent="0.3">
      <c r="A1197">
        <v>18305</v>
      </c>
      <c r="B1197" t="s">
        <v>47</v>
      </c>
      <c r="C1197">
        <v>0.01</v>
      </c>
      <c r="D1197">
        <v>128.24</v>
      </c>
      <c r="E1197">
        <v>12.65</v>
      </c>
      <c r="F1197">
        <v>508</v>
      </c>
      <c r="G1197" t="str">
        <f>IF(COUNTIF(Table1[Customer ID],Table1[[#This Row],[Customer ID]])&gt;1,"Repeat Customer","One-Time Customer")</f>
        <v>Repeat Customer</v>
      </c>
      <c r="H1197" t="s">
        <v>616</v>
      </c>
      <c r="I1197" t="s">
        <v>49</v>
      </c>
      <c r="J1197" t="s">
        <v>28</v>
      </c>
      <c r="K1197" t="s">
        <v>41</v>
      </c>
      <c r="L1197" t="s">
        <v>42</v>
      </c>
      <c r="M1197" t="s">
        <v>86</v>
      </c>
      <c r="N1197" t="s">
        <v>619</v>
      </c>
      <c r="P1197">
        <f>Table1[[#This Row],[Profit]]/Table1[[#This Row],[Sales]]</f>
        <v>0.25291546347097893</v>
      </c>
      <c r="Q1197" t="s">
        <v>33</v>
      </c>
      <c r="R1197" t="s">
        <v>136</v>
      </c>
      <c r="S1197" t="s">
        <v>613</v>
      </c>
      <c r="T1197" t="s">
        <v>618</v>
      </c>
      <c r="U1197">
        <v>41011</v>
      </c>
      <c r="V1197">
        <v>42112</v>
      </c>
      <c r="W1197" t="str">
        <f>TEXT(Table1[[#This Row],[Order Date]],"mmmm")</f>
        <v>April</v>
      </c>
      <c r="X1197" t="str">
        <f>TEXT(Table1[[#This Row],[Order Date]],"yyyy")</f>
        <v>2015</v>
      </c>
      <c r="Y1197">
        <v>42115</v>
      </c>
      <c r="Z1197">
        <v>140.1354</v>
      </c>
      <c r="AA1197">
        <v>4</v>
      </c>
      <c r="AB1197">
        <v>554.08000000000004</v>
      </c>
      <c r="AC1197">
        <v>87357</v>
      </c>
      <c r="AD1197" t="e">
        <f>IF(COUNTIF(#REF!,Orders!AC273)&gt;0,"Returned","Not Returned")</f>
        <v>#REF!</v>
      </c>
      <c r="AE1197" t="str">
        <f>TEXT(Table1[[#This Row],[Order Date]],"mmmm-yyy")</f>
        <v>April-2015</v>
      </c>
    </row>
    <row r="1198" spans="1:31" ht="12.75" customHeight="1" x14ac:dyDescent="0.3">
      <c r="A1198">
        <v>18667</v>
      </c>
      <c r="B1198" t="s">
        <v>47</v>
      </c>
      <c r="C1198">
        <v>0.02</v>
      </c>
      <c r="D1198">
        <v>130.97999999999999</v>
      </c>
      <c r="E1198">
        <v>30</v>
      </c>
      <c r="F1198">
        <v>665</v>
      </c>
      <c r="G1198" t="str">
        <f>IF(COUNTIF(Table1[Customer ID],Table1[[#This Row],[Customer ID]])&gt;1,"Repeat Customer","One-Time Customer")</f>
        <v>Repeat Customer</v>
      </c>
      <c r="H1198" t="s">
        <v>781</v>
      </c>
      <c r="I1198" t="s">
        <v>39</v>
      </c>
      <c r="J1198" t="s">
        <v>28</v>
      </c>
      <c r="K1198" t="s">
        <v>41</v>
      </c>
      <c r="L1198" t="s">
        <v>42</v>
      </c>
      <c r="M1198" t="s">
        <v>43</v>
      </c>
      <c r="N1198" t="s">
        <v>546</v>
      </c>
      <c r="O1198">
        <v>0.78</v>
      </c>
      <c r="P1198">
        <f>Table1[[#This Row],[Profit]]/Table1[[#This Row],[Sales]]</f>
        <v>0.11439771108786348</v>
      </c>
      <c r="Q1198" t="s">
        <v>33</v>
      </c>
      <c r="R1198" t="s">
        <v>136</v>
      </c>
      <c r="S1198" t="s">
        <v>244</v>
      </c>
      <c r="T1198" t="s">
        <v>610</v>
      </c>
      <c r="U1198">
        <v>37130</v>
      </c>
      <c r="V1198">
        <v>42112</v>
      </c>
      <c r="W1198" t="str">
        <f>TEXT(Table1[[#This Row],[Order Date]],"mmmm")</f>
        <v>April</v>
      </c>
      <c r="X1198" t="str">
        <f>TEXT(Table1[[#This Row],[Order Date]],"yyyy")</f>
        <v>2015</v>
      </c>
      <c r="Y1198">
        <v>42113</v>
      </c>
      <c r="Z1198">
        <v>90.762</v>
      </c>
      <c r="AA1198">
        <v>6</v>
      </c>
      <c r="AB1198">
        <v>793.39</v>
      </c>
      <c r="AC1198">
        <v>88678</v>
      </c>
      <c r="AD1198" t="e">
        <f>IF(COUNTIF(#REF!,Orders!AC364)&gt;0,"Returned","Not Returned")</f>
        <v>#REF!</v>
      </c>
      <c r="AE1198" t="str">
        <f>TEXT(Table1[[#This Row],[Order Date]],"mmmm-yyy")</f>
        <v>April-2015</v>
      </c>
    </row>
    <row r="1199" spans="1:31" ht="12.75" customHeight="1" x14ac:dyDescent="0.3">
      <c r="A1199">
        <v>19596</v>
      </c>
      <c r="B1199" t="s">
        <v>56</v>
      </c>
      <c r="C1199">
        <v>0.1</v>
      </c>
      <c r="D1199">
        <v>52.99</v>
      </c>
      <c r="E1199">
        <v>19.989999999999998</v>
      </c>
      <c r="F1199">
        <v>1826</v>
      </c>
      <c r="G1199" t="str">
        <f>IF(COUNTIF(Table1[Customer ID],Table1[[#This Row],[Customer ID]])&gt;1,"Repeat Customer","One-Time Customer")</f>
        <v>Repeat Customer</v>
      </c>
      <c r="H1199" t="s">
        <v>1814</v>
      </c>
      <c r="I1199" t="s">
        <v>27</v>
      </c>
      <c r="J1199" t="s">
        <v>28</v>
      </c>
      <c r="K1199" t="s">
        <v>29</v>
      </c>
      <c r="L1199" t="s">
        <v>141</v>
      </c>
      <c r="M1199" t="s">
        <v>59</v>
      </c>
      <c r="N1199" t="s">
        <v>1815</v>
      </c>
      <c r="O1199">
        <v>0.81</v>
      </c>
      <c r="P1199">
        <f>Table1[[#This Row],[Profit]]/Table1[[#This Row],[Sales]]</f>
        <v>-1.5319470363458634</v>
      </c>
      <c r="Q1199" t="s">
        <v>33</v>
      </c>
      <c r="R1199" t="s">
        <v>61</v>
      </c>
      <c r="S1199" t="s">
        <v>330</v>
      </c>
      <c r="T1199" t="s">
        <v>1816</v>
      </c>
      <c r="U1199">
        <v>52722</v>
      </c>
      <c r="V1199">
        <v>42112</v>
      </c>
      <c r="W1199" t="str">
        <f>TEXT(Table1[[#This Row],[Order Date]],"mmmm")</f>
        <v>April</v>
      </c>
      <c r="X1199" t="str">
        <f>TEXT(Table1[[#This Row],[Order Date]],"yyyy")</f>
        <v>2015</v>
      </c>
      <c r="Y1199">
        <v>42113</v>
      </c>
      <c r="Z1199">
        <v>-517.16999999999996</v>
      </c>
      <c r="AA1199">
        <v>7</v>
      </c>
      <c r="AB1199">
        <v>337.59</v>
      </c>
      <c r="AC1199">
        <v>86958</v>
      </c>
      <c r="AD1199" t="e">
        <f>IF(COUNTIF(#REF!,Orders!AC1022)&gt;0,"Returned","Not Returned")</f>
        <v>#REF!</v>
      </c>
      <c r="AE1199" t="str">
        <f>TEXT(Table1[[#This Row],[Order Date]],"mmmm-yyy")</f>
        <v>April-2015</v>
      </c>
    </row>
    <row r="1200" spans="1:31" ht="12.75" customHeight="1" x14ac:dyDescent="0.3">
      <c r="A1200">
        <v>19597</v>
      </c>
      <c r="B1200" t="s">
        <v>56</v>
      </c>
      <c r="C1200">
        <v>7.0000000000000007E-2</v>
      </c>
      <c r="D1200">
        <v>100.98</v>
      </c>
      <c r="E1200">
        <v>57.38</v>
      </c>
      <c r="F1200">
        <v>1827</v>
      </c>
      <c r="G1200" t="str">
        <f>IF(COUNTIF(Table1[Customer ID],Table1[[#This Row],[Customer ID]])&gt;1,"Repeat Customer","One-Time Customer")</f>
        <v>Repeat Customer</v>
      </c>
      <c r="H1200" t="s">
        <v>1818</v>
      </c>
      <c r="I1200" t="s">
        <v>39</v>
      </c>
      <c r="J1200" t="s">
        <v>28</v>
      </c>
      <c r="K1200" t="s">
        <v>41</v>
      </c>
      <c r="L1200" t="s">
        <v>191</v>
      </c>
      <c r="M1200" t="s">
        <v>121</v>
      </c>
      <c r="N1200" t="s">
        <v>1820</v>
      </c>
      <c r="O1200">
        <v>0.78</v>
      </c>
      <c r="P1200">
        <f>Table1[[#This Row],[Profit]]/Table1[[#This Row],[Sales]]</f>
        <v>-1.9963774846739737</v>
      </c>
      <c r="Q1200" t="s">
        <v>33</v>
      </c>
      <c r="R1200" t="s">
        <v>61</v>
      </c>
      <c r="S1200" t="s">
        <v>330</v>
      </c>
      <c r="T1200" t="s">
        <v>150</v>
      </c>
      <c r="U1200">
        <v>52601</v>
      </c>
      <c r="V1200">
        <v>42112</v>
      </c>
      <c r="W1200" t="str">
        <f>TEXT(Table1[[#This Row],[Order Date]],"mmmm")</f>
        <v>April</v>
      </c>
      <c r="X1200" t="str">
        <f>TEXT(Table1[[#This Row],[Order Date]],"yyyy")</f>
        <v>2015</v>
      </c>
      <c r="Y1200">
        <v>42115</v>
      </c>
      <c r="Z1200">
        <v>-429.86</v>
      </c>
      <c r="AA1200">
        <v>2</v>
      </c>
      <c r="AB1200">
        <v>215.32</v>
      </c>
      <c r="AC1200">
        <v>86958</v>
      </c>
      <c r="AD1200" t="e">
        <f>IF(COUNTIF(#REF!,Orders!AC1025)&gt;0,"Returned","Not Returned")</f>
        <v>#REF!</v>
      </c>
      <c r="AE1200" t="str">
        <f>TEXT(Table1[[#This Row],[Order Date]],"mmmm-yyy")</f>
        <v>April-2015</v>
      </c>
    </row>
    <row r="1201" spans="1:31" ht="12.75" customHeight="1" x14ac:dyDescent="0.3">
      <c r="A1201">
        <v>19598</v>
      </c>
      <c r="B1201" t="s">
        <v>56</v>
      </c>
      <c r="C1201">
        <v>0.03</v>
      </c>
      <c r="D1201">
        <v>85.99</v>
      </c>
      <c r="E1201">
        <v>0.99</v>
      </c>
      <c r="F1201">
        <v>1827</v>
      </c>
      <c r="G1201" t="str">
        <f>IF(COUNTIF(Table1[Customer ID],Table1[[#This Row],[Customer ID]])&gt;1,"Repeat Customer","One-Time Customer")</f>
        <v>Repeat Customer</v>
      </c>
      <c r="H1201" t="s">
        <v>1818</v>
      </c>
      <c r="I1201" t="s">
        <v>49</v>
      </c>
      <c r="J1201" t="s">
        <v>28</v>
      </c>
      <c r="K1201" t="s">
        <v>77</v>
      </c>
      <c r="L1201" t="s">
        <v>78</v>
      </c>
      <c r="M1201" t="s">
        <v>31</v>
      </c>
      <c r="N1201" t="s">
        <v>417</v>
      </c>
      <c r="O1201">
        <v>0.55000000000000004</v>
      </c>
      <c r="P1201">
        <f>Table1[[#This Row],[Profit]]/Table1[[#This Row],[Sales]]</f>
        <v>0.69</v>
      </c>
      <c r="Q1201" t="s">
        <v>33</v>
      </c>
      <c r="R1201" t="s">
        <v>61</v>
      </c>
      <c r="S1201" t="s">
        <v>330</v>
      </c>
      <c r="T1201" t="s">
        <v>150</v>
      </c>
      <c r="U1201">
        <v>52601</v>
      </c>
      <c r="V1201">
        <v>42112</v>
      </c>
      <c r="W1201" t="str">
        <f>TEXT(Table1[[#This Row],[Order Date]],"mmmm")</f>
        <v>April</v>
      </c>
      <c r="X1201" t="str">
        <f>TEXT(Table1[[#This Row],[Order Date]],"yyyy")</f>
        <v>2015</v>
      </c>
      <c r="Y1201">
        <v>42114</v>
      </c>
      <c r="Z1201">
        <v>264.16649999999998</v>
      </c>
      <c r="AA1201">
        <v>5</v>
      </c>
      <c r="AB1201">
        <v>382.85</v>
      </c>
      <c r="AC1201">
        <v>86958</v>
      </c>
      <c r="AD1201" t="e">
        <f>IF(COUNTIF(#REF!,Orders!AC1026)&gt;0,"Returned","Not Returned")</f>
        <v>#REF!</v>
      </c>
      <c r="AE1201" t="str">
        <f>TEXT(Table1[[#This Row],[Order Date]],"mmmm-yyy")</f>
        <v>April-2015</v>
      </c>
    </row>
    <row r="1202" spans="1:31" ht="12.75" customHeight="1" x14ac:dyDescent="0.3">
      <c r="A1202">
        <v>3684</v>
      </c>
      <c r="B1202" t="s">
        <v>106</v>
      </c>
      <c r="C1202">
        <v>0.02</v>
      </c>
      <c r="D1202">
        <v>9.99</v>
      </c>
      <c r="E1202">
        <v>11.59</v>
      </c>
      <c r="F1202">
        <v>1959</v>
      </c>
      <c r="G1202" t="str">
        <f>IF(COUNTIF(Table1[Customer ID],Table1[[#This Row],[Customer ID]])&gt;1,"Repeat Customer","One-Time Customer")</f>
        <v>Repeat Customer</v>
      </c>
      <c r="H1202" t="s">
        <v>1909</v>
      </c>
      <c r="I1202" t="s">
        <v>49</v>
      </c>
      <c r="J1202" t="s">
        <v>40</v>
      </c>
      <c r="K1202" t="s">
        <v>29</v>
      </c>
      <c r="L1202" t="s">
        <v>93</v>
      </c>
      <c r="M1202" t="s">
        <v>59</v>
      </c>
      <c r="N1202" t="s">
        <v>1911</v>
      </c>
      <c r="O1202">
        <v>0.4</v>
      </c>
      <c r="P1202">
        <f>Table1[[#This Row],[Profit]]/Table1[[#This Row],[Sales]]</f>
        <v>-0.3600136721214926</v>
      </c>
      <c r="Q1202" t="s">
        <v>33</v>
      </c>
      <c r="R1202" t="s">
        <v>136</v>
      </c>
      <c r="S1202" t="s">
        <v>362</v>
      </c>
      <c r="T1202" t="s">
        <v>447</v>
      </c>
      <c r="U1202">
        <v>33916</v>
      </c>
      <c r="V1202">
        <v>42112</v>
      </c>
      <c r="W1202" t="str">
        <f>TEXT(Table1[[#This Row],[Order Date]],"mmmm")</f>
        <v>April</v>
      </c>
      <c r="X1202" t="str">
        <f>TEXT(Table1[[#This Row],[Order Date]],"yyyy")</f>
        <v>2015</v>
      </c>
      <c r="Y1202">
        <v>42121</v>
      </c>
      <c r="Z1202">
        <v>-171.15770000000001</v>
      </c>
      <c r="AA1202">
        <v>43</v>
      </c>
      <c r="AB1202">
        <v>475.42</v>
      </c>
      <c r="AC1202">
        <v>26342</v>
      </c>
      <c r="AD1202" t="e">
        <f>IF(COUNTIF(#REF!,Orders!AC1083)&gt;0,"Returned","Not Returned")</f>
        <v>#REF!</v>
      </c>
      <c r="AE1202" t="str">
        <f>TEXT(Table1[[#This Row],[Order Date]],"mmmm-yyy")</f>
        <v>April-2015</v>
      </c>
    </row>
    <row r="1203" spans="1:31" ht="12.75" customHeight="1" x14ac:dyDescent="0.3">
      <c r="A1203">
        <v>3685</v>
      </c>
      <c r="B1203" t="s">
        <v>106</v>
      </c>
      <c r="C1203">
        <v>0.02</v>
      </c>
      <c r="D1203">
        <v>48.04</v>
      </c>
      <c r="E1203">
        <v>5.79</v>
      </c>
      <c r="F1203">
        <v>1959</v>
      </c>
      <c r="G1203" t="str">
        <f>IF(COUNTIF(Table1[Customer ID],Table1[[#This Row],[Customer ID]])&gt;1,"Repeat Customer","One-Time Customer")</f>
        <v>Repeat Customer</v>
      </c>
      <c r="H1203" t="s">
        <v>1909</v>
      </c>
      <c r="I1203" t="s">
        <v>49</v>
      </c>
      <c r="J1203" t="s">
        <v>40</v>
      </c>
      <c r="K1203" t="s">
        <v>29</v>
      </c>
      <c r="L1203" t="s">
        <v>93</v>
      </c>
      <c r="M1203" t="s">
        <v>59</v>
      </c>
      <c r="N1203" t="s">
        <v>864</v>
      </c>
      <c r="O1203">
        <v>0.37</v>
      </c>
      <c r="P1203">
        <f>Table1[[#This Row],[Profit]]/Table1[[#This Row],[Sales]]</f>
        <v>0.1734565774337144</v>
      </c>
      <c r="Q1203" t="s">
        <v>33</v>
      </c>
      <c r="R1203" t="s">
        <v>136</v>
      </c>
      <c r="S1203" t="s">
        <v>362</v>
      </c>
      <c r="T1203" t="s">
        <v>447</v>
      </c>
      <c r="U1203">
        <v>33916</v>
      </c>
      <c r="V1203">
        <v>42112</v>
      </c>
      <c r="W1203" t="str">
        <f>TEXT(Table1[[#This Row],[Order Date]],"mmmm")</f>
        <v>April</v>
      </c>
      <c r="X1203" t="str">
        <f>TEXT(Table1[[#This Row],[Order Date]],"yyyy")</f>
        <v>2015</v>
      </c>
      <c r="Y1203">
        <v>42117</v>
      </c>
      <c r="Z1203">
        <v>624.23900000000003</v>
      </c>
      <c r="AA1203">
        <v>74</v>
      </c>
      <c r="AB1203">
        <v>3598.82</v>
      </c>
      <c r="AC1203">
        <v>26342</v>
      </c>
      <c r="AD1203" t="e">
        <f>IF(COUNTIF(#REF!,Orders!AC1084)&gt;0,"Returned","Not Returned")</f>
        <v>#REF!</v>
      </c>
      <c r="AE1203" t="str">
        <f>TEXT(Table1[[#This Row],[Order Date]],"mmmm-yyy")</f>
        <v>April-2015</v>
      </c>
    </row>
    <row r="1204" spans="1:31" ht="12.75" customHeight="1" x14ac:dyDescent="0.3">
      <c r="A1204">
        <v>3686</v>
      </c>
      <c r="B1204" t="s">
        <v>106</v>
      </c>
      <c r="C1204">
        <v>0.04</v>
      </c>
      <c r="D1204">
        <v>6.68</v>
      </c>
      <c r="E1204">
        <v>4.91</v>
      </c>
      <c r="F1204">
        <v>1959</v>
      </c>
      <c r="G1204" t="str">
        <f>IF(COUNTIF(Table1[Customer ID],Table1[[#This Row],[Customer ID]])&gt;1,"Repeat Customer","One-Time Customer")</f>
        <v>Repeat Customer</v>
      </c>
      <c r="H1204" t="s">
        <v>1909</v>
      </c>
      <c r="I1204" t="s">
        <v>49</v>
      </c>
      <c r="J1204" t="s">
        <v>40</v>
      </c>
      <c r="K1204" t="s">
        <v>29</v>
      </c>
      <c r="L1204" t="s">
        <v>93</v>
      </c>
      <c r="M1204" t="s">
        <v>59</v>
      </c>
      <c r="N1204" t="s">
        <v>1903</v>
      </c>
      <c r="O1204">
        <v>0.37</v>
      </c>
      <c r="P1204">
        <f>Table1[[#This Row],[Profit]]/Table1[[#This Row],[Sales]]</f>
        <v>-0.34750363901018921</v>
      </c>
      <c r="Q1204" t="s">
        <v>33</v>
      </c>
      <c r="R1204" t="s">
        <v>136</v>
      </c>
      <c r="S1204" t="s">
        <v>362</v>
      </c>
      <c r="T1204" t="s">
        <v>447</v>
      </c>
      <c r="U1204">
        <v>33916</v>
      </c>
      <c r="V1204">
        <v>42112</v>
      </c>
      <c r="W1204" t="str">
        <f>TEXT(Table1[[#This Row],[Order Date]],"mmmm")</f>
        <v>April</v>
      </c>
      <c r="X1204" t="str">
        <f>TEXT(Table1[[#This Row],[Order Date]],"yyyy")</f>
        <v>2015</v>
      </c>
      <c r="Y1204">
        <v>42119</v>
      </c>
      <c r="Z1204">
        <v>-14.3241</v>
      </c>
      <c r="AA1204">
        <v>5</v>
      </c>
      <c r="AB1204">
        <v>41.22</v>
      </c>
      <c r="AC1204">
        <v>26342</v>
      </c>
      <c r="AD1204" t="e">
        <f>IF(COUNTIF(#REF!,Orders!AC1085)&gt;0,"Returned","Not Returned")</f>
        <v>#REF!</v>
      </c>
      <c r="AE1204" t="str">
        <f>TEXT(Table1[[#This Row],[Order Date]],"mmmm-yyy")</f>
        <v>April-2015</v>
      </c>
    </row>
    <row r="1205" spans="1:31" ht="12.75" customHeight="1" x14ac:dyDescent="0.3">
      <c r="A1205">
        <v>21685</v>
      </c>
      <c r="B1205" t="s">
        <v>106</v>
      </c>
      <c r="C1205">
        <v>0.02</v>
      </c>
      <c r="D1205">
        <v>48.04</v>
      </c>
      <c r="E1205">
        <v>5.79</v>
      </c>
      <c r="F1205">
        <v>1962</v>
      </c>
      <c r="G1205" t="str">
        <f>IF(COUNTIF(Table1[Customer ID],Table1[[#This Row],[Customer ID]])&gt;1,"Repeat Customer","One-Time Customer")</f>
        <v>Repeat Customer</v>
      </c>
      <c r="H1205" t="s">
        <v>1912</v>
      </c>
      <c r="I1205" t="s">
        <v>49</v>
      </c>
      <c r="J1205" t="s">
        <v>40</v>
      </c>
      <c r="K1205" t="s">
        <v>29</v>
      </c>
      <c r="L1205" t="s">
        <v>93</v>
      </c>
      <c r="M1205" t="s">
        <v>59</v>
      </c>
      <c r="N1205" t="s">
        <v>864</v>
      </c>
      <c r="O1205">
        <v>0.37</v>
      </c>
      <c r="P1205">
        <f>Table1[[#This Row],[Profit]]/Table1[[#This Row],[Sales]]</f>
        <v>0.69</v>
      </c>
      <c r="Q1205" t="s">
        <v>33</v>
      </c>
      <c r="R1205" t="s">
        <v>61</v>
      </c>
      <c r="S1205" t="s">
        <v>300</v>
      </c>
      <c r="T1205" t="s">
        <v>1913</v>
      </c>
      <c r="U1205">
        <v>48601</v>
      </c>
      <c r="V1205">
        <v>42112</v>
      </c>
      <c r="W1205" t="str">
        <f>TEXT(Table1[[#This Row],[Order Date]],"mmmm")</f>
        <v>April</v>
      </c>
      <c r="X1205" t="str">
        <f>TEXT(Table1[[#This Row],[Order Date]],"yyyy")</f>
        <v>2015</v>
      </c>
      <c r="Y1205">
        <v>42117</v>
      </c>
      <c r="Z1205">
        <v>604.01909999999998</v>
      </c>
      <c r="AA1205">
        <v>18</v>
      </c>
      <c r="AB1205">
        <v>875.39</v>
      </c>
      <c r="AC1205">
        <v>88857</v>
      </c>
      <c r="AD1205" t="e">
        <f>IF(COUNTIF(#REF!,Orders!AC1086)&gt;0,"Returned","Not Returned")</f>
        <v>#REF!</v>
      </c>
      <c r="AE1205" t="str">
        <f>TEXT(Table1[[#This Row],[Order Date]],"mmmm-yyy")</f>
        <v>April-2015</v>
      </c>
    </row>
    <row r="1206" spans="1:31" ht="12.75" customHeight="1" x14ac:dyDescent="0.3">
      <c r="A1206">
        <v>21686</v>
      </c>
      <c r="B1206" t="s">
        <v>106</v>
      </c>
      <c r="C1206">
        <v>0.04</v>
      </c>
      <c r="D1206">
        <v>6.68</v>
      </c>
      <c r="E1206">
        <v>4.91</v>
      </c>
      <c r="F1206">
        <v>1962</v>
      </c>
      <c r="G1206" t="str">
        <f>IF(COUNTIF(Table1[Customer ID],Table1[[#This Row],[Customer ID]])&gt;1,"Repeat Customer","One-Time Customer")</f>
        <v>Repeat Customer</v>
      </c>
      <c r="H1206" t="s">
        <v>1912</v>
      </c>
      <c r="I1206" t="s">
        <v>49</v>
      </c>
      <c r="J1206" t="s">
        <v>40</v>
      </c>
      <c r="K1206" t="s">
        <v>29</v>
      </c>
      <c r="L1206" t="s">
        <v>93</v>
      </c>
      <c r="M1206" t="s">
        <v>59</v>
      </c>
      <c r="N1206" t="s">
        <v>1903</v>
      </c>
      <c r="O1206">
        <v>0.37</v>
      </c>
      <c r="P1206">
        <f>Table1[[#This Row],[Profit]]/Table1[[#This Row],[Sales]]</f>
        <v>-1.4116019417475727</v>
      </c>
      <c r="Q1206" t="s">
        <v>33</v>
      </c>
      <c r="R1206" t="s">
        <v>61</v>
      </c>
      <c r="S1206" t="s">
        <v>300</v>
      </c>
      <c r="T1206" t="s">
        <v>1913</v>
      </c>
      <c r="U1206">
        <v>48601</v>
      </c>
      <c r="V1206">
        <v>42112</v>
      </c>
      <c r="W1206" t="str">
        <f>TEXT(Table1[[#This Row],[Order Date]],"mmmm")</f>
        <v>April</v>
      </c>
      <c r="X1206" t="str">
        <f>TEXT(Table1[[#This Row],[Order Date]],"yyyy")</f>
        <v>2015</v>
      </c>
      <c r="Y1206">
        <v>42119</v>
      </c>
      <c r="Z1206">
        <v>-11.631599999999999</v>
      </c>
      <c r="AA1206">
        <v>1</v>
      </c>
      <c r="AB1206">
        <v>8.24</v>
      </c>
      <c r="AC1206">
        <v>88857</v>
      </c>
      <c r="AD1206" t="e">
        <f>IF(COUNTIF(#REF!,Orders!AC1087)&gt;0,"Returned","Not Returned")</f>
        <v>#REF!</v>
      </c>
      <c r="AE1206" t="str">
        <f>TEXT(Table1[[#This Row],[Order Date]],"mmmm-yyy")</f>
        <v>April-2015</v>
      </c>
    </row>
    <row r="1207" spans="1:31" ht="12.75" customHeight="1" x14ac:dyDescent="0.3">
      <c r="A1207">
        <v>18417</v>
      </c>
      <c r="B1207" t="s">
        <v>56</v>
      </c>
      <c r="C1207">
        <v>0.1</v>
      </c>
      <c r="D1207">
        <v>300.97000000000003</v>
      </c>
      <c r="E1207">
        <v>7.18</v>
      </c>
      <c r="F1207">
        <v>2097</v>
      </c>
      <c r="G1207" t="str">
        <f>IF(COUNTIF(Table1[Customer ID],Table1[[#This Row],[Customer ID]])&gt;1,"Repeat Customer","One-Time Customer")</f>
        <v>One-Time Customer</v>
      </c>
      <c r="H1207" t="s">
        <v>2012</v>
      </c>
      <c r="I1207" t="s">
        <v>49</v>
      </c>
      <c r="J1207" t="s">
        <v>40</v>
      </c>
      <c r="K1207" t="s">
        <v>77</v>
      </c>
      <c r="L1207" t="s">
        <v>180</v>
      </c>
      <c r="M1207" t="s">
        <v>59</v>
      </c>
      <c r="N1207" t="s">
        <v>1089</v>
      </c>
      <c r="O1207">
        <v>0.48</v>
      </c>
      <c r="P1207">
        <f>Table1[[#This Row],[Profit]]/Table1[[#This Row],[Sales]]</f>
        <v>0.12612100554677291</v>
      </c>
      <c r="Q1207" t="s">
        <v>33</v>
      </c>
      <c r="R1207" t="s">
        <v>136</v>
      </c>
      <c r="S1207" t="s">
        <v>932</v>
      </c>
      <c r="T1207" t="s">
        <v>933</v>
      </c>
      <c r="U1207">
        <v>29915</v>
      </c>
      <c r="V1207">
        <v>42112</v>
      </c>
      <c r="W1207" t="str">
        <f>TEXT(Table1[[#This Row],[Order Date]],"mmmm")</f>
        <v>April</v>
      </c>
      <c r="X1207" t="str">
        <f>TEXT(Table1[[#This Row],[Order Date]],"yyyy")</f>
        <v>2015</v>
      </c>
      <c r="Y1207">
        <v>42113</v>
      </c>
      <c r="Z1207">
        <v>138.018</v>
      </c>
      <c r="AA1207">
        <v>4</v>
      </c>
      <c r="AB1207">
        <v>1094.33</v>
      </c>
      <c r="AC1207">
        <v>87889</v>
      </c>
      <c r="AD1207" t="e">
        <f>IF(COUNTIF(#REF!,Orders!AC1162)&gt;0,"Returned","Not Returned")</f>
        <v>#REF!</v>
      </c>
      <c r="AE1207" t="str">
        <f>TEXT(Table1[[#This Row],[Order Date]],"mmmm-yyy")</f>
        <v>April-2015</v>
      </c>
    </row>
    <row r="1208" spans="1:31" ht="12.75" customHeight="1" x14ac:dyDescent="0.3">
      <c r="A1208">
        <v>18418</v>
      </c>
      <c r="B1208" t="s">
        <v>56</v>
      </c>
      <c r="C1208">
        <v>0.06</v>
      </c>
      <c r="D1208">
        <v>39.89</v>
      </c>
      <c r="E1208">
        <v>3.04</v>
      </c>
      <c r="F1208">
        <v>2098</v>
      </c>
      <c r="G1208" t="str">
        <f>IF(COUNTIF(Table1[Customer ID],Table1[[#This Row],[Customer ID]])&gt;1,"Repeat Customer","One-Time Customer")</f>
        <v>One-Time Customer</v>
      </c>
      <c r="H1208" t="s">
        <v>2013</v>
      </c>
      <c r="I1208" t="s">
        <v>49</v>
      </c>
      <c r="J1208" t="s">
        <v>40</v>
      </c>
      <c r="K1208" t="s">
        <v>41</v>
      </c>
      <c r="L1208" t="s">
        <v>50</v>
      </c>
      <c r="M1208" t="s">
        <v>31</v>
      </c>
      <c r="N1208" t="s">
        <v>2014</v>
      </c>
      <c r="O1208">
        <v>0.53</v>
      </c>
      <c r="P1208">
        <f>Table1[[#This Row],[Profit]]/Table1[[#This Row],[Sales]]</f>
        <v>9.9684591122394028E-2</v>
      </c>
      <c r="Q1208" t="s">
        <v>33</v>
      </c>
      <c r="R1208" t="s">
        <v>136</v>
      </c>
      <c r="S1208" t="s">
        <v>932</v>
      </c>
      <c r="T1208" t="s">
        <v>2015</v>
      </c>
      <c r="U1208">
        <v>29464</v>
      </c>
      <c r="V1208">
        <v>42112</v>
      </c>
      <c r="W1208" t="str">
        <f>TEXT(Table1[[#This Row],[Order Date]],"mmmm")</f>
        <v>April</v>
      </c>
      <c r="X1208" t="str">
        <f>TEXT(Table1[[#This Row],[Order Date]],"yyyy")</f>
        <v>2015</v>
      </c>
      <c r="Y1208">
        <v>42114</v>
      </c>
      <c r="Z1208">
        <v>38.874000000000002</v>
      </c>
      <c r="AA1208">
        <v>10</v>
      </c>
      <c r="AB1208">
        <v>389.97</v>
      </c>
      <c r="AC1208">
        <v>87889</v>
      </c>
      <c r="AD1208" t="e">
        <f>IF(COUNTIF(#REF!,Orders!AC1163)&gt;0,"Returned","Not Returned")</f>
        <v>#REF!</v>
      </c>
      <c r="AE1208" t="str">
        <f>TEXT(Table1[[#This Row],[Order Date]],"mmmm-yyy")</f>
        <v>April-2015</v>
      </c>
    </row>
    <row r="1209" spans="1:31" ht="12.75" customHeight="1" x14ac:dyDescent="0.3">
      <c r="A1209">
        <v>19131</v>
      </c>
      <c r="B1209" t="s">
        <v>56</v>
      </c>
      <c r="C1209">
        <v>0.09</v>
      </c>
      <c r="D1209">
        <v>89.99</v>
      </c>
      <c r="E1209">
        <v>42</v>
      </c>
      <c r="F1209">
        <v>2655</v>
      </c>
      <c r="G1209" t="str">
        <f>IF(COUNTIF(Table1[Customer ID],Table1[[#This Row],[Customer ID]])&gt;1,"Repeat Customer","One-Time Customer")</f>
        <v>Repeat Customer</v>
      </c>
      <c r="H1209" t="s">
        <v>2465</v>
      </c>
      <c r="I1209" t="s">
        <v>39</v>
      </c>
      <c r="J1209" t="s">
        <v>114</v>
      </c>
      <c r="K1209" t="s">
        <v>41</v>
      </c>
      <c r="L1209" t="s">
        <v>42</v>
      </c>
      <c r="M1209" t="s">
        <v>43</v>
      </c>
      <c r="N1209" t="s">
        <v>2466</v>
      </c>
      <c r="O1209">
        <v>0.66</v>
      </c>
      <c r="P1209">
        <f>Table1[[#This Row],[Profit]]/Table1[[#This Row],[Sales]]</f>
        <v>0.436999511002445</v>
      </c>
      <c r="Q1209" t="s">
        <v>33</v>
      </c>
      <c r="R1209" t="s">
        <v>136</v>
      </c>
      <c r="S1209" t="s">
        <v>387</v>
      </c>
      <c r="T1209" t="s">
        <v>580</v>
      </c>
      <c r="U1209">
        <v>30318</v>
      </c>
      <c r="V1209">
        <v>42112</v>
      </c>
      <c r="W1209" t="str">
        <f>TEXT(Table1[[#This Row],[Order Date]],"mmmm")</f>
        <v>April</v>
      </c>
      <c r="X1209" t="str">
        <f>TEXT(Table1[[#This Row],[Order Date]],"yyyy")</f>
        <v>2015</v>
      </c>
      <c r="Y1209">
        <v>42112</v>
      </c>
      <c r="Z1209">
        <v>223.416</v>
      </c>
      <c r="AA1209">
        <v>6</v>
      </c>
      <c r="AB1209">
        <v>511.25</v>
      </c>
      <c r="AC1209">
        <v>86063</v>
      </c>
      <c r="AD1209" t="e">
        <f>IF(COUNTIF(#REF!,Orders!AC1507)&gt;0,"Returned","Not Returned")</f>
        <v>#REF!</v>
      </c>
      <c r="AE1209" t="str">
        <f>TEXT(Table1[[#This Row],[Order Date]],"mmmm-yyy")</f>
        <v>April-2015</v>
      </c>
    </row>
    <row r="1210" spans="1:31" ht="12.75" customHeight="1" x14ac:dyDescent="0.3">
      <c r="A1210">
        <v>22243</v>
      </c>
      <c r="B1210" t="s">
        <v>106</v>
      </c>
      <c r="C1210">
        <v>0.01</v>
      </c>
      <c r="D1210">
        <v>79.52</v>
      </c>
      <c r="E1210">
        <v>48.2</v>
      </c>
      <c r="F1210">
        <v>152</v>
      </c>
      <c r="G1210" t="str">
        <f>IF(COUNTIF(Table1[Customer ID],Table1[[#This Row],[Customer ID]])&gt;1,"Repeat Customer","One-Time Customer")</f>
        <v>Repeat Customer</v>
      </c>
      <c r="H1210" t="s">
        <v>247</v>
      </c>
      <c r="I1210" t="s">
        <v>49</v>
      </c>
      <c r="J1210" t="s">
        <v>40</v>
      </c>
      <c r="K1210" t="s">
        <v>41</v>
      </c>
      <c r="L1210" t="s">
        <v>50</v>
      </c>
      <c r="M1210" t="s">
        <v>86</v>
      </c>
      <c r="N1210" t="s">
        <v>250</v>
      </c>
      <c r="O1210">
        <v>0.74</v>
      </c>
      <c r="P1210">
        <f>Table1[[#This Row],[Profit]]/Table1[[#This Row],[Sales]]</f>
        <v>-6.0918782942022034E-2</v>
      </c>
      <c r="Q1210" t="s">
        <v>33</v>
      </c>
      <c r="R1210" t="s">
        <v>136</v>
      </c>
      <c r="S1210" t="s">
        <v>244</v>
      </c>
      <c r="T1210" t="s">
        <v>249</v>
      </c>
      <c r="U1210">
        <v>37918</v>
      </c>
      <c r="V1210">
        <v>42113</v>
      </c>
      <c r="W1210" t="str">
        <f>TEXT(Table1[[#This Row],[Order Date]],"mmmm")</f>
        <v>April</v>
      </c>
      <c r="X1210" t="str">
        <f>TEXT(Table1[[#This Row],[Order Date]],"yyyy")</f>
        <v>2015</v>
      </c>
      <c r="Y1210">
        <v>42120</v>
      </c>
      <c r="Z1210">
        <v>-40.683999999999997</v>
      </c>
      <c r="AA1210">
        <v>8</v>
      </c>
      <c r="AB1210">
        <v>667.84</v>
      </c>
      <c r="AC1210">
        <v>89522</v>
      </c>
      <c r="AD1210" t="e">
        <f>IF(COUNTIF(#REF!,Orders!AC89)&gt;0,"Returned","Not Returned")</f>
        <v>#REF!</v>
      </c>
      <c r="AE1210" t="str">
        <f>TEXT(Table1[[#This Row],[Order Date]],"mmmm-yyy")</f>
        <v>April-2015</v>
      </c>
    </row>
    <row r="1211" spans="1:31" ht="12.75" customHeight="1" x14ac:dyDescent="0.3">
      <c r="A1211">
        <v>23589</v>
      </c>
      <c r="B1211" t="s">
        <v>25</v>
      </c>
      <c r="C1211">
        <v>0.01</v>
      </c>
      <c r="D1211">
        <v>155.99</v>
      </c>
      <c r="E1211">
        <v>8.99</v>
      </c>
      <c r="F1211">
        <v>1836</v>
      </c>
      <c r="G1211" t="str">
        <f>IF(COUNTIF(Table1[Customer ID],Table1[[#This Row],[Customer ID]])&gt;1,"Repeat Customer","One-Time Customer")</f>
        <v>One-Time Customer</v>
      </c>
      <c r="H1211" t="s">
        <v>1826</v>
      </c>
      <c r="I1211" t="s">
        <v>27</v>
      </c>
      <c r="J1211" t="s">
        <v>28</v>
      </c>
      <c r="K1211" t="s">
        <v>77</v>
      </c>
      <c r="L1211" t="s">
        <v>78</v>
      </c>
      <c r="M1211" t="s">
        <v>59</v>
      </c>
      <c r="N1211" t="s">
        <v>996</v>
      </c>
      <c r="O1211">
        <v>0.57999999999999996</v>
      </c>
      <c r="P1211">
        <f>Table1[[#This Row],[Profit]]/Table1[[#This Row],[Sales]]</f>
        <v>-0.324162999570898</v>
      </c>
      <c r="Q1211" t="s">
        <v>33</v>
      </c>
      <c r="R1211" t="s">
        <v>34</v>
      </c>
      <c r="S1211" t="s">
        <v>45</v>
      </c>
      <c r="T1211" t="s">
        <v>276</v>
      </c>
      <c r="U1211">
        <v>94110</v>
      </c>
      <c r="V1211">
        <v>42113</v>
      </c>
      <c r="W1211" t="str">
        <f>TEXT(Table1[[#This Row],[Order Date]],"mmmm")</f>
        <v>April</v>
      </c>
      <c r="X1211" t="str">
        <f>TEXT(Table1[[#This Row],[Order Date]],"yyyy")</f>
        <v>2015</v>
      </c>
      <c r="Y1211">
        <v>42114</v>
      </c>
      <c r="Z1211">
        <v>-219.07908</v>
      </c>
      <c r="AA1211">
        <v>5</v>
      </c>
      <c r="AB1211">
        <v>675.83</v>
      </c>
      <c r="AC1211">
        <v>86600</v>
      </c>
      <c r="AD1211" t="e">
        <f>IF(COUNTIF(#REF!,Orders!AC1034)&gt;0,"Returned","Not Returned")</f>
        <v>#REF!</v>
      </c>
      <c r="AE1211" t="str">
        <f>TEXT(Table1[[#This Row],[Order Date]],"mmmm-yyy")</f>
        <v>April-2015</v>
      </c>
    </row>
    <row r="1212" spans="1:31" ht="12.75" customHeight="1" x14ac:dyDescent="0.3">
      <c r="A1212">
        <v>23590</v>
      </c>
      <c r="B1212" t="s">
        <v>25</v>
      </c>
      <c r="C1212">
        <v>0.01</v>
      </c>
      <c r="D1212">
        <v>5.98</v>
      </c>
      <c r="E1212">
        <v>5.46</v>
      </c>
      <c r="F1212">
        <v>1837</v>
      </c>
      <c r="G1212" t="str">
        <f>IF(COUNTIF(Table1[Customer ID],Table1[[#This Row],[Customer ID]])&gt;1,"Repeat Customer","One-Time Customer")</f>
        <v>One-Time Customer</v>
      </c>
      <c r="H1212" t="s">
        <v>1827</v>
      </c>
      <c r="I1212" t="s">
        <v>49</v>
      </c>
      <c r="J1212" t="s">
        <v>28</v>
      </c>
      <c r="K1212" t="s">
        <v>29</v>
      </c>
      <c r="L1212" t="s">
        <v>93</v>
      </c>
      <c r="M1212" t="s">
        <v>59</v>
      </c>
      <c r="N1212" t="s">
        <v>1051</v>
      </c>
      <c r="O1212">
        <v>0.36</v>
      </c>
      <c r="P1212">
        <f>Table1[[#This Row],[Profit]]/Table1[[#This Row],[Sales]]</f>
        <v>-0.6742285714285714</v>
      </c>
      <c r="Q1212" t="s">
        <v>33</v>
      </c>
      <c r="R1212" t="s">
        <v>34</v>
      </c>
      <c r="S1212" t="s">
        <v>45</v>
      </c>
      <c r="T1212" t="s">
        <v>46</v>
      </c>
      <c r="U1212">
        <v>91776</v>
      </c>
      <c r="V1212">
        <v>42113</v>
      </c>
      <c r="W1212" t="str">
        <f>TEXT(Table1[[#This Row],[Order Date]],"mmmm")</f>
        <v>April</v>
      </c>
      <c r="X1212" t="str">
        <f>TEXT(Table1[[#This Row],[Order Date]],"yyyy")</f>
        <v>2015</v>
      </c>
      <c r="Y1212">
        <v>42115</v>
      </c>
      <c r="Z1212">
        <v>-18.878399999999999</v>
      </c>
      <c r="AA1212">
        <v>4</v>
      </c>
      <c r="AB1212">
        <v>28</v>
      </c>
      <c r="AC1212">
        <v>86600</v>
      </c>
      <c r="AD1212" t="e">
        <f>IF(COUNTIF(#REF!,Orders!AC1035)&gt;0,"Returned","Not Returned")</f>
        <v>#REF!</v>
      </c>
      <c r="AE1212" t="str">
        <f>TEXT(Table1[[#This Row],[Order Date]],"mmmm-yyy")</f>
        <v>April-2015</v>
      </c>
    </row>
    <row r="1213" spans="1:31" ht="12.75" customHeight="1" x14ac:dyDescent="0.3">
      <c r="A1213">
        <v>18159</v>
      </c>
      <c r="B1213" t="s">
        <v>106</v>
      </c>
      <c r="C1213">
        <v>0.06</v>
      </c>
      <c r="D1213">
        <v>3.58</v>
      </c>
      <c r="E1213">
        <v>1.63</v>
      </c>
      <c r="F1213">
        <v>1933</v>
      </c>
      <c r="G1213" t="str">
        <f>IF(COUNTIF(Table1[Customer ID],Table1[[#This Row],[Customer ID]])&gt;1,"Repeat Customer","One-Time Customer")</f>
        <v>One-Time Customer</v>
      </c>
      <c r="H1213" t="s">
        <v>1883</v>
      </c>
      <c r="I1213" t="s">
        <v>49</v>
      </c>
      <c r="J1213" t="s">
        <v>28</v>
      </c>
      <c r="K1213" t="s">
        <v>29</v>
      </c>
      <c r="L1213" t="s">
        <v>66</v>
      </c>
      <c r="M1213" t="s">
        <v>31</v>
      </c>
      <c r="N1213" t="s">
        <v>67</v>
      </c>
      <c r="O1213">
        <v>0.36</v>
      </c>
      <c r="P1213">
        <f>Table1[[#This Row],[Profit]]/Table1[[#This Row],[Sales]]</f>
        <v>0.40276179516685851</v>
      </c>
      <c r="Q1213" t="s">
        <v>33</v>
      </c>
      <c r="R1213" t="s">
        <v>61</v>
      </c>
      <c r="S1213" t="s">
        <v>130</v>
      </c>
      <c r="T1213" t="s">
        <v>1884</v>
      </c>
      <c r="U1213">
        <v>75043</v>
      </c>
      <c r="V1213">
        <v>42113</v>
      </c>
      <c r="W1213" t="str">
        <f>TEXT(Table1[[#This Row],[Order Date]],"mmmm")</f>
        <v>April</v>
      </c>
      <c r="X1213" t="str">
        <f>TEXT(Table1[[#This Row],[Order Date]],"yyyy")</f>
        <v>2015</v>
      </c>
      <c r="Y1213">
        <v>42117</v>
      </c>
      <c r="Z1213">
        <v>14</v>
      </c>
      <c r="AA1213">
        <v>10</v>
      </c>
      <c r="AB1213">
        <v>34.76</v>
      </c>
      <c r="AC1213">
        <v>86687</v>
      </c>
      <c r="AD1213" t="e">
        <f>IF(COUNTIF(#REF!,Orders!AC1065)&gt;0,"Returned","Not Returned")</f>
        <v>#REF!</v>
      </c>
      <c r="AE1213" t="str">
        <f>TEXT(Table1[[#This Row],[Order Date]],"mmmm-yyy")</f>
        <v>April-2015</v>
      </c>
    </row>
    <row r="1214" spans="1:31" ht="12.75" customHeight="1" x14ac:dyDescent="0.3">
      <c r="A1214">
        <v>25531</v>
      </c>
      <c r="B1214" t="s">
        <v>106</v>
      </c>
      <c r="C1214">
        <v>0</v>
      </c>
      <c r="D1214">
        <v>78.650000000000006</v>
      </c>
      <c r="E1214">
        <v>13.99</v>
      </c>
      <c r="F1214">
        <v>1940</v>
      </c>
      <c r="G1214" t="str">
        <f>IF(COUNTIF(Table1[Customer ID],Table1[[#This Row],[Customer ID]])&gt;1,"Repeat Customer","One-Time Customer")</f>
        <v>Repeat Customer</v>
      </c>
      <c r="H1214" t="s">
        <v>1894</v>
      </c>
      <c r="I1214" t="s">
        <v>49</v>
      </c>
      <c r="J1214" t="s">
        <v>28</v>
      </c>
      <c r="K1214" t="s">
        <v>29</v>
      </c>
      <c r="L1214" t="s">
        <v>257</v>
      </c>
      <c r="M1214" t="s">
        <v>86</v>
      </c>
      <c r="N1214" t="s">
        <v>1896</v>
      </c>
      <c r="O1214">
        <v>0.52</v>
      </c>
      <c r="P1214">
        <f>Table1[[#This Row],[Profit]]/Table1[[#This Row],[Sales]]</f>
        <v>0.69</v>
      </c>
      <c r="Q1214" t="s">
        <v>33</v>
      </c>
      <c r="R1214" t="s">
        <v>34</v>
      </c>
      <c r="S1214" t="s">
        <v>212</v>
      </c>
      <c r="T1214" t="s">
        <v>1895</v>
      </c>
      <c r="U1214">
        <v>84020</v>
      </c>
      <c r="V1214">
        <v>42113</v>
      </c>
      <c r="W1214" t="str">
        <f>TEXT(Table1[[#This Row],[Order Date]],"mmmm")</f>
        <v>April</v>
      </c>
      <c r="X1214" t="str">
        <f>TEXT(Table1[[#This Row],[Order Date]],"yyyy")</f>
        <v>2015</v>
      </c>
      <c r="Y1214">
        <v>42120</v>
      </c>
      <c r="Z1214">
        <v>386.00669999999991</v>
      </c>
      <c r="AA1214">
        <v>7</v>
      </c>
      <c r="AB1214">
        <v>559.42999999999995</v>
      </c>
      <c r="AC1214">
        <v>88871</v>
      </c>
      <c r="AD1214" t="e">
        <f>IF(COUNTIF(#REF!,Orders!AC1073)&gt;0,"Returned","Not Returned")</f>
        <v>#REF!</v>
      </c>
      <c r="AE1214" t="str">
        <f>TEXT(Table1[[#This Row],[Order Date]],"mmmm-yyy")</f>
        <v>April-2015</v>
      </c>
    </row>
    <row r="1215" spans="1:31" ht="12.75" customHeight="1" x14ac:dyDescent="0.3">
      <c r="A1215">
        <v>25532</v>
      </c>
      <c r="B1215" t="s">
        <v>106</v>
      </c>
      <c r="C1215">
        <v>0.08</v>
      </c>
      <c r="D1215">
        <v>122.99</v>
      </c>
      <c r="E1215">
        <v>70.2</v>
      </c>
      <c r="F1215">
        <v>1940</v>
      </c>
      <c r="G1215" t="str">
        <f>IF(COUNTIF(Table1[Customer ID],Table1[[#This Row],[Customer ID]])&gt;1,"Repeat Customer","One-Time Customer")</f>
        <v>Repeat Customer</v>
      </c>
      <c r="H1215" t="s">
        <v>1894</v>
      </c>
      <c r="I1215" t="s">
        <v>39</v>
      </c>
      <c r="J1215" t="s">
        <v>28</v>
      </c>
      <c r="K1215" t="s">
        <v>41</v>
      </c>
      <c r="L1215" t="s">
        <v>42</v>
      </c>
      <c r="M1215" t="s">
        <v>43</v>
      </c>
      <c r="N1215" t="s">
        <v>147</v>
      </c>
      <c r="O1215">
        <v>0.74</v>
      </c>
      <c r="P1215">
        <f>Table1[[#This Row],[Profit]]/Table1[[#This Row],[Sales]]</f>
        <v>-1.5355029099398283</v>
      </c>
      <c r="Q1215" t="s">
        <v>33</v>
      </c>
      <c r="R1215" t="s">
        <v>34</v>
      </c>
      <c r="S1215" t="s">
        <v>212</v>
      </c>
      <c r="T1215" t="s">
        <v>1895</v>
      </c>
      <c r="U1215">
        <v>84020</v>
      </c>
      <c r="V1215">
        <v>42113</v>
      </c>
      <c r="W1215" t="str">
        <f>TEXT(Table1[[#This Row],[Order Date]],"mmmm")</f>
        <v>April</v>
      </c>
      <c r="X1215" t="str">
        <f>TEXT(Table1[[#This Row],[Order Date]],"yyyy")</f>
        <v>2015</v>
      </c>
      <c r="Y1215">
        <v>42118</v>
      </c>
      <c r="Z1215">
        <v>-1867.97</v>
      </c>
      <c r="AA1215">
        <v>10</v>
      </c>
      <c r="AB1215">
        <v>1216.52</v>
      </c>
      <c r="AC1215">
        <v>88871</v>
      </c>
      <c r="AD1215" t="e">
        <f>IF(COUNTIF(#REF!,Orders!AC1074)&gt;0,"Returned","Not Returned")</f>
        <v>#REF!</v>
      </c>
      <c r="AE1215" t="str">
        <f>TEXT(Table1[[#This Row],[Order Date]],"mmmm-yyy")</f>
        <v>April-2015</v>
      </c>
    </row>
    <row r="1216" spans="1:31" ht="12.75" customHeight="1" x14ac:dyDescent="0.3">
      <c r="A1216">
        <v>25381</v>
      </c>
      <c r="B1216" t="s">
        <v>106</v>
      </c>
      <c r="C1216">
        <v>0.1</v>
      </c>
      <c r="D1216">
        <v>4.24</v>
      </c>
      <c r="E1216">
        <v>5.41</v>
      </c>
      <c r="F1216">
        <v>2066</v>
      </c>
      <c r="G1216" t="str">
        <f>IF(COUNTIF(Table1[Customer ID],Table1[[#This Row],[Customer ID]])&gt;1,"Repeat Customer","One-Time Customer")</f>
        <v>Repeat Customer</v>
      </c>
      <c r="H1216" t="s">
        <v>1985</v>
      </c>
      <c r="I1216" t="s">
        <v>49</v>
      </c>
      <c r="J1216" t="s">
        <v>28</v>
      </c>
      <c r="K1216" t="s">
        <v>29</v>
      </c>
      <c r="L1216" t="s">
        <v>109</v>
      </c>
      <c r="M1216" t="s">
        <v>59</v>
      </c>
      <c r="N1216" t="s">
        <v>110</v>
      </c>
      <c r="O1216">
        <v>0.35</v>
      </c>
      <c r="P1216">
        <f>Table1[[#This Row],[Profit]]/Table1[[#This Row],[Sales]]</f>
        <v>-1.8032786885245904</v>
      </c>
      <c r="Q1216" t="s">
        <v>33</v>
      </c>
      <c r="R1216" t="s">
        <v>136</v>
      </c>
      <c r="S1216" t="s">
        <v>322</v>
      </c>
      <c r="T1216" t="s">
        <v>1986</v>
      </c>
      <c r="U1216">
        <v>28079</v>
      </c>
      <c r="V1216">
        <v>42113</v>
      </c>
      <c r="W1216" t="str">
        <f>TEXT(Table1[[#This Row],[Order Date]],"mmmm")</f>
        <v>April</v>
      </c>
      <c r="X1216" t="str">
        <f>TEXT(Table1[[#This Row],[Order Date]],"yyyy")</f>
        <v>2015</v>
      </c>
      <c r="Y1216">
        <v>42117</v>
      </c>
      <c r="Z1216">
        <v>-61.6</v>
      </c>
      <c r="AA1216">
        <v>8</v>
      </c>
      <c r="AB1216">
        <v>34.159999999999997</v>
      </c>
      <c r="AC1216">
        <v>85835</v>
      </c>
      <c r="AD1216" t="e">
        <f>IF(COUNTIF(#REF!,Orders!AC1146)&gt;0,"Returned","Not Returned")</f>
        <v>#REF!</v>
      </c>
      <c r="AE1216" t="str">
        <f>TEXT(Table1[[#This Row],[Order Date]],"mmmm-yyy")</f>
        <v>April-2015</v>
      </c>
    </row>
    <row r="1217" spans="1:31" ht="12.75" customHeight="1" x14ac:dyDescent="0.3">
      <c r="A1217">
        <v>24756</v>
      </c>
      <c r="B1217" t="s">
        <v>25</v>
      </c>
      <c r="C1217">
        <v>0.09</v>
      </c>
      <c r="D1217">
        <v>199.99</v>
      </c>
      <c r="E1217">
        <v>24.49</v>
      </c>
      <c r="F1217">
        <v>2212</v>
      </c>
      <c r="G1217" t="str">
        <f>IF(COUNTIF(Table1[Customer ID],Table1[[#This Row],[Customer ID]])&gt;1,"Repeat Customer","One-Time Customer")</f>
        <v>One-Time Customer</v>
      </c>
      <c r="H1217" t="s">
        <v>2113</v>
      </c>
      <c r="I1217" t="s">
        <v>27</v>
      </c>
      <c r="J1217" t="s">
        <v>40</v>
      </c>
      <c r="K1217" t="s">
        <v>77</v>
      </c>
      <c r="L1217" t="s">
        <v>587</v>
      </c>
      <c r="M1217" t="s">
        <v>236</v>
      </c>
      <c r="N1217" t="s">
        <v>1379</v>
      </c>
      <c r="O1217">
        <v>0.46</v>
      </c>
      <c r="P1217">
        <f>Table1[[#This Row],[Profit]]/Table1[[#This Row],[Sales]]</f>
        <v>0.63754607422368093</v>
      </c>
      <c r="Q1217" t="s">
        <v>33</v>
      </c>
      <c r="R1217" t="s">
        <v>53</v>
      </c>
      <c r="S1217" t="s">
        <v>415</v>
      </c>
      <c r="T1217" t="s">
        <v>2114</v>
      </c>
      <c r="U1217">
        <v>21228</v>
      </c>
      <c r="V1217">
        <v>42113</v>
      </c>
      <c r="W1217" t="str">
        <f>TEXT(Table1[[#This Row],[Order Date]],"mmmm")</f>
        <v>April</v>
      </c>
      <c r="X1217" t="str">
        <f>TEXT(Table1[[#This Row],[Order Date]],"yyyy")</f>
        <v>2015</v>
      </c>
      <c r="Y1217">
        <v>42115</v>
      </c>
      <c r="Z1217">
        <v>631.33000000000004</v>
      </c>
      <c r="AA1217">
        <v>5</v>
      </c>
      <c r="AB1217">
        <v>990.25</v>
      </c>
      <c r="AC1217">
        <v>88029</v>
      </c>
      <c r="AD1217" t="e">
        <f>IF(COUNTIF(#REF!,Orders!AC1231)&gt;0,"Returned","Not Returned")</f>
        <v>#REF!</v>
      </c>
      <c r="AE1217" t="str">
        <f>TEXT(Table1[[#This Row],[Order Date]],"mmmm-yyy")</f>
        <v>April-2015</v>
      </c>
    </row>
    <row r="1218" spans="1:31" ht="12.75" customHeight="1" x14ac:dyDescent="0.3">
      <c r="A1218">
        <v>25460</v>
      </c>
      <c r="B1218" t="s">
        <v>106</v>
      </c>
      <c r="C1218">
        <v>7.0000000000000007E-2</v>
      </c>
      <c r="D1218">
        <v>6.48</v>
      </c>
      <c r="E1218">
        <v>9.5399999999999991</v>
      </c>
      <c r="F1218">
        <v>2547</v>
      </c>
      <c r="G1218" t="str">
        <f>IF(COUNTIF(Table1[Customer ID],Table1[[#This Row],[Customer ID]])&gt;1,"Repeat Customer","One-Time Customer")</f>
        <v>One-Time Customer</v>
      </c>
      <c r="H1218" t="s">
        <v>2382</v>
      </c>
      <c r="I1218" t="s">
        <v>49</v>
      </c>
      <c r="J1218" t="s">
        <v>58</v>
      </c>
      <c r="K1218" t="s">
        <v>29</v>
      </c>
      <c r="L1218" t="s">
        <v>93</v>
      </c>
      <c r="M1218" t="s">
        <v>59</v>
      </c>
      <c r="N1218" t="s">
        <v>2359</v>
      </c>
      <c r="O1218">
        <v>0.37</v>
      </c>
      <c r="P1218">
        <f>Table1[[#This Row],[Profit]]/Table1[[#This Row],[Sales]]</f>
        <v>0.20552486187845306</v>
      </c>
      <c r="Q1218" t="s">
        <v>33</v>
      </c>
      <c r="R1218" t="s">
        <v>136</v>
      </c>
      <c r="S1218" t="s">
        <v>137</v>
      </c>
      <c r="T1218" t="s">
        <v>2383</v>
      </c>
      <c r="U1218">
        <v>23464</v>
      </c>
      <c r="V1218">
        <v>42113</v>
      </c>
      <c r="W1218" t="str">
        <f>TEXT(Table1[[#This Row],[Order Date]],"mmmm")</f>
        <v>April</v>
      </c>
      <c r="X1218" t="str">
        <f>TEXT(Table1[[#This Row],[Order Date]],"yyyy")</f>
        <v>2015</v>
      </c>
      <c r="Y1218">
        <v>42113</v>
      </c>
      <c r="Z1218">
        <v>2.2320000000000002</v>
      </c>
      <c r="AA1218">
        <v>1</v>
      </c>
      <c r="AB1218">
        <v>10.86</v>
      </c>
      <c r="AC1218">
        <v>87916</v>
      </c>
      <c r="AD1218" t="e">
        <f>IF(COUNTIF(#REF!,Orders!AC1438)&gt;0,"Returned","Not Returned")</f>
        <v>#REF!</v>
      </c>
      <c r="AE1218" t="str">
        <f>TEXT(Table1[[#This Row],[Order Date]],"mmmm-yyy")</f>
        <v>April-2015</v>
      </c>
    </row>
    <row r="1219" spans="1:31" ht="12.75" customHeight="1" x14ac:dyDescent="0.3">
      <c r="A1219">
        <v>22015</v>
      </c>
      <c r="B1219" t="s">
        <v>47</v>
      </c>
      <c r="C1219">
        <v>0.05</v>
      </c>
      <c r="D1219">
        <v>159.99</v>
      </c>
      <c r="E1219">
        <v>5.5</v>
      </c>
      <c r="F1219">
        <v>3155</v>
      </c>
      <c r="G1219" t="str">
        <f>IF(COUNTIF(Table1[Customer ID],Table1[[#This Row],[Customer ID]])&gt;1,"Repeat Customer","One-Time Customer")</f>
        <v>Repeat Customer</v>
      </c>
      <c r="H1219" t="s">
        <v>2850</v>
      </c>
      <c r="I1219" t="s">
        <v>49</v>
      </c>
      <c r="J1219" t="s">
        <v>114</v>
      </c>
      <c r="K1219" t="s">
        <v>77</v>
      </c>
      <c r="L1219" t="s">
        <v>180</v>
      </c>
      <c r="M1219" t="s">
        <v>59</v>
      </c>
      <c r="N1219" t="s">
        <v>2852</v>
      </c>
      <c r="O1219">
        <v>0.49</v>
      </c>
      <c r="P1219">
        <f>Table1[[#This Row],[Profit]]/Table1[[#This Row],[Sales]]</f>
        <v>3.4060516851124106E-3</v>
      </c>
      <c r="Q1219" t="s">
        <v>33</v>
      </c>
      <c r="R1219" t="s">
        <v>136</v>
      </c>
      <c r="S1219" t="s">
        <v>362</v>
      </c>
      <c r="T1219" t="s">
        <v>433</v>
      </c>
      <c r="U1219">
        <v>32771</v>
      </c>
      <c r="V1219">
        <v>42113</v>
      </c>
      <c r="W1219" t="str">
        <f>TEXT(Table1[[#This Row],[Order Date]],"mmmm")</f>
        <v>April</v>
      </c>
      <c r="X1219" t="str">
        <f>TEXT(Table1[[#This Row],[Order Date]],"yyyy")</f>
        <v>2015</v>
      </c>
      <c r="Y1219">
        <v>42115</v>
      </c>
      <c r="Z1219">
        <v>12.264000000000001</v>
      </c>
      <c r="AA1219">
        <v>23</v>
      </c>
      <c r="AB1219">
        <v>3600.65</v>
      </c>
      <c r="AC1219">
        <v>86902</v>
      </c>
      <c r="AD1219" t="e">
        <f>IF(COUNTIF(#REF!,Orders!AC1814)&gt;0,"Returned","Not Returned")</f>
        <v>#REF!</v>
      </c>
      <c r="AE1219" t="str">
        <f>TEXT(Table1[[#This Row],[Order Date]],"mmmm-yyy")</f>
        <v>April-2015</v>
      </c>
    </row>
    <row r="1220" spans="1:31" ht="12.75" customHeight="1" x14ac:dyDescent="0.3">
      <c r="A1220">
        <v>20697</v>
      </c>
      <c r="B1220" t="s">
        <v>56</v>
      </c>
      <c r="C1220">
        <v>0.06</v>
      </c>
      <c r="D1220">
        <v>3.8</v>
      </c>
      <c r="E1220">
        <v>1.49</v>
      </c>
      <c r="F1220">
        <v>56</v>
      </c>
      <c r="G1220" t="str">
        <f>IF(COUNTIF(Table1[Customer ID],Table1[[#This Row],[Customer ID]])&gt;1,"Repeat Customer","One-Time Customer")</f>
        <v>Repeat Customer</v>
      </c>
      <c r="H1220" t="s">
        <v>124</v>
      </c>
      <c r="I1220" t="s">
        <v>49</v>
      </c>
      <c r="J1220" t="s">
        <v>114</v>
      </c>
      <c r="K1220" t="s">
        <v>29</v>
      </c>
      <c r="L1220" t="s">
        <v>109</v>
      </c>
      <c r="M1220" t="s">
        <v>59</v>
      </c>
      <c r="N1220" t="s">
        <v>125</v>
      </c>
      <c r="O1220">
        <v>0.38</v>
      </c>
      <c r="P1220">
        <f>Table1[[#This Row],[Profit]]/Table1[[#This Row],[Sales]]</f>
        <v>0.26686879673691366</v>
      </c>
      <c r="Q1220" t="s">
        <v>33</v>
      </c>
      <c r="R1220" t="s">
        <v>53</v>
      </c>
      <c r="S1220" t="s">
        <v>71</v>
      </c>
      <c r="T1220" t="s">
        <v>126</v>
      </c>
      <c r="U1220">
        <v>14150</v>
      </c>
      <c r="V1220">
        <v>42114</v>
      </c>
      <c r="W1220" t="str">
        <f>TEXT(Table1[[#This Row],[Order Date]],"mmmm")</f>
        <v>April</v>
      </c>
      <c r="X1220" t="str">
        <f>TEXT(Table1[[#This Row],[Order Date]],"yyyy")</f>
        <v>2015</v>
      </c>
      <c r="Y1220">
        <v>42115</v>
      </c>
      <c r="Z1220">
        <v>19.6282</v>
      </c>
      <c r="AA1220">
        <v>20</v>
      </c>
      <c r="AB1220">
        <v>73.55</v>
      </c>
      <c r="AC1220">
        <v>88075</v>
      </c>
      <c r="AD1220" t="e">
        <f>IF(COUNTIF(#REF!,Orders!AC31)&gt;0,"Returned","Not Returned")</f>
        <v>#REF!</v>
      </c>
      <c r="AE1220" t="str">
        <f>TEXT(Table1[[#This Row],[Order Date]],"mmmm-yyy")</f>
        <v>April-2015</v>
      </c>
    </row>
    <row r="1221" spans="1:31" ht="12.75" customHeight="1" x14ac:dyDescent="0.3">
      <c r="A1221">
        <v>20698</v>
      </c>
      <c r="B1221" t="s">
        <v>56</v>
      </c>
      <c r="C1221">
        <v>0.06</v>
      </c>
      <c r="D1221">
        <v>1.76</v>
      </c>
      <c r="E1221">
        <v>0.7</v>
      </c>
      <c r="F1221">
        <v>56</v>
      </c>
      <c r="G1221" t="str">
        <f>IF(COUNTIF(Table1[Customer ID],Table1[[#This Row],[Customer ID]])&gt;1,"Repeat Customer","One-Time Customer")</f>
        <v>Repeat Customer</v>
      </c>
      <c r="H1221" t="s">
        <v>124</v>
      </c>
      <c r="I1221" t="s">
        <v>49</v>
      </c>
      <c r="J1221" t="s">
        <v>114</v>
      </c>
      <c r="K1221" t="s">
        <v>29</v>
      </c>
      <c r="L1221" t="s">
        <v>30</v>
      </c>
      <c r="M1221" t="s">
        <v>31</v>
      </c>
      <c r="N1221" t="s">
        <v>127</v>
      </c>
      <c r="O1221">
        <v>0.56000000000000005</v>
      </c>
      <c r="P1221">
        <f>Table1[[#This Row],[Profit]]/Table1[[#This Row],[Sales]]</f>
        <v>-5.5880960432871156E-2</v>
      </c>
      <c r="Q1221" t="s">
        <v>33</v>
      </c>
      <c r="R1221" t="s">
        <v>53</v>
      </c>
      <c r="S1221" t="s">
        <v>71</v>
      </c>
      <c r="T1221" t="s">
        <v>126</v>
      </c>
      <c r="U1221">
        <v>14150</v>
      </c>
      <c r="V1221">
        <v>42114</v>
      </c>
      <c r="W1221" t="str">
        <f>TEXT(Table1[[#This Row],[Order Date]],"mmmm")</f>
        <v>April</v>
      </c>
      <c r="X1221" t="str">
        <f>TEXT(Table1[[#This Row],[Order Date]],"yyyy")</f>
        <v>2015</v>
      </c>
      <c r="Y1221">
        <v>42115</v>
      </c>
      <c r="Z1221">
        <v>-1.6524000000000001</v>
      </c>
      <c r="AA1221">
        <v>17</v>
      </c>
      <c r="AB1221">
        <v>29.57</v>
      </c>
      <c r="AC1221">
        <v>88075</v>
      </c>
      <c r="AD1221" t="e">
        <f>IF(COUNTIF(#REF!,Orders!AC32)&gt;0,"Returned","Not Returned")</f>
        <v>#REF!</v>
      </c>
      <c r="AE1221" t="str">
        <f>TEXT(Table1[[#This Row],[Order Date]],"mmmm-yyy")</f>
        <v>April-2015</v>
      </c>
    </row>
    <row r="1222" spans="1:31" ht="12.75" customHeight="1" x14ac:dyDescent="0.3">
      <c r="A1222">
        <v>20679</v>
      </c>
      <c r="B1222" t="s">
        <v>25</v>
      </c>
      <c r="C1222">
        <v>0.09</v>
      </c>
      <c r="D1222">
        <v>5.98</v>
      </c>
      <c r="E1222">
        <v>2.5</v>
      </c>
      <c r="F1222">
        <v>151</v>
      </c>
      <c r="G1222" t="str">
        <f>IF(COUNTIF(Table1[Customer ID],Table1[[#This Row],[Customer ID]])&gt;1,"Repeat Customer","One-Time Customer")</f>
        <v>Repeat Customer</v>
      </c>
      <c r="H1222" t="s">
        <v>242</v>
      </c>
      <c r="I1222" t="s">
        <v>49</v>
      </c>
      <c r="J1222" t="s">
        <v>40</v>
      </c>
      <c r="K1222" t="s">
        <v>29</v>
      </c>
      <c r="L1222" t="s">
        <v>69</v>
      </c>
      <c r="M1222" t="s">
        <v>59</v>
      </c>
      <c r="N1222" t="s">
        <v>246</v>
      </c>
      <c r="O1222">
        <v>0.36</v>
      </c>
      <c r="P1222">
        <f>Table1[[#This Row],[Profit]]/Table1[[#This Row],[Sales]]</f>
        <v>0.49434364994663821</v>
      </c>
      <c r="Q1222" t="s">
        <v>33</v>
      </c>
      <c r="R1222" t="s">
        <v>136</v>
      </c>
      <c r="S1222" t="s">
        <v>244</v>
      </c>
      <c r="T1222" t="s">
        <v>245</v>
      </c>
      <c r="U1222">
        <v>37664</v>
      </c>
      <c r="V1222">
        <v>42114</v>
      </c>
      <c r="W1222" t="str">
        <f>TEXT(Table1[[#This Row],[Order Date]],"mmmm")</f>
        <v>April</v>
      </c>
      <c r="X1222" t="str">
        <f>TEXT(Table1[[#This Row],[Order Date]],"yyyy")</f>
        <v>2015</v>
      </c>
      <c r="Y1222">
        <v>42116</v>
      </c>
      <c r="Z1222">
        <v>13.895999999999999</v>
      </c>
      <c r="AA1222">
        <v>5</v>
      </c>
      <c r="AB1222">
        <v>28.11</v>
      </c>
      <c r="AC1222">
        <v>89523</v>
      </c>
      <c r="AD1222" t="e">
        <f>IF(COUNTIF(#REF!,Orders!AC87)&gt;0,"Returned","Not Returned")</f>
        <v>#REF!</v>
      </c>
      <c r="AE1222" t="str">
        <f>TEXT(Table1[[#This Row],[Order Date]],"mmmm-yyy")</f>
        <v>April-2015</v>
      </c>
    </row>
    <row r="1223" spans="1:31" ht="12.75" customHeight="1" x14ac:dyDescent="0.3">
      <c r="A1223">
        <v>24327</v>
      </c>
      <c r="B1223" t="s">
        <v>56</v>
      </c>
      <c r="C1223">
        <v>0.1</v>
      </c>
      <c r="D1223">
        <v>19.98</v>
      </c>
      <c r="E1223">
        <v>5.77</v>
      </c>
      <c r="F1223">
        <v>240</v>
      </c>
      <c r="G1223" t="str">
        <f>IF(COUNTIF(Table1[Customer ID],Table1[[#This Row],[Customer ID]])&gt;1,"Repeat Customer","One-Time Customer")</f>
        <v>One-Time Customer</v>
      </c>
      <c r="H1223" t="s">
        <v>338</v>
      </c>
      <c r="I1223" t="s">
        <v>27</v>
      </c>
      <c r="J1223" t="s">
        <v>58</v>
      </c>
      <c r="K1223" t="s">
        <v>29</v>
      </c>
      <c r="L1223" t="s">
        <v>93</v>
      </c>
      <c r="M1223" t="s">
        <v>59</v>
      </c>
      <c r="N1223" t="s">
        <v>339</v>
      </c>
      <c r="O1223">
        <v>0.38</v>
      </c>
      <c r="P1223">
        <f>Table1[[#This Row],[Profit]]/Table1[[#This Row],[Sales]]</f>
        <v>0.61121755791673937</v>
      </c>
      <c r="Q1223" t="s">
        <v>33</v>
      </c>
      <c r="R1223" t="s">
        <v>34</v>
      </c>
      <c r="S1223" t="s">
        <v>255</v>
      </c>
      <c r="T1223" t="s">
        <v>340</v>
      </c>
      <c r="U1223">
        <v>80817</v>
      </c>
      <c r="V1223">
        <v>42114</v>
      </c>
      <c r="W1223" t="str">
        <f>TEXT(Table1[[#This Row],[Order Date]],"mmmm")</f>
        <v>April</v>
      </c>
      <c r="X1223" t="str">
        <f>TEXT(Table1[[#This Row],[Order Date]],"yyyy")</f>
        <v>2015</v>
      </c>
      <c r="Y1223">
        <v>42114</v>
      </c>
      <c r="Z1223">
        <v>35.090000000000003</v>
      </c>
      <c r="AA1223">
        <v>3</v>
      </c>
      <c r="AB1223">
        <v>57.41</v>
      </c>
      <c r="AC1223">
        <v>90479</v>
      </c>
      <c r="AD1223" t="e">
        <f>IF(COUNTIF(#REF!,Orders!AC135)&gt;0,"Returned","Not Returned")</f>
        <v>#REF!</v>
      </c>
      <c r="AE1223" t="str">
        <f>TEXT(Table1[[#This Row],[Order Date]],"mmmm-yyy")</f>
        <v>April-2015</v>
      </c>
    </row>
    <row r="1224" spans="1:31" ht="12.75" customHeight="1" x14ac:dyDescent="0.3">
      <c r="A1224">
        <v>24328</v>
      </c>
      <c r="B1224" t="s">
        <v>56</v>
      </c>
      <c r="C1224">
        <v>0.06</v>
      </c>
      <c r="D1224">
        <v>259.70999999999998</v>
      </c>
      <c r="E1224">
        <v>66.67</v>
      </c>
      <c r="F1224">
        <v>241</v>
      </c>
      <c r="G1224" t="str">
        <f>IF(COUNTIF(Table1[Customer ID],Table1[[#This Row],[Customer ID]])&gt;1,"Repeat Customer","One-Time Customer")</f>
        <v>Repeat Customer</v>
      </c>
      <c r="H1224" t="s">
        <v>341</v>
      </c>
      <c r="I1224" t="s">
        <v>39</v>
      </c>
      <c r="J1224" t="s">
        <v>58</v>
      </c>
      <c r="K1224" t="s">
        <v>41</v>
      </c>
      <c r="L1224" t="s">
        <v>152</v>
      </c>
      <c r="M1224" t="s">
        <v>121</v>
      </c>
      <c r="N1224" t="s">
        <v>342</v>
      </c>
      <c r="O1224">
        <v>0.61</v>
      </c>
      <c r="P1224">
        <f>Table1[[#This Row],[Profit]]/Table1[[#This Row],[Sales]]</f>
        <v>0.27959656496563901</v>
      </c>
      <c r="Q1224" t="s">
        <v>33</v>
      </c>
      <c r="R1224" t="s">
        <v>34</v>
      </c>
      <c r="S1224" t="s">
        <v>255</v>
      </c>
      <c r="T1224" t="s">
        <v>343</v>
      </c>
      <c r="U1224">
        <v>81503</v>
      </c>
      <c r="V1224">
        <v>42114</v>
      </c>
      <c r="W1224" t="str">
        <f>TEXT(Table1[[#This Row],[Order Date]],"mmmm")</f>
        <v>April</v>
      </c>
      <c r="X1224" t="str">
        <f>TEXT(Table1[[#This Row],[Order Date]],"yyyy")</f>
        <v>2015</v>
      </c>
      <c r="Y1224">
        <v>42115</v>
      </c>
      <c r="Z1224">
        <v>785.63</v>
      </c>
      <c r="AA1224">
        <v>11</v>
      </c>
      <c r="AB1224">
        <v>2809.87</v>
      </c>
      <c r="AC1224">
        <v>90479</v>
      </c>
      <c r="AD1224" t="e">
        <f>IF(COUNTIF(#REF!,Orders!AC136)&gt;0,"Returned","Not Returned")</f>
        <v>#REF!</v>
      </c>
      <c r="AE1224" t="str">
        <f>TEXT(Table1[[#This Row],[Order Date]],"mmmm-yyy")</f>
        <v>April-2015</v>
      </c>
    </row>
    <row r="1225" spans="1:31" ht="12.75" customHeight="1" x14ac:dyDescent="0.3">
      <c r="A1225">
        <v>25093</v>
      </c>
      <c r="B1225" t="s">
        <v>56</v>
      </c>
      <c r="C1225">
        <v>0</v>
      </c>
      <c r="D1225">
        <v>170.98</v>
      </c>
      <c r="E1225">
        <v>35.89</v>
      </c>
      <c r="F1225">
        <v>970</v>
      </c>
      <c r="G1225" t="str">
        <f>IF(COUNTIF(Table1[Customer ID],Table1[[#This Row],[Customer ID]])&gt;1,"Repeat Customer","One-Time Customer")</f>
        <v>One-Time Customer</v>
      </c>
      <c r="H1225" t="s">
        <v>1080</v>
      </c>
      <c r="I1225" t="s">
        <v>39</v>
      </c>
      <c r="J1225" t="s">
        <v>114</v>
      </c>
      <c r="K1225" t="s">
        <v>41</v>
      </c>
      <c r="L1225" t="s">
        <v>191</v>
      </c>
      <c r="M1225" t="s">
        <v>121</v>
      </c>
      <c r="N1225" t="s">
        <v>1047</v>
      </c>
      <c r="O1225">
        <v>0.66</v>
      </c>
      <c r="P1225">
        <f>Table1[[#This Row],[Profit]]/Table1[[#This Row],[Sales]]</f>
        <v>-7.0695092894820205E-2</v>
      </c>
      <c r="Q1225" t="s">
        <v>33</v>
      </c>
      <c r="R1225" t="s">
        <v>136</v>
      </c>
      <c r="S1225" t="s">
        <v>137</v>
      </c>
      <c r="T1225" t="s">
        <v>799</v>
      </c>
      <c r="U1225">
        <v>24281</v>
      </c>
      <c r="V1225">
        <v>42114</v>
      </c>
      <c r="W1225" t="str">
        <f>TEXT(Table1[[#This Row],[Order Date]],"mmmm")</f>
        <v>April</v>
      </c>
      <c r="X1225" t="str">
        <f>TEXT(Table1[[#This Row],[Order Date]],"yyyy")</f>
        <v>2015</v>
      </c>
      <c r="Y1225">
        <v>42115</v>
      </c>
      <c r="Z1225">
        <v>-102.66200000000001</v>
      </c>
      <c r="AA1225">
        <v>8</v>
      </c>
      <c r="AB1225">
        <v>1452.18</v>
      </c>
      <c r="AC1225">
        <v>86173</v>
      </c>
      <c r="AD1225" t="e">
        <f>IF(COUNTIF(#REF!,Orders!AC546)&gt;0,"Returned","Not Returned")</f>
        <v>#REF!</v>
      </c>
      <c r="AE1225" t="str">
        <f>TEXT(Table1[[#This Row],[Order Date]],"mmmm-yyy")</f>
        <v>April-2015</v>
      </c>
    </row>
    <row r="1226" spans="1:31" ht="12.75" customHeight="1" x14ac:dyDescent="0.3">
      <c r="A1226">
        <v>24939</v>
      </c>
      <c r="B1226" t="s">
        <v>25</v>
      </c>
      <c r="C1226">
        <v>0.03</v>
      </c>
      <c r="D1226">
        <v>3.69</v>
      </c>
      <c r="E1226">
        <v>2.5</v>
      </c>
      <c r="F1226">
        <v>1259</v>
      </c>
      <c r="G1226" t="str">
        <f>IF(COUNTIF(Table1[Customer ID],Table1[[#This Row],[Customer ID]])&gt;1,"Repeat Customer","One-Time Customer")</f>
        <v>One-Time Customer</v>
      </c>
      <c r="H1226" t="s">
        <v>1357</v>
      </c>
      <c r="I1226" t="s">
        <v>27</v>
      </c>
      <c r="J1226" t="s">
        <v>40</v>
      </c>
      <c r="K1226" t="s">
        <v>29</v>
      </c>
      <c r="L1226" t="s">
        <v>69</v>
      </c>
      <c r="M1226" t="s">
        <v>59</v>
      </c>
      <c r="N1226" t="s">
        <v>1358</v>
      </c>
      <c r="O1226">
        <v>0.39</v>
      </c>
      <c r="P1226">
        <f>Table1[[#This Row],[Profit]]/Table1[[#This Row],[Sales]]</f>
        <v>-56.835291073738688</v>
      </c>
      <c r="Q1226" t="s">
        <v>33</v>
      </c>
      <c r="R1226" t="s">
        <v>136</v>
      </c>
      <c r="S1226" t="s">
        <v>613</v>
      </c>
      <c r="T1226" t="s">
        <v>1359</v>
      </c>
      <c r="U1226">
        <v>40422</v>
      </c>
      <c r="V1226">
        <v>42114</v>
      </c>
      <c r="W1226" t="str">
        <f>TEXT(Table1[[#This Row],[Order Date]],"mmmm")</f>
        <v>April</v>
      </c>
      <c r="X1226" t="str">
        <f>TEXT(Table1[[#This Row],[Order Date]],"yyyy")</f>
        <v>2015</v>
      </c>
      <c r="Y1226">
        <v>42114</v>
      </c>
      <c r="Z1226">
        <v>-2196.6840000000002</v>
      </c>
      <c r="AA1226">
        <v>9</v>
      </c>
      <c r="AB1226">
        <v>38.65</v>
      </c>
      <c r="AC1226">
        <v>86534</v>
      </c>
      <c r="AD1226" t="e">
        <f>IF(COUNTIF(#REF!,Orders!AC725)&gt;0,"Returned","Not Returned")</f>
        <v>#REF!</v>
      </c>
      <c r="AE1226" t="str">
        <f>TEXT(Table1[[#This Row],[Order Date]],"mmmm-yyy")</f>
        <v>April-2015</v>
      </c>
    </row>
    <row r="1227" spans="1:31" ht="12.75" customHeight="1" x14ac:dyDescent="0.3">
      <c r="A1227">
        <v>20249</v>
      </c>
      <c r="B1227" t="s">
        <v>25</v>
      </c>
      <c r="C1227">
        <v>0.03</v>
      </c>
      <c r="D1227">
        <v>320.98</v>
      </c>
      <c r="E1227">
        <v>24.49</v>
      </c>
      <c r="F1227">
        <v>2117</v>
      </c>
      <c r="G1227" t="str">
        <f>IF(COUNTIF(Table1[Customer ID],Table1[[#This Row],[Customer ID]])&gt;1,"Repeat Customer","One-Time Customer")</f>
        <v>Repeat Customer</v>
      </c>
      <c r="H1227" t="s">
        <v>2028</v>
      </c>
      <c r="I1227" t="s">
        <v>49</v>
      </c>
      <c r="J1227" t="s">
        <v>40</v>
      </c>
      <c r="K1227" t="s">
        <v>41</v>
      </c>
      <c r="L1227" t="s">
        <v>42</v>
      </c>
      <c r="M1227" t="s">
        <v>236</v>
      </c>
      <c r="N1227" t="s">
        <v>2029</v>
      </c>
      <c r="O1227">
        <v>0.55000000000000004</v>
      </c>
      <c r="P1227">
        <f>Table1[[#This Row],[Profit]]/Table1[[#This Row],[Sales]]</f>
        <v>0.69</v>
      </c>
      <c r="Q1227" t="s">
        <v>33</v>
      </c>
      <c r="R1227" t="s">
        <v>61</v>
      </c>
      <c r="S1227" t="s">
        <v>130</v>
      </c>
      <c r="T1227" t="s">
        <v>1576</v>
      </c>
      <c r="U1227">
        <v>75401</v>
      </c>
      <c r="V1227">
        <v>42114</v>
      </c>
      <c r="W1227" t="str">
        <f>TEXT(Table1[[#This Row],[Order Date]],"mmmm")</f>
        <v>April</v>
      </c>
      <c r="X1227" t="str">
        <f>TEXT(Table1[[#This Row],[Order Date]],"yyyy")</f>
        <v>2015</v>
      </c>
      <c r="Y1227">
        <v>42116</v>
      </c>
      <c r="Z1227">
        <v>4554.4346999999998</v>
      </c>
      <c r="AA1227">
        <v>20</v>
      </c>
      <c r="AB1227">
        <v>6600.63</v>
      </c>
      <c r="AC1227">
        <v>90891</v>
      </c>
      <c r="AD1227" t="e">
        <f>IF(COUNTIF(#REF!,Orders!AC1173)&gt;0,"Returned","Not Returned")</f>
        <v>#REF!</v>
      </c>
      <c r="AE1227" t="str">
        <f>TEXT(Table1[[#This Row],[Order Date]],"mmmm-yyy")</f>
        <v>April-2015</v>
      </c>
    </row>
    <row r="1228" spans="1:31" ht="12.75" customHeight="1" x14ac:dyDescent="0.3">
      <c r="A1228">
        <v>20250</v>
      </c>
      <c r="B1228" t="s">
        <v>25</v>
      </c>
      <c r="C1228">
        <v>0.06</v>
      </c>
      <c r="D1228">
        <v>125.99</v>
      </c>
      <c r="E1228">
        <v>8.8000000000000007</v>
      </c>
      <c r="F1228">
        <v>2117</v>
      </c>
      <c r="G1228" t="str">
        <f>IF(COUNTIF(Table1[Customer ID],Table1[[#This Row],[Customer ID]])&gt;1,"Repeat Customer","One-Time Customer")</f>
        <v>Repeat Customer</v>
      </c>
      <c r="H1228" t="s">
        <v>2028</v>
      </c>
      <c r="I1228" t="s">
        <v>49</v>
      </c>
      <c r="J1228" t="s">
        <v>40</v>
      </c>
      <c r="K1228" t="s">
        <v>77</v>
      </c>
      <c r="L1228" t="s">
        <v>78</v>
      </c>
      <c r="M1228" t="s">
        <v>59</v>
      </c>
      <c r="N1228" t="s">
        <v>2030</v>
      </c>
      <c r="O1228">
        <v>0.59</v>
      </c>
      <c r="P1228">
        <f>Table1[[#This Row],[Profit]]/Table1[[#This Row],[Sales]]</f>
        <v>0.34116804176623494</v>
      </c>
      <c r="Q1228" t="s">
        <v>33</v>
      </c>
      <c r="R1228" t="s">
        <v>61</v>
      </c>
      <c r="S1228" t="s">
        <v>130</v>
      </c>
      <c r="T1228" t="s">
        <v>1576</v>
      </c>
      <c r="U1228">
        <v>75401</v>
      </c>
      <c r="V1228">
        <v>42114</v>
      </c>
      <c r="W1228" t="str">
        <f>TEXT(Table1[[#This Row],[Order Date]],"mmmm")</f>
        <v>April</v>
      </c>
      <c r="X1228" t="str">
        <f>TEXT(Table1[[#This Row],[Order Date]],"yyyy")</f>
        <v>2015</v>
      </c>
      <c r="Y1228">
        <v>42115</v>
      </c>
      <c r="Z1228">
        <v>618.19308000000001</v>
      </c>
      <c r="AA1228">
        <v>18</v>
      </c>
      <c r="AB1228">
        <v>1811.99</v>
      </c>
      <c r="AC1228">
        <v>90891</v>
      </c>
      <c r="AD1228" t="e">
        <f>IF(COUNTIF(#REF!,Orders!AC1174)&gt;0,"Returned","Not Returned")</f>
        <v>#REF!</v>
      </c>
      <c r="AE1228" t="str">
        <f>TEXT(Table1[[#This Row],[Order Date]],"mmmm-yyy")</f>
        <v>April-2015</v>
      </c>
    </row>
    <row r="1229" spans="1:31" ht="12.75" customHeight="1" x14ac:dyDescent="0.3">
      <c r="A1229">
        <v>19756</v>
      </c>
      <c r="B1229" t="s">
        <v>25</v>
      </c>
      <c r="C1229">
        <v>0</v>
      </c>
      <c r="D1229">
        <v>65.989999999999995</v>
      </c>
      <c r="E1229">
        <v>5.99</v>
      </c>
      <c r="F1229">
        <v>3084</v>
      </c>
      <c r="G1229" t="str">
        <f>IF(COUNTIF(Table1[Customer ID],Table1[[#This Row],[Customer ID]])&gt;1,"Repeat Customer","One-Time Customer")</f>
        <v>Repeat Customer</v>
      </c>
      <c r="H1229" t="s">
        <v>2781</v>
      </c>
      <c r="I1229" t="s">
        <v>27</v>
      </c>
      <c r="J1229" t="s">
        <v>58</v>
      </c>
      <c r="K1229" t="s">
        <v>77</v>
      </c>
      <c r="L1229" t="s">
        <v>78</v>
      </c>
      <c r="M1229" t="s">
        <v>59</v>
      </c>
      <c r="N1229" t="s">
        <v>2452</v>
      </c>
      <c r="O1229">
        <v>0.57999999999999996</v>
      </c>
      <c r="P1229">
        <f>Table1[[#This Row],[Profit]]/Table1[[#This Row],[Sales]]</f>
        <v>0.3928100239081726</v>
      </c>
      <c r="Q1229" t="s">
        <v>33</v>
      </c>
      <c r="R1229" t="s">
        <v>34</v>
      </c>
      <c r="S1229" t="s">
        <v>35</v>
      </c>
      <c r="T1229" t="s">
        <v>2764</v>
      </c>
      <c r="U1229">
        <v>98503</v>
      </c>
      <c r="V1229">
        <v>42114</v>
      </c>
      <c r="W1229" t="str">
        <f>TEXT(Table1[[#This Row],[Order Date]],"mmmm")</f>
        <v>April</v>
      </c>
      <c r="X1229" t="str">
        <f>TEXT(Table1[[#This Row],[Order Date]],"yyyy")</f>
        <v>2015</v>
      </c>
      <c r="Y1229">
        <v>42116</v>
      </c>
      <c r="Z1229">
        <v>313.81200000000001</v>
      </c>
      <c r="AA1229">
        <v>14</v>
      </c>
      <c r="AB1229">
        <v>798.89</v>
      </c>
      <c r="AC1229">
        <v>89879</v>
      </c>
      <c r="AD1229" t="e">
        <f>IF(COUNTIF(#REF!,Orders!AC1753)&gt;0,"Returned","Not Returned")</f>
        <v>#REF!</v>
      </c>
      <c r="AE1229" t="str">
        <f>TEXT(Table1[[#This Row],[Order Date]],"mmmm-yyy")</f>
        <v>April-2015</v>
      </c>
    </row>
    <row r="1230" spans="1:31" ht="12.75" customHeight="1" x14ac:dyDescent="0.3">
      <c r="A1230">
        <v>23181</v>
      </c>
      <c r="B1230" t="s">
        <v>47</v>
      </c>
      <c r="C1230">
        <v>0.03</v>
      </c>
      <c r="D1230">
        <v>315.98</v>
      </c>
      <c r="E1230">
        <v>19.989999999999998</v>
      </c>
      <c r="F1230">
        <v>3380</v>
      </c>
      <c r="G1230" t="str">
        <f>IF(COUNTIF(Table1[Customer ID],Table1[[#This Row],[Customer ID]])&gt;1,"Repeat Customer","One-Time Customer")</f>
        <v>Repeat Customer</v>
      </c>
      <c r="H1230" t="s">
        <v>3008</v>
      </c>
      <c r="I1230" t="s">
        <v>49</v>
      </c>
      <c r="J1230" t="s">
        <v>40</v>
      </c>
      <c r="K1230" t="s">
        <v>29</v>
      </c>
      <c r="L1230" t="s">
        <v>109</v>
      </c>
      <c r="M1230" t="s">
        <v>59</v>
      </c>
      <c r="N1230" t="s">
        <v>2807</v>
      </c>
      <c r="O1230">
        <v>0.38</v>
      </c>
      <c r="P1230">
        <f>Table1[[#This Row],[Profit]]/Table1[[#This Row],[Sales]]</f>
        <v>-8.0399412797145823E-4</v>
      </c>
      <c r="Q1230" t="s">
        <v>33</v>
      </c>
      <c r="R1230" t="s">
        <v>136</v>
      </c>
      <c r="S1230" t="s">
        <v>387</v>
      </c>
      <c r="T1230" t="s">
        <v>3009</v>
      </c>
      <c r="U1230">
        <v>30240</v>
      </c>
      <c r="V1230">
        <v>42114</v>
      </c>
      <c r="W1230" t="str">
        <f>TEXT(Table1[[#This Row],[Order Date]],"mmmm")</f>
        <v>April</v>
      </c>
      <c r="X1230" t="str">
        <f>TEXT(Table1[[#This Row],[Order Date]],"yyyy")</f>
        <v>2015</v>
      </c>
      <c r="Y1230">
        <v>42116</v>
      </c>
      <c r="Z1230">
        <v>-4.4800000000000004</v>
      </c>
      <c r="AA1230">
        <v>18</v>
      </c>
      <c r="AB1230">
        <v>5572.18</v>
      </c>
      <c r="AC1230">
        <v>88838</v>
      </c>
      <c r="AD1230" t="e">
        <f>IF(COUNTIF(#REF!,Orders!AC1936)&gt;0,"Returned","Not Returned")</f>
        <v>#REF!</v>
      </c>
      <c r="AE1230" t="str">
        <f>TEXT(Table1[[#This Row],[Order Date]],"mmmm-yyy")</f>
        <v>April-2015</v>
      </c>
    </row>
    <row r="1231" spans="1:31" ht="12.75" customHeight="1" x14ac:dyDescent="0.3">
      <c r="A1231">
        <v>23182</v>
      </c>
      <c r="B1231" t="s">
        <v>47</v>
      </c>
      <c r="C1231">
        <v>0.09</v>
      </c>
      <c r="D1231">
        <v>276.2</v>
      </c>
      <c r="E1231">
        <v>24.49</v>
      </c>
      <c r="F1231">
        <v>3380</v>
      </c>
      <c r="G1231" t="str">
        <f>IF(COUNTIF(Table1[Customer ID],Table1[[#This Row],[Customer ID]])&gt;1,"Repeat Customer","One-Time Customer")</f>
        <v>Repeat Customer</v>
      </c>
      <c r="H1231" t="s">
        <v>3008</v>
      </c>
      <c r="I1231" t="s">
        <v>49</v>
      </c>
      <c r="J1231" t="s">
        <v>40</v>
      </c>
      <c r="K1231" t="s">
        <v>41</v>
      </c>
      <c r="L1231" t="s">
        <v>42</v>
      </c>
      <c r="M1231" t="s">
        <v>236</v>
      </c>
      <c r="N1231" t="s">
        <v>438</v>
      </c>
      <c r="P1231">
        <f>Table1[[#This Row],[Profit]]/Table1[[#This Row],[Sales]]</f>
        <v>1.0856266701117148</v>
      </c>
      <c r="Q1231" t="s">
        <v>33</v>
      </c>
      <c r="R1231" t="s">
        <v>136</v>
      </c>
      <c r="S1231" t="s">
        <v>387</v>
      </c>
      <c r="T1231" t="s">
        <v>3009</v>
      </c>
      <c r="U1231">
        <v>30240</v>
      </c>
      <c r="V1231">
        <v>42114</v>
      </c>
      <c r="W1231" t="str">
        <f>TEXT(Table1[[#This Row],[Order Date]],"mmmm")</f>
        <v>April</v>
      </c>
      <c r="X1231" t="str">
        <f>TEXT(Table1[[#This Row],[Order Date]],"yyyy")</f>
        <v>2015</v>
      </c>
      <c r="Y1231">
        <v>42115</v>
      </c>
      <c r="Z1231">
        <v>3193.2840000000001</v>
      </c>
      <c r="AA1231">
        <v>11</v>
      </c>
      <c r="AB1231">
        <v>2941.42</v>
      </c>
      <c r="AC1231">
        <v>88838</v>
      </c>
      <c r="AD1231" t="e">
        <f>IF(COUNTIF(#REF!,Orders!AC1937)&gt;0,"Returned","Not Returned")</f>
        <v>#REF!</v>
      </c>
      <c r="AE1231" t="str">
        <f>TEXT(Table1[[#This Row],[Order Date]],"mmmm-yyy")</f>
        <v>April-2015</v>
      </c>
    </row>
    <row r="1232" spans="1:31" ht="12.75" customHeight="1" x14ac:dyDescent="0.3">
      <c r="A1232">
        <v>23183</v>
      </c>
      <c r="B1232" t="s">
        <v>47</v>
      </c>
      <c r="C1232">
        <v>0.03</v>
      </c>
      <c r="D1232">
        <v>63.94</v>
      </c>
      <c r="E1232">
        <v>14.48</v>
      </c>
      <c r="F1232">
        <v>3380</v>
      </c>
      <c r="G1232" t="str">
        <f>IF(COUNTIF(Table1[Customer ID],Table1[[#This Row],[Customer ID]])&gt;1,"Repeat Customer","One-Time Customer")</f>
        <v>Repeat Customer</v>
      </c>
      <c r="H1232" t="s">
        <v>3008</v>
      </c>
      <c r="I1232" t="s">
        <v>49</v>
      </c>
      <c r="J1232" t="s">
        <v>40</v>
      </c>
      <c r="K1232" t="s">
        <v>41</v>
      </c>
      <c r="L1232" t="s">
        <v>50</v>
      </c>
      <c r="M1232" t="s">
        <v>59</v>
      </c>
      <c r="N1232" t="s">
        <v>519</v>
      </c>
      <c r="O1232">
        <v>0.46</v>
      </c>
      <c r="P1232">
        <f>Table1[[#This Row],[Profit]]/Table1[[#This Row],[Sales]]</f>
        <v>8.3626880526738875E-2</v>
      </c>
      <c r="Q1232" t="s">
        <v>33</v>
      </c>
      <c r="R1232" t="s">
        <v>136</v>
      </c>
      <c r="S1232" t="s">
        <v>387</v>
      </c>
      <c r="T1232" t="s">
        <v>3009</v>
      </c>
      <c r="U1232">
        <v>30240</v>
      </c>
      <c r="V1232">
        <v>42114</v>
      </c>
      <c r="W1232" t="str">
        <f>TEXT(Table1[[#This Row],[Order Date]],"mmmm")</f>
        <v>April</v>
      </c>
      <c r="X1232" t="str">
        <f>TEXT(Table1[[#This Row],[Order Date]],"yyyy")</f>
        <v>2015</v>
      </c>
      <c r="Y1232">
        <v>42115</v>
      </c>
      <c r="Z1232">
        <v>43.691699999999997</v>
      </c>
      <c r="AA1232">
        <v>8</v>
      </c>
      <c r="AB1232">
        <v>522.46</v>
      </c>
      <c r="AC1232">
        <v>88838</v>
      </c>
      <c r="AD1232" t="e">
        <f>IF(COUNTIF(#REF!,Orders!AC1938)&gt;0,"Returned","Not Returned")</f>
        <v>#REF!</v>
      </c>
      <c r="AE1232" t="str">
        <f>TEXT(Table1[[#This Row],[Order Date]],"mmmm-yyy")</f>
        <v>April-2015</v>
      </c>
    </row>
    <row r="1233" spans="1:31" ht="12.75" customHeight="1" x14ac:dyDescent="0.3">
      <c r="A1233">
        <v>26210</v>
      </c>
      <c r="B1233" t="s">
        <v>106</v>
      </c>
      <c r="C1233">
        <v>0</v>
      </c>
      <c r="D1233">
        <v>15.99</v>
      </c>
      <c r="E1233">
        <v>13.18</v>
      </c>
      <c r="F1233">
        <v>535</v>
      </c>
      <c r="G1233" t="str">
        <f>IF(COUNTIF(Table1[Customer ID],Table1[[#This Row],[Customer ID]])&gt;1,"Repeat Customer","One-Time Customer")</f>
        <v>One-Time Customer</v>
      </c>
      <c r="H1233" t="s">
        <v>637</v>
      </c>
      <c r="I1233" t="s">
        <v>49</v>
      </c>
      <c r="J1233" t="s">
        <v>28</v>
      </c>
      <c r="K1233" t="s">
        <v>29</v>
      </c>
      <c r="L1233" t="s">
        <v>109</v>
      </c>
      <c r="M1233" t="s">
        <v>59</v>
      </c>
      <c r="N1233" t="s">
        <v>638</v>
      </c>
      <c r="O1233">
        <v>0.37</v>
      </c>
      <c r="P1233">
        <f>Table1[[#This Row],[Profit]]/Table1[[#This Row],[Sales]]</f>
        <v>0.11528332300061996</v>
      </c>
      <c r="Q1233" t="s">
        <v>33</v>
      </c>
      <c r="R1233" t="s">
        <v>136</v>
      </c>
      <c r="S1233" t="s">
        <v>137</v>
      </c>
      <c r="T1233" t="s">
        <v>639</v>
      </c>
      <c r="U1233">
        <v>22025</v>
      </c>
      <c r="V1233">
        <v>42115</v>
      </c>
      <c r="W1233" t="str">
        <f>TEXT(Table1[[#This Row],[Order Date]],"mmmm")</f>
        <v>April</v>
      </c>
      <c r="X1233" t="str">
        <f>TEXT(Table1[[#This Row],[Order Date]],"yyyy")</f>
        <v>2015</v>
      </c>
      <c r="Y1233">
        <v>42119</v>
      </c>
      <c r="Z1233">
        <v>46.488</v>
      </c>
      <c r="AA1233">
        <v>23</v>
      </c>
      <c r="AB1233">
        <v>403.25</v>
      </c>
      <c r="AC1233">
        <v>88511</v>
      </c>
      <c r="AD1233" t="e">
        <f>IF(COUNTIF(#REF!,Orders!AC285)&gt;0,"Returned","Not Returned")</f>
        <v>#REF!</v>
      </c>
      <c r="AE1233" t="str">
        <f>TEXT(Table1[[#This Row],[Order Date]],"mmmm-yyy")</f>
        <v>April-2015</v>
      </c>
    </row>
    <row r="1234" spans="1:31" ht="12.75" customHeight="1" x14ac:dyDescent="0.3">
      <c r="A1234">
        <v>21718</v>
      </c>
      <c r="B1234" t="s">
        <v>56</v>
      </c>
      <c r="C1234">
        <v>0.02</v>
      </c>
      <c r="D1234">
        <v>419.19</v>
      </c>
      <c r="E1234">
        <v>19.989999999999998</v>
      </c>
      <c r="F1234">
        <v>627</v>
      </c>
      <c r="G1234" t="str">
        <f>IF(COUNTIF(Table1[Customer ID],Table1[[#This Row],[Customer ID]])&gt;1,"Repeat Customer","One-Time Customer")</f>
        <v>One-Time Customer</v>
      </c>
      <c r="H1234" t="s">
        <v>740</v>
      </c>
      <c r="I1234" t="s">
        <v>49</v>
      </c>
      <c r="J1234" t="s">
        <v>28</v>
      </c>
      <c r="K1234" t="s">
        <v>29</v>
      </c>
      <c r="L1234" t="s">
        <v>141</v>
      </c>
      <c r="M1234" t="s">
        <v>59</v>
      </c>
      <c r="N1234" t="s">
        <v>741</v>
      </c>
      <c r="O1234">
        <v>0.57999999999999996</v>
      </c>
      <c r="P1234">
        <f>Table1[[#This Row],[Profit]]/Table1[[#This Row],[Sales]]</f>
        <v>0.69</v>
      </c>
      <c r="Q1234" t="s">
        <v>33</v>
      </c>
      <c r="R1234" t="s">
        <v>53</v>
      </c>
      <c r="S1234" t="s">
        <v>154</v>
      </c>
      <c r="T1234" t="s">
        <v>742</v>
      </c>
      <c r="U1234">
        <v>43952</v>
      </c>
      <c r="V1234">
        <v>42115</v>
      </c>
      <c r="W1234" t="str">
        <f>TEXT(Table1[[#This Row],[Order Date]],"mmmm")</f>
        <v>April</v>
      </c>
      <c r="X1234" t="str">
        <f>TEXT(Table1[[#This Row],[Order Date]],"yyyy")</f>
        <v>2015</v>
      </c>
      <c r="Y1234">
        <v>42116</v>
      </c>
      <c r="Z1234">
        <v>6610.2</v>
      </c>
      <c r="AA1234">
        <v>22</v>
      </c>
      <c r="AB1234">
        <v>9580</v>
      </c>
      <c r="AC1234">
        <v>90469</v>
      </c>
      <c r="AD1234" t="e">
        <f>IF(COUNTIF(#REF!,Orders!AC341)&gt;0,"Returned","Not Returned")</f>
        <v>#REF!</v>
      </c>
      <c r="AE1234" t="str">
        <f>TEXT(Table1[[#This Row],[Order Date]],"mmmm-yyy")</f>
        <v>April-2015</v>
      </c>
    </row>
    <row r="1235" spans="1:31" ht="12.75" customHeight="1" x14ac:dyDescent="0.3">
      <c r="A1235">
        <v>22018</v>
      </c>
      <c r="B1235" t="s">
        <v>25</v>
      </c>
      <c r="C1235">
        <v>0.06</v>
      </c>
      <c r="D1235">
        <v>40.99</v>
      </c>
      <c r="E1235">
        <v>17.48</v>
      </c>
      <c r="F1235">
        <v>2038</v>
      </c>
      <c r="G1235" t="str">
        <f>IF(COUNTIF(Table1[Customer ID],Table1[[#This Row],[Customer ID]])&gt;1,"Repeat Customer","One-Time Customer")</f>
        <v>One-Time Customer</v>
      </c>
      <c r="H1235" t="s">
        <v>1960</v>
      </c>
      <c r="I1235" t="s">
        <v>49</v>
      </c>
      <c r="J1235" t="s">
        <v>58</v>
      </c>
      <c r="K1235" t="s">
        <v>29</v>
      </c>
      <c r="L1235" t="s">
        <v>93</v>
      </c>
      <c r="M1235" t="s">
        <v>59</v>
      </c>
      <c r="N1235" t="s">
        <v>1106</v>
      </c>
      <c r="O1235">
        <v>0.36</v>
      </c>
      <c r="P1235">
        <f>Table1[[#This Row],[Profit]]/Table1[[#This Row],[Sales]]</f>
        <v>0.39390877598152424</v>
      </c>
      <c r="Q1235" t="s">
        <v>33</v>
      </c>
      <c r="R1235" t="s">
        <v>53</v>
      </c>
      <c r="S1235" t="s">
        <v>71</v>
      </c>
      <c r="T1235" t="s">
        <v>1961</v>
      </c>
      <c r="U1235">
        <v>10550</v>
      </c>
      <c r="V1235">
        <v>42115</v>
      </c>
      <c r="W1235" t="str">
        <f>TEXT(Table1[[#This Row],[Order Date]],"mmmm")</f>
        <v>April</v>
      </c>
      <c r="X1235" t="str">
        <f>TEXT(Table1[[#This Row],[Order Date]],"yyyy")</f>
        <v>2015</v>
      </c>
      <c r="Y1235">
        <v>42115</v>
      </c>
      <c r="Z1235">
        <v>109.16</v>
      </c>
      <c r="AA1235">
        <v>7</v>
      </c>
      <c r="AB1235">
        <v>277.12</v>
      </c>
      <c r="AC1235">
        <v>89334</v>
      </c>
      <c r="AD1235" t="e">
        <f>IF(COUNTIF(#REF!,Orders!AC1125)&gt;0,"Returned","Not Returned")</f>
        <v>#REF!</v>
      </c>
      <c r="AE1235" t="str">
        <f>TEXT(Table1[[#This Row],[Order Date]],"mmmm-yyy")</f>
        <v>April-2015</v>
      </c>
    </row>
    <row r="1236" spans="1:31" ht="12.75" customHeight="1" x14ac:dyDescent="0.3">
      <c r="A1236">
        <v>19569</v>
      </c>
      <c r="B1236" t="s">
        <v>25</v>
      </c>
      <c r="C1236">
        <v>0.08</v>
      </c>
      <c r="D1236">
        <v>4.9800000000000004</v>
      </c>
      <c r="E1236">
        <v>0.49</v>
      </c>
      <c r="F1236">
        <v>2260</v>
      </c>
      <c r="G1236" t="str">
        <f>IF(COUNTIF(Table1[Customer ID],Table1[[#This Row],[Customer ID]])&gt;1,"Repeat Customer","One-Time Customer")</f>
        <v>Repeat Customer</v>
      </c>
      <c r="H1236" t="s">
        <v>2139</v>
      </c>
      <c r="I1236" t="s">
        <v>49</v>
      </c>
      <c r="J1236" t="s">
        <v>28</v>
      </c>
      <c r="K1236" t="s">
        <v>29</v>
      </c>
      <c r="L1236" t="s">
        <v>134</v>
      </c>
      <c r="M1236" t="s">
        <v>59</v>
      </c>
      <c r="N1236" t="s">
        <v>1422</v>
      </c>
      <c r="O1236">
        <v>0.39</v>
      </c>
      <c r="P1236">
        <f>Table1[[#This Row],[Profit]]/Table1[[#This Row],[Sales]]</f>
        <v>999.98303030303032</v>
      </c>
      <c r="Q1236" t="s">
        <v>33</v>
      </c>
      <c r="R1236" t="s">
        <v>136</v>
      </c>
      <c r="S1236" t="s">
        <v>387</v>
      </c>
      <c r="T1236" t="s">
        <v>2140</v>
      </c>
      <c r="U1236">
        <v>30161</v>
      </c>
      <c r="V1236">
        <v>42115</v>
      </c>
      <c r="W1236" t="str">
        <f>TEXT(Table1[[#This Row],[Order Date]],"mmmm")</f>
        <v>April</v>
      </c>
      <c r="X1236" t="str">
        <f>TEXT(Table1[[#This Row],[Order Date]],"yyyy")</f>
        <v>2015</v>
      </c>
      <c r="Y1236">
        <v>42116</v>
      </c>
      <c r="Z1236">
        <v>4949.9160000000002</v>
      </c>
      <c r="AA1236">
        <v>1</v>
      </c>
      <c r="AB1236">
        <v>4.95</v>
      </c>
      <c r="AC1236">
        <v>89602</v>
      </c>
      <c r="AD1236" t="e">
        <f>IF(COUNTIF(#REF!,Orders!AC1249)&gt;0,"Returned","Not Returned")</f>
        <v>#REF!</v>
      </c>
      <c r="AE1236" t="str">
        <f>TEXT(Table1[[#This Row],[Order Date]],"mmmm-yyy")</f>
        <v>April-2015</v>
      </c>
    </row>
    <row r="1237" spans="1:31" ht="12.75" customHeight="1" x14ac:dyDescent="0.3">
      <c r="A1237">
        <v>19570</v>
      </c>
      <c r="B1237" t="s">
        <v>25</v>
      </c>
      <c r="C1237">
        <v>0.09</v>
      </c>
      <c r="D1237">
        <v>119.99</v>
      </c>
      <c r="E1237">
        <v>14</v>
      </c>
      <c r="F1237">
        <v>2260</v>
      </c>
      <c r="G1237" t="str">
        <f>IF(COUNTIF(Table1[Customer ID],Table1[[#This Row],[Customer ID]])&gt;1,"Repeat Customer","One-Time Customer")</f>
        <v>Repeat Customer</v>
      </c>
      <c r="H1237" t="s">
        <v>2139</v>
      </c>
      <c r="I1237" t="s">
        <v>39</v>
      </c>
      <c r="J1237" t="s">
        <v>28</v>
      </c>
      <c r="K1237" t="s">
        <v>77</v>
      </c>
      <c r="L1237" t="s">
        <v>85</v>
      </c>
      <c r="M1237" t="s">
        <v>43</v>
      </c>
      <c r="N1237" t="s">
        <v>890</v>
      </c>
      <c r="O1237">
        <v>0.36</v>
      </c>
      <c r="P1237">
        <f>Table1[[#This Row],[Profit]]/Table1[[#This Row],[Sales]]</f>
        <v>2.288621975544185</v>
      </c>
      <c r="Q1237" t="s">
        <v>33</v>
      </c>
      <c r="R1237" t="s">
        <v>136</v>
      </c>
      <c r="S1237" t="s">
        <v>387</v>
      </c>
      <c r="T1237" t="s">
        <v>2140</v>
      </c>
      <c r="U1237">
        <v>30161</v>
      </c>
      <c r="V1237">
        <v>42115</v>
      </c>
      <c r="W1237" t="str">
        <f>TEXT(Table1[[#This Row],[Order Date]],"mmmm")</f>
        <v>April</v>
      </c>
      <c r="X1237" t="str">
        <f>TEXT(Table1[[#This Row],[Order Date]],"yyyy")</f>
        <v>2015</v>
      </c>
      <c r="Y1237">
        <v>42117</v>
      </c>
      <c r="Z1237">
        <v>1055.6039999999998</v>
      </c>
      <c r="AA1237">
        <v>4</v>
      </c>
      <c r="AB1237">
        <v>461.24</v>
      </c>
      <c r="AC1237">
        <v>89602</v>
      </c>
      <c r="AD1237" t="e">
        <f>IF(COUNTIF(#REF!,Orders!AC1250)&gt;0,"Returned","Not Returned")</f>
        <v>#REF!</v>
      </c>
      <c r="AE1237" t="str">
        <f>TEXT(Table1[[#This Row],[Order Date]],"mmmm-yyy")</f>
        <v>April-2015</v>
      </c>
    </row>
    <row r="1238" spans="1:31" ht="12.75" customHeight="1" x14ac:dyDescent="0.3">
      <c r="A1238">
        <v>5777</v>
      </c>
      <c r="B1238" t="s">
        <v>106</v>
      </c>
      <c r="C1238">
        <v>0.05</v>
      </c>
      <c r="D1238">
        <v>30.98</v>
      </c>
      <c r="E1238">
        <v>9.18</v>
      </c>
      <c r="F1238">
        <v>2548</v>
      </c>
      <c r="G1238" t="str">
        <f>IF(COUNTIF(Table1[Customer ID],Table1[[#This Row],[Customer ID]])&gt;1,"Repeat Customer","One-Time Customer")</f>
        <v>Repeat Customer</v>
      </c>
      <c r="H1238" t="s">
        <v>2384</v>
      </c>
      <c r="I1238" t="s">
        <v>27</v>
      </c>
      <c r="J1238" t="s">
        <v>58</v>
      </c>
      <c r="K1238" t="s">
        <v>29</v>
      </c>
      <c r="L1238" t="s">
        <v>93</v>
      </c>
      <c r="M1238" t="s">
        <v>59</v>
      </c>
      <c r="N1238" t="s">
        <v>2357</v>
      </c>
      <c r="O1238">
        <v>0.4</v>
      </c>
      <c r="P1238">
        <f>Table1[[#This Row],[Profit]]/Table1[[#This Row],[Sales]]</f>
        <v>0.1607941615004316</v>
      </c>
      <c r="Q1238" t="s">
        <v>33</v>
      </c>
      <c r="R1238" t="s">
        <v>34</v>
      </c>
      <c r="S1238" t="s">
        <v>45</v>
      </c>
      <c r="T1238" t="s">
        <v>663</v>
      </c>
      <c r="U1238">
        <v>90068</v>
      </c>
      <c r="V1238">
        <v>42115</v>
      </c>
      <c r="W1238" t="str">
        <f>TEXT(Table1[[#This Row],[Order Date]],"mmmm")</f>
        <v>April</v>
      </c>
      <c r="X1238" t="str">
        <f>TEXT(Table1[[#This Row],[Order Date]],"yyyy")</f>
        <v>2015</v>
      </c>
      <c r="Y1238">
        <v>42115</v>
      </c>
      <c r="Z1238">
        <v>61.47</v>
      </c>
      <c r="AA1238">
        <v>12</v>
      </c>
      <c r="AB1238">
        <v>382.29</v>
      </c>
      <c r="AC1238">
        <v>40997</v>
      </c>
      <c r="AD1238" t="e">
        <f>IF(COUNTIF(#REF!,Orders!AC1440)&gt;0,"Returned","Not Returned")</f>
        <v>#REF!</v>
      </c>
      <c r="AE1238" t="str">
        <f>TEXT(Table1[[#This Row],[Order Date]],"mmmm-yyy")</f>
        <v>April-2015</v>
      </c>
    </row>
    <row r="1239" spans="1:31" ht="12.75" customHeight="1" x14ac:dyDescent="0.3">
      <c r="A1239">
        <v>5778</v>
      </c>
      <c r="B1239" t="s">
        <v>106</v>
      </c>
      <c r="C1239">
        <v>0.05</v>
      </c>
      <c r="D1239">
        <v>22.99</v>
      </c>
      <c r="E1239">
        <v>8.99</v>
      </c>
      <c r="F1239">
        <v>2548</v>
      </c>
      <c r="G1239" t="str">
        <f>IF(COUNTIF(Table1[Customer ID],Table1[[#This Row],[Customer ID]])&gt;1,"Repeat Customer","One-Time Customer")</f>
        <v>Repeat Customer</v>
      </c>
      <c r="H1239" t="s">
        <v>2384</v>
      </c>
      <c r="I1239" t="s">
        <v>49</v>
      </c>
      <c r="J1239" t="s">
        <v>58</v>
      </c>
      <c r="K1239" t="s">
        <v>29</v>
      </c>
      <c r="L1239" t="s">
        <v>30</v>
      </c>
      <c r="M1239" t="s">
        <v>51</v>
      </c>
      <c r="N1239" t="s">
        <v>2386</v>
      </c>
      <c r="O1239">
        <v>0.56999999999999995</v>
      </c>
      <c r="P1239">
        <f>Table1[[#This Row],[Profit]]/Table1[[#This Row],[Sales]]</f>
        <v>2.072039376687005E-2</v>
      </c>
      <c r="Q1239" t="s">
        <v>33</v>
      </c>
      <c r="R1239" t="s">
        <v>34</v>
      </c>
      <c r="S1239" t="s">
        <v>45</v>
      </c>
      <c r="T1239" t="s">
        <v>663</v>
      </c>
      <c r="U1239">
        <v>90068</v>
      </c>
      <c r="V1239">
        <v>42115</v>
      </c>
      <c r="W1239" t="str">
        <f>TEXT(Table1[[#This Row],[Order Date]],"mmmm")</f>
        <v>April</v>
      </c>
      <c r="X1239" t="str">
        <f>TEXT(Table1[[#This Row],[Order Date]],"yyyy")</f>
        <v>2015</v>
      </c>
      <c r="Y1239">
        <v>42122</v>
      </c>
      <c r="Z1239">
        <v>18.27</v>
      </c>
      <c r="AA1239">
        <v>37</v>
      </c>
      <c r="AB1239">
        <v>881.74</v>
      </c>
      <c r="AC1239">
        <v>40997</v>
      </c>
      <c r="AD1239" t="e">
        <f>IF(COUNTIF(#REF!,Orders!AC1441)&gt;0,"Returned","Not Returned")</f>
        <v>#REF!</v>
      </c>
      <c r="AE1239" t="str">
        <f>TEXT(Table1[[#This Row],[Order Date]],"mmmm-yyy")</f>
        <v>April-2015</v>
      </c>
    </row>
    <row r="1240" spans="1:31" ht="12.75" customHeight="1" x14ac:dyDescent="0.3">
      <c r="A1240">
        <v>5780</v>
      </c>
      <c r="B1240" t="s">
        <v>106</v>
      </c>
      <c r="C1240">
        <v>0.04</v>
      </c>
      <c r="D1240">
        <v>212.6</v>
      </c>
      <c r="E1240">
        <v>110.2</v>
      </c>
      <c r="F1240">
        <v>2548</v>
      </c>
      <c r="G1240" t="str">
        <f>IF(COUNTIF(Table1[Customer ID],Table1[[#This Row],[Customer ID]])&gt;1,"Repeat Customer","One-Time Customer")</f>
        <v>Repeat Customer</v>
      </c>
      <c r="H1240" t="s">
        <v>2384</v>
      </c>
      <c r="I1240" t="s">
        <v>39</v>
      </c>
      <c r="J1240" t="s">
        <v>58</v>
      </c>
      <c r="K1240" t="s">
        <v>41</v>
      </c>
      <c r="L1240" t="s">
        <v>152</v>
      </c>
      <c r="M1240" t="s">
        <v>121</v>
      </c>
      <c r="N1240" t="s">
        <v>1348</v>
      </c>
      <c r="O1240">
        <v>0.73</v>
      </c>
      <c r="P1240">
        <f>Table1[[#This Row],[Profit]]/Table1[[#This Row],[Sales]]</f>
        <v>-6.9579888355917649E-2</v>
      </c>
      <c r="Q1240" t="s">
        <v>33</v>
      </c>
      <c r="R1240" t="s">
        <v>34</v>
      </c>
      <c r="S1240" t="s">
        <v>45</v>
      </c>
      <c r="T1240" t="s">
        <v>663</v>
      </c>
      <c r="U1240">
        <v>90068</v>
      </c>
      <c r="V1240">
        <v>42115</v>
      </c>
      <c r="W1240" t="str">
        <f>TEXT(Table1[[#This Row],[Order Date]],"mmmm")</f>
        <v>April</v>
      </c>
      <c r="X1240" t="str">
        <f>TEXT(Table1[[#This Row],[Order Date]],"yyyy")</f>
        <v>2015</v>
      </c>
      <c r="Y1240">
        <v>42119</v>
      </c>
      <c r="Z1240">
        <v>-513.79042000000004</v>
      </c>
      <c r="AA1240">
        <v>33</v>
      </c>
      <c r="AB1240">
        <v>7384.18</v>
      </c>
      <c r="AC1240">
        <v>40997</v>
      </c>
      <c r="AD1240" t="e">
        <f>IF(COUNTIF(#REF!,Orders!AC1442)&gt;0,"Returned","Not Returned")</f>
        <v>#REF!</v>
      </c>
      <c r="AE1240" t="str">
        <f>TEXT(Table1[[#This Row],[Order Date]],"mmmm-yyy")</f>
        <v>April-2015</v>
      </c>
    </row>
    <row r="1241" spans="1:31" ht="12.75" customHeight="1" x14ac:dyDescent="0.3">
      <c r="A1241">
        <v>23777</v>
      </c>
      <c r="B1241" t="s">
        <v>106</v>
      </c>
      <c r="C1241">
        <v>0.05</v>
      </c>
      <c r="D1241">
        <v>30.98</v>
      </c>
      <c r="E1241">
        <v>9.18</v>
      </c>
      <c r="F1241">
        <v>2549</v>
      </c>
      <c r="G1241" t="str">
        <f>IF(COUNTIF(Table1[Customer ID],Table1[[#This Row],[Customer ID]])&gt;1,"Repeat Customer","One-Time Customer")</f>
        <v>Repeat Customer</v>
      </c>
      <c r="H1241" t="s">
        <v>2388</v>
      </c>
      <c r="I1241" t="s">
        <v>27</v>
      </c>
      <c r="J1241" t="s">
        <v>58</v>
      </c>
      <c r="K1241" t="s">
        <v>29</v>
      </c>
      <c r="L1241" t="s">
        <v>93</v>
      </c>
      <c r="M1241" t="s">
        <v>59</v>
      </c>
      <c r="N1241" t="s">
        <v>2357</v>
      </c>
      <c r="O1241">
        <v>0.4</v>
      </c>
      <c r="P1241">
        <f>Table1[[#This Row],[Profit]]/Table1[[#This Row],[Sales]]</f>
        <v>0.6431934707544209</v>
      </c>
      <c r="Q1241" t="s">
        <v>33</v>
      </c>
      <c r="R1241" t="s">
        <v>53</v>
      </c>
      <c r="S1241" t="s">
        <v>154</v>
      </c>
      <c r="T1241" t="s">
        <v>2389</v>
      </c>
      <c r="U1241">
        <v>43213</v>
      </c>
      <c r="V1241">
        <v>42115</v>
      </c>
      <c r="W1241" t="str">
        <f>TEXT(Table1[[#This Row],[Order Date]],"mmmm")</f>
        <v>April</v>
      </c>
      <c r="X1241" t="str">
        <f>TEXT(Table1[[#This Row],[Order Date]],"yyyy")</f>
        <v>2015</v>
      </c>
      <c r="Y1241">
        <v>42115</v>
      </c>
      <c r="Z1241">
        <v>61.47</v>
      </c>
      <c r="AA1241">
        <v>3</v>
      </c>
      <c r="AB1241">
        <v>95.57</v>
      </c>
      <c r="AC1241">
        <v>88657</v>
      </c>
      <c r="AD1241" t="e">
        <f>IF(COUNTIF(#REF!,Orders!AC1444)&gt;0,"Returned","Not Returned")</f>
        <v>#REF!</v>
      </c>
      <c r="AE1241" t="str">
        <f>TEXT(Table1[[#This Row],[Order Date]],"mmmm-yyy")</f>
        <v>April-2015</v>
      </c>
    </row>
    <row r="1242" spans="1:31" ht="12.75" customHeight="1" x14ac:dyDescent="0.3">
      <c r="A1242">
        <v>23778</v>
      </c>
      <c r="B1242" t="s">
        <v>106</v>
      </c>
      <c r="C1242">
        <v>0.05</v>
      </c>
      <c r="D1242">
        <v>22.99</v>
      </c>
      <c r="E1242">
        <v>8.99</v>
      </c>
      <c r="F1242">
        <v>2549</v>
      </c>
      <c r="G1242" t="str">
        <f>IF(COUNTIF(Table1[Customer ID],Table1[[#This Row],[Customer ID]])&gt;1,"Repeat Customer","One-Time Customer")</f>
        <v>Repeat Customer</v>
      </c>
      <c r="H1242" t="s">
        <v>2388</v>
      </c>
      <c r="I1242" t="s">
        <v>49</v>
      </c>
      <c r="J1242" t="s">
        <v>58</v>
      </c>
      <c r="K1242" t="s">
        <v>29</v>
      </c>
      <c r="L1242" t="s">
        <v>30</v>
      </c>
      <c r="M1242" t="s">
        <v>51</v>
      </c>
      <c r="N1242" t="s">
        <v>2386</v>
      </c>
      <c r="O1242">
        <v>0.56999999999999995</v>
      </c>
      <c r="P1242">
        <f>Table1[[#This Row],[Profit]]/Table1[[#This Row],[Sales]]</f>
        <v>8.5182767624020883E-2</v>
      </c>
      <c r="Q1242" t="s">
        <v>33</v>
      </c>
      <c r="R1242" t="s">
        <v>53</v>
      </c>
      <c r="S1242" t="s">
        <v>154</v>
      </c>
      <c r="T1242" t="s">
        <v>2389</v>
      </c>
      <c r="U1242">
        <v>43213</v>
      </c>
      <c r="V1242">
        <v>42115</v>
      </c>
      <c r="W1242" t="str">
        <f>TEXT(Table1[[#This Row],[Order Date]],"mmmm")</f>
        <v>April</v>
      </c>
      <c r="X1242" t="str">
        <f>TEXT(Table1[[#This Row],[Order Date]],"yyyy")</f>
        <v>2015</v>
      </c>
      <c r="Y1242">
        <v>42122</v>
      </c>
      <c r="Z1242">
        <v>18.27</v>
      </c>
      <c r="AA1242">
        <v>9</v>
      </c>
      <c r="AB1242">
        <v>214.48</v>
      </c>
      <c r="AC1242">
        <v>88657</v>
      </c>
      <c r="AD1242" t="e">
        <f>IF(COUNTIF(#REF!,Orders!AC1445)&gt;0,"Returned","Not Returned")</f>
        <v>#REF!</v>
      </c>
      <c r="AE1242" t="str">
        <f>TEXT(Table1[[#This Row],[Order Date]],"mmmm-yyy")</f>
        <v>April-2015</v>
      </c>
    </row>
    <row r="1243" spans="1:31" ht="12.75" customHeight="1" x14ac:dyDescent="0.3">
      <c r="A1243">
        <v>23780</v>
      </c>
      <c r="B1243" t="s">
        <v>106</v>
      </c>
      <c r="C1243">
        <v>0.04</v>
      </c>
      <c r="D1243">
        <v>212.6</v>
      </c>
      <c r="E1243">
        <v>110.2</v>
      </c>
      <c r="F1243">
        <v>2549</v>
      </c>
      <c r="G1243" t="str">
        <f>IF(COUNTIF(Table1[Customer ID],Table1[[#This Row],[Customer ID]])&gt;1,"Repeat Customer","One-Time Customer")</f>
        <v>Repeat Customer</v>
      </c>
      <c r="H1243" t="s">
        <v>2388</v>
      </c>
      <c r="I1243" t="s">
        <v>39</v>
      </c>
      <c r="J1243" t="s">
        <v>58</v>
      </c>
      <c r="K1243" t="s">
        <v>41</v>
      </c>
      <c r="L1243" t="s">
        <v>152</v>
      </c>
      <c r="M1243" t="s">
        <v>121</v>
      </c>
      <c r="N1243" t="s">
        <v>1348</v>
      </c>
      <c r="O1243">
        <v>0.73</v>
      </c>
      <c r="P1243">
        <f>Table1[[#This Row],[Profit]]/Table1[[#This Row],[Sales]]</f>
        <v>-0.2870177196804648</v>
      </c>
      <c r="Q1243" t="s">
        <v>33</v>
      </c>
      <c r="R1243" t="s">
        <v>53</v>
      </c>
      <c r="S1243" t="s">
        <v>154</v>
      </c>
      <c r="T1243" t="s">
        <v>2389</v>
      </c>
      <c r="U1243">
        <v>43213</v>
      </c>
      <c r="V1243">
        <v>42115</v>
      </c>
      <c r="W1243" t="str">
        <f>TEXT(Table1[[#This Row],[Order Date]],"mmmm")</f>
        <v>April</v>
      </c>
      <c r="X1243" t="str">
        <f>TEXT(Table1[[#This Row],[Order Date]],"yyyy")</f>
        <v>2015</v>
      </c>
      <c r="Y1243">
        <v>42119</v>
      </c>
      <c r="Z1243">
        <v>-513.79042000000004</v>
      </c>
      <c r="AA1243">
        <v>8</v>
      </c>
      <c r="AB1243">
        <v>1790.1</v>
      </c>
      <c r="AC1243">
        <v>88657</v>
      </c>
      <c r="AD1243" t="e">
        <f>IF(COUNTIF(#REF!,Orders!AC1446)&gt;0,"Returned","Not Returned")</f>
        <v>#REF!</v>
      </c>
      <c r="AE1243" t="str">
        <f>TEXT(Table1[[#This Row],[Order Date]],"mmmm-yyy")</f>
        <v>April-2015</v>
      </c>
    </row>
    <row r="1244" spans="1:31" ht="12.75" customHeight="1" x14ac:dyDescent="0.3">
      <c r="A1244">
        <v>18870</v>
      </c>
      <c r="B1244" t="s">
        <v>37</v>
      </c>
      <c r="C1244">
        <v>0.06</v>
      </c>
      <c r="D1244">
        <v>3.93</v>
      </c>
      <c r="E1244">
        <v>0.99</v>
      </c>
      <c r="F1244">
        <v>2668</v>
      </c>
      <c r="G1244" t="str">
        <f>IF(COUNTIF(Table1[Customer ID],Table1[[#This Row],[Customer ID]])&gt;1,"Repeat Customer","One-Time Customer")</f>
        <v>Repeat Customer</v>
      </c>
      <c r="H1244" t="s">
        <v>2472</v>
      </c>
      <c r="I1244" t="s">
        <v>49</v>
      </c>
      <c r="J1244" t="s">
        <v>40</v>
      </c>
      <c r="K1244" t="s">
        <v>29</v>
      </c>
      <c r="L1244" t="s">
        <v>66</v>
      </c>
      <c r="M1244" t="s">
        <v>31</v>
      </c>
      <c r="N1244" t="s">
        <v>2476</v>
      </c>
      <c r="O1244">
        <v>0.39</v>
      </c>
      <c r="P1244">
        <f>Table1[[#This Row],[Profit]]/Table1[[#This Row],[Sales]]</f>
        <v>0.4459222497932176</v>
      </c>
      <c r="Q1244" t="s">
        <v>33</v>
      </c>
      <c r="R1244" t="s">
        <v>61</v>
      </c>
      <c r="S1244" t="s">
        <v>2193</v>
      </c>
      <c r="T1244" t="s">
        <v>2474</v>
      </c>
      <c r="U1244">
        <v>57701</v>
      </c>
      <c r="V1244">
        <v>42115</v>
      </c>
      <c r="W1244" t="str">
        <f>TEXT(Table1[[#This Row],[Order Date]],"mmmm")</f>
        <v>April</v>
      </c>
      <c r="X1244" t="str">
        <f>TEXT(Table1[[#This Row],[Order Date]],"yyyy")</f>
        <v>2015</v>
      </c>
      <c r="Y1244">
        <v>42117</v>
      </c>
      <c r="Z1244">
        <v>10.782400000000001</v>
      </c>
      <c r="AA1244">
        <v>6</v>
      </c>
      <c r="AB1244">
        <v>24.18</v>
      </c>
      <c r="AC1244">
        <v>87832</v>
      </c>
      <c r="AD1244" t="e">
        <f>IF(COUNTIF(#REF!,Orders!AC1514)&gt;0,"Returned","Not Returned")</f>
        <v>#REF!</v>
      </c>
      <c r="AE1244" t="str">
        <f>TEXT(Table1[[#This Row],[Order Date]],"mmmm-yyy")</f>
        <v>April-2015</v>
      </c>
    </row>
    <row r="1245" spans="1:31" ht="12.75" customHeight="1" x14ac:dyDescent="0.3">
      <c r="A1245">
        <v>25953</v>
      </c>
      <c r="B1245" t="s">
        <v>25</v>
      </c>
      <c r="C1245">
        <v>0.06</v>
      </c>
      <c r="D1245">
        <v>42.98</v>
      </c>
      <c r="E1245">
        <v>4.62</v>
      </c>
      <c r="F1245">
        <v>2964</v>
      </c>
      <c r="G1245" t="str">
        <f>IF(COUNTIF(Table1[Customer ID],Table1[[#This Row],[Customer ID]])&gt;1,"Repeat Customer","One-Time Customer")</f>
        <v>One-Time Customer</v>
      </c>
      <c r="H1245" t="s">
        <v>2696</v>
      </c>
      <c r="I1245" t="s">
        <v>49</v>
      </c>
      <c r="J1245" t="s">
        <v>114</v>
      </c>
      <c r="K1245" t="s">
        <v>29</v>
      </c>
      <c r="L1245" t="s">
        <v>257</v>
      </c>
      <c r="M1245" t="s">
        <v>59</v>
      </c>
      <c r="N1245" t="s">
        <v>1888</v>
      </c>
      <c r="O1245">
        <v>0.56000000000000005</v>
      </c>
      <c r="P1245">
        <f>Table1[[#This Row],[Profit]]/Table1[[#This Row],[Sales]]</f>
        <v>-0.52359693877551017</v>
      </c>
      <c r="Q1245" t="s">
        <v>33</v>
      </c>
      <c r="R1245" t="s">
        <v>53</v>
      </c>
      <c r="S1245" t="s">
        <v>154</v>
      </c>
      <c r="T1245" t="s">
        <v>1961</v>
      </c>
      <c r="U1245">
        <v>43050</v>
      </c>
      <c r="V1245">
        <v>42115</v>
      </c>
      <c r="W1245" t="str">
        <f>TEXT(Table1[[#This Row],[Order Date]],"mmmm")</f>
        <v>April</v>
      </c>
      <c r="X1245" t="str">
        <f>TEXT(Table1[[#This Row],[Order Date]],"yyyy")</f>
        <v>2015</v>
      </c>
      <c r="Y1245">
        <v>42117</v>
      </c>
      <c r="Z1245">
        <v>-24.63</v>
      </c>
      <c r="AA1245">
        <v>1</v>
      </c>
      <c r="AB1245">
        <v>47.04</v>
      </c>
      <c r="AC1245">
        <v>88610</v>
      </c>
      <c r="AD1245" t="e">
        <f>IF(COUNTIF(#REF!,Orders!AC1680)&gt;0,"Returned","Not Returned")</f>
        <v>#REF!</v>
      </c>
      <c r="AE1245" t="str">
        <f>TEXT(Table1[[#This Row],[Order Date]],"mmmm-yyy")</f>
        <v>April-2015</v>
      </c>
    </row>
    <row r="1246" spans="1:31" ht="12.75" customHeight="1" x14ac:dyDescent="0.3">
      <c r="A1246">
        <v>23022</v>
      </c>
      <c r="B1246" t="s">
        <v>47</v>
      </c>
      <c r="C1246">
        <v>0.05</v>
      </c>
      <c r="D1246">
        <v>363.25</v>
      </c>
      <c r="E1246">
        <v>19.989999999999998</v>
      </c>
      <c r="F1246">
        <v>3283</v>
      </c>
      <c r="G1246" t="str">
        <f>IF(COUNTIF(Table1[Customer ID],Table1[[#This Row],[Customer ID]])&gt;1,"Repeat Customer","One-Time Customer")</f>
        <v>Repeat Customer</v>
      </c>
      <c r="H1246" t="s">
        <v>2934</v>
      </c>
      <c r="I1246" t="s">
        <v>27</v>
      </c>
      <c r="J1246" t="s">
        <v>28</v>
      </c>
      <c r="K1246" t="s">
        <v>29</v>
      </c>
      <c r="L1246" t="s">
        <v>257</v>
      </c>
      <c r="M1246" t="s">
        <v>59</v>
      </c>
      <c r="N1246" t="s">
        <v>1253</v>
      </c>
      <c r="O1246">
        <v>0.56999999999999995</v>
      </c>
      <c r="P1246">
        <f>Table1[[#This Row],[Profit]]/Table1[[#This Row],[Sales]]</f>
        <v>-0.14448297840431912</v>
      </c>
      <c r="Q1246" t="s">
        <v>33</v>
      </c>
      <c r="R1246" t="s">
        <v>136</v>
      </c>
      <c r="S1246" t="s">
        <v>362</v>
      </c>
      <c r="T1246" t="s">
        <v>2935</v>
      </c>
      <c r="U1246">
        <v>33156</v>
      </c>
      <c r="V1246">
        <v>42115</v>
      </c>
      <c r="W1246" t="str">
        <f>TEXT(Table1[[#This Row],[Order Date]],"mmmm")</f>
        <v>April</v>
      </c>
      <c r="X1246" t="str">
        <f>TEXT(Table1[[#This Row],[Order Date]],"yyyy")</f>
        <v>2015</v>
      </c>
      <c r="Y1246">
        <v>42115</v>
      </c>
      <c r="Z1246">
        <v>-269.75549999999998</v>
      </c>
      <c r="AA1246">
        <v>5</v>
      </c>
      <c r="AB1246">
        <v>1867.04</v>
      </c>
      <c r="AC1246">
        <v>90752</v>
      </c>
      <c r="AD1246" t="e">
        <f>IF(COUNTIF(#REF!,Orders!AC1876)&gt;0,"Returned","Not Returned")</f>
        <v>#REF!</v>
      </c>
      <c r="AE1246" t="str">
        <f>TEXT(Table1[[#This Row],[Order Date]],"mmmm-yyy")</f>
        <v>April-2015</v>
      </c>
    </row>
    <row r="1247" spans="1:31" ht="12.75" customHeight="1" x14ac:dyDescent="0.3">
      <c r="A1247">
        <v>24776</v>
      </c>
      <c r="B1247" t="s">
        <v>106</v>
      </c>
      <c r="C1247">
        <v>0.02</v>
      </c>
      <c r="D1247">
        <v>4.57</v>
      </c>
      <c r="E1247">
        <v>5.42</v>
      </c>
      <c r="F1247">
        <v>666</v>
      </c>
      <c r="G1247" t="str">
        <f>IF(COUNTIF(Table1[Customer ID],Table1[[#This Row],[Customer ID]])&gt;1,"Repeat Customer","One-Time Customer")</f>
        <v>One-Time Customer</v>
      </c>
      <c r="H1247" t="s">
        <v>783</v>
      </c>
      <c r="I1247" t="s">
        <v>49</v>
      </c>
      <c r="J1247" t="s">
        <v>28</v>
      </c>
      <c r="K1247" t="s">
        <v>29</v>
      </c>
      <c r="L1247" t="s">
        <v>109</v>
      </c>
      <c r="M1247" t="s">
        <v>59</v>
      </c>
      <c r="N1247" t="s">
        <v>784</v>
      </c>
      <c r="O1247">
        <v>0.37</v>
      </c>
      <c r="P1247">
        <f>Table1[[#This Row],[Profit]]/Table1[[#This Row],[Sales]]</f>
        <v>-6.5287564766839372</v>
      </c>
      <c r="Q1247" t="s">
        <v>33</v>
      </c>
      <c r="R1247" t="s">
        <v>136</v>
      </c>
      <c r="S1247" t="s">
        <v>244</v>
      </c>
      <c r="T1247" t="s">
        <v>785</v>
      </c>
      <c r="U1247">
        <v>37211</v>
      </c>
      <c r="V1247">
        <v>42116</v>
      </c>
      <c r="W1247" t="str">
        <f>TEXT(Table1[[#This Row],[Order Date]],"mmmm")</f>
        <v>April</v>
      </c>
      <c r="X1247" t="str">
        <f>TEXT(Table1[[#This Row],[Order Date]],"yyyy")</f>
        <v>2015</v>
      </c>
      <c r="Y1247">
        <v>42120</v>
      </c>
      <c r="Z1247">
        <v>-352.81399999999996</v>
      </c>
      <c r="AA1247">
        <v>11</v>
      </c>
      <c r="AB1247">
        <v>54.04</v>
      </c>
      <c r="AC1247">
        <v>88679</v>
      </c>
      <c r="AD1247" t="e">
        <f>IF(COUNTIF(#REF!,Orders!AC365)&gt;0,"Returned","Not Returned")</f>
        <v>#REF!</v>
      </c>
      <c r="AE1247" t="str">
        <f>TEXT(Table1[[#This Row],[Order Date]],"mmmm-yyy")</f>
        <v>April-2015</v>
      </c>
    </row>
    <row r="1248" spans="1:31" ht="12.75" customHeight="1" x14ac:dyDescent="0.3">
      <c r="A1248">
        <v>6776</v>
      </c>
      <c r="B1248" t="s">
        <v>106</v>
      </c>
      <c r="C1248">
        <v>0.02</v>
      </c>
      <c r="D1248">
        <v>4.57</v>
      </c>
      <c r="E1248">
        <v>5.42</v>
      </c>
      <c r="F1248">
        <v>667</v>
      </c>
      <c r="G1248" t="str">
        <f>IF(COUNTIF(Table1[Customer ID],Table1[[#This Row],[Customer ID]])&gt;1,"Repeat Customer","One-Time Customer")</f>
        <v>Repeat Customer</v>
      </c>
      <c r="H1248" t="s">
        <v>786</v>
      </c>
      <c r="I1248" t="s">
        <v>49</v>
      </c>
      <c r="J1248" t="s">
        <v>28</v>
      </c>
      <c r="K1248" t="s">
        <v>29</v>
      </c>
      <c r="L1248" t="s">
        <v>109</v>
      </c>
      <c r="M1248" t="s">
        <v>59</v>
      </c>
      <c r="N1248" t="s">
        <v>784</v>
      </c>
      <c r="O1248">
        <v>0.37</v>
      </c>
      <c r="P1248">
        <f>Table1[[#This Row],[Profit]]/Table1[[#This Row],[Sales]]</f>
        <v>-0.56220256943816149</v>
      </c>
      <c r="Q1248" t="s">
        <v>33</v>
      </c>
      <c r="R1248" t="s">
        <v>61</v>
      </c>
      <c r="S1248" t="s">
        <v>130</v>
      </c>
      <c r="T1248" t="s">
        <v>787</v>
      </c>
      <c r="U1248">
        <v>75203</v>
      </c>
      <c r="V1248">
        <v>42116</v>
      </c>
      <c r="W1248" t="str">
        <f>TEXT(Table1[[#This Row],[Order Date]],"mmmm")</f>
        <v>April</v>
      </c>
      <c r="X1248" t="str">
        <f>TEXT(Table1[[#This Row],[Order Date]],"yyyy")</f>
        <v>2015</v>
      </c>
      <c r="Y1248">
        <v>42120</v>
      </c>
      <c r="Z1248">
        <v>-124.28049999999999</v>
      </c>
      <c r="AA1248">
        <v>45</v>
      </c>
      <c r="AB1248">
        <v>221.06</v>
      </c>
      <c r="AC1248">
        <v>48257</v>
      </c>
      <c r="AD1248" t="e">
        <f>IF(COUNTIF(#REF!,Orders!AC367)&gt;0,"Returned","Not Returned")</f>
        <v>#REF!</v>
      </c>
      <c r="AE1248" t="str">
        <f>TEXT(Table1[[#This Row],[Order Date]],"mmmm-yyy")</f>
        <v>April-2015</v>
      </c>
    </row>
    <row r="1249" spans="1:31" ht="12.75" customHeight="1" x14ac:dyDescent="0.3">
      <c r="A1249">
        <v>19326</v>
      </c>
      <c r="B1249" t="s">
        <v>56</v>
      </c>
      <c r="C1249">
        <v>0.04</v>
      </c>
      <c r="D1249">
        <v>15.42</v>
      </c>
      <c r="E1249">
        <v>10.68</v>
      </c>
      <c r="F1249">
        <v>678</v>
      </c>
      <c r="G1249" t="str">
        <f>IF(COUNTIF(Table1[Customer ID],Table1[[#This Row],[Customer ID]])&gt;1,"Repeat Customer","One-Time Customer")</f>
        <v>One-Time Customer</v>
      </c>
      <c r="H1249" t="s">
        <v>798</v>
      </c>
      <c r="I1249" t="s">
        <v>27</v>
      </c>
      <c r="J1249" t="s">
        <v>28</v>
      </c>
      <c r="K1249" t="s">
        <v>29</v>
      </c>
      <c r="L1249" t="s">
        <v>141</v>
      </c>
      <c r="M1249" t="s">
        <v>59</v>
      </c>
      <c r="N1249" t="s">
        <v>426</v>
      </c>
      <c r="O1249">
        <v>0.57999999999999996</v>
      </c>
      <c r="P1249">
        <f>Table1[[#This Row],[Profit]]/Table1[[#This Row],[Sales]]</f>
        <v>-1.3520335223071236</v>
      </c>
      <c r="Q1249" t="s">
        <v>33</v>
      </c>
      <c r="R1249" t="s">
        <v>136</v>
      </c>
      <c r="S1249" t="s">
        <v>137</v>
      </c>
      <c r="T1249" t="s">
        <v>799</v>
      </c>
      <c r="U1249">
        <v>24281</v>
      </c>
      <c r="V1249">
        <v>42116</v>
      </c>
      <c r="W1249" t="str">
        <f>TEXT(Table1[[#This Row],[Order Date]],"mmmm")</f>
        <v>April</v>
      </c>
      <c r="X1249" t="str">
        <f>TEXT(Table1[[#This Row],[Order Date]],"yyyy")</f>
        <v>2015</v>
      </c>
      <c r="Y1249">
        <v>42117</v>
      </c>
      <c r="Z1249">
        <v>-109.70400000000001</v>
      </c>
      <c r="AA1249">
        <v>5</v>
      </c>
      <c r="AB1249">
        <v>81.14</v>
      </c>
      <c r="AC1249">
        <v>88889</v>
      </c>
      <c r="AD1249" t="e">
        <f>IF(COUNTIF(#REF!,Orders!AC374)&gt;0,"Returned","Not Returned")</f>
        <v>#REF!</v>
      </c>
      <c r="AE1249" t="str">
        <f>TEXT(Table1[[#This Row],[Order Date]],"mmmm-yyy")</f>
        <v>April-2015</v>
      </c>
    </row>
    <row r="1250" spans="1:31" ht="12.75" customHeight="1" x14ac:dyDescent="0.3">
      <c r="A1250">
        <v>20391</v>
      </c>
      <c r="B1250" t="s">
        <v>106</v>
      </c>
      <c r="C1250">
        <v>7.0000000000000007E-2</v>
      </c>
      <c r="D1250">
        <v>5.43</v>
      </c>
      <c r="E1250">
        <v>0.95</v>
      </c>
      <c r="F1250">
        <v>1777</v>
      </c>
      <c r="G1250" t="str">
        <f>IF(COUNTIF(Table1[Customer ID],Table1[[#This Row],[Customer ID]])&gt;1,"Repeat Customer","One-Time Customer")</f>
        <v>Repeat Customer</v>
      </c>
      <c r="H1250" t="s">
        <v>1785</v>
      </c>
      <c r="I1250" t="s">
        <v>49</v>
      </c>
      <c r="J1250" t="s">
        <v>114</v>
      </c>
      <c r="K1250" t="s">
        <v>29</v>
      </c>
      <c r="L1250" t="s">
        <v>93</v>
      </c>
      <c r="M1250" t="s">
        <v>31</v>
      </c>
      <c r="N1250" t="s">
        <v>628</v>
      </c>
      <c r="O1250">
        <v>0.36</v>
      </c>
      <c r="P1250">
        <f>Table1[[#This Row],[Profit]]/Table1[[#This Row],[Sales]]</f>
        <v>0.69</v>
      </c>
      <c r="Q1250" t="s">
        <v>33</v>
      </c>
      <c r="R1250" t="s">
        <v>61</v>
      </c>
      <c r="S1250" t="s">
        <v>703</v>
      </c>
      <c r="T1250" t="s">
        <v>1786</v>
      </c>
      <c r="U1250">
        <v>46383</v>
      </c>
      <c r="V1250">
        <v>42116</v>
      </c>
      <c r="W1250" t="str">
        <f>TEXT(Table1[[#This Row],[Order Date]],"mmmm")</f>
        <v>April</v>
      </c>
      <c r="X1250" t="str">
        <f>TEXT(Table1[[#This Row],[Order Date]],"yyyy")</f>
        <v>2015</v>
      </c>
      <c r="Y1250">
        <v>42120</v>
      </c>
      <c r="Z1250">
        <v>26.502899999999997</v>
      </c>
      <c r="AA1250">
        <v>7</v>
      </c>
      <c r="AB1250">
        <v>38.409999999999997</v>
      </c>
      <c r="AC1250">
        <v>89939</v>
      </c>
      <c r="AD1250" t="e">
        <f>IF(COUNTIF(#REF!,Orders!AC999)&gt;0,"Returned","Not Returned")</f>
        <v>#REF!</v>
      </c>
      <c r="AE1250" t="str">
        <f>TEXT(Table1[[#This Row],[Order Date]],"mmmm-yyy")</f>
        <v>April-2015</v>
      </c>
    </row>
    <row r="1251" spans="1:31" ht="12.75" customHeight="1" x14ac:dyDescent="0.3">
      <c r="A1251">
        <v>19819</v>
      </c>
      <c r="B1251" t="s">
        <v>37</v>
      </c>
      <c r="C1251">
        <v>0.05</v>
      </c>
      <c r="D1251">
        <v>100.98</v>
      </c>
      <c r="E1251">
        <v>7.18</v>
      </c>
      <c r="F1251">
        <v>2737</v>
      </c>
      <c r="G1251" t="str">
        <f>IF(COUNTIF(Table1[Customer ID],Table1[[#This Row],[Customer ID]])&gt;1,"Repeat Customer","One-Time Customer")</f>
        <v>Repeat Customer</v>
      </c>
      <c r="H1251" t="s">
        <v>2520</v>
      </c>
      <c r="I1251" t="s">
        <v>49</v>
      </c>
      <c r="J1251" t="s">
        <v>58</v>
      </c>
      <c r="K1251" t="s">
        <v>77</v>
      </c>
      <c r="L1251" t="s">
        <v>180</v>
      </c>
      <c r="M1251" t="s">
        <v>59</v>
      </c>
      <c r="N1251" t="s">
        <v>2275</v>
      </c>
      <c r="O1251">
        <v>0.4</v>
      </c>
      <c r="P1251">
        <f>Table1[[#This Row],[Profit]]/Table1[[#This Row],[Sales]]</f>
        <v>0.69</v>
      </c>
      <c r="Q1251" t="s">
        <v>33</v>
      </c>
      <c r="R1251" t="s">
        <v>53</v>
      </c>
      <c r="S1251" t="s">
        <v>149</v>
      </c>
      <c r="T1251" t="s">
        <v>739</v>
      </c>
      <c r="U1251">
        <v>5701</v>
      </c>
      <c r="V1251">
        <v>42116</v>
      </c>
      <c r="W1251" t="str">
        <f>TEXT(Table1[[#This Row],[Order Date]],"mmmm")</f>
        <v>April</v>
      </c>
      <c r="X1251" t="str">
        <f>TEXT(Table1[[#This Row],[Order Date]],"yyyy")</f>
        <v>2015</v>
      </c>
      <c r="Y1251">
        <v>42118</v>
      </c>
      <c r="Z1251">
        <v>566.6072999999999</v>
      </c>
      <c r="AA1251">
        <v>8</v>
      </c>
      <c r="AB1251">
        <v>821.17</v>
      </c>
      <c r="AC1251">
        <v>89018</v>
      </c>
      <c r="AD1251" t="e">
        <f>IF(COUNTIF(#REF!,Orders!AC1546)&gt;0,"Returned","Not Returned")</f>
        <v>#REF!</v>
      </c>
      <c r="AE1251" t="str">
        <f>TEXT(Table1[[#This Row],[Order Date]],"mmmm-yyy")</f>
        <v>April-2015</v>
      </c>
    </row>
    <row r="1252" spans="1:31" ht="12.75" customHeight="1" x14ac:dyDescent="0.3">
      <c r="A1252">
        <v>21630</v>
      </c>
      <c r="B1252" t="s">
        <v>56</v>
      </c>
      <c r="C1252">
        <v>0.08</v>
      </c>
      <c r="D1252">
        <v>22.01</v>
      </c>
      <c r="E1252">
        <v>5.53</v>
      </c>
      <c r="F1252">
        <v>2760</v>
      </c>
      <c r="G1252" t="str">
        <f>IF(COUNTIF(Table1[Customer ID],Table1[[#This Row],[Customer ID]])&gt;1,"Repeat Customer","One-Time Customer")</f>
        <v>One-Time Customer</v>
      </c>
      <c r="H1252" t="s">
        <v>2532</v>
      </c>
      <c r="I1252" t="s">
        <v>49</v>
      </c>
      <c r="J1252" t="s">
        <v>28</v>
      </c>
      <c r="K1252" t="s">
        <v>29</v>
      </c>
      <c r="L1252" t="s">
        <v>30</v>
      </c>
      <c r="M1252" t="s">
        <v>51</v>
      </c>
      <c r="N1252" t="s">
        <v>2051</v>
      </c>
      <c r="O1252">
        <v>0.59</v>
      </c>
      <c r="P1252">
        <f>Table1[[#This Row],[Profit]]/Table1[[#This Row],[Sales]]</f>
        <v>0.43683101210893915</v>
      </c>
      <c r="Q1252" t="s">
        <v>33</v>
      </c>
      <c r="R1252" t="s">
        <v>53</v>
      </c>
      <c r="S1252" t="s">
        <v>228</v>
      </c>
      <c r="T1252" t="s">
        <v>2533</v>
      </c>
      <c r="U1252">
        <v>6708</v>
      </c>
      <c r="V1252">
        <v>42116</v>
      </c>
      <c r="W1252" t="str">
        <f>TEXT(Table1[[#This Row],[Order Date]],"mmmm")</f>
        <v>April</v>
      </c>
      <c r="X1252" t="str">
        <f>TEXT(Table1[[#This Row],[Order Date]],"yyyy")</f>
        <v>2015</v>
      </c>
      <c r="Y1252">
        <v>42118</v>
      </c>
      <c r="Z1252">
        <v>105.7</v>
      </c>
      <c r="AA1252">
        <v>11</v>
      </c>
      <c r="AB1252">
        <v>241.97</v>
      </c>
      <c r="AC1252">
        <v>90724</v>
      </c>
      <c r="AD1252" t="e">
        <f>IF(COUNTIF(#REF!,Orders!AC1554)&gt;0,"Returned","Not Returned")</f>
        <v>#REF!</v>
      </c>
      <c r="AE1252" t="str">
        <f>TEXT(Table1[[#This Row],[Order Date]],"mmmm-yyy")</f>
        <v>April-2015</v>
      </c>
    </row>
    <row r="1253" spans="1:31" ht="12.75" customHeight="1" x14ac:dyDescent="0.3">
      <c r="A1253">
        <v>21629</v>
      </c>
      <c r="B1253" t="s">
        <v>56</v>
      </c>
      <c r="C1253">
        <v>0.02</v>
      </c>
      <c r="D1253">
        <v>29.74</v>
      </c>
      <c r="E1253">
        <v>6.64</v>
      </c>
      <c r="F1253">
        <v>2764</v>
      </c>
      <c r="G1253" t="str">
        <f>IF(COUNTIF(Table1[Customer ID],Table1[[#This Row],[Customer ID]])&gt;1,"Repeat Customer","One-Time Customer")</f>
        <v>One-Time Customer</v>
      </c>
      <c r="H1253" t="s">
        <v>2534</v>
      </c>
      <c r="I1253" t="s">
        <v>49</v>
      </c>
      <c r="J1253" t="s">
        <v>28</v>
      </c>
      <c r="K1253" t="s">
        <v>29</v>
      </c>
      <c r="L1253" t="s">
        <v>141</v>
      </c>
      <c r="M1253" t="s">
        <v>59</v>
      </c>
      <c r="N1253" t="s">
        <v>2535</v>
      </c>
      <c r="O1253">
        <v>0.7</v>
      </c>
      <c r="P1253">
        <f>Table1[[#This Row],[Profit]]/Table1[[#This Row],[Sales]]</f>
        <v>-0.17432331760615841</v>
      </c>
      <c r="Q1253" t="s">
        <v>33</v>
      </c>
      <c r="R1253" t="s">
        <v>53</v>
      </c>
      <c r="S1253" t="s">
        <v>54</v>
      </c>
      <c r="T1253" t="s">
        <v>2426</v>
      </c>
      <c r="U1253">
        <v>7601</v>
      </c>
      <c r="V1253">
        <v>42116</v>
      </c>
      <c r="W1253" t="str">
        <f>TEXT(Table1[[#This Row],[Order Date]],"mmmm")</f>
        <v>April</v>
      </c>
      <c r="X1253" t="str">
        <f>TEXT(Table1[[#This Row],[Order Date]],"yyyy")</f>
        <v>2015</v>
      </c>
      <c r="Y1253">
        <v>42116</v>
      </c>
      <c r="Z1253">
        <v>-21.06</v>
      </c>
      <c r="AA1253">
        <v>4</v>
      </c>
      <c r="AB1253">
        <v>120.81</v>
      </c>
      <c r="AC1253">
        <v>90724</v>
      </c>
      <c r="AD1253" t="e">
        <f>IF(COUNTIF(#REF!,Orders!AC1555)&gt;0,"Returned","Not Returned")</f>
        <v>#REF!</v>
      </c>
      <c r="AE1253" t="str">
        <f>TEXT(Table1[[#This Row],[Order Date]],"mmmm-yyy")</f>
        <v>April-2015</v>
      </c>
    </row>
    <row r="1254" spans="1:31" ht="12.75" customHeight="1" x14ac:dyDescent="0.3">
      <c r="A1254">
        <v>24866</v>
      </c>
      <c r="B1254" t="s">
        <v>25</v>
      </c>
      <c r="C1254">
        <v>0.01</v>
      </c>
      <c r="D1254">
        <v>35.44</v>
      </c>
      <c r="E1254">
        <v>19.989999999999998</v>
      </c>
      <c r="F1254">
        <v>2932</v>
      </c>
      <c r="G1254" t="str">
        <f>IF(COUNTIF(Table1[Customer ID],Table1[[#This Row],[Customer ID]])&gt;1,"Repeat Customer","One-Time Customer")</f>
        <v>One-Time Customer</v>
      </c>
      <c r="H1254" t="s">
        <v>2672</v>
      </c>
      <c r="I1254" t="s">
        <v>49</v>
      </c>
      <c r="J1254" t="s">
        <v>58</v>
      </c>
      <c r="K1254" t="s">
        <v>29</v>
      </c>
      <c r="L1254" t="s">
        <v>93</v>
      </c>
      <c r="M1254" t="s">
        <v>59</v>
      </c>
      <c r="N1254" t="s">
        <v>1754</v>
      </c>
      <c r="O1254">
        <v>0.38</v>
      </c>
      <c r="P1254">
        <f>Table1[[#This Row],[Profit]]/Table1[[#This Row],[Sales]]</f>
        <v>-0.95296409886343125</v>
      </c>
      <c r="Q1254" t="s">
        <v>33</v>
      </c>
      <c r="R1254" t="s">
        <v>53</v>
      </c>
      <c r="S1254" t="s">
        <v>228</v>
      </c>
      <c r="T1254" t="s">
        <v>857</v>
      </c>
      <c r="U1254">
        <v>6614</v>
      </c>
      <c r="V1254">
        <v>42116</v>
      </c>
      <c r="W1254" t="str">
        <f>TEXT(Table1[[#This Row],[Order Date]],"mmmm")</f>
        <v>April</v>
      </c>
      <c r="X1254" t="str">
        <f>TEXT(Table1[[#This Row],[Order Date]],"yyyy")</f>
        <v>2015</v>
      </c>
      <c r="Y1254">
        <v>42117</v>
      </c>
      <c r="Z1254">
        <v>-52.822799999999994</v>
      </c>
      <c r="AA1254">
        <v>1</v>
      </c>
      <c r="AB1254">
        <v>55.43</v>
      </c>
      <c r="AC1254">
        <v>87620</v>
      </c>
      <c r="AD1254" t="e">
        <f>IF(COUNTIF(#REF!,Orders!AC1665)&gt;0,"Returned","Not Returned")</f>
        <v>#REF!</v>
      </c>
      <c r="AE1254" t="str">
        <f>TEXT(Table1[[#This Row],[Order Date]],"mmmm-yyy")</f>
        <v>April-2015</v>
      </c>
    </row>
    <row r="1255" spans="1:31" ht="12.75" customHeight="1" x14ac:dyDescent="0.3">
      <c r="A1255">
        <v>24865</v>
      </c>
      <c r="B1255" t="s">
        <v>25</v>
      </c>
      <c r="C1255">
        <v>0.03</v>
      </c>
      <c r="D1255">
        <v>47.9</v>
      </c>
      <c r="E1255">
        <v>5.86</v>
      </c>
      <c r="F1255">
        <v>2938</v>
      </c>
      <c r="G1255" t="str">
        <f>IF(COUNTIF(Table1[Customer ID],Table1[[#This Row],[Customer ID]])&gt;1,"Repeat Customer","One-Time Customer")</f>
        <v>One-Time Customer</v>
      </c>
      <c r="H1255" t="s">
        <v>2674</v>
      </c>
      <c r="I1255" t="s">
        <v>49</v>
      </c>
      <c r="J1255" t="s">
        <v>58</v>
      </c>
      <c r="K1255" t="s">
        <v>29</v>
      </c>
      <c r="L1255" t="s">
        <v>93</v>
      </c>
      <c r="M1255" t="s">
        <v>59</v>
      </c>
      <c r="N1255" t="s">
        <v>1937</v>
      </c>
      <c r="O1255">
        <v>0.37</v>
      </c>
      <c r="P1255">
        <f>Table1[[#This Row],[Profit]]/Table1[[#This Row],[Sales]]</f>
        <v>0.69</v>
      </c>
      <c r="Q1255" t="s">
        <v>33</v>
      </c>
      <c r="R1255" t="s">
        <v>53</v>
      </c>
      <c r="S1255" t="s">
        <v>193</v>
      </c>
      <c r="T1255" t="s">
        <v>2675</v>
      </c>
      <c r="U1255">
        <v>2180</v>
      </c>
      <c r="V1255">
        <v>42116</v>
      </c>
      <c r="W1255" t="str">
        <f>TEXT(Table1[[#This Row],[Order Date]],"mmmm")</f>
        <v>April</v>
      </c>
      <c r="X1255" t="str">
        <f>TEXT(Table1[[#This Row],[Order Date]],"yyyy")</f>
        <v>2015</v>
      </c>
      <c r="Y1255">
        <v>42119</v>
      </c>
      <c r="Z1255">
        <v>642.99029999999993</v>
      </c>
      <c r="AA1255">
        <v>20</v>
      </c>
      <c r="AB1255">
        <v>931.87</v>
      </c>
      <c r="AC1255">
        <v>87620</v>
      </c>
      <c r="AD1255" t="e">
        <f>IF(COUNTIF(#REF!,Orders!AC1667)&gt;0,"Returned","Not Returned")</f>
        <v>#REF!</v>
      </c>
      <c r="AE1255" t="str">
        <f>TEXT(Table1[[#This Row],[Order Date]],"mmmm-yyy")</f>
        <v>April-2015</v>
      </c>
    </row>
    <row r="1256" spans="1:31" ht="12.75" customHeight="1" x14ac:dyDescent="0.3">
      <c r="A1256">
        <v>22907</v>
      </c>
      <c r="B1256" t="s">
        <v>56</v>
      </c>
      <c r="C1256">
        <v>0.06</v>
      </c>
      <c r="D1256">
        <v>180.98</v>
      </c>
      <c r="E1256">
        <v>26.2</v>
      </c>
      <c r="F1256">
        <v>146</v>
      </c>
      <c r="G1256" t="str">
        <f>IF(COUNTIF(Table1[Customer ID],Table1[[#This Row],[Customer ID]])&gt;1,"Repeat Customer","One-Time Customer")</f>
        <v>Repeat Customer</v>
      </c>
      <c r="H1256" t="s">
        <v>238</v>
      </c>
      <c r="I1256" t="s">
        <v>39</v>
      </c>
      <c r="J1256" t="s">
        <v>28</v>
      </c>
      <c r="K1256" t="s">
        <v>41</v>
      </c>
      <c r="L1256" t="s">
        <v>42</v>
      </c>
      <c r="M1256" t="s">
        <v>43</v>
      </c>
      <c r="N1256" t="s">
        <v>241</v>
      </c>
      <c r="O1256">
        <v>0.59</v>
      </c>
      <c r="P1256">
        <f>Table1[[#This Row],[Profit]]/Table1[[#This Row],[Sales]]</f>
        <v>0.27045666275804936</v>
      </c>
      <c r="Q1256" t="s">
        <v>33</v>
      </c>
      <c r="R1256" t="s">
        <v>61</v>
      </c>
      <c r="S1256" t="s">
        <v>130</v>
      </c>
      <c r="T1256" t="s">
        <v>240</v>
      </c>
      <c r="U1256">
        <v>76148</v>
      </c>
      <c r="V1256">
        <v>42117</v>
      </c>
      <c r="W1256" t="str">
        <f>TEXT(Table1[[#This Row],[Order Date]],"mmmm")</f>
        <v>April</v>
      </c>
      <c r="X1256" t="str">
        <f>TEXT(Table1[[#This Row],[Order Date]],"yyyy")</f>
        <v>2015</v>
      </c>
      <c r="Y1256">
        <v>42118</v>
      </c>
      <c r="Z1256">
        <v>251.40839999999997</v>
      </c>
      <c r="AA1256">
        <v>5</v>
      </c>
      <c r="AB1256">
        <v>929.57</v>
      </c>
      <c r="AC1256">
        <v>91090</v>
      </c>
      <c r="AD1256" t="e">
        <f>IF(COUNTIF(#REF!,Orders!AC85)&gt;0,"Returned","Not Returned")</f>
        <v>#REF!</v>
      </c>
      <c r="AE1256" t="str">
        <f>TEXT(Table1[[#This Row],[Order Date]],"mmmm-yyy")</f>
        <v>April-2015</v>
      </c>
    </row>
    <row r="1257" spans="1:31" ht="12.75" customHeight="1" x14ac:dyDescent="0.3">
      <c r="A1257">
        <v>22864</v>
      </c>
      <c r="B1257" t="s">
        <v>37</v>
      </c>
      <c r="C1257">
        <v>0.06</v>
      </c>
      <c r="D1257">
        <v>3.36</v>
      </c>
      <c r="E1257">
        <v>6.27</v>
      </c>
      <c r="F1257">
        <v>483</v>
      </c>
      <c r="G1257" t="str">
        <f>IF(COUNTIF(Table1[Customer ID],Table1[[#This Row],[Customer ID]])&gt;1,"Repeat Customer","One-Time Customer")</f>
        <v>Repeat Customer</v>
      </c>
      <c r="H1257" t="s">
        <v>583</v>
      </c>
      <c r="I1257" t="s">
        <v>49</v>
      </c>
      <c r="J1257" t="s">
        <v>28</v>
      </c>
      <c r="K1257" t="s">
        <v>29</v>
      </c>
      <c r="L1257" t="s">
        <v>109</v>
      </c>
      <c r="M1257" t="s">
        <v>59</v>
      </c>
      <c r="N1257" t="s">
        <v>586</v>
      </c>
      <c r="O1257">
        <v>0.4</v>
      </c>
      <c r="P1257">
        <f>Table1[[#This Row],[Profit]]/Table1[[#This Row],[Sales]]</f>
        <v>-2.7276122448979594</v>
      </c>
      <c r="Q1257" t="s">
        <v>33</v>
      </c>
      <c r="R1257" t="s">
        <v>61</v>
      </c>
      <c r="S1257" t="s">
        <v>178</v>
      </c>
      <c r="T1257" t="s">
        <v>585</v>
      </c>
      <c r="U1257">
        <v>60543</v>
      </c>
      <c r="V1257">
        <v>42117</v>
      </c>
      <c r="W1257" t="str">
        <f>TEXT(Table1[[#This Row],[Order Date]],"mmmm")</f>
        <v>April</v>
      </c>
      <c r="X1257" t="str">
        <f>TEXT(Table1[[#This Row],[Order Date]],"yyyy")</f>
        <v>2015</v>
      </c>
      <c r="Y1257">
        <v>42118</v>
      </c>
      <c r="Z1257">
        <v>-24.057540000000003</v>
      </c>
      <c r="AA1257">
        <v>2</v>
      </c>
      <c r="AB1257">
        <v>8.82</v>
      </c>
      <c r="AC1257">
        <v>90354</v>
      </c>
      <c r="AD1257" t="e">
        <f>IF(COUNTIF(#REF!,Orders!AC252)&gt;0,"Returned","Not Returned")</f>
        <v>#REF!</v>
      </c>
      <c r="AE1257" t="str">
        <f>TEXT(Table1[[#This Row],[Order Date]],"mmmm-yyy")</f>
        <v>April-2015</v>
      </c>
    </row>
    <row r="1258" spans="1:31" ht="12.75" customHeight="1" x14ac:dyDescent="0.3">
      <c r="A1258">
        <v>22865</v>
      </c>
      <c r="B1258" t="s">
        <v>37</v>
      </c>
      <c r="C1258">
        <v>7.0000000000000007E-2</v>
      </c>
      <c r="D1258">
        <v>699.99</v>
      </c>
      <c r="E1258">
        <v>24.49</v>
      </c>
      <c r="F1258">
        <v>483</v>
      </c>
      <c r="G1258" t="str">
        <f>IF(COUNTIF(Table1[Customer ID],Table1[[#This Row],[Customer ID]])&gt;1,"Repeat Customer","One-Time Customer")</f>
        <v>Repeat Customer</v>
      </c>
      <c r="H1258" t="s">
        <v>583</v>
      </c>
      <c r="I1258" t="s">
        <v>49</v>
      </c>
      <c r="J1258" t="s">
        <v>28</v>
      </c>
      <c r="K1258" t="s">
        <v>77</v>
      </c>
      <c r="L1258" t="s">
        <v>587</v>
      </c>
      <c r="M1258" t="s">
        <v>236</v>
      </c>
      <c r="N1258" t="s">
        <v>588</v>
      </c>
      <c r="O1258">
        <v>0.41</v>
      </c>
      <c r="P1258">
        <f>Table1[[#This Row],[Profit]]/Table1[[#This Row],[Sales]]</f>
        <v>0.432316360697379</v>
      </c>
      <c r="Q1258" t="s">
        <v>33</v>
      </c>
      <c r="R1258" t="s">
        <v>61</v>
      </c>
      <c r="S1258" t="s">
        <v>178</v>
      </c>
      <c r="T1258" t="s">
        <v>585</v>
      </c>
      <c r="U1258">
        <v>60543</v>
      </c>
      <c r="V1258">
        <v>42117</v>
      </c>
      <c r="W1258" t="str">
        <f>TEXT(Table1[[#This Row],[Order Date]],"mmmm")</f>
        <v>April</v>
      </c>
      <c r="X1258" t="str">
        <f>TEXT(Table1[[#This Row],[Order Date]],"yyyy")</f>
        <v>2015</v>
      </c>
      <c r="Y1258">
        <v>42119</v>
      </c>
      <c r="Z1258">
        <v>2583.5614799999998</v>
      </c>
      <c r="AA1258">
        <v>9</v>
      </c>
      <c r="AB1258">
        <v>5976.09</v>
      </c>
      <c r="AC1258">
        <v>90354</v>
      </c>
      <c r="AD1258" t="e">
        <f>IF(COUNTIF(#REF!,Orders!AC253)&gt;0,"Returned","Not Returned")</f>
        <v>#REF!</v>
      </c>
      <c r="AE1258" t="str">
        <f>TEXT(Table1[[#This Row],[Order Date]],"mmmm-yyy")</f>
        <v>April-2015</v>
      </c>
    </row>
    <row r="1259" spans="1:31" ht="12.75" customHeight="1" x14ac:dyDescent="0.3">
      <c r="A1259">
        <v>6289</v>
      </c>
      <c r="B1259" t="s">
        <v>56</v>
      </c>
      <c r="C1259">
        <v>0.03</v>
      </c>
      <c r="D1259">
        <v>5.28</v>
      </c>
      <c r="E1259">
        <v>5.61</v>
      </c>
      <c r="F1259">
        <v>699</v>
      </c>
      <c r="G1259" t="str">
        <f>IF(COUNTIF(Table1[Customer ID],Table1[[#This Row],[Customer ID]])&gt;1,"Repeat Customer","One-Time Customer")</f>
        <v>Repeat Customer</v>
      </c>
      <c r="H1259" t="s">
        <v>835</v>
      </c>
      <c r="I1259" t="s">
        <v>49</v>
      </c>
      <c r="J1259" t="s">
        <v>114</v>
      </c>
      <c r="K1259" t="s">
        <v>29</v>
      </c>
      <c r="L1259" t="s">
        <v>93</v>
      </c>
      <c r="M1259" t="s">
        <v>59</v>
      </c>
      <c r="N1259" t="s">
        <v>836</v>
      </c>
      <c r="O1259">
        <v>0.4</v>
      </c>
      <c r="P1259">
        <f>Table1[[#This Row],[Profit]]/Table1[[#This Row],[Sales]]</f>
        <v>-0.51292307692307693</v>
      </c>
      <c r="Q1259" t="s">
        <v>33</v>
      </c>
      <c r="R1259" t="s">
        <v>34</v>
      </c>
      <c r="S1259" t="s">
        <v>45</v>
      </c>
      <c r="T1259" t="s">
        <v>663</v>
      </c>
      <c r="U1259">
        <v>90041</v>
      </c>
      <c r="V1259">
        <v>42117</v>
      </c>
      <c r="W1259" t="str">
        <f>TEXT(Table1[[#This Row],[Order Date]],"mmmm")</f>
        <v>April</v>
      </c>
      <c r="X1259" t="str">
        <f>TEXT(Table1[[#This Row],[Order Date]],"yyyy")</f>
        <v>2015</v>
      </c>
      <c r="Y1259">
        <v>42118</v>
      </c>
      <c r="Z1259">
        <v>-16.670000000000002</v>
      </c>
      <c r="AA1259">
        <v>5</v>
      </c>
      <c r="AB1259">
        <v>32.5</v>
      </c>
      <c r="AC1259">
        <v>44517</v>
      </c>
      <c r="AD1259" t="e">
        <f>IF(COUNTIF(#REF!,Orders!AC398)&gt;0,"Returned","Not Returned")</f>
        <v>#REF!</v>
      </c>
      <c r="AE1259" t="str">
        <f>TEXT(Table1[[#This Row],[Order Date]],"mmmm-yyy")</f>
        <v>April-2015</v>
      </c>
    </row>
    <row r="1260" spans="1:31" ht="12.75" customHeight="1" x14ac:dyDescent="0.3">
      <c r="A1260">
        <v>24289</v>
      </c>
      <c r="B1260" t="s">
        <v>56</v>
      </c>
      <c r="C1260">
        <v>0.03</v>
      </c>
      <c r="D1260">
        <v>5.28</v>
      </c>
      <c r="E1260">
        <v>5.61</v>
      </c>
      <c r="F1260">
        <v>702</v>
      </c>
      <c r="G1260" t="str">
        <f>IF(COUNTIF(Table1[Customer ID],Table1[[#This Row],[Customer ID]])&gt;1,"Repeat Customer","One-Time Customer")</f>
        <v>Repeat Customer</v>
      </c>
      <c r="H1260" t="s">
        <v>842</v>
      </c>
      <c r="I1260" t="s">
        <v>49</v>
      </c>
      <c r="J1260" t="s">
        <v>114</v>
      </c>
      <c r="K1260" t="s">
        <v>29</v>
      </c>
      <c r="L1260" t="s">
        <v>93</v>
      </c>
      <c r="M1260" t="s">
        <v>59</v>
      </c>
      <c r="N1260" t="s">
        <v>836</v>
      </c>
      <c r="O1260">
        <v>0.4</v>
      </c>
      <c r="P1260">
        <f>Table1[[#This Row],[Profit]]/Table1[[#This Row],[Sales]]</f>
        <v>-2.5646153846153847</v>
      </c>
      <c r="Q1260" t="s">
        <v>33</v>
      </c>
      <c r="R1260" t="s">
        <v>34</v>
      </c>
      <c r="S1260" t="s">
        <v>45</v>
      </c>
      <c r="T1260" t="s">
        <v>843</v>
      </c>
      <c r="U1260">
        <v>95404</v>
      </c>
      <c r="V1260">
        <v>42117</v>
      </c>
      <c r="W1260" t="str">
        <f>TEXT(Table1[[#This Row],[Order Date]],"mmmm")</f>
        <v>April</v>
      </c>
      <c r="X1260" t="str">
        <f>TEXT(Table1[[#This Row],[Order Date]],"yyyy")</f>
        <v>2015</v>
      </c>
      <c r="Y1260">
        <v>42118</v>
      </c>
      <c r="Z1260">
        <v>-16.670000000000002</v>
      </c>
      <c r="AA1260">
        <v>1</v>
      </c>
      <c r="AB1260">
        <v>6.5</v>
      </c>
      <c r="AC1260">
        <v>87977</v>
      </c>
      <c r="AD1260" t="e">
        <f>IF(COUNTIF(#REF!,Orders!AC408)&gt;0,"Returned","Not Returned")</f>
        <v>#REF!</v>
      </c>
      <c r="AE1260" t="str">
        <f>TEXT(Table1[[#This Row],[Order Date]],"mmmm-yyy")</f>
        <v>April-2015</v>
      </c>
    </row>
    <row r="1261" spans="1:31" ht="12.75" customHeight="1" x14ac:dyDescent="0.3">
      <c r="A1261">
        <v>19322</v>
      </c>
      <c r="B1261" t="s">
        <v>106</v>
      </c>
      <c r="C1261">
        <v>0.02</v>
      </c>
      <c r="D1261">
        <v>46.89</v>
      </c>
      <c r="E1261">
        <v>5.0999999999999996</v>
      </c>
      <c r="F1261">
        <v>1253</v>
      </c>
      <c r="G1261" t="str">
        <f>IF(COUNTIF(Table1[Customer ID],Table1[[#This Row],[Customer ID]])&gt;1,"Repeat Customer","One-Time Customer")</f>
        <v>Repeat Customer</v>
      </c>
      <c r="H1261" t="s">
        <v>1344</v>
      </c>
      <c r="I1261" t="s">
        <v>49</v>
      </c>
      <c r="J1261" t="s">
        <v>40</v>
      </c>
      <c r="K1261" t="s">
        <v>29</v>
      </c>
      <c r="L1261" t="s">
        <v>257</v>
      </c>
      <c r="M1261" t="s">
        <v>86</v>
      </c>
      <c r="N1261" t="s">
        <v>1345</v>
      </c>
      <c r="O1261">
        <v>0.46</v>
      </c>
      <c r="P1261">
        <f>Table1[[#This Row],[Profit]]/Table1[[#This Row],[Sales]]</f>
        <v>0.69</v>
      </c>
      <c r="Q1261" t="s">
        <v>33</v>
      </c>
      <c r="R1261" t="s">
        <v>61</v>
      </c>
      <c r="S1261" t="s">
        <v>130</v>
      </c>
      <c r="T1261" t="s">
        <v>1346</v>
      </c>
      <c r="U1261">
        <v>78613</v>
      </c>
      <c r="V1261">
        <v>42117</v>
      </c>
      <c r="W1261" t="str">
        <f>TEXT(Table1[[#This Row],[Order Date]],"mmmm")</f>
        <v>April</v>
      </c>
      <c r="X1261" t="str">
        <f>TEXT(Table1[[#This Row],[Order Date]],"yyyy")</f>
        <v>2015</v>
      </c>
      <c r="Y1261">
        <v>42117</v>
      </c>
      <c r="Z1261">
        <v>421.34849999999994</v>
      </c>
      <c r="AA1261">
        <v>13</v>
      </c>
      <c r="AB1261">
        <v>610.65</v>
      </c>
      <c r="AC1261">
        <v>89981</v>
      </c>
      <c r="AD1261" t="e">
        <f>IF(COUNTIF(#REF!,Orders!AC717)&gt;0,"Returned","Not Returned")</f>
        <v>#REF!</v>
      </c>
      <c r="AE1261" t="str">
        <f>TEXT(Table1[[#This Row],[Order Date]],"mmmm-yyy")</f>
        <v>April-2015</v>
      </c>
    </row>
    <row r="1262" spans="1:31" ht="12.75" customHeight="1" x14ac:dyDescent="0.3">
      <c r="A1262">
        <v>19323</v>
      </c>
      <c r="B1262" t="s">
        <v>106</v>
      </c>
      <c r="C1262">
        <v>0.05</v>
      </c>
      <c r="D1262">
        <v>140.97999999999999</v>
      </c>
      <c r="E1262">
        <v>36.090000000000003</v>
      </c>
      <c r="F1262">
        <v>1253</v>
      </c>
      <c r="G1262" t="str">
        <f>IF(COUNTIF(Table1[Customer ID],Table1[[#This Row],[Customer ID]])&gt;1,"Repeat Customer","One-Time Customer")</f>
        <v>Repeat Customer</v>
      </c>
      <c r="H1262" t="s">
        <v>1344</v>
      </c>
      <c r="I1262" t="s">
        <v>39</v>
      </c>
      <c r="J1262" t="s">
        <v>40</v>
      </c>
      <c r="K1262" t="s">
        <v>41</v>
      </c>
      <c r="L1262" t="s">
        <v>191</v>
      </c>
      <c r="M1262" t="s">
        <v>121</v>
      </c>
      <c r="N1262" t="s">
        <v>1347</v>
      </c>
      <c r="O1262">
        <v>0.77</v>
      </c>
      <c r="P1262">
        <f>Table1[[#This Row],[Profit]]/Table1[[#This Row],[Sales]]</f>
        <v>-0.53356501344316687</v>
      </c>
      <c r="Q1262" t="s">
        <v>33</v>
      </c>
      <c r="R1262" t="s">
        <v>61</v>
      </c>
      <c r="S1262" t="s">
        <v>130</v>
      </c>
      <c r="T1262" t="s">
        <v>1346</v>
      </c>
      <c r="U1262">
        <v>78613</v>
      </c>
      <c r="V1262">
        <v>42117</v>
      </c>
      <c r="W1262" t="str">
        <f>TEXT(Table1[[#This Row],[Order Date]],"mmmm")</f>
        <v>April</v>
      </c>
      <c r="X1262" t="str">
        <f>TEXT(Table1[[#This Row],[Order Date]],"yyyy")</f>
        <v>2015</v>
      </c>
      <c r="Y1262">
        <v>42119</v>
      </c>
      <c r="Z1262">
        <v>-373.09</v>
      </c>
      <c r="AA1262">
        <v>5</v>
      </c>
      <c r="AB1262">
        <v>699.24</v>
      </c>
      <c r="AC1262">
        <v>89981</v>
      </c>
      <c r="AD1262" t="e">
        <f>IF(COUNTIF(#REF!,Orders!AC718)&gt;0,"Returned","Not Returned")</f>
        <v>#REF!</v>
      </c>
      <c r="AE1262" t="str">
        <f>TEXT(Table1[[#This Row],[Order Date]],"mmmm-yyy")</f>
        <v>April-2015</v>
      </c>
    </row>
    <row r="1263" spans="1:31" ht="12.75" customHeight="1" x14ac:dyDescent="0.3">
      <c r="A1263">
        <v>19324</v>
      </c>
      <c r="B1263" t="s">
        <v>106</v>
      </c>
      <c r="C1263">
        <v>0.1</v>
      </c>
      <c r="D1263">
        <v>212.6</v>
      </c>
      <c r="E1263">
        <v>110.2</v>
      </c>
      <c r="F1263">
        <v>1253</v>
      </c>
      <c r="G1263" t="str">
        <f>IF(COUNTIF(Table1[Customer ID],Table1[[#This Row],[Customer ID]])&gt;1,"Repeat Customer","One-Time Customer")</f>
        <v>Repeat Customer</v>
      </c>
      <c r="H1263" t="s">
        <v>1344</v>
      </c>
      <c r="I1263" t="s">
        <v>39</v>
      </c>
      <c r="J1263" t="s">
        <v>40</v>
      </c>
      <c r="K1263" t="s">
        <v>41</v>
      </c>
      <c r="L1263" t="s">
        <v>152</v>
      </c>
      <c r="M1263" t="s">
        <v>121</v>
      </c>
      <c r="N1263" t="s">
        <v>1348</v>
      </c>
      <c r="O1263">
        <v>0.73</v>
      </c>
      <c r="P1263">
        <f>Table1[[#This Row],[Profit]]/Table1[[#This Row],[Sales]]</f>
        <v>-1.4769939003337553</v>
      </c>
      <c r="Q1263" t="s">
        <v>33</v>
      </c>
      <c r="R1263" t="s">
        <v>61</v>
      </c>
      <c r="S1263" t="s">
        <v>130</v>
      </c>
      <c r="T1263" t="s">
        <v>1346</v>
      </c>
      <c r="U1263">
        <v>78613</v>
      </c>
      <c r="V1263">
        <v>42117</v>
      </c>
      <c r="W1263" t="str">
        <f>TEXT(Table1[[#This Row],[Order Date]],"mmmm")</f>
        <v>April</v>
      </c>
      <c r="X1263" t="str">
        <f>TEXT(Table1[[#This Row],[Order Date]],"yyyy")</f>
        <v>2015</v>
      </c>
      <c r="Y1263">
        <v>42119</v>
      </c>
      <c r="Z1263">
        <v>-3465.0720000000001</v>
      </c>
      <c r="AA1263">
        <v>12</v>
      </c>
      <c r="AB1263">
        <v>2346.0300000000002</v>
      </c>
      <c r="AC1263">
        <v>89981</v>
      </c>
      <c r="AD1263" t="e">
        <f>IF(COUNTIF(#REF!,Orders!AC719)&gt;0,"Returned","Not Returned")</f>
        <v>#REF!</v>
      </c>
      <c r="AE1263" t="str">
        <f>TEXT(Table1[[#This Row],[Order Date]],"mmmm-yyy")</f>
        <v>April-2015</v>
      </c>
    </row>
    <row r="1264" spans="1:31" ht="12.75" customHeight="1" x14ac:dyDescent="0.3">
      <c r="A1264">
        <v>25092</v>
      </c>
      <c r="B1264" t="s">
        <v>56</v>
      </c>
      <c r="C1264">
        <v>0.08</v>
      </c>
      <c r="D1264">
        <v>2.88</v>
      </c>
      <c r="E1264">
        <v>0.5</v>
      </c>
      <c r="F1264">
        <v>1304</v>
      </c>
      <c r="G1264" t="str">
        <f>IF(COUNTIF(Table1[Customer ID],Table1[[#This Row],[Customer ID]])&gt;1,"Repeat Customer","One-Time Customer")</f>
        <v>One-Time Customer</v>
      </c>
      <c r="H1264" t="s">
        <v>1386</v>
      </c>
      <c r="I1264" t="s">
        <v>49</v>
      </c>
      <c r="J1264" t="s">
        <v>114</v>
      </c>
      <c r="K1264" t="s">
        <v>29</v>
      </c>
      <c r="L1264" t="s">
        <v>134</v>
      </c>
      <c r="M1264" t="s">
        <v>59</v>
      </c>
      <c r="N1264" t="s">
        <v>1387</v>
      </c>
      <c r="O1264">
        <v>0.39</v>
      </c>
      <c r="P1264">
        <f>Table1[[#This Row],[Profit]]/Table1[[#This Row],[Sales]]</f>
        <v>0.69</v>
      </c>
      <c r="Q1264" t="s">
        <v>33</v>
      </c>
      <c r="R1264" t="s">
        <v>34</v>
      </c>
      <c r="S1264" t="s">
        <v>212</v>
      </c>
      <c r="T1264" t="s">
        <v>1388</v>
      </c>
      <c r="U1264">
        <v>84084</v>
      </c>
      <c r="V1264">
        <v>42117</v>
      </c>
      <c r="W1264" t="str">
        <f>TEXT(Table1[[#This Row],[Order Date]],"mmmm")</f>
        <v>April</v>
      </c>
      <c r="X1264" t="str">
        <f>TEXT(Table1[[#This Row],[Order Date]],"yyyy")</f>
        <v>2015</v>
      </c>
      <c r="Y1264">
        <v>42118</v>
      </c>
      <c r="Z1264">
        <v>6.0305999999999997</v>
      </c>
      <c r="AA1264">
        <v>3</v>
      </c>
      <c r="AB1264">
        <v>8.74</v>
      </c>
      <c r="AC1264">
        <v>87004</v>
      </c>
      <c r="AD1264" t="e">
        <f>IF(COUNTIF(#REF!,Orders!AC744)&gt;0,"Returned","Not Returned")</f>
        <v>#REF!</v>
      </c>
      <c r="AE1264" t="str">
        <f>TEXT(Table1[[#This Row],[Order Date]],"mmmm-yyy")</f>
        <v>April-2015</v>
      </c>
    </row>
    <row r="1265" spans="1:31" ht="12.75" customHeight="1" x14ac:dyDescent="0.3">
      <c r="A1265">
        <v>18562</v>
      </c>
      <c r="B1265" t="s">
        <v>47</v>
      </c>
      <c r="C1265">
        <v>0.08</v>
      </c>
      <c r="D1265">
        <v>2.89</v>
      </c>
      <c r="E1265">
        <v>0.49</v>
      </c>
      <c r="F1265">
        <v>2114</v>
      </c>
      <c r="G1265" t="str">
        <f>IF(COUNTIF(Table1[Customer ID],Table1[[#This Row],[Customer ID]])&gt;1,"Repeat Customer","One-Time Customer")</f>
        <v>Repeat Customer</v>
      </c>
      <c r="H1265" t="s">
        <v>2022</v>
      </c>
      <c r="I1265" t="s">
        <v>49</v>
      </c>
      <c r="J1265" t="s">
        <v>28</v>
      </c>
      <c r="K1265" t="s">
        <v>29</v>
      </c>
      <c r="L1265" t="s">
        <v>134</v>
      </c>
      <c r="M1265" t="s">
        <v>59</v>
      </c>
      <c r="N1265" t="s">
        <v>2024</v>
      </c>
      <c r="O1265">
        <v>0.38</v>
      </c>
      <c r="P1265">
        <f>Table1[[#This Row],[Profit]]/Table1[[#This Row],[Sales]]</f>
        <v>12.510097719869709</v>
      </c>
      <c r="Q1265" t="s">
        <v>33</v>
      </c>
      <c r="R1265" t="s">
        <v>136</v>
      </c>
      <c r="S1265" t="s">
        <v>137</v>
      </c>
      <c r="T1265" t="s">
        <v>543</v>
      </c>
      <c r="U1265">
        <v>23518</v>
      </c>
      <c r="V1265">
        <v>42117</v>
      </c>
      <c r="W1265" t="str">
        <f>TEXT(Table1[[#This Row],[Order Date]],"mmmm")</f>
        <v>April</v>
      </c>
      <c r="X1265" t="str">
        <f>TEXT(Table1[[#This Row],[Order Date]],"yyyy")</f>
        <v>2015</v>
      </c>
      <c r="Y1265">
        <v>42117</v>
      </c>
      <c r="Z1265">
        <v>38.406000000000006</v>
      </c>
      <c r="AA1265">
        <v>1</v>
      </c>
      <c r="AB1265">
        <v>3.07</v>
      </c>
      <c r="AC1265">
        <v>88404</v>
      </c>
      <c r="AD1265" t="e">
        <f>IF(COUNTIF(#REF!,Orders!AC1169)&gt;0,"Returned","Not Returned")</f>
        <v>#REF!</v>
      </c>
      <c r="AE1265" t="str">
        <f>TEXT(Table1[[#This Row],[Order Date]],"mmmm-yyy")</f>
        <v>April-2015</v>
      </c>
    </row>
    <row r="1266" spans="1:31" ht="12.75" customHeight="1" x14ac:dyDescent="0.3">
      <c r="A1266">
        <v>25279</v>
      </c>
      <c r="B1266" t="s">
        <v>25</v>
      </c>
      <c r="C1266">
        <v>0.04</v>
      </c>
      <c r="D1266">
        <v>9.06</v>
      </c>
      <c r="E1266">
        <v>9.86</v>
      </c>
      <c r="F1266">
        <v>1085</v>
      </c>
      <c r="G1266" t="str">
        <f>IF(COUNTIF(Table1[Customer ID],Table1[[#This Row],[Customer ID]])&gt;1,"Repeat Customer","One-Time Customer")</f>
        <v>Repeat Customer</v>
      </c>
      <c r="H1266" t="s">
        <v>1194</v>
      </c>
      <c r="I1266" t="s">
        <v>49</v>
      </c>
      <c r="J1266" t="s">
        <v>40</v>
      </c>
      <c r="K1266" t="s">
        <v>29</v>
      </c>
      <c r="L1266" t="s">
        <v>93</v>
      </c>
      <c r="M1266" t="s">
        <v>59</v>
      </c>
      <c r="N1266" t="s">
        <v>601</v>
      </c>
      <c r="O1266">
        <v>0.4</v>
      </c>
      <c r="P1266">
        <f>Table1[[#This Row],[Profit]]/Table1[[#This Row],[Sales]]</f>
        <v>-1.7249757045675413</v>
      </c>
      <c r="Q1266" t="s">
        <v>33</v>
      </c>
      <c r="R1266" t="s">
        <v>53</v>
      </c>
      <c r="S1266" t="s">
        <v>71</v>
      </c>
      <c r="T1266" t="s">
        <v>1195</v>
      </c>
      <c r="U1266">
        <v>11729</v>
      </c>
      <c r="V1266">
        <v>42118</v>
      </c>
      <c r="W1266" t="str">
        <f>TEXT(Table1[[#This Row],[Order Date]],"mmmm")</f>
        <v>April</v>
      </c>
      <c r="X1266" t="str">
        <f>TEXT(Table1[[#This Row],[Order Date]],"yyyy")</f>
        <v>2015</v>
      </c>
      <c r="Y1266">
        <v>42119</v>
      </c>
      <c r="Z1266">
        <v>-53.25</v>
      </c>
      <c r="AA1266">
        <v>3</v>
      </c>
      <c r="AB1266">
        <v>30.87</v>
      </c>
      <c r="AC1266">
        <v>86123</v>
      </c>
      <c r="AD1266" t="e">
        <f>IF(COUNTIF(#REF!,Orders!AC608)&gt;0,"Returned","Not Returned")</f>
        <v>#REF!</v>
      </c>
      <c r="AE1266" t="str">
        <f>TEXT(Table1[[#This Row],[Order Date]],"mmmm-yyy")</f>
        <v>April-2015</v>
      </c>
    </row>
    <row r="1267" spans="1:31" ht="12.75" customHeight="1" x14ac:dyDescent="0.3">
      <c r="A1267">
        <v>25280</v>
      </c>
      <c r="B1267" t="s">
        <v>25</v>
      </c>
      <c r="C1267">
        <v>0.04</v>
      </c>
      <c r="D1267">
        <v>14.27</v>
      </c>
      <c r="E1267">
        <v>7.27</v>
      </c>
      <c r="F1267">
        <v>1086</v>
      </c>
      <c r="G1267" t="str">
        <f>IF(COUNTIF(Table1[Customer ID],Table1[[#This Row],[Customer ID]])&gt;1,"Repeat Customer","One-Time Customer")</f>
        <v>One-Time Customer</v>
      </c>
      <c r="H1267" t="s">
        <v>1197</v>
      </c>
      <c r="I1267" t="s">
        <v>49</v>
      </c>
      <c r="J1267" t="s">
        <v>40</v>
      </c>
      <c r="K1267" t="s">
        <v>29</v>
      </c>
      <c r="L1267" t="s">
        <v>109</v>
      </c>
      <c r="M1267" t="s">
        <v>59</v>
      </c>
      <c r="N1267" t="s">
        <v>1198</v>
      </c>
      <c r="O1267">
        <v>0.38</v>
      </c>
      <c r="P1267">
        <f>Table1[[#This Row],[Profit]]/Table1[[#This Row],[Sales]]</f>
        <v>4.6971706454465072E-2</v>
      </c>
      <c r="Q1267" t="s">
        <v>33</v>
      </c>
      <c r="R1267" t="s">
        <v>53</v>
      </c>
      <c r="S1267" t="s">
        <v>71</v>
      </c>
      <c r="T1267" t="s">
        <v>1199</v>
      </c>
      <c r="U1267">
        <v>11746</v>
      </c>
      <c r="V1267">
        <v>42118</v>
      </c>
      <c r="W1267" t="str">
        <f>TEXT(Table1[[#This Row],[Order Date]],"mmmm")</f>
        <v>April</v>
      </c>
      <c r="X1267" t="str">
        <f>TEXT(Table1[[#This Row],[Order Date]],"yyyy")</f>
        <v>2015</v>
      </c>
      <c r="Y1267">
        <v>42119</v>
      </c>
      <c r="Z1267">
        <v>2.125</v>
      </c>
      <c r="AA1267">
        <v>3</v>
      </c>
      <c r="AB1267">
        <v>45.24</v>
      </c>
      <c r="AC1267">
        <v>86123</v>
      </c>
      <c r="AD1267" t="e">
        <f>IF(COUNTIF(#REF!,Orders!AC611)&gt;0,"Returned","Not Returned")</f>
        <v>#REF!</v>
      </c>
      <c r="AE1267" t="str">
        <f>TEXT(Table1[[#This Row],[Order Date]],"mmmm-yyy")</f>
        <v>April-2015</v>
      </c>
    </row>
    <row r="1268" spans="1:31" ht="12.75" customHeight="1" x14ac:dyDescent="0.3">
      <c r="A1268">
        <v>18693</v>
      </c>
      <c r="B1268" t="s">
        <v>47</v>
      </c>
      <c r="C1268">
        <v>0.04</v>
      </c>
      <c r="D1268">
        <v>2.52</v>
      </c>
      <c r="E1268">
        <v>1.92</v>
      </c>
      <c r="F1268">
        <v>1257</v>
      </c>
      <c r="G1268" t="str">
        <f>IF(COUNTIF(Table1[Customer ID],Table1[[#This Row],[Customer ID]])&gt;1,"Repeat Customer","One-Time Customer")</f>
        <v>Repeat Customer</v>
      </c>
      <c r="H1268" t="s">
        <v>1354</v>
      </c>
      <c r="I1268" t="s">
        <v>49</v>
      </c>
      <c r="J1268" t="s">
        <v>40</v>
      </c>
      <c r="K1268" t="s">
        <v>29</v>
      </c>
      <c r="L1268" t="s">
        <v>174</v>
      </c>
      <c r="M1268" t="s">
        <v>31</v>
      </c>
      <c r="N1268" t="s">
        <v>1356</v>
      </c>
      <c r="O1268">
        <v>0.82</v>
      </c>
      <c r="P1268">
        <f>Table1[[#This Row],[Profit]]/Table1[[#This Row],[Sales]]</f>
        <v>-2.6223642172523962</v>
      </c>
      <c r="Q1268" t="s">
        <v>33</v>
      </c>
      <c r="R1268" t="s">
        <v>34</v>
      </c>
      <c r="S1268" t="s">
        <v>255</v>
      </c>
      <c r="T1268" t="s">
        <v>287</v>
      </c>
      <c r="U1268">
        <v>80013</v>
      </c>
      <c r="V1268">
        <v>42118</v>
      </c>
      <c r="W1268" t="str">
        <f>TEXT(Table1[[#This Row],[Order Date]],"mmmm")</f>
        <v>April</v>
      </c>
      <c r="X1268" t="str">
        <f>TEXT(Table1[[#This Row],[Order Date]],"yyyy")</f>
        <v>2015</v>
      </c>
      <c r="Y1268">
        <v>42118</v>
      </c>
      <c r="Z1268">
        <v>-8.2080000000000002</v>
      </c>
      <c r="AA1268">
        <v>1</v>
      </c>
      <c r="AB1268">
        <v>3.13</v>
      </c>
      <c r="AC1268">
        <v>86536</v>
      </c>
      <c r="AD1268" t="e">
        <f>IF(COUNTIF(#REF!,Orders!AC724)&gt;0,"Returned","Not Returned")</f>
        <v>#REF!</v>
      </c>
      <c r="AE1268" t="str">
        <f>TEXT(Table1[[#This Row],[Order Date]],"mmmm-yyy")</f>
        <v>April-2015</v>
      </c>
    </row>
    <row r="1269" spans="1:31" ht="12.75" customHeight="1" x14ac:dyDescent="0.3">
      <c r="A1269">
        <v>20523</v>
      </c>
      <c r="B1269" t="s">
        <v>37</v>
      </c>
      <c r="C1269">
        <v>0</v>
      </c>
      <c r="D1269">
        <v>2.88</v>
      </c>
      <c r="E1269">
        <v>0.7</v>
      </c>
      <c r="F1269">
        <v>1391</v>
      </c>
      <c r="G1269" t="str">
        <f>IF(COUNTIF(Table1[Customer ID],Table1[[#This Row],[Customer ID]])&gt;1,"Repeat Customer","One-Time Customer")</f>
        <v>Repeat Customer</v>
      </c>
      <c r="H1269" t="s">
        <v>1459</v>
      </c>
      <c r="I1269" t="s">
        <v>27</v>
      </c>
      <c r="J1269" t="s">
        <v>114</v>
      </c>
      <c r="K1269" t="s">
        <v>29</v>
      </c>
      <c r="L1269" t="s">
        <v>30</v>
      </c>
      <c r="M1269" t="s">
        <v>31</v>
      </c>
      <c r="N1269" t="s">
        <v>365</v>
      </c>
      <c r="O1269">
        <v>0.56000000000000005</v>
      </c>
      <c r="P1269">
        <f>Table1[[#This Row],[Profit]]/Table1[[#This Row],[Sales]]</f>
        <v>-1.3819095477386863E-2</v>
      </c>
      <c r="Q1269" t="s">
        <v>33</v>
      </c>
      <c r="R1269" t="s">
        <v>34</v>
      </c>
      <c r="S1269" t="s">
        <v>45</v>
      </c>
      <c r="T1269" t="s">
        <v>1460</v>
      </c>
      <c r="U1269">
        <v>94086</v>
      </c>
      <c r="V1269">
        <v>42118</v>
      </c>
      <c r="W1269" t="str">
        <f>TEXT(Table1[[#This Row],[Order Date]],"mmmm")</f>
        <v>April</v>
      </c>
      <c r="X1269" t="str">
        <f>TEXT(Table1[[#This Row],[Order Date]],"yyyy")</f>
        <v>2015</v>
      </c>
      <c r="Y1269">
        <v>42118</v>
      </c>
      <c r="Z1269">
        <v>-0.10999999999999943</v>
      </c>
      <c r="AA1269">
        <v>1</v>
      </c>
      <c r="AB1269">
        <v>7.96</v>
      </c>
      <c r="AC1269">
        <v>88727</v>
      </c>
      <c r="AD1269" t="e">
        <f>IF(COUNTIF(#REF!,Orders!AC792)&gt;0,"Returned","Not Returned")</f>
        <v>#REF!</v>
      </c>
      <c r="AE1269" t="str">
        <f>TEXT(Table1[[#This Row],[Order Date]],"mmmm-yyy")</f>
        <v>April-2015</v>
      </c>
    </row>
    <row r="1270" spans="1:31" ht="12.75" customHeight="1" x14ac:dyDescent="0.3">
      <c r="A1270">
        <v>21491</v>
      </c>
      <c r="B1270" t="s">
        <v>106</v>
      </c>
      <c r="C1270">
        <v>0.03</v>
      </c>
      <c r="D1270">
        <v>35.409999999999997</v>
      </c>
      <c r="E1270">
        <v>1.99</v>
      </c>
      <c r="F1270">
        <v>1670</v>
      </c>
      <c r="G1270" t="str">
        <f>IF(COUNTIF(Table1[Customer ID],Table1[[#This Row],[Customer ID]])&gt;1,"Repeat Customer","One-Time Customer")</f>
        <v>Repeat Customer</v>
      </c>
      <c r="H1270" t="s">
        <v>1671</v>
      </c>
      <c r="I1270" t="s">
        <v>49</v>
      </c>
      <c r="J1270" t="s">
        <v>58</v>
      </c>
      <c r="K1270" t="s">
        <v>77</v>
      </c>
      <c r="L1270" t="s">
        <v>180</v>
      </c>
      <c r="M1270" t="s">
        <v>51</v>
      </c>
      <c r="N1270" t="s">
        <v>1672</v>
      </c>
      <c r="O1270">
        <v>0.43</v>
      </c>
      <c r="P1270">
        <f>Table1[[#This Row],[Profit]]/Table1[[#This Row],[Sales]]</f>
        <v>5.203586199390509</v>
      </c>
      <c r="Q1270" t="s">
        <v>33</v>
      </c>
      <c r="R1270" t="s">
        <v>136</v>
      </c>
      <c r="S1270" t="s">
        <v>137</v>
      </c>
      <c r="T1270" t="s">
        <v>1587</v>
      </c>
      <c r="U1270">
        <v>24060</v>
      </c>
      <c r="V1270">
        <v>42118</v>
      </c>
      <c r="W1270" t="str">
        <f>TEXT(Table1[[#This Row],[Order Date]],"mmmm")</f>
        <v>April</v>
      </c>
      <c r="X1270" t="str">
        <f>TEXT(Table1[[#This Row],[Order Date]],"yyyy")</f>
        <v>2015</v>
      </c>
      <c r="Y1270">
        <v>42120</v>
      </c>
      <c r="Z1270">
        <v>1912.4219999999998</v>
      </c>
      <c r="AA1270">
        <v>10</v>
      </c>
      <c r="AB1270">
        <v>367.52</v>
      </c>
      <c r="AC1270">
        <v>86722</v>
      </c>
      <c r="AD1270" t="e">
        <f>IF(COUNTIF(#REF!,Orders!AC925)&gt;0,"Returned","Not Returned")</f>
        <v>#REF!</v>
      </c>
      <c r="AE1270" t="str">
        <f>TEXT(Table1[[#This Row],[Order Date]],"mmmm-yyy")</f>
        <v>April-2015</v>
      </c>
    </row>
    <row r="1271" spans="1:31" ht="12.75" customHeight="1" x14ac:dyDescent="0.3">
      <c r="A1271">
        <v>21492</v>
      </c>
      <c r="B1271" t="s">
        <v>106</v>
      </c>
      <c r="C1271">
        <v>0</v>
      </c>
      <c r="D1271">
        <v>142.86000000000001</v>
      </c>
      <c r="E1271">
        <v>19.989999999999998</v>
      </c>
      <c r="F1271">
        <v>1670</v>
      </c>
      <c r="G1271" t="str">
        <f>IF(COUNTIF(Table1[Customer ID],Table1[[#This Row],[Customer ID]])&gt;1,"Repeat Customer","One-Time Customer")</f>
        <v>Repeat Customer</v>
      </c>
      <c r="H1271" t="s">
        <v>1671</v>
      </c>
      <c r="I1271" t="s">
        <v>49</v>
      </c>
      <c r="J1271" t="s">
        <v>58</v>
      </c>
      <c r="K1271" t="s">
        <v>29</v>
      </c>
      <c r="L1271" t="s">
        <v>141</v>
      </c>
      <c r="M1271" t="s">
        <v>59</v>
      </c>
      <c r="N1271" t="s">
        <v>1673</v>
      </c>
      <c r="O1271">
        <v>0.56000000000000005</v>
      </c>
      <c r="P1271">
        <f>Table1[[#This Row],[Profit]]/Table1[[#This Row],[Sales]]</f>
        <v>-0.46901132362736708</v>
      </c>
      <c r="Q1271" t="s">
        <v>33</v>
      </c>
      <c r="R1271" t="s">
        <v>136</v>
      </c>
      <c r="S1271" t="s">
        <v>137</v>
      </c>
      <c r="T1271" t="s">
        <v>1587</v>
      </c>
      <c r="U1271">
        <v>24060</v>
      </c>
      <c r="V1271">
        <v>42118</v>
      </c>
      <c r="W1271" t="str">
        <f>TEXT(Table1[[#This Row],[Order Date]],"mmmm")</f>
        <v>April</v>
      </c>
      <c r="X1271" t="str">
        <f>TEXT(Table1[[#This Row],[Order Date]],"yyyy")</f>
        <v>2015</v>
      </c>
      <c r="Y1271">
        <v>42127</v>
      </c>
      <c r="Z1271">
        <v>-739.32600000000002</v>
      </c>
      <c r="AA1271">
        <v>11</v>
      </c>
      <c r="AB1271">
        <v>1576.35</v>
      </c>
      <c r="AC1271">
        <v>86722</v>
      </c>
      <c r="AD1271" t="e">
        <f>IF(COUNTIF(#REF!,Orders!AC926)&gt;0,"Returned","Not Returned")</f>
        <v>#REF!</v>
      </c>
      <c r="AE1271" t="str">
        <f>TEXT(Table1[[#This Row],[Order Date]],"mmmm-yyy")</f>
        <v>April-2015</v>
      </c>
    </row>
    <row r="1272" spans="1:31" ht="12.75" customHeight="1" x14ac:dyDescent="0.3">
      <c r="A1272">
        <v>23476</v>
      </c>
      <c r="B1272" t="s">
        <v>47</v>
      </c>
      <c r="C1272">
        <v>7.0000000000000007E-2</v>
      </c>
      <c r="D1272">
        <v>5.58</v>
      </c>
      <c r="E1272">
        <v>1.99</v>
      </c>
      <c r="F1272">
        <v>3325</v>
      </c>
      <c r="G1272" t="str">
        <f>IF(COUNTIF(Table1[Customer ID],Table1[[#This Row],[Customer ID]])&gt;1,"Repeat Customer","One-Time Customer")</f>
        <v>Repeat Customer</v>
      </c>
      <c r="H1272" t="s">
        <v>2961</v>
      </c>
      <c r="I1272" t="s">
        <v>49</v>
      </c>
      <c r="J1272" t="s">
        <v>114</v>
      </c>
      <c r="K1272" t="s">
        <v>29</v>
      </c>
      <c r="L1272" t="s">
        <v>30</v>
      </c>
      <c r="M1272" t="s">
        <v>31</v>
      </c>
      <c r="N1272" t="s">
        <v>2962</v>
      </c>
      <c r="O1272">
        <v>0.46</v>
      </c>
      <c r="P1272">
        <f>Table1[[#This Row],[Profit]]/Table1[[#This Row],[Sales]]</f>
        <v>0.18974147867610736</v>
      </c>
      <c r="Q1272" t="s">
        <v>33</v>
      </c>
      <c r="R1272" t="s">
        <v>34</v>
      </c>
      <c r="S1272" t="s">
        <v>102</v>
      </c>
      <c r="T1272" t="s">
        <v>1393</v>
      </c>
      <c r="U1272">
        <v>97420</v>
      </c>
      <c r="V1272">
        <v>42118</v>
      </c>
      <c r="W1272" t="str">
        <f>TEXT(Table1[[#This Row],[Order Date]],"mmmm")</f>
        <v>April</v>
      </c>
      <c r="X1272" t="str">
        <f>TEXT(Table1[[#This Row],[Order Date]],"yyyy")</f>
        <v>2015</v>
      </c>
      <c r="Y1272">
        <v>42120</v>
      </c>
      <c r="Z1272">
        <v>23.045999999999999</v>
      </c>
      <c r="AA1272">
        <v>23</v>
      </c>
      <c r="AB1272">
        <v>121.46</v>
      </c>
      <c r="AC1272">
        <v>90987</v>
      </c>
      <c r="AD1272" t="e">
        <f>IF(COUNTIF(#REF!,Orders!AC1894)&gt;0,"Returned","Not Returned")</f>
        <v>#REF!</v>
      </c>
      <c r="AE1272" t="str">
        <f>TEXT(Table1[[#This Row],[Order Date]],"mmmm-yyy")</f>
        <v>April-2015</v>
      </c>
    </row>
    <row r="1273" spans="1:31" ht="12.75" customHeight="1" x14ac:dyDescent="0.3">
      <c r="A1273">
        <v>25095</v>
      </c>
      <c r="B1273" t="s">
        <v>47</v>
      </c>
      <c r="C1273">
        <v>0</v>
      </c>
      <c r="D1273">
        <v>4.37</v>
      </c>
      <c r="E1273">
        <v>5.15</v>
      </c>
      <c r="F1273">
        <v>2570</v>
      </c>
      <c r="G1273" t="str">
        <f>IF(COUNTIF(Table1[Customer ID],Table1[[#This Row],[Customer ID]])&gt;1,"Repeat Customer","One-Time Customer")</f>
        <v>Repeat Customer</v>
      </c>
      <c r="H1273" t="s">
        <v>2401</v>
      </c>
      <c r="I1273" t="s">
        <v>49</v>
      </c>
      <c r="J1273" t="s">
        <v>114</v>
      </c>
      <c r="K1273" t="s">
        <v>29</v>
      </c>
      <c r="L1273" t="s">
        <v>257</v>
      </c>
      <c r="M1273" t="s">
        <v>59</v>
      </c>
      <c r="N1273" t="s">
        <v>994</v>
      </c>
      <c r="O1273">
        <v>0.59</v>
      </c>
      <c r="P1273">
        <f>Table1[[#This Row],[Profit]]/Table1[[#This Row],[Sales]]</f>
        <v>-1.710420034149118</v>
      </c>
      <c r="Q1273" t="s">
        <v>33</v>
      </c>
      <c r="R1273" t="s">
        <v>34</v>
      </c>
      <c r="S1273" t="s">
        <v>45</v>
      </c>
      <c r="T1273" t="s">
        <v>2402</v>
      </c>
      <c r="U1273">
        <v>95616</v>
      </c>
      <c r="V1273">
        <v>42119</v>
      </c>
      <c r="W1273" t="str">
        <f>TEXT(Table1[[#This Row],[Order Date]],"mmmm")</f>
        <v>April</v>
      </c>
      <c r="X1273" t="str">
        <f>TEXT(Table1[[#This Row],[Order Date]],"yyyy")</f>
        <v>2015</v>
      </c>
      <c r="Y1273">
        <v>42121</v>
      </c>
      <c r="Z1273">
        <v>-150.2604</v>
      </c>
      <c r="AA1273">
        <v>19</v>
      </c>
      <c r="AB1273">
        <v>87.85</v>
      </c>
      <c r="AC1273">
        <v>90327</v>
      </c>
      <c r="AD1273" t="e">
        <f>IF(COUNTIF(#REF!,Orders!AC1457)&gt;0,"Returned","Not Returned")</f>
        <v>#REF!</v>
      </c>
      <c r="AE1273" t="str">
        <f>TEXT(Table1[[#This Row],[Order Date]],"mmmm-yyy")</f>
        <v>April-2015</v>
      </c>
    </row>
    <row r="1274" spans="1:31" ht="12.75" customHeight="1" x14ac:dyDescent="0.3">
      <c r="A1274">
        <v>25096</v>
      </c>
      <c r="B1274" t="s">
        <v>47</v>
      </c>
      <c r="C1274">
        <v>0.01</v>
      </c>
      <c r="D1274">
        <v>500.98</v>
      </c>
      <c r="E1274">
        <v>56</v>
      </c>
      <c r="F1274">
        <v>2570</v>
      </c>
      <c r="G1274" t="str">
        <f>IF(COUNTIF(Table1[Customer ID],Table1[[#This Row],[Customer ID]])&gt;1,"Repeat Customer","One-Time Customer")</f>
        <v>Repeat Customer</v>
      </c>
      <c r="H1274" t="s">
        <v>2401</v>
      </c>
      <c r="I1274" t="s">
        <v>39</v>
      </c>
      <c r="J1274" t="s">
        <v>114</v>
      </c>
      <c r="K1274" t="s">
        <v>41</v>
      </c>
      <c r="L1274" t="s">
        <v>42</v>
      </c>
      <c r="M1274" t="s">
        <v>43</v>
      </c>
      <c r="N1274" t="s">
        <v>44</v>
      </c>
      <c r="O1274">
        <v>0.6</v>
      </c>
      <c r="P1274">
        <f>Table1[[#This Row],[Profit]]/Table1[[#This Row],[Sales]]</f>
        <v>0.65940414260198699</v>
      </c>
      <c r="Q1274" t="s">
        <v>33</v>
      </c>
      <c r="R1274" t="s">
        <v>34</v>
      </c>
      <c r="S1274" t="s">
        <v>45</v>
      </c>
      <c r="T1274" t="s">
        <v>2402</v>
      </c>
      <c r="U1274">
        <v>95616</v>
      </c>
      <c r="V1274">
        <v>42119</v>
      </c>
      <c r="W1274" t="str">
        <f>TEXT(Table1[[#This Row],[Order Date]],"mmmm")</f>
        <v>April</v>
      </c>
      <c r="X1274" t="str">
        <f>TEXT(Table1[[#This Row],[Order Date]],"yyyy")</f>
        <v>2015</v>
      </c>
      <c r="Y1274">
        <v>42120</v>
      </c>
      <c r="Z1274">
        <v>4899.1288000000004</v>
      </c>
      <c r="AA1274">
        <v>14</v>
      </c>
      <c r="AB1274">
        <v>7429.63</v>
      </c>
      <c r="AC1274">
        <v>90327</v>
      </c>
      <c r="AD1274" t="e">
        <f>IF(COUNTIF(#REF!,Orders!AC1458)&gt;0,"Returned","Not Returned")</f>
        <v>#REF!</v>
      </c>
      <c r="AE1274" t="str">
        <f>TEXT(Table1[[#This Row],[Order Date]],"mmmm-yyy")</f>
        <v>April-2015</v>
      </c>
    </row>
    <row r="1275" spans="1:31" ht="12.75" customHeight="1" x14ac:dyDescent="0.3">
      <c r="A1275">
        <v>25097</v>
      </c>
      <c r="B1275" t="s">
        <v>47</v>
      </c>
      <c r="C1275">
        <v>0.02</v>
      </c>
      <c r="D1275">
        <v>12.58</v>
      </c>
      <c r="E1275">
        <v>5.16</v>
      </c>
      <c r="F1275">
        <v>2570</v>
      </c>
      <c r="G1275" t="str">
        <f>IF(COUNTIF(Table1[Customer ID],Table1[[#This Row],[Customer ID]])&gt;1,"Repeat Customer","One-Time Customer")</f>
        <v>Repeat Customer</v>
      </c>
      <c r="H1275" t="s">
        <v>2401</v>
      </c>
      <c r="I1275" t="s">
        <v>49</v>
      </c>
      <c r="J1275" t="s">
        <v>114</v>
      </c>
      <c r="K1275" t="s">
        <v>41</v>
      </c>
      <c r="L1275" t="s">
        <v>50</v>
      </c>
      <c r="M1275" t="s">
        <v>59</v>
      </c>
      <c r="N1275" t="s">
        <v>2403</v>
      </c>
      <c r="O1275">
        <v>0.43</v>
      </c>
      <c r="P1275">
        <f>Table1[[#This Row],[Profit]]/Table1[[#This Row],[Sales]]</f>
        <v>0.1993490570243881</v>
      </c>
      <c r="Q1275" t="s">
        <v>33</v>
      </c>
      <c r="R1275" t="s">
        <v>34</v>
      </c>
      <c r="S1275" t="s">
        <v>45</v>
      </c>
      <c r="T1275" t="s">
        <v>2402</v>
      </c>
      <c r="U1275">
        <v>95616</v>
      </c>
      <c r="V1275">
        <v>42119</v>
      </c>
      <c r="W1275" t="str">
        <f>TEXT(Table1[[#This Row],[Order Date]],"mmmm")</f>
        <v>April</v>
      </c>
      <c r="X1275" t="str">
        <f>TEXT(Table1[[#This Row],[Order Date]],"yyyy")</f>
        <v>2015</v>
      </c>
      <c r="Y1275">
        <v>42119</v>
      </c>
      <c r="Z1275">
        <v>44.712000000000003</v>
      </c>
      <c r="AA1275">
        <v>18</v>
      </c>
      <c r="AB1275">
        <v>224.29</v>
      </c>
      <c r="AC1275">
        <v>90327</v>
      </c>
      <c r="AD1275" t="e">
        <f>IF(COUNTIF(#REF!,Orders!AC1459)&gt;0,"Returned","Not Returned")</f>
        <v>#REF!</v>
      </c>
      <c r="AE1275" t="str">
        <f>TEXT(Table1[[#This Row],[Order Date]],"mmmm-yyy")</f>
        <v>April-2015</v>
      </c>
    </row>
    <row r="1276" spans="1:31" ht="12.75" customHeight="1" x14ac:dyDescent="0.3">
      <c r="A1276">
        <v>25098</v>
      </c>
      <c r="B1276" t="s">
        <v>47</v>
      </c>
      <c r="C1276">
        <v>0.1</v>
      </c>
      <c r="D1276">
        <v>7.7</v>
      </c>
      <c r="E1276">
        <v>3.68</v>
      </c>
      <c r="F1276">
        <v>2570</v>
      </c>
      <c r="G1276" t="str">
        <f>IF(COUNTIF(Table1[Customer ID],Table1[[#This Row],[Customer ID]])&gt;1,"Repeat Customer","One-Time Customer")</f>
        <v>Repeat Customer</v>
      </c>
      <c r="H1276" t="s">
        <v>2401</v>
      </c>
      <c r="I1276" t="s">
        <v>49</v>
      </c>
      <c r="J1276" t="s">
        <v>114</v>
      </c>
      <c r="K1276" t="s">
        <v>41</v>
      </c>
      <c r="L1276" t="s">
        <v>50</v>
      </c>
      <c r="M1276" t="s">
        <v>31</v>
      </c>
      <c r="N1276" t="s">
        <v>2404</v>
      </c>
      <c r="O1276">
        <v>0.52</v>
      </c>
      <c r="P1276">
        <f>Table1[[#This Row],[Profit]]/Table1[[#This Row],[Sales]]</f>
        <v>-0.44191406249999998</v>
      </c>
      <c r="Q1276" t="s">
        <v>33</v>
      </c>
      <c r="R1276" t="s">
        <v>34</v>
      </c>
      <c r="S1276" t="s">
        <v>45</v>
      </c>
      <c r="T1276" t="s">
        <v>2402</v>
      </c>
      <c r="U1276">
        <v>95616</v>
      </c>
      <c r="V1276">
        <v>42119</v>
      </c>
      <c r="W1276" t="str">
        <f>TEXT(Table1[[#This Row],[Order Date]],"mmmm")</f>
        <v>April</v>
      </c>
      <c r="X1276" t="str">
        <f>TEXT(Table1[[#This Row],[Order Date]],"yyyy")</f>
        <v>2015</v>
      </c>
      <c r="Y1276">
        <v>42120</v>
      </c>
      <c r="Z1276">
        <v>-22.626000000000001</v>
      </c>
      <c r="AA1276">
        <v>7</v>
      </c>
      <c r="AB1276">
        <v>51.2</v>
      </c>
      <c r="AC1276">
        <v>90327</v>
      </c>
      <c r="AD1276" t="e">
        <f>IF(COUNTIF(#REF!,Orders!AC1460)&gt;0,"Returned","Not Returned")</f>
        <v>#REF!</v>
      </c>
      <c r="AE1276" t="str">
        <f>TEXT(Table1[[#This Row],[Order Date]],"mmmm-yyy")</f>
        <v>April-2015</v>
      </c>
    </row>
    <row r="1277" spans="1:31" ht="12.75" customHeight="1" x14ac:dyDescent="0.3">
      <c r="A1277">
        <v>7096</v>
      </c>
      <c r="B1277" t="s">
        <v>47</v>
      </c>
      <c r="C1277">
        <v>0.01</v>
      </c>
      <c r="D1277">
        <v>500.98</v>
      </c>
      <c r="E1277">
        <v>56</v>
      </c>
      <c r="F1277">
        <v>2571</v>
      </c>
      <c r="G1277" t="str">
        <f>IF(COUNTIF(Table1[Customer ID],Table1[[#This Row],[Customer ID]])&gt;1,"Repeat Customer","One-Time Customer")</f>
        <v>Repeat Customer</v>
      </c>
      <c r="H1277" t="s">
        <v>2405</v>
      </c>
      <c r="I1277" t="s">
        <v>39</v>
      </c>
      <c r="J1277" t="s">
        <v>114</v>
      </c>
      <c r="K1277" t="s">
        <v>41</v>
      </c>
      <c r="L1277" t="s">
        <v>42</v>
      </c>
      <c r="M1277" t="s">
        <v>43</v>
      </c>
      <c r="N1277" t="s">
        <v>44</v>
      </c>
      <c r="O1277">
        <v>0.6</v>
      </c>
      <c r="P1277">
        <f>Table1[[#This Row],[Profit]]/Table1[[#This Row],[Sales]]</f>
        <v>0.14334867841713572</v>
      </c>
      <c r="Q1277" t="s">
        <v>33</v>
      </c>
      <c r="R1277" t="s">
        <v>53</v>
      </c>
      <c r="S1277" t="s">
        <v>71</v>
      </c>
      <c r="T1277" t="s">
        <v>90</v>
      </c>
      <c r="U1277">
        <v>10165</v>
      </c>
      <c r="V1277">
        <v>42119</v>
      </c>
      <c r="W1277" t="str">
        <f>TEXT(Table1[[#This Row],[Order Date]],"mmmm")</f>
        <v>April</v>
      </c>
      <c r="X1277" t="str">
        <f>TEXT(Table1[[#This Row],[Order Date]],"yyyy")</f>
        <v>2015</v>
      </c>
      <c r="Y1277">
        <v>42120</v>
      </c>
      <c r="Z1277">
        <v>4260.1120000000001</v>
      </c>
      <c r="AA1277">
        <v>56</v>
      </c>
      <c r="AB1277">
        <v>29718.53</v>
      </c>
      <c r="AC1277">
        <v>50656</v>
      </c>
      <c r="AD1277" t="e">
        <f>IF(COUNTIF(#REF!,Orders!AC1461)&gt;0,"Returned","Not Returned")</f>
        <v>#REF!</v>
      </c>
      <c r="AE1277" t="str">
        <f>TEXT(Table1[[#This Row],[Order Date]],"mmmm-yyy")</f>
        <v>April-2015</v>
      </c>
    </row>
    <row r="1278" spans="1:31" ht="12.75" customHeight="1" x14ac:dyDescent="0.3">
      <c r="A1278">
        <v>7098</v>
      </c>
      <c r="B1278" t="s">
        <v>47</v>
      </c>
      <c r="C1278">
        <v>0.1</v>
      </c>
      <c r="D1278">
        <v>7.7</v>
      </c>
      <c r="E1278">
        <v>3.68</v>
      </c>
      <c r="F1278">
        <v>2571</v>
      </c>
      <c r="G1278" t="str">
        <f>IF(COUNTIF(Table1[Customer ID],Table1[[#This Row],[Customer ID]])&gt;1,"Repeat Customer","One-Time Customer")</f>
        <v>Repeat Customer</v>
      </c>
      <c r="H1278" t="s">
        <v>2405</v>
      </c>
      <c r="I1278" t="s">
        <v>49</v>
      </c>
      <c r="J1278" t="s">
        <v>114</v>
      </c>
      <c r="K1278" t="s">
        <v>41</v>
      </c>
      <c r="L1278" t="s">
        <v>50</v>
      </c>
      <c r="M1278" t="s">
        <v>31</v>
      </c>
      <c r="N1278" t="s">
        <v>2404</v>
      </c>
      <c r="O1278">
        <v>0.52</v>
      </c>
      <c r="P1278">
        <f>Table1[[#This Row],[Profit]]/Table1[[#This Row],[Sales]]</f>
        <v>-0.1273040307879279</v>
      </c>
      <c r="Q1278" t="s">
        <v>33</v>
      </c>
      <c r="R1278" t="s">
        <v>53</v>
      </c>
      <c r="S1278" t="s">
        <v>71</v>
      </c>
      <c r="T1278" t="s">
        <v>90</v>
      </c>
      <c r="U1278">
        <v>10165</v>
      </c>
      <c r="V1278">
        <v>42119</v>
      </c>
      <c r="W1278" t="str">
        <f>TEXT(Table1[[#This Row],[Order Date]],"mmmm")</f>
        <v>April</v>
      </c>
      <c r="X1278" t="str">
        <f>TEXT(Table1[[#This Row],[Order Date]],"yyyy")</f>
        <v>2015</v>
      </c>
      <c r="Y1278">
        <v>42120</v>
      </c>
      <c r="Z1278">
        <v>-25.14</v>
      </c>
      <c r="AA1278">
        <v>27</v>
      </c>
      <c r="AB1278">
        <v>197.48</v>
      </c>
      <c r="AC1278">
        <v>50656</v>
      </c>
      <c r="AD1278" t="e">
        <f>IF(COUNTIF(#REF!,Orders!AC1462)&gt;0,"Returned","Not Returned")</f>
        <v>#REF!</v>
      </c>
      <c r="AE1278" t="str">
        <f>TEXT(Table1[[#This Row],[Order Date]],"mmmm-yyy")</f>
        <v>April-2015</v>
      </c>
    </row>
    <row r="1279" spans="1:31" ht="12.75" customHeight="1" x14ac:dyDescent="0.3">
      <c r="A1279">
        <v>20366</v>
      </c>
      <c r="B1279" t="s">
        <v>47</v>
      </c>
      <c r="C1279">
        <v>0.05</v>
      </c>
      <c r="D1279">
        <v>3.14</v>
      </c>
      <c r="E1279">
        <v>1.92</v>
      </c>
      <c r="F1279">
        <v>3379</v>
      </c>
      <c r="G1279" t="str">
        <f>IF(COUNTIF(Table1[Customer ID],Table1[[#This Row],[Customer ID]])&gt;1,"Repeat Customer","One-Time Customer")</f>
        <v>Repeat Customer</v>
      </c>
      <c r="H1279" t="s">
        <v>3005</v>
      </c>
      <c r="I1279" t="s">
        <v>27</v>
      </c>
      <c r="J1279" t="s">
        <v>40</v>
      </c>
      <c r="K1279" t="s">
        <v>29</v>
      </c>
      <c r="L1279" t="s">
        <v>174</v>
      </c>
      <c r="M1279" t="s">
        <v>31</v>
      </c>
      <c r="N1279" t="s">
        <v>2657</v>
      </c>
      <c r="O1279">
        <v>0.84</v>
      </c>
      <c r="P1279">
        <f>Table1[[#This Row],[Profit]]/Table1[[#This Row],[Sales]]</f>
        <v>27.496960486322187</v>
      </c>
      <c r="Q1279" t="s">
        <v>33</v>
      </c>
      <c r="R1279" t="s">
        <v>136</v>
      </c>
      <c r="S1279" t="s">
        <v>387</v>
      </c>
      <c r="T1279" t="s">
        <v>3007</v>
      </c>
      <c r="U1279">
        <v>30144</v>
      </c>
      <c r="V1279">
        <v>42119</v>
      </c>
      <c r="W1279" t="str">
        <f>TEXT(Table1[[#This Row],[Order Date]],"mmmm")</f>
        <v>April</v>
      </c>
      <c r="X1279" t="str">
        <f>TEXT(Table1[[#This Row],[Order Date]],"yyyy")</f>
        <v>2015</v>
      </c>
      <c r="Y1279">
        <v>42120</v>
      </c>
      <c r="Z1279">
        <v>1628.37</v>
      </c>
      <c r="AA1279">
        <v>18</v>
      </c>
      <c r="AB1279">
        <v>59.22</v>
      </c>
      <c r="AC1279">
        <v>88839</v>
      </c>
      <c r="AD1279" t="e">
        <f>IF(COUNTIF(#REF!,Orders!AC1935)&gt;0,"Returned","Not Returned")</f>
        <v>#REF!</v>
      </c>
      <c r="AE1279" t="str">
        <f>TEXT(Table1[[#This Row],[Order Date]],"mmmm-yyy")</f>
        <v>April-2015</v>
      </c>
    </row>
    <row r="1280" spans="1:31" ht="12.75" customHeight="1" x14ac:dyDescent="0.3">
      <c r="A1280">
        <v>23436</v>
      </c>
      <c r="B1280" t="s">
        <v>25</v>
      </c>
      <c r="C1280">
        <v>0.09</v>
      </c>
      <c r="D1280">
        <v>101.41</v>
      </c>
      <c r="E1280">
        <v>35</v>
      </c>
      <c r="F1280">
        <v>731</v>
      </c>
      <c r="G1280" t="str">
        <f>IF(COUNTIF(Table1[Customer ID],Table1[[#This Row],[Customer ID]])&gt;1,"Repeat Customer","One-Time Customer")</f>
        <v>One-Time Customer</v>
      </c>
      <c r="H1280" t="s">
        <v>859</v>
      </c>
      <c r="I1280" t="s">
        <v>49</v>
      </c>
      <c r="J1280" t="s">
        <v>114</v>
      </c>
      <c r="K1280" t="s">
        <v>29</v>
      </c>
      <c r="L1280" t="s">
        <v>141</v>
      </c>
      <c r="M1280" t="s">
        <v>236</v>
      </c>
      <c r="N1280" t="s">
        <v>860</v>
      </c>
      <c r="O1280">
        <v>0.82</v>
      </c>
      <c r="P1280">
        <f>Table1[[#This Row],[Profit]]/Table1[[#This Row],[Sales]]</f>
        <v>-0.67991275714576682</v>
      </c>
      <c r="Q1280" t="s">
        <v>33</v>
      </c>
      <c r="R1280" t="s">
        <v>53</v>
      </c>
      <c r="S1280" t="s">
        <v>193</v>
      </c>
      <c r="T1280" t="s">
        <v>150</v>
      </c>
      <c r="U1280">
        <v>1803</v>
      </c>
      <c r="V1280">
        <v>42120</v>
      </c>
      <c r="W1280" t="str">
        <f>TEXT(Table1[[#This Row],[Order Date]],"mmmm")</f>
        <v>April</v>
      </c>
      <c r="X1280" t="str">
        <f>TEXT(Table1[[#This Row],[Order Date]],"yyyy")</f>
        <v>2015</v>
      </c>
      <c r="Y1280">
        <v>42121</v>
      </c>
      <c r="Z1280">
        <v>-801.15479999999991</v>
      </c>
      <c r="AA1280">
        <v>12</v>
      </c>
      <c r="AB1280">
        <v>1178.32</v>
      </c>
      <c r="AC1280">
        <v>90362</v>
      </c>
      <c r="AD1280" t="e">
        <f>IF(COUNTIF(#REF!,Orders!AC420)&gt;0,"Returned","Not Returned")</f>
        <v>#REF!</v>
      </c>
      <c r="AE1280" t="str">
        <f>TEXT(Table1[[#This Row],[Order Date]],"mmmm-yyy")</f>
        <v>April-2015</v>
      </c>
    </row>
    <row r="1281" spans="1:31" ht="12.75" customHeight="1" x14ac:dyDescent="0.3">
      <c r="A1281">
        <v>22858</v>
      </c>
      <c r="B1281" t="s">
        <v>106</v>
      </c>
      <c r="C1281">
        <v>0.03</v>
      </c>
      <c r="D1281">
        <v>180.98</v>
      </c>
      <c r="E1281">
        <v>26.2</v>
      </c>
      <c r="F1281">
        <v>1893</v>
      </c>
      <c r="G1281" t="str">
        <f>IF(COUNTIF(Table1[Customer ID],Table1[[#This Row],[Customer ID]])&gt;1,"Repeat Customer","One-Time Customer")</f>
        <v>One-Time Customer</v>
      </c>
      <c r="H1281" t="s">
        <v>1855</v>
      </c>
      <c r="I1281" t="s">
        <v>39</v>
      </c>
      <c r="J1281" t="s">
        <v>114</v>
      </c>
      <c r="K1281" t="s">
        <v>41</v>
      </c>
      <c r="L1281" t="s">
        <v>42</v>
      </c>
      <c r="M1281" t="s">
        <v>43</v>
      </c>
      <c r="N1281" t="s">
        <v>241</v>
      </c>
      <c r="O1281">
        <v>0.59</v>
      </c>
      <c r="P1281">
        <f>Table1[[#This Row],[Profit]]/Table1[[#This Row],[Sales]]</f>
        <v>0.63357447358222452</v>
      </c>
      <c r="Q1281" t="s">
        <v>33</v>
      </c>
      <c r="R1281" t="s">
        <v>61</v>
      </c>
      <c r="S1281" t="s">
        <v>506</v>
      </c>
      <c r="T1281" t="s">
        <v>1856</v>
      </c>
      <c r="U1281">
        <v>63119</v>
      </c>
      <c r="V1281">
        <v>42120</v>
      </c>
      <c r="W1281" t="str">
        <f>TEXT(Table1[[#This Row],[Order Date]],"mmmm")</f>
        <v>April</v>
      </c>
      <c r="X1281" t="str">
        <f>TEXT(Table1[[#This Row],[Order Date]],"yyyy")</f>
        <v>2015</v>
      </c>
      <c r="Y1281">
        <v>42124</v>
      </c>
      <c r="Z1281">
        <v>588.54</v>
      </c>
      <c r="AA1281">
        <v>5</v>
      </c>
      <c r="AB1281">
        <v>928.92</v>
      </c>
      <c r="AC1281">
        <v>91262</v>
      </c>
      <c r="AD1281" t="e">
        <f>IF(COUNTIF(#REF!,Orders!AC1050)&gt;0,"Returned","Not Returned")</f>
        <v>#REF!</v>
      </c>
      <c r="AE1281" t="str">
        <f>TEXT(Table1[[#This Row],[Order Date]],"mmmm-yyy")</f>
        <v>April-2015</v>
      </c>
    </row>
    <row r="1282" spans="1:31" ht="12.75" customHeight="1" x14ac:dyDescent="0.3">
      <c r="A1282">
        <v>19898</v>
      </c>
      <c r="B1282" t="s">
        <v>37</v>
      </c>
      <c r="C1282">
        <v>7.0000000000000007E-2</v>
      </c>
      <c r="D1282">
        <v>3.38</v>
      </c>
      <c r="E1282">
        <v>0.85</v>
      </c>
      <c r="F1282">
        <v>2380</v>
      </c>
      <c r="G1282" t="str">
        <f>IF(COUNTIF(Table1[Customer ID],Table1[[#This Row],[Customer ID]])&gt;1,"Repeat Customer","One-Time Customer")</f>
        <v>Repeat Customer</v>
      </c>
      <c r="H1282" t="s">
        <v>2244</v>
      </c>
      <c r="I1282" t="s">
        <v>49</v>
      </c>
      <c r="J1282" t="s">
        <v>58</v>
      </c>
      <c r="K1282" t="s">
        <v>29</v>
      </c>
      <c r="L1282" t="s">
        <v>30</v>
      </c>
      <c r="M1282" t="s">
        <v>31</v>
      </c>
      <c r="N1282" t="s">
        <v>1469</v>
      </c>
      <c r="O1282">
        <v>0.48</v>
      </c>
      <c r="P1282">
        <f>Table1[[#This Row],[Profit]]/Table1[[#This Row],[Sales]]</f>
        <v>0.65474552957359011</v>
      </c>
      <c r="Q1282" t="s">
        <v>33</v>
      </c>
      <c r="R1282" t="s">
        <v>61</v>
      </c>
      <c r="S1282" t="s">
        <v>300</v>
      </c>
      <c r="T1282" t="s">
        <v>2245</v>
      </c>
      <c r="U1282">
        <v>49505</v>
      </c>
      <c r="V1282">
        <v>42120</v>
      </c>
      <c r="W1282" t="str">
        <f>TEXT(Table1[[#This Row],[Order Date]],"mmmm")</f>
        <v>April</v>
      </c>
      <c r="X1282" t="str">
        <f>TEXT(Table1[[#This Row],[Order Date]],"yyyy")</f>
        <v>2015</v>
      </c>
      <c r="Y1282">
        <v>42122</v>
      </c>
      <c r="Z1282">
        <v>19.04</v>
      </c>
      <c r="AA1282">
        <v>9</v>
      </c>
      <c r="AB1282">
        <v>29.08</v>
      </c>
      <c r="AC1282">
        <v>86654</v>
      </c>
      <c r="AD1282" t="e">
        <f>IF(COUNTIF(#REF!,Orders!AC1324)&gt;0,"Returned","Not Returned")</f>
        <v>#REF!</v>
      </c>
      <c r="AE1282" t="str">
        <f>TEXT(Table1[[#This Row],[Order Date]],"mmmm-yyy")</f>
        <v>April-2015</v>
      </c>
    </row>
    <row r="1283" spans="1:31" ht="12.75" customHeight="1" x14ac:dyDescent="0.3">
      <c r="A1283">
        <v>1898</v>
      </c>
      <c r="B1283" t="s">
        <v>37</v>
      </c>
      <c r="C1283">
        <v>7.0000000000000007E-2</v>
      </c>
      <c r="D1283">
        <v>3.38</v>
      </c>
      <c r="E1283">
        <v>0.85</v>
      </c>
      <c r="F1283">
        <v>2382</v>
      </c>
      <c r="G1283" t="str">
        <f>IF(COUNTIF(Table1[Customer ID],Table1[[#This Row],[Customer ID]])&gt;1,"Repeat Customer","One-Time Customer")</f>
        <v>Repeat Customer</v>
      </c>
      <c r="H1283" t="s">
        <v>2246</v>
      </c>
      <c r="I1283" t="s">
        <v>49</v>
      </c>
      <c r="J1283" t="s">
        <v>58</v>
      </c>
      <c r="K1283" t="s">
        <v>29</v>
      </c>
      <c r="L1283" t="s">
        <v>30</v>
      </c>
      <c r="M1283" t="s">
        <v>31</v>
      </c>
      <c r="N1283" t="s">
        <v>1469</v>
      </c>
      <c r="O1283">
        <v>0.48</v>
      </c>
      <c r="P1283">
        <f>Table1[[#This Row],[Profit]]/Table1[[#This Row],[Sales]]</f>
        <v>0.17331148734753321</v>
      </c>
      <c r="Q1283" t="s">
        <v>33</v>
      </c>
      <c r="R1283" t="s">
        <v>53</v>
      </c>
      <c r="S1283" t="s">
        <v>71</v>
      </c>
      <c r="T1283" t="s">
        <v>90</v>
      </c>
      <c r="U1283">
        <v>10024</v>
      </c>
      <c r="V1283">
        <v>42120</v>
      </c>
      <c r="W1283" t="str">
        <f>TEXT(Table1[[#This Row],[Order Date]],"mmmm")</f>
        <v>April</v>
      </c>
      <c r="X1283" t="str">
        <f>TEXT(Table1[[#This Row],[Order Date]],"yyyy")</f>
        <v>2015</v>
      </c>
      <c r="Y1283">
        <v>42122</v>
      </c>
      <c r="Z1283">
        <v>19.04</v>
      </c>
      <c r="AA1283">
        <v>34</v>
      </c>
      <c r="AB1283">
        <v>109.86</v>
      </c>
      <c r="AC1283">
        <v>13606</v>
      </c>
      <c r="AD1283" t="e">
        <f>IF(COUNTIF(#REF!,Orders!AC1326)&gt;0,"Returned","Not Returned")</f>
        <v>#REF!</v>
      </c>
      <c r="AE1283" t="str">
        <f>TEXT(Table1[[#This Row],[Order Date]],"mmmm-yyy")</f>
        <v>April-2015</v>
      </c>
    </row>
    <row r="1284" spans="1:31" ht="12.75" customHeight="1" x14ac:dyDescent="0.3">
      <c r="A1284">
        <v>21212</v>
      </c>
      <c r="B1284" t="s">
        <v>56</v>
      </c>
      <c r="C1284">
        <v>0.04</v>
      </c>
      <c r="D1284">
        <v>419.19</v>
      </c>
      <c r="E1284">
        <v>19.989999999999998</v>
      </c>
      <c r="F1284">
        <v>2489</v>
      </c>
      <c r="G1284" t="str">
        <f>IF(COUNTIF(Table1[Customer ID],Table1[[#This Row],[Customer ID]])&gt;1,"Repeat Customer","One-Time Customer")</f>
        <v>Repeat Customer</v>
      </c>
      <c r="H1284" t="s">
        <v>2338</v>
      </c>
      <c r="I1284" t="s">
        <v>49</v>
      </c>
      <c r="J1284" t="s">
        <v>40</v>
      </c>
      <c r="K1284" t="s">
        <v>29</v>
      </c>
      <c r="L1284" t="s">
        <v>141</v>
      </c>
      <c r="M1284" t="s">
        <v>59</v>
      </c>
      <c r="N1284" t="s">
        <v>741</v>
      </c>
      <c r="O1284">
        <v>0.57999999999999996</v>
      </c>
      <c r="P1284">
        <f>Table1[[#This Row],[Profit]]/Table1[[#This Row],[Sales]]</f>
        <v>0.69</v>
      </c>
      <c r="Q1284" t="s">
        <v>33</v>
      </c>
      <c r="R1284" t="s">
        <v>34</v>
      </c>
      <c r="S1284" t="s">
        <v>45</v>
      </c>
      <c r="T1284" t="s">
        <v>695</v>
      </c>
      <c r="U1284">
        <v>94521</v>
      </c>
      <c r="V1284">
        <v>42120</v>
      </c>
      <c r="W1284" t="str">
        <f>TEXT(Table1[[#This Row],[Order Date]],"mmmm")</f>
        <v>April</v>
      </c>
      <c r="X1284" t="str">
        <f>TEXT(Table1[[#This Row],[Order Date]],"yyyy")</f>
        <v>2015</v>
      </c>
      <c r="Y1284">
        <v>42121</v>
      </c>
      <c r="Z1284">
        <v>1388.3558999999998</v>
      </c>
      <c r="AA1284">
        <v>5</v>
      </c>
      <c r="AB1284">
        <v>2012.11</v>
      </c>
      <c r="AC1284">
        <v>86885</v>
      </c>
      <c r="AD1284" t="e">
        <f>IF(COUNTIF(#REF!,Orders!AC1399)&gt;0,"Returned","Not Returned")</f>
        <v>#REF!</v>
      </c>
      <c r="AE1284" t="str">
        <f>TEXT(Table1[[#This Row],[Order Date]],"mmmm-yyy")</f>
        <v>April-2015</v>
      </c>
    </row>
    <row r="1285" spans="1:31" ht="12.75" customHeight="1" x14ac:dyDescent="0.3">
      <c r="A1285">
        <v>1617</v>
      </c>
      <c r="B1285" t="s">
        <v>106</v>
      </c>
      <c r="C1285">
        <v>0.06</v>
      </c>
      <c r="D1285">
        <v>4.28</v>
      </c>
      <c r="E1285">
        <v>0.94</v>
      </c>
      <c r="F1285">
        <v>2491</v>
      </c>
      <c r="G1285" t="str">
        <f>IF(COUNTIF(Table1[Customer ID],Table1[[#This Row],[Customer ID]])&gt;1,"Repeat Customer","One-Time Customer")</f>
        <v>Repeat Customer</v>
      </c>
      <c r="H1285" t="s">
        <v>2342</v>
      </c>
      <c r="I1285" t="s">
        <v>49</v>
      </c>
      <c r="J1285" t="s">
        <v>114</v>
      </c>
      <c r="K1285" t="s">
        <v>29</v>
      </c>
      <c r="L1285" t="s">
        <v>30</v>
      </c>
      <c r="M1285" t="s">
        <v>31</v>
      </c>
      <c r="N1285" t="s">
        <v>1647</v>
      </c>
      <c r="O1285">
        <v>0.56000000000000005</v>
      </c>
      <c r="P1285">
        <f>Table1[[#This Row],[Profit]]/Table1[[#This Row],[Sales]]</f>
        <v>9.4969199178644558E-3</v>
      </c>
      <c r="Q1285" t="s">
        <v>33</v>
      </c>
      <c r="R1285" t="s">
        <v>34</v>
      </c>
      <c r="S1285" t="s">
        <v>45</v>
      </c>
      <c r="T1285" t="s">
        <v>663</v>
      </c>
      <c r="U1285">
        <v>90045</v>
      </c>
      <c r="V1285">
        <v>42120</v>
      </c>
      <c r="W1285" t="str">
        <f>TEXT(Table1[[#This Row],[Order Date]],"mmmm")</f>
        <v>April</v>
      </c>
      <c r="X1285" t="str">
        <f>TEXT(Table1[[#This Row],[Order Date]],"yyyy")</f>
        <v>2015</v>
      </c>
      <c r="Y1285">
        <v>42122</v>
      </c>
      <c r="Z1285">
        <v>0.36999999999999922</v>
      </c>
      <c r="AA1285">
        <v>9</v>
      </c>
      <c r="AB1285">
        <v>38.96</v>
      </c>
      <c r="AC1285">
        <v>11712</v>
      </c>
      <c r="AD1285" t="e">
        <f>IF(COUNTIF(#REF!,Orders!AC1404)&gt;0,"Returned","Not Returned")</f>
        <v>#REF!</v>
      </c>
      <c r="AE1285" t="str">
        <f>TEXT(Table1[[#This Row],[Order Date]],"mmmm-yyy")</f>
        <v>April-2015</v>
      </c>
    </row>
    <row r="1286" spans="1:31" ht="12.75" customHeight="1" x14ac:dyDescent="0.3">
      <c r="A1286">
        <v>3212</v>
      </c>
      <c r="B1286" t="s">
        <v>56</v>
      </c>
      <c r="C1286">
        <v>0.04</v>
      </c>
      <c r="D1286">
        <v>419.19</v>
      </c>
      <c r="E1286">
        <v>19.989999999999998</v>
      </c>
      <c r="F1286">
        <v>2491</v>
      </c>
      <c r="G1286" t="str">
        <f>IF(COUNTIF(Table1[Customer ID],Table1[[#This Row],[Customer ID]])&gt;1,"Repeat Customer","One-Time Customer")</f>
        <v>Repeat Customer</v>
      </c>
      <c r="H1286" t="s">
        <v>2342</v>
      </c>
      <c r="I1286" t="s">
        <v>49</v>
      </c>
      <c r="J1286" t="s">
        <v>40</v>
      </c>
      <c r="K1286" t="s">
        <v>29</v>
      </c>
      <c r="L1286" t="s">
        <v>141</v>
      </c>
      <c r="M1286" t="s">
        <v>59</v>
      </c>
      <c r="N1286" t="s">
        <v>741</v>
      </c>
      <c r="O1286">
        <v>0.57999999999999996</v>
      </c>
      <c r="P1286">
        <f>Table1[[#This Row],[Profit]]/Table1[[#This Row],[Sales]]</f>
        <v>0.24199317881082694</v>
      </c>
      <c r="Q1286" t="s">
        <v>33</v>
      </c>
      <c r="R1286" t="s">
        <v>34</v>
      </c>
      <c r="S1286" t="s">
        <v>45</v>
      </c>
      <c r="T1286" t="s">
        <v>663</v>
      </c>
      <c r="U1286">
        <v>90045</v>
      </c>
      <c r="V1286">
        <v>42120</v>
      </c>
      <c r="W1286" t="str">
        <f>TEXT(Table1[[#This Row],[Order Date]],"mmmm")</f>
        <v>April</v>
      </c>
      <c r="X1286" t="str">
        <f>TEXT(Table1[[#This Row],[Order Date]],"yyyy")</f>
        <v>2015</v>
      </c>
      <c r="Y1286">
        <v>42121</v>
      </c>
      <c r="Z1286">
        <v>1947.67</v>
      </c>
      <c r="AA1286">
        <v>20</v>
      </c>
      <c r="AB1286">
        <v>8048.45</v>
      </c>
      <c r="AC1286">
        <v>23042</v>
      </c>
      <c r="AD1286" t="e">
        <f>IF(COUNTIF(#REF!,Orders!AC1405)&gt;0,"Returned","Not Returned")</f>
        <v>#REF!</v>
      </c>
      <c r="AE1286" t="str">
        <f>TEXT(Table1[[#This Row],[Order Date]],"mmmm-yyy")</f>
        <v>April-2015</v>
      </c>
    </row>
    <row r="1287" spans="1:31" ht="12.75" customHeight="1" x14ac:dyDescent="0.3">
      <c r="A1287">
        <v>19617</v>
      </c>
      <c r="B1287" t="s">
        <v>106</v>
      </c>
      <c r="C1287">
        <v>0.06</v>
      </c>
      <c r="D1287">
        <v>4.28</v>
      </c>
      <c r="E1287">
        <v>0.94</v>
      </c>
      <c r="F1287">
        <v>2495</v>
      </c>
      <c r="G1287" t="str">
        <f>IF(COUNTIF(Table1[Customer ID],Table1[[#This Row],[Customer ID]])&gt;1,"Repeat Customer","One-Time Customer")</f>
        <v>One-Time Customer</v>
      </c>
      <c r="H1287" t="s">
        <v>2343</v>
      </c>
      <c r="I1287" t="s">
        <v>49</v>
      </c>
      <c r="J1287" t="s">
        <v>114</v>
      </c>
      <c r="K1287" t="s">
        <v>29</v>
      </c>
      <c r="L1287" t="s">
        <v>30</v>
      </c>
      <c r="M1287" t="s">
        <v>31</v>
      </c>
      <c r="N1287" t="s">
        <v>1647</v>
      </c>
      <c r="O1287">
        <v>0.56000000000000005</v>
      </c>
      <c r="P1287">
        <f>Table1[[#This Row],[Profit]]/Table1[[#This Row],[Sales]]</f>
        <v>4.2725173210161574E-2</v>
      </c>
      <c r="Q1287" t="s">
        <v>33</v>
      </c>
      <c r="R1287" t="s">
        <v>34</v>
      </c>
      <c r="S1287" t="s">
        <v>2226</v>
      </c>
      <c r="T1287" t="s">
        <v>2227</v>
      </c>
      <c r="U1287">
        <v>82901</v>
      </c>
      <c r="V1287">
        <v>42120</v>
      </c>
      <c r="W1287" t="str">
        <f>TEXT(Table1[[#This Row],[Order Date]],"mmmm")</f>
        <v>April</v>
      </c>
      <c r="X1287" t="str">
        <f>TEXT(Table1[[#This Row],[Order Date]],"yyyy")</f>
        <v>2015</v>
      </c>
      <c r="Y1287">
        <v>42122</v>
      </c>
      <c r="Z1287">
        <v>0.36999999999999922</v>
      </c>
      <c r="AA1287">
        <v>2</v>
      </c>
      <c r="AB1287">
        <v>8.66</v>
      </c>
      <c r="AC1287">
        <v>86885</v>
      </c>
      <c r="AD1287" t="e">
        <f>IF(COUNTIF(#REF!,Orders!AC1410)&gt;0,"Returned","Not Returned")</f>
        <v>#REF!</v>
      </c>
      <c r="AE1287" t="str">
        <f>TEXT(Table1[[#This Row],[Order Date]],"mmmm-yyy")</f>
        <v>April-2015</v>
      </c>
    </row>
    <row r="1288" spans="1:31" ht="12.75" customHeight="1" x14ac:dyDescent="0.3">
      <c r="A1288">
        <v>22136</v>
      </c>
      <c r="B1288" t="s">
        <v>37</v>
      </c>
      <c r="C1288">
        <v>0.09</v>
      </c>
      <c r="D1288">
        <v>12.28</v>
      </c>
      <c r="E1288">
        <v>4.8600000000000003</v>
      </c>
      <c r="F1288">
        <v>202</v>
      </c>
      <c r="G1288" t="str">
        <f>IF(COUNTIF(Table1[Customer ID],Table1[[#This Row],[Customer ID]])&gt;1,"Repeat Customer","One-Time Customer")</f>
        <v>Repeat Customer</v>
      </c>
      <c r="H1288" t="s">
        <v>302</v>
      </c>
      <c r="I1288" t="s">
        <v>49</v>
      </c>
      <c r="J1288" t="s">
        <v>28</v>
      </c>
      <c r="K1288" t="s">
        <v>29</v>
      </c>
      <c r="L1288" t="s">
        <v>93</v>
      </c>
      <c r="M1288" t="s">
        <v>59</v>
      </c>
      <c r="N1288" t="s">
        <v>303</v>
      </c>
      <c r="O1288">
        <v>0.38</v>
      </c>
      <c r="P1288">
        <f>Table1[[#This Row],[Profit]]/Table1[[#This Row],[Sales]]</f>
        <v>4.9927849927849932E-2</v>
      </c>
      <c r="Q1288" t="s">
        <v>33</v>
      </c>
      <c r="R1288" t="s">
        <v>61</v>
      </c>
      <c r="S1288" t="s">
        <v>304</v>
      </c>
      <c r="T1288" t="s">
        <v>305</v>
      </c>
      <c r="U1288">
        <v>74006</v>
      </c>
      <c r="V1288">
        <v>42121</v>
      </c>
      <c r="W1288" t="str">
        <f>TEXT(Table1[[#This Row],[Order Date]],"mmmm")</f>
        <v>April</v>
      </c>
      <c r="X1288" t="str">
        <f>TEXT(Table1[[#This Row],[Order Date]],"yyyy")</f>
        <v>2015</v>
      </c>
      <c r="Y1288">
        <v>42122</v>
      </c>
      <c r="Z1288">
        <v>1.73</v>
      </c>
      <c r="AA1288">
        <v>3</v>
      </c>
      <c r="AB1288">
        <v>34.65</v>
      </c>
      <c r="AC1288">
        <v>88971</v>
      </c>
      <c r="AD1288" t="e">
        <f>IF(COUNTIF(#REF!,Orders!AC117)&gt;0,"Returned","Not Returned")</f>
        <v>#REF!</v>
      </c>
      <c r="AE1288" t="str">
        <f>TEXT(Table1[[#This Row],[Order Date]],"mmmm-yyy")</f>
        <v>April-2015</v>
      </c>
    </row>
    <row r="1289" spans="1:31" ht="12.75" customHeight="1" x14ac:dyDescent="0.3">
      <c r="A1289">
        <v>20377</v>
      </c>
      <c r="B1289" t="s">
        <v>37</v>
      </c>
      <c r="C1289">
        <v>0</v>
      </c>
      <c r="D1289">
        <v>125.99</v>
      </c>
      <c r="E1289">
        <v>8.99</v>
      </c>
      <c r="F1289">
        <v>762</v>
      </c>
      <c r="G1289" t="str">
        <f>IF(COUNTIF(Table1[Customer ID],Table1[[#This Row],[Customer ID]])&gt;1,"Repeat Customer","One-Time Customer")</f>
        <v>One-Time Customer</v>
      </c>
      <c r="H1289" t="s">
        <v>897</v>
      </c>
      <c r="I1289" t="s">
        <v>49</v>
      </c>
      <c r="J1289" t="s">
        <v>58</v>
      </c>
      <c r="K1289" t="s">
        <v>77</v>
      </c>
      <c r="L1289" t="s">
        <v>78</v>
      </c>
      <c r="M1289" t="s">
        <v>59</v>
      </c>
      <c r="N1289" t="s">
        <v>898</v>
      </c>
      <c r="O1289">
        <v>0.56999999999999995</v>
      </c>
      <c r="P1289">
        <f>Table1[[#This Row],[Profit]]/Table1[[#This Row],[Sales]]</f>
        <v>0.45066492438702099</v>
      </c>
      <c r="Q1289" t="s">
        <v>33</v>
      </c>
      <c r="R1289" t="s">
        <v>34</v>
      </c>
      <c r="S1289" t="s">
        <v>35</v>
      </c>
      <c r="T1289" t="s">
        <v>899</v>
      </c>
      <c r="U1289">
        <v>98661</v>
      </c>
      <c r="V1289">
        <v>42121</v>
      </c>
      <c r="W1289" t="str">
        <f>TEXT(Table1[[#This Row],[Order Date]],"mmmm")</f>
        <v>April</v>
      </c>
      <c r="X1289" t="str">
        <f>TEXT(Table1[[#This Row],[Order Date]],"yyyy")</f>
        <v>2015</v>
      </c>
      <c r="Y1289">
        <v>42123</v>
      </c>
      <c r="Z1289">
        <v>613.89576</v>
      </c>
      <c r="AA1289">
        <v>12</v>
      </c>
      <c r="AB1289">
        <v>1362.2</v>
      </c>
      <c r="AC1289">
        <v>87525</v>
      </c>
      <c r="AD1289" t="e">
        <f>IF(COUNTIF(#REF!,Orders!AC438)&gt;0,"Returned","Not Returned")</f>
        <v>#REF!</v>
      </c>
      <c r="AE1289" t="str">
        <f>TEXT(Table1[[#This Row],[Order Date]],"mmmm-yyy")</f>
        <v>April-2015</v>
      </c>
    </row>
    <row r="1290" spans="1:31" ht="12.75" customHeight="1" x14ac:dyDescent="0.3">
      <c r="A1290">
        <v>20010</v>
      </c>
      <c r="B1290" t="s">
        <v>106</v>
      </c>
      <c r="C1290">
        <v>0.09</v>
      </c>
      <c r="D1290">
        <v>300.97000000000003</v>
      </c>
      <c r="E1290">
        <v>7.18</v>
      </c>
      <c r="F1290">
        <v>983</v>
      </c>
      <c r="G1290" t="str">
        <f>IF(COUNTIF(Table1[Customer ID],Table1[[#This Row],[Customer ID]])&gt;1,"Repeat Customer","One-Time Customer")</f>
        <v>One-Time Customer</v>
      </c>
      <c r="H1290" t="s">
        <v>1088</v>
      </c>
      <c r="I1290" t="s">
        <v>49</v>
      </c>
      <c r="J1290" t="s">
        <v>28</v>
      </c>
      <c r="K1290" t="s">
        <v>77</v>
      </c>
      <c r="L1290" t="s">
        <v>180</v>
      </c>
      <c r="M1290" t="s">
        <v>59</v>
      </c>
      <c r="N1290" t="s">
        <v>1089</v>
      </c>
      <c r="O1290">
        <v>0.48</v>
      </c>
      <c r="P1290">
        <f>Table1[[#This Row],[Profit]]/Table1[[#This Row],[Sales]]</f>
        <v>6.2393360436458611E-3</v>
      </c>
      <c r="Q1290" t="s">
        <v>33</v>
      </c>
      <c r="R1290" t="s">
        <v>136</v>
      </c>
      <c r="S1290" t="s">
        <v>958</v>
      </c>
      <c r="T1290" t="s">
        <v>1090</v>
      </c>
      <c r="U1290">
        <v>72143</v>
      </c>
      <c r="V1290">
        <v>42121</v>
      </c>
      <c r="W1290" t="str">
        <f>TEXT(Table1[[#This Row],[Order Date]],"mmmm")</f>
        <v>April</v>
      </c>
      <c r="X1290" t="str">
        <f>TEXT(Table1[[#This Row],[Order Date]],"yyyy")</f>
        <v>2015</v>
      </c>
      <c r="Y1290">
        <v>42121</v>
      </c>
      <c r="Z1290">
        <v>17.771999999999998</v>
      </c>
      <c r="AA1290">
        <v>10</v>
      </c>
      <c r="AB1290">
        <v>2848.38</v>
      </c>
      <c r="AC1290">
        <v>90201</v>
      </c>
      <c r="AD1290" t="e">
        <f>IF(COUNTIF(#REF!,Orders!AC551)&gt;0,"Returned","Not Returned")</f>
        <v>#REF!</v>
      </c>
      <c r="AE1290" t="str">
        <f>TEXT(Table1[[#This Row],[Order Date]],"mmmm-yyy")</f>
        <v>April-2015</v>
      </c>
    </row>
    <row r="1291" spans="1:31" ht="12.75" customHeight="1" x14ac:dyDescent="0.3">
      <c r="A1291">
        <v>19766</v>
      </c>
      <c r="B1291" t="s">
        <v>47</v>
      </c>
      <c r="C1291">
        <v>0.09</v>
      </c>
      <c r="D1291">
        <v>58.1</v>
      </c>
      <c r="E1291">
        <v>1.49</v>
      </c>
      <c r="F1291">
        <v>2468</v>
      </c>
      <c r="G1291" t="str">
        <f>IF(COUNTIF(Table1[Customer ID],Table1[[#This Row],[Customer ID]])&gt;1,"Repeat Customer","One-Time Customer")</f>
        <v>Repeat Customer</v>
      </c>
      <c r="H1291" t="s">
        <v>2323</v>
      </c>
      <c r="I1291" t="s">
        <v>27</v>
      </c>
      <c r="J1291" t="s">
        <v>40</v>
      </c>
      <c r="K1291" t="s">
        <v>29</v>
      </c>
      <c r="L1291" t="s">
        <v>109</v>
      </c>
      <c r="M1291" t="s">
        <v>59</v>
      </c>
      <c r="N1291" t="s">
        <v>283</v>
      </c>
      <c r="O1291">
        <v>0.38</v>
      </c>
      <c r="P1291">
        <f>Table1[[#This Row],[Profit]]/Table1[[#This Row],[Sales]]</f>
        <v>4.5187654903812104</v>
      </c>
      <c r="Q1291" t="s">
        <v>33</v>
      </c>
      <c r="R1291" t="s">
        <v>136</v>
      </c>
      <c r="S1291" t="s">
        <v>322</v>
      </c>
      <c r="T1291" t="s">
        <v>2324</v>
      </c>
      <c r="U1291">
        <v>28144</v>
      </c>
      <c r="V1291">
        <v>42121</v>
      </c>
      <c r="W1291" t="str">
        <f>TEXT(Table1[[#This Row],[Order Date]],"mmmm")</f>
        <v>April</v>
      </c>
      <c r="X1291" t="str">
        <f>TEXT(Table1[[#This Row],[Order Date]],"yyyy")</f>
        <v>2015</v>
      </c>
      <c r="Y1291">
        <v>42123</v>
      </c>
      <c r="Z1291">
        <v>765.75</v>
      </c>
      <c r="AA1291">
        <v>3</v>
      </c>
      <c r="AB1291">
        <v>169.46</v>
      </c>
      <c r="AC1291">
        <v>88135</v>
      </c>
      <c r="AD1291" t="e">
        <f>IF(COUNTIF(#REF!,Orders!AC1384)&gt;0,"Returned","Not Returned")</f>
        <v>#REF!</v>
      </c>
      <c r="AE1291" t="str">
        <f>TEXT(Table1[[#This Row],[Order Date]],"mmmm-yyy")</f>
        <v>April-2015</v>
      </c>
    </row>
    <row r="1292" spans="1:31" ht="12.75" customHeight="1" x14ac:dyDescent="0.3">
      <c r="A1292">
        <v>20203</v>
      </c>
      <c r="B1292" t="s">
        <v>37</v>
      </c>
      <c r="C1292">
        <v>0.08</v>
      </c>
      <c r="D1292">
        <v>3.28</v>
      </c>
      <c r="E1292">
        <v>3.97</v>
      </c>
      <c r="F1292">
        <v>3320</v>
      </c>
      <c r="G1292" t="str">
        <f>IF(COUNTIF(Table1[Customer ID],Table1[[#This Row],[Customer ID]])&gt;1,"Repeat Customer","One-Time Customer")</f>
        <v>Repeat Customer</v>
      </c>
      <c r="H1292" t="s">
        <v>2958</v>
      </c>
      <c r="I1292" t="s">
        <v>49</v>
      </c>
      <c r="J1292" t="s">
        <v>58</v>
      </c>
      <c r="K1292" t="s">
        <v>29</v>
      </c>
      <c r="L1292" t="s">
        <v>30</v>
      </c>
      <c r="M1292" t="s">
        <v>31</v>
      </c>
      <c r="N1292" t="s">
        <v>1793</v>
      </c>
      <c r="O1292">
        <v>0.56000000000000005</v>
      </c>
      <c r="P1292">
        <f>Table1[[#This Row],[Profit]]/Table1[[#This Row],[Sales]]</f>
        <v>7.4528301886793036E-3</v>
      </c>
      <c r="Q1292" t="s">
        <v>33</v>
      </c>
      <c r="R1292" t="s">
        <v>136</v>
      </c>
      <c r="S1292" t="s">
        <v>244</v>
      </c>
      <c r="T1292" t="s">
        <v>1644</v>
      </c>
      <c r="U1292">
        <v>38301</v>
      </c>
      <c r="V1292">
        <v>42121</v>
      </c>
      <c r="W1292" t="str">
        <f>TEXT(Table1[[#This Row],[Order Date]],"mmmm")</f>
        <v>April</v>
      </c>
      <c r="X1292" t="str">
        <f>TEXT(Table1[[#This Row],[Order Date]],"yyyy")</f>
        <v>2015</v>
      </c>
      <c r="Y1292">
        <v>42122</v>
      </c>
      <c r="Z1292">
        <v>0.42660000000000337</v>
      </c>
      <c r="AA1292">
        <v>18</v>
      </c>
      <c r="AB1292">
        <v>57.24</v>
      </c>
      <c r="AC1292">
        <v>90103</v>
      </c>
      <c r="AD1292" t="e">
        <f>IF(COUNTIF(#REF!,Orders!AC1890)&gt;0,"Returned","Not Returned")</f>
        <v>#REF!</v>
      </c>
      <c r="AE1292" t="str">
        <f>TEXT(Table1[[#This Row],[Order Date]],"mmmm-yyy")</f>
        <v>April-2015</v>
      </c>
    </row>
    <row r="1293" spans="1:31" ht="12.75" customHeight="1" x14ac:dyDescent="0.3">
      <c r="A1293">
        <v>20204</v>
      </c>
      <c r="B1293" t="s">
        <v>37</v>
      </c>
      <c r="C1293">
        <v>0.09</v>
      </c>
      <c r="D1293">
        <v>40.97</v>
      </c>
      <c r="E1293">
        <v>8.99</v>
      </c>
      <c r="F1293">
        <v>3320</v>
      </c>
      <c r="G1293" t="str">
        <f>IF(COUNTIF(Table1[Customer ID],Table1[[#This Row],[Customer ID]])&gt;1,"Repeat Customer","One-Time Customer")</f>
        <v>Repeat Customer</v>
      </c>
      <c r="H1293" t="s">
        <v>2958</v>
      </c>
      <c r="I1293" t="s">
        <v>27</v>
      </c>
      <c r="J1293" t="s">
        <v>58</v>
      </c>
      <c r="K1293" t="s">
        <v>29</v>
      </c>
      <c r="L1293" t="s">
        <v>30</v>
      </c>
      <c r="M1293" t="s">
        <v>51</v>
      </c>
      <c r="N1293" t="s">
        <v>2445</v>
      </c>
      <c r="O1293">
        <v>0.59</v>
      </c>
      <c r="P1293">
        <f>Table1[[#This Row],[Profit]]/Table1[[#This Row],[Sales]]</f>
        <v>8.0291014914514361E-2</v>
      </c>
      <c r="Q1293" t="s">
        <v>33</v>
      </c>
      <c r="R1293" t="s">
        <v>136</v>
      </c>
      <c r="S1293" t="s">
        <v>244</v>
      </c>
      <c r="T1293" t="s">
        <v>1644</v>
      </c>
      <c r="U1293">
        <v>38301</v>
      </c>
      <c r="V1293">
        <v>42121</v>
      </c>
      <c r="W1293" t="str">
        <f>TEXT(Table1[[#This Row],[Order Date]],"mmmm")</f>
        <v>April</v>
      </c>
      <c r="X1293" t="str">
        <f>TEXT(Table1[[#This Row],[Order Date]],"yyyy")</f>
        <v>2015</v>
      </c>
      <c r="Y1293">
        <v>42123</v>
      </c>
      <c r="Z1293">
        <v>66.215999999999994</v>
      </c>
      <c r="AA1293">
        <v>22</v>
      </c>
      <c r="AB1293">
        <v>824.7</v>
      </c>
      <c r="AC1293">
        <v>90103</v>
      </c>
      <c r="AD1293" t="e">
        <f>IF(COUNTIF(#REF!,Orders!AC1891)&gt;0,"Returned","Not Returned")</f>
        <v>#REF!</v>
      </c>
      <c r="AE1293" t="str">
        <f>TEXT(Table1[[#This Row],[Order Date]],"mmmm-yyy")</f>
        <v>April-2015</v>
      </c>
    </row>
    <row r="1294" spans="1:31" ht="12.75" customHeight="1" x14ac:dyDescent="0.3">
      <c r="A1294">
        <v>22044</v>
      </c>
      <c r="B1294" t="s">
        <v>106</v>
      </c>
      <c r="C1294">
        <v>0.06</v>
      </c>
      <c r="D1294">
        <v>3.34</v>
      </c>
      <c r="E1294">
        <v>7.49</v>
      </c>
      <c r="F1294">
        <v>234</v>
      </c>
      <c r="G1294" t="str">
        <f>IF(COUNTIF(Table1[Customer ID],Table1[[#This Row],[Customer ID]])&gt;1,"Repeat Customer","One-Time Customer")</f>
        <v>Repeat Customer</v>
      </c>
      <c r="H1294" t="s">
        <v>328</v>
      </c>
      <c r="I1294" t="s">
        <v>27</v>
      </c>
      <c r="J1294" t="s">
        <v>58</v>
      </c>
      <c r="K1294" t="s">
        <v>29</v>
      </c>
      <c r="L1294" t="s">
        <v>30</v>
      </c>
      <c r="M1294" t="s">
        <v>31</v>
      </c>
      <c r="N1294" t="s">
        <v>334</v>
      </c>
      <c r="O1294">
        <v>0.54</v>
      </c>
      <c r="P1294">
        <f>Table1[[#This Row],[Profit]]/Table1[[#This Row],[Sales]]</f>
        <v>-6.4065573770491806</v>
      </c>
      <c r="Q1294" t="s">
        <v>33</v>
      </c>
      <c r="R1294" t="s">
        <v>61</v>
      </c>
      <c r="S1294" t="s">
        <v>330</v>
      </c>
      <c r="T1294" t="s">
        <v>331</v>
      </c>
      <c r="U1294">
        <v>50208</v>
      </c>
      <c r="V1294">
        <v>42122</v>
      </c>
      <c r="W1294" t="str">
        <f>TEXT(Table1[[#This Row],[Order Date]],"mmmm")</f>
        <v>April</v>
      </c>
      <c r="X1294" t="str">
        <f>TEXT(Table1[[#This Row],[Order Date]],"yyyy")</f>
        <v>2015</v>
      </c>
      <c r="Y1294">
        <v>42124</v>
      </c>
      <c r="Z1294">
        <v>-175.86</v>
      </c>
      <c r="AA1294">
        <v>8</v>
      </c>
      <c r="AB1294">
        <v>27.45</v>
      </c>
      <c r="AC1294">
        <v>90239</v>
      </c>
      <c r="AD1294" t="e">
        <f>IF(COUNTIF(#REF!,Orders!AC133)&gt;0,"Returned","Not Returned")</f>
        <v>#REF!</v>
      </c>
      <c r="AE1294" t="str">
        <f>TEXT(Table1[[#This Row],[Order Date]],"mmmm-yyy")</f>
        <v>April-2015</v>
      </c>
    </row>
    <row r="1295" spans="1:31" ht="12.75" customHeight="1" x14ac:dyDescent="0.3">
      <c r="A1295">
        <v>7632</v>
      </c>
      <c r="B1295" t="s">
        <v>56</v>
      </c>
      <c r="C1295">
        <v>0.09</v>
      </c>
      <c r="D1295">
        <v>130.97999999999999</v>
      </c>
      <c r="E1295">
        <v>30</v>
      </c>
      <c r="F1295">
        <v>1217</v>
      </c>
      <c r="G1295" t="str">
        <f>IF(COUNTIF(Table1[Customer ID],Table1[[#This Row],[Customer ID]])&gt;1,"Repeat Customer","One-Time Customer")</f>
        <v>One-Time Customer</v>
      </c>
      <c r="H1295" t="s">
        <v>1314</v>
      </c>
      <c r="I1295" t="s">
        <v>39</v>
      </c>
      <c r="J1295" t="s">
        <v>58</v>
      </c>
      <c r="K1295" t="s">
        <v>41</v>
      </c>
      <c r="L1295" t="s">
        <v>42</v>
      </c>
      <c r="M1295" t="s">
        <v>43</v>
      </c>
      <c r="N1295" t="s">
        <v>546</v>
      </c>
      <c r="O1295">
        <v>0.78</v>
      </c>
      <c r="P1295">
        <f>Table1[[#This Row],[Profit]]/Table1[[#This Row],[Sales]]</f>
        <v>-8.0198671215111789E-2</v>
      </c>
      <c r="Q1295" t="s">
        <v>33</v>
      </c>
      <c r="R1295" t="s">
        <v>53</v>
      </c>
      <c r="S1295" t="s">
        <v>193</v>
      </c>
      <c r="T1295" t="s">
        <v>194</v>
      </c>
      <c r="U1295">
        <v>2112</v>
      </c>
      <c r="V1295">
        <v>42122</v>
      </c>
      <c r="W1295" t="str">
        <f>TEXT(Table1[[#This Row],[Order Date]],"mmmm")</f>
        <v>April</v>
      </c>
      <c r="X1295" t="str">
        <f>TEXT(Table1[[#This Row],[Order Date]],"yyyy")</f>
        <v>2015</v>
      </c>
      <c r="Y1295">
        <v>42125</v>
      </c>
      <c r="Z1295">
        <v>-421.76</v>
      </c>
      <c r="AA1295">
        <v>41</v>
      </c>
      <c r="AB1295">
        <v>5258.94</v>
      </c>
      <c r="AC1295">
        <v>54595</v>
      </c>
      <c r="AD1295" t="e">
        <f>IF(COUNTIF(#REF!,Orders!AC691)&gt;0,"Returned","Not Returned")</f>
        <v>#REF!</v>
      </c>
      <c r="AE1295" t="str">
        <f>TEXT(Table1[[#This Row],[Order Date]],"mmmm-yyy")</f>
        <v>April-2015</v>
      </c>
    </row>
    <row r="1296" spans="1:31" ht="12.75" customHeight="1" x14ac:dyDescent="0.3">
      <c r="A1296">
        <v>25631</v>
      </c>
      <c r="B1296" t="s">
        <v>56</v>
      </c>
      <c r="C1296">
        <v>0.02</v>
      </c>
      <c r="D1296">
        <v>8.34</v>
      </c>
      <c r="E1296">
        <v>2.64</v>
      </c>
      <c r="F1296">
        <v>1226</v>
      </c>
      <c r="G1296" t="str">
        <f>IF(COUNTIF(Table1[Customer ID],Table1[[#This Row],[Customer ID]])&gt;1,"Repeat Customer","One-Time Customer")</f>
        <v>One-Time Customer</v>
      </c>
      <c r="H1296" t="s">
        <v>1315</v>
      </c>
      <c r="I1296" t="s">
        <v>49</v>
      </c>
      <c r="J1296" t="s">
        <v>58</v>
      </c>
      <c r="K1296" t="s">
        <v>29</v>
      </c>
      <c r="L1296" t="s">
        <v>174</v>
      </c>
      <c r="M1296" t="s">
        <v>51</v>
      </c>
      <c r="N1296" t="s">
        <v>358</v>
      </c>
      <c r="O1296">
        <v>0.59</v>
      </c>
      <c r="P1296">
        <f>Table1[[#This Row],[Profit]]/Table1[[#This Row],[Sales]]</f>
        <v>0.10173808810308661</v>
      </c>
      <c r="Q1296" t="s">
        <v>33</v>
      </c>
      <c r="R1296" t="s">
        <v>53</v>
      </c>
      <c r="S1296" t="s">
        <v>469</v>
      </c>
      <c r="T1296" t="s">
        <v>1316</v>
      </c>
      <c r="U1296">
        <v>2861</v>
      </c>
      <c r="V1296">
        <v>42122</v>
      </c>
      <c r="W1296" t="str">
        <f>TEXT(Table1[[#This Row],[Order Date]],"mmmm")</f>
        <v>April</v>
      </c>
      <c r="X1296" t="str">
        <f>TEXT(Table1[[#This Row],[Order Date]],"yyyy")</f>
        <v>2015</v>
      </c>
      <c r="Y1296">
        <v>42124</v>
      </c>
      <c r="Z1296">
        <v>6.79</v>
      </c>
      <c r="AA1296">
        <v>8</v>
      </c>
      <c r="AB1296">
        <v>66.739999999999995</v>
      </c>
      <c r="AC1296">
        <v>90800</v>
      </c>
      <c r="AD1296" t="e">
        <f>IF(COUNTIF(#REF!,Orders!AC692)&gt;0,"Returned","Not Returned")</f>
        <v>#REF!</v>
      </c>
      <c r="AE1296" t="str">
        <f>TEXT(Table1[[#This Row],[Order Date]],"mmmm-yyy")</f>
        <v>April-2015</v>
      </c>
    </row>
    <row r="1297" spans="1:31" ht="12.75" customHeight="1" x14ac:dyDescent="0.3">
      <c r="A1297">
        <v>25632</v>
      </c>
      <c r="B1297" t="s">
        <v>56</v>
      </c>
      <c r="C1297">
        <v>0.09</v>
      </c>
      <c r="D1297">
        <v>130.97999999999999</v>
      </c>
      <c r="E1297">
        <v>30</v>
      </c>
      <c r="F1297">
        <v>1227</v>
      </c>
      <c r="G1297" t="str">
        <f>IF(COUNTIF(Table1[Customer ID],Table1[[#This Row],[Customer ID]])&gt;1,"Repeat Customer","One-Time Customer")</f>
        <v>One-Time Customer</v>
      </c>
      <c r="H1297" t="s">
        <v>1317</v>
      </c>
      <c r="I1297" t="s">
        <v>39</v>
      </c>
      <c r="J1297" t="s">
        <v>58</v>
      </c>
      <c r="K1297" t="s">
        <v>41</v>
      </c>
      <c r="L1297" t="s">
        <v>42</v>
      </c>
      <c r="M1297" t="s">
        <v>43</v>
      </c>
      <c r="N1297" t="s">
        <v>546</v>
      </c>
      <c r="O1297">
        <v>0.78</v>
      </c>
      <c r="P1297">
        <f>Table1[[#This Row],[Profit]]/Table1[[#This Row],[Sales]]</f>
        <v>-0.32881411430843471</v>
      </c>
      <c r="Q1297" t="s">
        <v>33</v>
      </c>
      <c r="R1297" t="s">
        <v>53</v>
      </c>
      <c r="S1297" t="s">
        <v>149</v>
      </c>
      <c r="T1297" t="s">
        <v>778</v>
      </c>
      <c r="U1297">
        <v>5403</v>
      </c>
      <c r="V1297">
        <v>42122</v>
      </c>
      <c r="W1297" t="str">
        <f>TEXT(Table1[[#This Row],[Order Date]],"mmmm")</f>
        <v>April</v>
      </c>
      <c r="X1297" t="str">
        <f>TEXT(Table1[[#This Row],[Order Date]],"yyyy")</f>
        <v>2015</v>
      </c>
      <c r="Y1297">
        <v>42125</v>
      </c>
      <c r="Z1297">
        <v>-421.76</v>
      </c>
      <c r="AA1297">
        <v>10</v>
      </c>
      <c r="AB1297">
        <v>1282.67</v>
      </c>
      <c r="AC1297">
        <v>90800</v>
      </c>
      <c r="AD1297" t="e">
        <f>IF(COUNTIF(#REF!,Orders!AC693)&gt;0,"Returned","Not Returned")</f>
        <v>#REF!</v>
      </c>
      <c r="AE1297" t="str">
        <f>TEXT(Table1[[#This Row],[Order Date]],"mmmm-yyy")</f>
        <v>April-2015</v>
      </c>
    </row>
    <row r="1298" spans="1:31" ht="12.75" customHeight="1" x14ac:dyDescent="0.3">
      <c r="A1298">
        <v>23415</v>
      </c>
      <c r="B1298" t="s">
        <v>47</v>
      </c>
      <c r="C1298">
        <v>0.05</v>
      </c>
      <c r="D1298">
        <v>6.48</v>
      </c>
      <c r="E1298">
        <v>6.22</v>
      </c>
      <c r="F1298">
        <v>1439</v>
      </c>
      <c r="G1298" t="str">
        <f>IF(COUNTIF(Table1[Customer ID],Table1[[#This Row],[Customer ID]])&gt;1,"Repeat Customer","One-Time Customer")</f>
        <v>One-Time Customer</v>
      </c>
      <c r="H1298" t="s">
        <v>1493</v>
      </c>
      <c r="I1298" t="s">
        <v>49</v>
      </c>
      <c r="J1298" t="s">
        <v>28</v>
      </c>
      <c r="K1298" t="s">
        <v>29</v>
      </c>
      <c r="L1298" t="s">
        <v>93</v>
      </c>
      <c r="M1298" t="s">
        <v>59</v>
      </c>
      <c r="N1298" t="s">
        <v>1431</v>
      </c>
      <c r="O1298">
        <v>0.37</v>
      </c>
      <c r="P1298">
        <f>Table1[[#This Row],[Profit]]/Table1[[#This Row],[Sales]]</f>
        <v>-1.3546132339235788</v>
      </c>
      <c r="Q1298" t="s">
        <v>33</v>
      </c>
      <c r="R1298" t="s">
        <v>53</v>
      </c>
      <c r="S1298" t="s">
        <v>154</v>
      </c>
      <c r="T1298" t="s">
        <v>1494</v>
      </c>
      <c r="U1298">
        <v>44117</v>
      </c>
      <c r="V1298">
        <v>42122</v>
      </c>
      <c r="W1298" t="str">
        <f>TEXT(Table1[[#This Row],[Order Date]],"mmmm")</f>
        <v>April</v>
      </c>
      <c r="X1298" t="str">
        <f>TEXT(Table1[[#This Row],[Order Date]],"yyyy")</f>
        <v>2015</v>
      </c>
      <c r="Y1298">
        <v>42123</v>
      </c>
      <c r="Z1298">
        <v>-29.07</v>
      </c>
      <c r="AA1298">
        <v>3</v>
      </c>
      <c r="AB1298">
        <v>21.46</v>
      </c>
      <c r="AC1298">
        <v>90121</v>
      </c>
      <c r="AD1298" t="e">
        <f>IF(COUNTIF(#REF!,Orders!AC818)&gt;0,"Returned","Not Returned")</f>
        <v>#REF!</v>
      </c>
      <c r="AE1298" t="str">
        <f>TEXT(Table1[[#This Row],[Order Date]],"mmmm-yyy")</f>
        <v>April-2015</v>
      </c>
    </row>
    <row r="1299" spans="1:31" ht="12.75" customHeight="1" x14ac:dyDescent="0.3">
      <c r="A1299">
        <v>20639</v>
      </c>
      <c r="B1299" t="s">
        <v>25</v>
      </c>
      <c r="C1299">
        <v>0.1</v>
      </c>
      <c r="D1299">
        <v>48.91</v>
      </c>
      <c r="E1299">
        <v>5.97</v>
      </c>
      <c r="F1299">
        <v>2254</v>
      </c>
      <c r="G1299" t="str">
        <f>IF(COUNTIF(Table1[Customer ID],Table1[[#This Row],[Customer ID]])&gt;1,"Repeat Customer","One-Time Customer")</f>
        <v>Repeat Customer</v>
      </c>
      <c r="H1299" t="s">
        <v>2128</v>
      </c>
      <c r="I1299" t="s">
        <v>49</v>
      </c>
      <c r="J1299" t="s">
        <v>28</v>
      </c>
      <c r="K1299" t="s">
        <v>29</v>
      </c>
      <c r="L1299" t="s">
        <v>93</v>
      </c>
      <c r="M1299" t="s">
        <v>59</v>
      </c>
      <c r="N1299" t="s">
        <v>2130</v>
      </c>
      <c r="O1299">
        <v>0.38</v>
      </c>
      <c r="P1299">
        <f>Table1[[#This Row],[Profit]]/Table1[[#This Row],[Sales]]</f>
        <v>0.25323671965878242</v>
      </c>
      <c r="Q1299" t="s">
        <v>33</v>
      </c>
      <c r="R1299" t="s">
        <v>136</v>
      </c>
      <c r="S1299" t="s">
        <v>613</v>
      </c>
      <c r="T1299" t="s">
        <v>2129</v>
      </c>
      <c r="U1299">
        <v>42003</v>
      </c>
      <c r="V1299">
        <v>42122</v>
      </c>
      <c r="W1299" t="str">
        <f>TEXT(Table1[[#This Row],[Order Date]],"mmmm")</f>
        <v>April</v>
      </c>
      <c r="X1299" t="str">
        <f>TEXT(Table1[[#This Row],[Order Date]],"yyyy")</f>
        <v>2015</v>
      </c>
      <c r="Y1299">
        <v>42124</v>
      </c>
      <c r="Z1299">
        <v>156.74339999999998</v>
      </c>
      <c r="AA1299">
        <v>14</v>
      </c>
      <c r="AB1299">
        <v>618.96</v>
      </c>
      <c r="AC1299">
        <v>89279</v>
      </c>
      <c r="AD1299" t="e">
        <f>IF(COUNTIF(#REF!,Orders!AC1240)&gt;0,"Returned","Not Returned")</f>
        <v>#REF!</v>
      </c>
      <c r="AE1299" t="str">
        <f>TEXT(Table1[[#This Row],[Order Date]],"mmmm-yyy")</f>
        <v>April-2015</v>
      </c>
    </row>
    <row r="1300" spans="1:31" ht="12.75" customHeight="1" x14ac:dyDescent="0.3">
      <c r="A1300">
        <v>20640</v>
      </c>
      <c r="B1300" t="s">
        <v>25</v>
      </c>
      <c r="C1300">
        <v>0.08</v>
      </c>
      <c r="D1300">
        <v>5.98</v>
      </c>
      <c r="E1300">
        <v>5.46</v>
      </c>
      <c r="F1300">
        <v>2254</v>
      </c>
      <c r="G1300" t="str">
        <f>IF(COUNTIF(Table1[Customer ID],Table1[[#This Row],[Customer ID]])&gt;1,"Repeat Customer","One-Time Customer")</f>
        <v>Repeat Customer</v>
      </c>
      <c r="H1300" t="s">
        <v>2128</v>
      </c>
      <c r="I1300" t="s">
        <v>49</v>
      </c>
      <c r="J1300" t="s">
        <v>28</v>
      </c>
      <c r="K1300" t="s">
        <v>29</v>
      </c>
      <c r="L1300" t="s">
        <v>93</v>
      </c>
      <c r="M1300" t="s">
        <v>59</v>
      </c>
      <c r="N1300" t="s">
        <v>1051</v>
      </c>
      <c r="O1300">
        <v>0.36</v>
      </c>
      <c r="P1300">
        <f>Table1[[#This Row],[Profit]]/Table1[[#This Row],[Sales]]</f>
        <v>1.42014444157854</v>
      </c>
      <c r="Q1300" t="s">
        <v>33</v>
      </c>
      <c r="R1300" t="s">
        <v>136</v>
      </c>
      <c r="S1300" t="s">
        <v>613</v>
      </c>
      <c r="T1300" t="s">
        <v>2129</v>
      </c>
      <c r="U1300">
        <v>42003</v>
      </c>
      <c r="V1300">
        <v>42122</v>
      </c>
      <c r="W1300" t="str">
        <f>TEXT(Table1[[#This Row],[Order Date]],"mmmm")</f>
        <v>April</v>
      </c>
      <c r="X1300" t="str">
        <f>TEXT(Table1[[#This Row],[Order Date]],"yyyy")</f>
        <v>2015</v>
      </c>
      <c r="Y1300">
        <v>42122</v>
      </c>
      <c r="Z1300">
        <v>110.11799999999999</v>
      </c>
      <c r="AA1300">
        <v>13</v>
      </c>
      <c r="AB1300">
        <v>77.540000000000006</v>
      </c>
      <c r="AC1300">
        <v>89279</v>
      </c>
      <c r="AD1300" t="e">
        <f>IF(COUNTIF(#REF!,Orders!AC1241)&gt;0,"Returned","Not Returned")</f>
        <v>#REF!</v>
      </c>
      <c r="AE1300" t="str">
        <f>TEXT(Table1[[#This Row],[Order Date]],"mmmm-yyy")</f>
        <v>April-2015</v>
      </c>
    </row>
    <row r="1301" spans="1:31" ht="12.75" customHeight="1" x14ac:dyDescent="0.3">
      <c r="A1301">
        <v>21290</v>
      </c>
      <c r="B1301" t="s">
        <v>25</v>
      </c>
      <c r="C1301">
        <v>0.04</v>
      </c>
      <c r="D1301">
        <v>4.13</v>
      </c>
      <c r="E1301">
        <v>0.99</v>
      </c>
      <c r="F1301">
        <v>2912</v>
      </c>
      <c r="G1301" t="str">
        <f>IF(COUNTIF(Table1[Customer ID],Table1[[#This Row],[Customer ID]])&gt;1,"Repeat Customer","One-Time Customer")</f>
        <v>Repeat Customer</v>
      </c>
      <c r="H1301" t="s">
        <v>2658</v>
      </c>
      <c r="I1301" t="s">
        <v>27</v>
      </c>
      <c r="J1301" t="s">
        <v>40</v>
      </c>
      <c r="K1301" t="s">
        <v>29</v>
      </c>
      <c r="L1301" t="s">
        <v>134</v>
      </c>
      <c r="M1301" t="s">
        <v>59</v>
      </c>
      <c r="N1301" t="s">
        <v>1420</v>
      </c>
      <c r="O1301">
        <v>0.39</v>
      </c>
      <c r="P1301">
        <f>Table1[[#This Row],[Profit]]/Table1[[#This Row],[Sales]]</f>
        <v>0.69</v>
      </c>
      <c r="Q1301" t="s">
        <v>33</v>
      </c>
      <c r="R1301" t="s">
        <v>61</v>
      </c>
      <c r="S1301" t="s">
        <v>2659</v>
      </c>
      <c r="T1301" t="s">
        <v>2660</v>
      </c>
      <c r="U1301">
        <v>58201</v>
      </c>
      <c r="V1301">
        <v>42122</v>
      </c>
      <c r="W1301" t="str">
        <f>TEXT(Table1[[#This Row],[Order Date]],"mmmm")</f>
        <v>April</v>
      </c>
      <c r="X1301" t="str">
        <f>TEXT(Table1[[#This Row],[Order Date]],"yyyy")</f>
        <v>2015</v>
      </c>
      <c r="Y1301">
        <v>42124</v>
      </c>
      <c r="Z1301">
        <v>22.307699999999997</v>
      </c>
      <c r="AA1301">
        <v>7</v>
      </c>
      <c r="AB1301">
        <v>32.33</v>
      </c>
      <c r="AC1301">
        <v>87396</v>
      </c>
      <c r="AD1301" t="e">
        <f>IF(COUNTIF(#REF!,Orders!AC1656)&gt;0,"Returned","Not Returned")</f>
        <v>#REF!</v>
      </c>
      <c r="AE1301" t="str">
        <f>TEXT(Table1[[#This Row],[Order Date]],"mmmm-yyy")</f>
        <v>April-2015</v>
      </c>
    </row>
    <row r="1302" spans="1:31" ht="12.75" customHeight="1" x14ac:dyDescent="0.3">
      <c r="A1302">
        <v>21291</v>
      </c>
      <c r="B1302" t="s">
        <v>25</v>
      </c>
      <c r="C1302">
        <v>0.06</v>
      </c>
      <c r="D1302">
        <v>55.48</v>
      </c>
      <c r="E1302">
        <v>14.3</v>
      </c>
      <c r="F1302">
        <v>2912</v>
      </c>
      <c r="G1302" t="str">
        <f>IF(COUNTIF(Table1[Customer ID],Table1[[#This Row],[Customer ID]])&gt;1,"Repeat Customer","One-Time Customer")</f>
        <v>Repeat Customer</v>
      </c>
      <c r="H1302" t="s">
        <v>2658</v>
      </c>
      <c r="I1302" t="s">
        <v>49</v>
      </c>
      <c r="J1302" t="s">
        <v>40</v>
      </c>
      <c r="K1302" t="s">
        <v>29</v>
      </c>
      <c r="L1302" t="s">
        <v>93</v>
      </c>
      <c r="M1302" t="s">
        <v>59</v>
      </c>
      <c r="N1302" t="s">
        <v>94</v>
      </c>
      <c r="O1302">
        <v>0.37</v>
      </c>
      <c r="P1302">
        <f>Table1[[#This Row],[Profit]]/Table1[[#This Row],[Sales]]</f>
        <v>0.69</v>
      </c>
      <c r="Q1302" t="s">
        <v>33</v>
      </c>
      <c r="R1302" t="s">
        <v>61</v>
      </c>
      <c r="S1302" t="s">
        <v>2659</v>
      </c>
      <c r="T1302" t="s">
        <v>2660</v>
      </c>
      <c r="U1302">
        <v>58201</v>
      </c>
      <c r="V1302">
        <v>42122</v>
      </c>
      <c r="W1302" t="str">
        <f>TEXT(Table1[[#This Row],[Order Date]],"mmmm")</f>
        <v>April</v>
      </c>
      <c r="X1302" t="str">
        <f>TEXT(Table1[[#This Row],[Order Date]],"yyyy")</f>
        <v>2015</v>
      </c>
      <c r="Y1302">
        <v>42124</v>
      </c>
      <c r="Z1302">
        <v>443.02139999999991</v>
      </c>
      <c r="AA1302">
        <v>12</v>
      </c>
      <c r="AB1302">
        <v>642.05999999999995</v>
      </c>
      <c r="AC1302">
        <v>87396</v>
      </c>
      <c r="AD1302" t="e">
        <f>IF(COUNTIF(#REF!,Orders!AC1657)&gt;0,"Returned","Not Returned")</f>
        <v>#REF!</v>
      </c>
      <c r="AE1302" t="str">
        <f>TEXT(Table1[[#This Row],[Order Date]],"mmmm-yyy")</f>
        <v>April-2015</v>
      </c>
    </row>
    <row r="1303" spans="1:31" ht="12.75" customHeight="1" x14ac:dyDescent="0.3">
      <c r="A1303">
        <v>1041</v>
      </c>
      <c r="B1303" t="s">
        <v>47</v>
      </c>
      <c r="C1303">
        <v>0.03</v>
      </c>
      <c r="D1303">
        <v>300.64999999999998</v>
      </c>
      <c r="E1303">
        <v>24.49</v>
      </c>
      <c r="F1303">
        <v>3011</v>
      </c>
      <c r="G1303" t="str">
        <f>IF(COUNTIF(Table1[Customer ID],Table1[[#This Row],[Customer ID]])&gt;1,"Repeat Customer","One-Time Customer")</f>
        <v>Repeat Customer</v>
      </c>
      <c r="H1303" t="s">
        <v>2733</v>
      </c>
      <c r="I1303" t="s">
        <v>49</v>
      </c>
      <c r="J1303" t="s">
        <v>28</v>
      </c>
      <c r="K1303" t="s">
        <v>29</v>
      </c>
      <c r="L1303" t="s">
        <v>257</v>
      </c>
      <c r="M1303" t="s">
        <v>236</v>
      </c>
      <c r="N1303" t="s">
        <v>2734</v>
      </c>
      <c r="O1303">
        <v>0.52</v>
      </c>
      <c r="P1303">
        <f>Table1[[#This Row],[Profit]]/Table1[[#This Row],[Sales]]</f>
        <v>0.13214170168132164</v>
      </c>
      <c r="Q1303" t="s">
        <v>33</v>
      </c>
      <c r="R1303" t="s">
        <v>53</v>
      </c>
      <c r="S1303" t="s">
        <v>193</v>
      </c>
      <c r="T1303" t="s">
        <v>194</v>
      </c>
      <c r="U1303">
        <v>2113</v>
      </c>
      <c r="V1303">
        <v>42122</v>
      </c>
      <c r="W1303" t="str">
        <f>TEXT(Table1[[#This Row],[Order Date]],"mmmm")</f>
        <v>April</v>
      </c>
      <c r="X1303" t="str">
        <f>TEXT(Table1[[#This Row],[Order Date]],"yyyy")</f>
        <v>2015</v>
      </c>
      <c r="Y1303">
        <v>42124</v>
      </c>
      <c r="Z1303">
        <v>1282.4959999999999</v>
      </c>
      <c r="AA1303">
        <v>32</v>
      </c>
      <c r="AB1303">
        <v>9705.4599999999991</v>
      </c>
      <c r="AC1303">
        <v>7623</v>
      </c>
      <c r="AD1303" t="e">
        <f>IF(COUNTIF(#REF!,Orders!AC1712)&gt;0,"Returned","Not Returned")</f>
        <v>#REF!</v>
      </c>
      <c r="AE1303" t="str">
        <f>TEXT(Table1[[#This Row],[Order Date]],"mmmm-yyy")</f>
        <v>April-2015</v>
      </c>
    </row>
    <row r="1304" spans="1:31" ht="12.75" customHeight="1" x14ac:dyDescent="0.3">
      <c r="A1304">
        <v>1042</v>
      </c>
      <c r="B1304" t="s">
        <v>47</v>
      </c>
      <c r="C1304">
        <v>0.06</v>
      </c>
      <c r="D1304">
        <v>49.99</v>
      </c>
      <c r="E1304">
        <v>19.989999999999998</v>
      </c>
      <c r="F1304">
        <v>3011</v>
      </c>
      <c r="G1304" t="str">
        <f>IF(COUNTIF(Table1[Customer ID],Table1[[#This Row],[Customer ID]])&gt;1,"Repeat Customer","One-Time Customer")</f>
        <v>Repeat Customer</v>
      </c>
      <c r="H1304" t="s">
        <v>2733</v>
      </c>
      <c r="I1304" t="s">
        <v>49</v>
      </c>
      <c r="J1304" t="s">
        <v>28</v>
      </c>
      <c r="K1304" t="s">
        <v>77</v>
      </c>
      <c r="L1304" t="s">
        <v>180</v>
      </c>
      <c r="M1304" t="s">
        <v>59</v>
      </c>
      <c r="N1304" t="s">
        <v>1731</v>
      </c>
      <c r="O1304">
        <v>0.45</v>
      </c>
      <c r="P1304">
        <f>Table1[[#This Row],[Profit]]/Table1[[#This Row],[Sales]]</f>
        <v>5.2963165965623209E-3</v>
      </c>
      <c r="Q1304" t="s">
        <v>33</v>
      </c>
      <c r="R1304" t="s">
        <v>53</v>
      </c>
      <c r="S1304" t="s">
        <v>193</v>
      </c>
      <c r="T1304" t="s">
        <v>194</v>
      </c>
      <c r="U1304">
        <v>2113</v>
      </c>
      <c r="V1304">
        <v>42122</v>
      </c>
      <c r="W1304" t="str">
        <f>TEXT(Table1[[#This Row],[Order Date]],"mmmm")</f>
        <v>April</v>
      </c>
      <c r="X1304" t="str">
        <f>TEXT(Table1[[#This Row],[Order Date]],"yyyy")</f>
        <v>2015</v>
      </c>
      <c r="Y1304">
        <v>42124</v>
      </c>
      <c r="Z1304">
        <v>17.2</v>
      </c>
      <c r="AA1304">
        <v>67</v>
      </c>
      <c r="AB1304">
        <v>3247.54</v>
      </c>
      <c r="AC1304">
        <v>7623</v>
      </c>
      <c r="AD1304" t="e">
        <f>IF(COUNTIF(#REF!,Orders!AC1713)&gt;0,"Returned","Not Returned")</f>
        <v>#REF!</v>
      </c>
      <c r="AE1304" t="str">
        <f>TEXT(Table1[[#This Row],[Order Date]],"mmmm-yyy")</f>
        <v>April-2015</v>
      </c>
    </row>
    <row r="1305" spans="1:31" ht="12.75" customHeight="1" x14ac:dyDescent="0.3">
      <c r="A1305">
        <v>1043</v>
      </c>
      <c r="B1305" t="s">
        <v>47</v>
      </c>
      <c r="C1305">
        <v>0.1</v>
      </c>
      <c r="D1305">
        <v>104.85</v>
      </c>
      <c r="E1305">
        <v>4.6500000000000004</v>
      </c>
      <c r="F1305">
        <v>3011</v>
      </c>
      <c r="G1305" t="str">
        <f>IF(COUNTIF(Table1[Customer ID],Table1[[#This Row],[Customer ID]])&gt;1,"Repeat Customer","One-Time Customer")</f>
        <v>Repeat Customer</v>
      </c>
      <c r="H1305" t="s">
        <v>2733</v>
      </c>
      <c r="I1305" t="s">
        <v>49</v>
      </c>
      <c r="J1305" t="s">
        <v>28</v>
      </c>
      <c r="K1305" t="s">
        <v>29</v>
      </c>
      <c r="L1305" t="s">
        <v>93</v>
      </c>
      <c r="M1305" t="s">
        <v>59</v>
      </c>
      <c r="N1305" t="s">
        <v>2735</v>
      </c>
      <c r="O1305">
        <v>0.37</v>
      </c>
      <c r="P1305">
        <f>Table1[[#This Row],[Profit]]/Table1[[#This Row],[Sales]]</f>
        <v>0.21210791329534648</v>
      </c>
      <c r="Q1305" t="s">
        <v>33</v>
      </c>
      <c r="R1305" t="s">
        <v>53</v>
      </c>
      <c r="S1305" t="s">
        <v>193</v>
      </c>
      <c r="T1305" t="s">
        <v>194</v>
      </c>
      <c r="U1305">
        <v>2113</v>
      </c>
      <c r="V1305">
        <v>42122</v>
      </c>
      <c r="W1305" t="str">
        <f>TEXT(Table1[[#This Row],[Order Date]],"mmmm")</f>
        <v>April</v>
      </c>
      <c r="X1305" t="str">
        <f>TEXT(Table1[[#This Row],[Order Date]],"yyyy")</f>
        <v>2015</v>
      </c>
      <c r="Y1305">
        <v>42123</v>
      </c>
      <c r="Z1305">
        <v>1184.1200000000001</v>
      </c>
      <c r="AA1305">
        <v>58</v>
      </c>
      <c r="AB1305">
        <v>5582.63</v>
      </c>
      <c r="AC1305">
        <v>7623</v>
      </c>
      <c r="AD1305" t="e">
        <f>IF(COUNTIF(#REF!,Orders!AC1714)&gt;0,"Returned","Not Returned")</f>
        <v>#REF!</v>
      </c>
      <c r="AE1305" t="str">
        <f>TEXT(Table1[[#This Row],[Order Date]],"mmmm-yyy")</f>
        <v>April-2015</v>
      </c>
    </row>
    <row r="1306" spans="1:31" ht="12.75" customHeight="1" x14ac:dyDescent="0.3">
      <c r="A1306">
        <v>19041</v>
      </c>
      <c r="B1306" t="s">
        <v>47</v>
      </c>
      <c r="C1306">
        <v>0.03</v>
      </c>
      <c r="D1306">
        <v>300.64999999999998</v>
      </c>
      <c r="E1306">
        <v>24.49</v>
      </c>
      <c r="F1306">
        <v>3012</v>
      </c>
      <c r="G1306" t="str">
        <f>IF(COUNTIF(Table1[Customer ID],Table1[[#This Row],[Customer ID]])&gt;1,"Repeat Customer","One-Time Customer")</f>
        <v>Repeat Customer</v>
      </c>
      <c r="H1306" t="s">
        <v>2736</v>
      </c>
      <c r="I1306" t="s">
        <v>49</v>
      </c>
      <c r="J1306" t="s">
        <v>28</v>
      </c>
      <c r="K1306" t="s">
        <v>29</v>
      </c>
      <c r="L1306" t="s">
        <v>257</v>
      </c>
      <c r="M1306" t="s">
        <v>236</v>
      </c>
      <c r="N1306" t="s">
        <v>2734</v>
      </c>
      <c r="O1306">
        <v>0.52</v>
      </c>
      <c r="P1306">
        <f>Table1[[#This Row],[Profit]]/Table1[[#This Row],[Sales]]</f>
        <v>0.60785308033432783</v>
      </c>
      <c r="Q1306" t="s">
        <v>33</v>
      </c>
      <c r="R1306" t="s">
        <v>53</v>
      </c>
      <c r="S1306" t="s">
        <v>71</v>
      </c>
      <c r="T1306" t="s">
        <v>2737</v>
      </c>
      <c r="U1306">
        <v>14609</v>
      </c>
      <c r="V1306">
        <v>42122</v>
      </c>
      <c r="W1306" t="str">
        <f>TEXT(Table1[[#This Row],[Order Date]],"mmmm")</f>
        <v>April</v>
      </c>
      <c r="X1306" t="str">
        <f>TEXT(Table1[[#This Row],[Order Date]],"yyyy")</f>
        <v>2015</v>
      </c>
      <c r="Y1306">
        <v>42124</v>
      </c>
      <c r="Z1306">
        <v>1474.8703999999998</v>
      </c>
      <c r="AA1306">
        <v>8</v>
      </c>
      <c r="AB1306">
        <v>2426.36</v>
      </c>
      <c r="AC1306">
        <v>86346</v>
      </c>
      <c r="AD1306" t="e">
        <f>IF(COUNTIF(#REF!,Orders!AC1715)&gt;0,"Returned","Not Returned")</f>
        <v>#REF!</v>
      </c>
      <c r="AE1306" t="str">
        <f>TEXT(Table1[[#This Row],[Order Date]],"mmmm-yyy")</f>
        <v>April-2015</v>
      </c>
    </row>
    <row r="1307" spans="1:31" ht="12.75" customHeight="1" x14ac:dyDescent="0.3">
      <c r="A1307">
        <v>19042</v>
      </c>
      <c r="B1307" t="s">
        <v>47</v>
      </c>
      <c r="C1307">
        <v>0.06</v>
      </c>
      <c r="D1307">
        <v>49.99</v>
      </c>
      <c r="E1307">
        <v>19.989999999999998</v>
      </c>
      <c r="F1307">
        <v>3012</v>
      </c>
      <c r="G1307" t="str">
        <f>IF(COUNTIF(Table1[Customer ID],Table1[[#This Row],[Customer ID]])&gt;1,"Repeat Customer","One-Time Customer")</f>
        <v>Repeat Customer</v>
      </c>
      <c r="H1307" t="s">
        <v>2736</v>
      </c>
      <c r="I1307" t="s">
        <v>49</v>
      </c>
      <c r="J1307" t="s">
        <v>28</v>
      </c>
      <c r="K1307" t="s">
        <v>77</v>
      </c>
      <c r="L1307" t="s">
        <v>180</v>
      </c>
      <c r="M1307" t="s">
        <v>59</v>
      </c>
      <c r="N1307" t="s">
        <v>1731</v>
      </c>
      <c r="O1307">
        <v>0.45</v>
      </c>
      <c r="P1307">
        <f>Table1[[#This Row],[Profit]]/Table1[[#This Row],[Sales]]</f>
        <v>2.400485436893204E-2</v>
      </c>
      <c r="Q1307" t="s">
        <v>33</v>
      </c>
      <c r="R1307" t="s">
        <v>53</v>
      </c>
      <c r="S1307" t="s">
        <v>71</v>
      </c>
      <c r="T1307" t="s">
        <v>2737</v>
      </c>
      <c r="U1307">
        <v>14609</v>
      </c>
      <c r="V1307">
        <v>42122</v>
      </c>
      <c r="W1307" t="str">
        <f>TEXT(Table1[[#This Row],[Order Date]],"mmmm")</f>
        <v>April</v>
      </c>
      <c r="X1307" t="str">
        <f>TEXT(Table1[[#This Row],[Order Date]],"yyyy")</f>
        <v>2015</v>
      </c>
      <c r="Y1307">
        <v>42124</v>
      </c>
      <c r="Z1307">
        <v>19.78</v>
      </c>
      <c r="AA1307">
        <v>17</v>
      </c>
      <c r="AB1307">
        <v>824</v>
      </c>
      <c r="AC1307">
        <v>86346</v>
      </c>
      <c r="AD1307" t="e">
        <f>IF(COUNTIF(#REF!,Orders!AC1716)&gt;0,"Returned","Not Returned")</f>
        <v>#REF!</v>
      </c>
      <c r="AE1307" t="str">
        <f>TEXT(Table1[[#This Row],[Order Date]],"mmmm-yyy")</f>
        <v>April-2015</v>
      </c>
    </row>
    <row r="1308" spans="1:31" ht="12.75" customHeight="1" x14ac:dyDescent="0.3">
      <c r="A1308">
        <v>19043</v>
      </c>
      <c r="B1308" t="s">
        <v>47</v>
      </c>
      <c r="C1308">
        <v>0.1</v>
      </c>
      <c r="D1308">
        <v>104.85</v>
      </c>
      <c r="E1308">
        <v>4.6500000000000004</v>
      </c>
      <c r="F1308">
        <v>3012</v>
      </c>
      <c r="G1308" t="str">
        <f>IF(COUNTIF(Table1[Customer ID],Table1[[#This Row],[Customer ID]])&gt;1,"Repeat Customer","One-Time Customer")</f>
        <v>Repeat Customer</v>
      </c>
      <c r="H1308" t="s">
        <v>2736</v>
      </c>
      <c r="I1308" t="s">
        <v>49</v>
      </c>
      <c r="J1308" t="s">
        <v>28</v>
      </c>
      <c r="K1308" t="s">
        <v>29</v>
      </c>
      <c r="L1308" t="s">
        <v>93</v>
      </c>
      <c r="M1308" t="s">
        <v>59</v>
      </c>
      <c r="N1308" t="s">
        <v>2735</v>
      </c>
      <c r="O1308">
        <v>0.37</v>
      </c>
      <c r="P1308">
        <f>Table1[[#This Row],[Profit]]/Table1[[#This Row],[Sales]]</f>
        <v>0.69</v>
      </c>
      <c r="Q1308" t="s">
        <v>33</v>
      </c>
      <c r="R1308" t="s">
        <v>53</v>
      </c>
      <c r="S1308" t="s">
        <v>71</v>
      </c>
      <c r="T1308" t="s">
        <v>2737</v>
      </c>
      <c r="U1308">
        <v>14609</v>
      </c>
      <c r="V1308">
        <v>42122</v>
      </c>
      <c r="W1308" t="str">
        <f>TEXT(Table1[[#This Row],[Order Date]],"mmmm")</f>
        <v>April</v>
      </c>
      <c r="X1308" t="str">
        <f>TEXT(Table1[[#This Row],[Order Date]],"yyyy")</f>
        <v>2015</v>
      </c>
      <c r="Y1308">
        <v>42123</v>
      </c>
      <c r="Z1308">
        <v>929.7956999999999</v>
      </c>
      <c r="AA1308">
        <v>14</v>
      </c>
      <c r="AB1308">
        <v>1347.53</v>
      </c>
      <c r="AC1308">
        <v>86346</v>
      </c>
      <c r="AD1308" t="e">
        <f>IF(COUNTIF(#REF!,Orders!AC1717)&gt;0,"Returned","Not Returned")</f>
        <v>#REF!</v>
      </c>
      <c r="AE1308" t="str">
        <f>TEXT(Table1[[#This Row],[Order Date]],"mmmm-yyy")</f>
        <v>April-2015</v>
      </c>
    </row>
    <row r="1309" spans="1:31" ht="12.75" customHeight="1" x14ac:dyDescent="0.3">
      <c r="A1309">
        <v>22597</v>
      </c>
      <c r="B1309" t="s">
        <v>25</v>
      </c>
      <c r="C1309">
        <v>0.09</v>
      </c>
      <c r="D1309">
        <v>28.53</v>
      </c>
      <c r="E1309">
        <v>1.49</v>
      </c>
      <c r="F1309">
        <v>3359</v>
      </c>
      <c r="G1309" t="str">
        <f>IF(COUNTIF(Table1[Customer ID],Table1[[#This Row],[Customer ID]])&gt;1,"Repeat Customer","One-Time Customer")</f>
        <v>One-Time Customer</v>
      </c>
      <c r="H1309" t="s">
        <v>2992</v>
      </c>
      <c r="I1309" t="s">
        <v>49</v>
      </c>
      <c r="J1309" t="s">
        <v>40</v>
      </c>
      <c r="K1309" t="s">
        <v>29</v>
      </c>
      <c r="L1309" t="s">
        <v>109</v>
      </c>
      <c r="M1309" t="s">
        <v>59</v>
      </c>
      <c r="N1309" t="s">
        <v>332</v>
      </c>
      <c r="O1309">
        <v>0.38</v>
      </c>
      <c r="P1309">
        <f>Table1[[#This Row],[Profit]]/Table1[[#This Row],[Sales]]</f>
        <v>0.68298874976164736</v>
      </c>
      <c r="Q1309" t="s">
        <v>33</v>
      </c>
      <c r="R1309" t="s">
        <v>61</v>
      </c>
      <c r="S1309" t="s">
        <v>1858</v>
      </c>
      <c r="T1309" t="s">
        <v>2993</v>
      </c>
      <c r="U1309">
        <v>53213</v>
      </c>
      <c r="V1309">
        <v>42122</v>
      </c>
      <c r="W1309" t="str">
        <f>TEXT(Table1[[#This Row],[Order Date]],"mmmm")</f>
        <v>April</v>
      </c>
      <c r="X1309" t="str">
        <f>TEXT(Table1[[#This Row],[Order Date]],"yyyy")</f>
        <v>2015</v>
      </c>
      <c r="Y1309">
        <v>42124</v>
      </c>
      <c r="Z1309">
        <v>107.45461999999999</v>
      </c>
      <c r="AA1309">
        <v>6</v>
      </c>
      <c r="AB1309">
        <v>157.33000000000001</v>
      </c>
      <c r="AC1309">
        <v>91437</v>
      </c>
      <c r="AD1309" t="e">
        <f>IF(COUNTIF(#REF!,Orders!AC1920)&gt;0,"Returned","Not Returned")</f>
        <v>#REF!</v>
      </c>
      <c r="AE1309" t="str">
        <f>TEXT(Table1[[#This Row],[Order Date]],"mmmm-yyy")</f>
        <v>April-2015</v>
      </c>
    </row>
    <row r="1310" spans="1:31" ht="12.75" customHeight="1" x14ac:dyDescent="0.3">
      <c r="A1310">
        <v>18492</v>
      </c>
      <c r="B1310" t="s">
        <v>37</v>
      </c>
      <c r="C1310">
        <v>0.02</v>
      </c>
      <c r="D1310">
        <v>15.57</v>
      </c>
      <c r="E1310">
        <v>1.39</v>
      </c>
      <c r="F1310">
        <v>617</v>
      </c>
      <c r="G1310" t="str">
        <f>IF(COUNTIF(Table1[Customer ID],Table1[[#This Row],[Customer ID]])&gt;1,"Repeat Customer","One-Time Customer")</f>
        <v>Repeat Customer</v>
      </c>
      <c r="H1310" t="s">
        <v>722</v>
      </c>
      <c r="I1310" t="s">
        <v>49</v>
      </c>
      <c r="J1310" t="s">
        <v>114</v>
      </c>
      <c r="K1310" t="s">
        <v>29</v>
      </c>
      <c r="L1310" t="s">
        <v>69</v>
      </c>
      <c r="M1310" t="s">
        <v>59</v>
      </c>
      <c r="N1310" t="s">
        <v>723</v>
      </c>
      <c r="O1310">
        <v>0.38</v>
      </c>
      <c r="P1310">
        <f>Table1[[#This Row],[Profit]]/Table1[[#This Row],[Sales]]</f>
        <v>0.50925373134328356</v>
      </c>
      <c r="Q1310" t="s">
        <v>33</v>
      </c>
      <c r="R1310" t="s">
        <v>34</v>
      </c>
      <c r="S1310" t="s">
        <v>255</v>
      </c>
      <c r="T1310" t="s">
        <v>718</v>
      </c>
      <c r="U1310">
        <v>81001</v>
      </c>
      <c r="V1310">
        <v>42123</v>
      </c>
      <c r="W1310" t="str">
        <f>TEXT(Table1[[#This Row],[Order Date]],"mmmm")</f>
        <v>April</v>
      </c>
      <c r="X1310" t="str">
        <f>TEXT(Table1[[#This Row],[Order Date]],"yyyy")</f>
        <v>2015</v>
      </c>
      <c r="Y1310">
        <v>42124</v>
      </c>
      <c r="Z1310">
        <v>23.5428</v>
      </c>
      <c r="AA1310">
        <v>3</v>
      </c>
      <c r="AB1310">
        <v>46.23</v>
      </c>
      <c r="AC1310">
        <v>88198</v>
      </c>
      <c r="AD1310" t="e">
        <f>IF(COUNTIF(#REF!,Orders!AC331)&gt;0,"Returned","Not Returned")</f>
        <v>#REF!</v>
      </c>
      <c r="AE1310" t="str">
        <f>TEXT(Table1[[#This Row],[Order Date]],"mmmm-yyy")</f>
        <v>April-2015</v>
      </c>
    </row>
    <row r="1311" spans="1:31" ht="12.75" customHeight="1" x14ac:dyDescent="0.3">
      <c r="A1311">
        <v>18493</v>
      </c>
      <c r="B1311" t="s">
        <v>37</v>
      </c>
      <c r="C1311">
        <v>0.02</v>
      </c>
      <c r="D1311">
        <v>20.89</v>
      </c>
      <c r="E1311">
        <v>11.52</v>
      </c>
      <c r="F1311">
        <v>617</v>
      </c>
      <c r="G1311" t="str">
        <f>IF(COUNTIF(Table1[Customer ID],Table1[[#This Row],[Customer ID]])&gt;1,"Repeat Customer","One-Time Customer")</f>
        <v>Repeat Customer</v>
      </c>
      <c r="H1311" t="s">
        <v>722</v>
      </c>
      <c r="I1311" t="s">
        <v>49</v>
      </c>
      <c r="J1311" t="s">
        <v>114</v>
      </c>
      <c r="K1311" t="s">
        <v>29</v>
      </c>
      <c r="L1311" t="s">
        <v>141</v>
      </c>
      <c r="M1311" t="s">
        <v>59</v>
      </c>
      <c r="N1311" t="s">
        <v>724</v>
      </c>
      <c r="O1311">
        <v>0.83</v>
      </c>
      <c r="P1311">
        <f>Table1[[#This Row],[Profit]]/Table1[[#This Row],[Sales]]</f>
        <v>-0.98865940991120027</v>
      </c>
      <c r="Q1311" t="s">
        <v>33</v>
      </c>
      <c r="R1311" t="s">
        <v>34</v>
      </c>
      <c r="S1311" t="s">
        <v>255</v>
      </c>
      <c r="T1311" t="s">
        <v>718</v>
      </c>
      <c r="U1311">
        <v>81001</v>
      </c>
      <c r="V1311">
        <v>42123</v>
      </c>
      <c r="W1311" t="str">
        <f>TEXT(Table1[[#This Row],[Order Date]],"mmmm")</f>
        <v>April</v>
      </c>
      <c r="X1311" t="str">
        <f>TEXT(Table1[[#This Row],[Order Date]],"yyyy")</f>
        <v>2015</v>
      </c>
      <c r="Y1311">
        <v>42124</v>
      </c>
      <c r="Z1311">
        <v>-276.11279999999999</v>
      </c>
      <c r="AA1311">
        <v>13</v>
      </c>
      <c r="AB1311">
        <v>279.27999999999997</v>
      </c>
      <c r="AC1311">
        <v>88198</v>
      </c>
      <c r="AD1311" t="e">
        <f>IF(COUNTIF(#REF!,Orders!AC332)&gt;0,"Returned","Not Returned")</f>
        <v>#REF!</v>
      </c>
      <c r="AE1311" t="str">
        <f>TEXT(Table1[[#This Row],[Order Date]],"mmmm-yyy")</f>
        <v>April-2015</v>
      </c>
    </row>
    <row r="1312" spans="1:31" ht="12.75" customHeight="1" x14ac:dyDescent="0.3">
      <c r="A1312">
        <v>18490</v>
      </c>
      <c r="B1312" t="s">
        <v>37</v>
      </c>
      <c r="C1312">
        <v>0.06</v>
      </c>
      <c r="D1312">
        <v>5.38</v>
      </c>
      <c r="E1312">
        <v>5.24</v>
      </c>
      <c r="F1312">
        <v>618</v>
      </c>
      <c r="G1312" t="str">
        <f>IF(COUNTIF(Table1[Customer ID],Table1[[#This Row],[Customer ID]])&gt;1,"Repeat Customer","One-Time Customer")</f>
        <v>Repeat Customer</v>
      </c>
      <c r="H1312" t="s">
        <v>725</v>
      </c>
      <c r="I1312" t="s">
        <v>27</v>
      </c>
      <c r="J1312" t="s">
        <v>114</v>
      </c>
      <c r="K1312" t="s">
        <v>29</v>
      </c>
      <c r="L1312" t="s">
        <v>109</v>
      </c>
      <c r="M1312" t="s">
        <v>59</v>
      </c>
      <c r="N1312" t="s">
        <v>727</v>
      </c>
      <c r="O1312">
        <v>0.36</v>
      </c>
      <c r="P1312">
        <f>Table1[[#This Row],[Profit]]/Table1[[#This Row],[Sales]]</f>
        <v>-0.79040503544365692</v>
      </c>
      <c r="Q1312" t="s">
        <v>33</v>
      </c>
      <c r="R1312" t="s">
        <v>34</v>
      </c>
      <c r="S1312" t="s">
        <v>255</v>
      </c>
      <c r="T1312" t="s">
        <v>726</v>
      </c>
      <c r="U1312">
        <v>81007</v>
      </c>
      <c r="V1312">
        <v>42123</v>
      </c>
      <c r="W1312" t="str">
        <f>TEXT(Table1[[#This Row],[Order Date]],"mmmm")</f>
        <v>April</v>
      </c>
      <c r="X1312" t="str">
        <f>TEXT(Table1[[#This Row],[Order Date]],"yyyy")</f>
        <v>2015</v>
      </c>
      <c r="Y1312">
        <v>42124</v>
      </c>
      <c r="Z1312">
        <v>-64.670940000000002</v>
      </c>
      <c r="AA1312">
        <v>14</v>
      </c>
      <c r="AB1312">
        <v>81.819999999999993</v>
      </c>
      <c r="AC1312">
        <v>88198</v>
      </c>
      <c r="AD1312" t="e">
        <f>IF(COUNTIF(#REF!,Orders!AC334)&gt;0,"Returned","Not Returned")</f>
        <v>#REF!</v>
      </c>
      <c r="AE1312" t="str">
        <f>TEXT(Table1[[#This Row],[Order Date]],"mmmm-yyy")</f>
        <v>April-2015</v>
      </c>
    </row>
    <row r="1313" spans="1:31" ht="12.75" customHeight="1" x14ac:dyDescent="0.3">
      <c r="A1313">
        <v>18491</v>
      </c>
      <c r="B1313" t="s">
        <v>37</v>
      </c>
      <c r="C1313">
        <v>0.03</v>
      </c>
      <c r="D1313">
        <v>7.35</v>
      </c>
      <c r="E1313">
        <v>5.96</v>
      </c>
      <c r="F1313">
        <v>618</v>
      </c>
      <c r="G1313" t="str">
        <f>IF(COUNTIF(Table1[Customer ID],Table1[[#This Row],[Customer ID]])&gt;1,"Repeat Customer","One-Time Customer")</f>
        <v>Repeat Customer</v>
      </c>
      <c r="H1313" t="s">
        <v>725</v>
      </c>
      <c r="I1313" t="s">
        <v>49</v>
      </c>
      <c r="J1313" t="s">
        <v>114</v>
      </c>
      <c r="K1313" t="s">
        <v>29</v>
      </c>
      <c r="L1313" t="s">
        <v>93</v>
      </c>
      <c r="M1313" t="s">
        <v>59</v>
      </c>
      <c r="N1313" t="s">
        <v>728</v>
      </c>
      <c r="O1313">
        <v>0.38</v>
      </c>
      <c r="P1313">
        <f>Table1[[#This Row],[Profit]]/Table1[[#This Row],[Sales]]</f>
        <v>-0.84446808510638294</v>
      </c>
      <c r="Q1313" t="s">
        <v>33</v>
      </c>
      <c r="R1313" t="s">
        <v>34</v>
      </c>
      <c r="S1313" t="s">
        <v>255</v>
      </c>
      <c r="T1313" t="s">
        <v>726</v>
      </c>
      <c r="U1313">
        <v>81007</v>
      </c>
      <c r="V1313">
        <v>42123</v>
      </c>
      <c r="W1313" t="str">
        <f>TEXT(Table1[[#This Row],[Order Date]],"mmmm")</f>
        <v>April</v>
      </c>
      <c r="X1313" t="str">
        <f>TEXT(Table1[[#This Row],[Order Date]],"yyyy")</f>
        <v>2015</v>
      </c>
      <c r="Y1313">
        <v>42124</v>
      </c>
      <c r="Z1313">
        <v>-11.113199999999999</v>
      </c>
      <c r="AA1313">
        <v>1</v>
      </c>
      <c r="AB1313">
        <v>13.16</v>
      </c>
      <c r="AC1313">
        <v>88198</v>
      </c>
      <c r="AD1313" t="e">
        <f>IF(COUNTIF(#REF!,Orders!AC335)&gt;0,"Returned","Not Returned")</f>
        <v>#REF!</v>
      </c>
      <c r="AE1313" t="str">
        <f>TEXT(Table1[[#This Row],[Order Date]],"mmmm-yyy")</f>
        <v>April-2015</v>
      </c>
    </row>
    <row r="1314" spans="1:31" ht="12.75" customHeight="1" x14ac:dyDescent="0.3">
      <c r="A1314">
        <v>20434</v>
      </c>
      <c r="B1314" t="s">
        <v>25</v>
      </c>
      <c r="C1314">
        <v>0.04</v>
      </c>
      <c r="D1314">
        <v>34.76</v>
      </c>
      <c r="E1314">
        <v>5.49</v>
      </c>
      <c r="F1314">
        <v>782</v>
      </c>
      <c r="G1314" t="str">
        <f>IF(COUNTIF(Table1[Customer ID],Table1[[#This Row],[Customer ID]])&gt;1,"Repeat Customer","One-Time Customer")</f>
        <v>One-Time Customer</v>
      </c>
      <c r="H1314" t="s">
        <v>912</v>
      </c>
      <c r="I1314" t="s">
        <v>49</v>
      </c>
      <c r="J1314" t="s">
        <v>58</v>
      </c>
      <c r="K1314" t="s">
        <v>29</v>
      </c>
      <c r="L1314" t="s">
        <v>141</v>
      </c>
      <c r="M1314" t="s">
        <v>59</v>
      </c>
      <c r="N1314" t="s">
        <v>913</v>
      </c>
      <c r="O1314">
        <v>0.6</v>
      </c>
      <c r="P1314">
        <f>Table1[[#This Row],[Profit]]/Table1[[#This Row],[Sales]]</f>
        <v>0.69</v>
      </c>
      <c r="Q1314" t="s">
        <v>33</v>
      </c>
      <c r="R1314" t="s">
        <v>34</v>
      </c>
      <c r="S1314" t="s">
        <v>45</v>
      </c>
      <c r="T1314" t="s">
        <v>914</v>
      </c>
      <c r="U1314">
        <v>90604</v>
      </c>
      <c r="V1314">
        <v>42123</v>
      </c>
      <c r="W1314" t="str">
        <f>TEXT(Table1[[#This Row],[Order Date]],"mmmm")</f>
        <v>April</v>
      </c>
      <c r="X1314" t="str">
        <f>TEXT(Table1[[#This Row],[Order Date]],"yyyy")</f>
        <v>2015</v>
      </c>
      <c r="Y1314">
        <v>42124</v>
      </c>
      <c r="Z1314">
        <v>192.51689999999999</v>
      </c>
      <c r="AA1314">
        <v>8</v>
      </c>
      <c r="AB1314">
        <v>279.01</v>
      </c>
      <c r="AC1314">
        <v>90962</v>
      </c>
      <c r="AD1314" t="e">
        <f>IF(COUNTIF(#REF!,Orders!AC447)&gt;0,"Returned","Not Returned")</f>
        <v>#REF!</v>
      </c>
      <c r="AE1314" t="str">
        <f>TEXT(Table1[[#This Row],[Order Date]],"mmmm-yyy")</f>
        <v>April-2015</v>
      </c>
    </row>
    <row r="1315" spans="1:31" ht="12.75" customHeight="1" x14ac:dyDescent="0.3">
      <c r="A1315">
        <v>22484</v>
      </c>
      <c r="B1315" t="s">
        <v>56</v>
      </c>
      <c r="C1315">
        <v>0.03</v>
      </c>
      <c r="D1315">
        <v>35.99</v>
      </c>
      <c r="E1315">
        <v>5</v>
      </c>
      <c r="F1315">
        <v>803</v>
      </c>
      <c r="G1315" t="str">
        <f>IF(COUNTIF(Table1[Customer ID],Table1[[#This Row],[Customer ID]])&gt;1,"Repeat Customer","One-Time Customer")</f>
        <v>One-Time Customer</v>
      </c>
      <c r="H1315" t="s">
        <v>939</v>
      </c>
      <c r="I1315" t="s">
        <v>49</v>
      </c>
      <c r="J1315" t="s">
        <v>58</v>
      </c>
      <c r="K1315" t="s">
        <v>77</v>
      </c>
      <c r="L1315" t="s">
        <v>78</v>
      </c>
      <c r="M1315" t="s">
        <v>59</v>
      </c>
      <c r="N1315" t="s">
        <v>717</v>
      </c>
      <c r="O1315">
        <v>0.85</v>
      </c>
      <c r="P1315">
        <f>Table1[[#This Row],[Profit]]/Table1[[#This Row],[Sales]]</f>
        <v>-1.9670432743551483</v>
      </c>
      <c r="Q1315" t="s">
        <v>33</v>
      </c>
      <c r="R1315" t="s">
        <v>136</v>
      </c>
      <c r="S1315" t="s">
        <v>362</v>
      </c>
      <c r="T1315" t="s">
        <v>940</v>
      </c>
      <c r="U1315">
        <v>32168</v>
      </c>
      <c r="V1315">
        <v>42123</v>
      </c>
      <c r="W1315" t="str">
        <f>TEXT(Table1[[#This Row],[Order Date]],"mmmm")</f>
        <v>April</v>
      </c>
      <c r="X1315" t="str">
        <f>TEXT(Table1[[#This Row],[Order Date]],"yyyy")</f>
        <v>2015</v>
      </c>
      <c r="Y1315">
        <v>42124</v>
      </c>
      <c r="Z1315">
        <v>-184.548</v>
      </c>
      <c r="AA1315">
        <v>3</v>
      </c>
      <c r="AB1315">
        <v>93.82</v>
      </c>
      <c r="AC1315">
        <v>90048</v>
      </c>
      <c r="AD1315" t="e">
        <f>IF(COUNTIF(#REF!,Orders!AC461)&gt;0,"Returned","Not Returned")</f>
        <v>#REF!</v>
      </c>
      <c r="AE1315" t="str">
        <f>TEXT(Table1[[#This Row],[Order Date]],"mmmm-yyy")</f>
        <v>April-2015</v>
      </c>
    </row>
    <row r="1316" spans="1:31" ht="12.75" customHeight="1" x14ac:dyDescent="0.3">
      <c r="A1316">
        <v>21153</v>
      </c>
      <c r="B1316" t="s">
        <v>56</v>
      </c>
      <c r="C1316">
        <v>0.02</v>
      </c>
      <c r="D1316">
        <v>95.95</v>
      </c>
      <c r="E1316">
        <v>74.349999999999994</v>
      </c>
      <c r="F1316">
        <v>2115</v>
      </c>
      <c r="G1316" t="str">
        <f>IF(COUNTIF(Table1[Customer ID],Table1[[#This Row],[Customer ID]])&gt;1,"Repeat Customer","One-Time Customer")</f>
        <v>One-Time Customer</v>
      </c>
      <c r="H1316" t="s">
        <v>2025</v>
      </c>
      <c r="I1316" t="s">
        <v>39</v>
      </c>
      <c r="J1316" t="s">
        <v>28</v>
      </c>
      <c r="K1316" t="s">
        <v>41</v>
      </c>
      <c r="L1316" t="s">
        <v>42</v>
      </c>
      <c r="M1316" t="s">
        <v>43</v>
      </c>
      <c r="N1316" t="s">
        <v>2026</v>
      </c>
      <c r="O1316">
        <v>0.56999999999999995</v>
      </c>
      <c r="P1316">
        <f>Table1[[#This Row],[Profit]]/Table1[[#This Row],[Sales]]</f>
        <v>0.46209835494315621</v>
      </c>
      <c r="Q1316" t="s">
        <v>33</v>
      </c>
      <c r="R1316" t="s">
        <v>136</v>
      </c>
      <c r="S1316" t="s">
        <v>137</v>
      </c>
      <c r="T1316" t="s">
        <v>2027</v>
      </c>
      <c r="U1316">
        <v>22124</v>
      </c>
      <c r="V1316">
        <v>42123</v>
      </c>
      <c r="W1316" t="str">
        <f>TEXT(Table1[[#This Row],[Order Date]],"mmmm")</f>
        <v>April</v>
      </c>
      <c r="X1316" t="str">
        <f>TEXT(Table1[[#This Row],[Order Date]],"yyyy")</f>
        <v>2015</v>
      </c>
      <c r="Y1316">
        <v>42125</v>
      </c>
      <c r="Z1316">
        <v>636.52199999999993</v>
      </c>
      <c r="AA1316">
        <v>14</v>
      </c>
      <c r="AB1316">
        <v>1377.46</v>
      </c>
      <c r="AC1316">
        <v>88406</v>
      </c>
      <c r="AD1316" t="e">
        <f>IF(COUNTIF(#REF!,Orders!AC1172)&gt;0,"Returned","Not Returned")</f>
        <v>#REF!</v>
      </c>
      <c r="AE1316" t="str">
        <f>TEXT(Table1[[#This Row],[Order Date]],"mmmm-yyy")</f>
        <v>April-2015</v>
      </c>
    </row>
    <row r="1317" spans="1:31" ht="12.75" customHeight="1" x14ac:dyDescent="0.3">
      <c r="A1317">
        <v>25338</v>
      </c>
      <c r="B1317" t="s">
        <v>47</v>
      </c>
      <c r="C1317">
        <v>0.04</v>
      </c>
      <c r="D1317">
        <v>5.98</v>
      </c>
      <c r="E1317">
        <v>0.96</v>
      </c>
      <c r="F1317">
        <v>2353</v>
      </c>
      <c r="G1317" t="str">
        <f>IF(COUNTIF(Table1[Customer ID],Table1[[#This Row],[Customer ID]])&gt;1,"Repeat Customer","One-Time Customer")</f>
        <v>Repeat Customer</v>
      </c>
      <c r="H1317" t="s">
        <v>2222</v>
      </c>
      <c r="I1317" t="s">
        <v>49</v>
      </c>
      <c r="J1317" t="s">
        <v>28</v>
      </c>
      <c r="K1317" t="s">
        <v>29</v>
      </c>
      <c r="L1317" t="s">
        <v>30</v>
      </c>
      <c r="M1317" t="s">
        <v>31</v>
      </c>
      <c r="N1317" t="s">
        <v>1819</v>
      </c>
      <c r="O1317">
        <v>0.6</v>
      </c>
      <c r="P1317">
        <f>Table1[[#This Row],[Profit]]/Table1[[#This Row],[Sales]]</f>
        <v>0.39986038394415363</v>
      </c>
      <c r="Q1317" t="s">
        <v>33</v>
      </c>
      <c r="R1317" t="s">
        <v>53</v>
      </c>
      <c r="S1317" t="s">
        <v>415</v>
      </c>
      <c r="T1317" t="s">
        <v>2223</v>
      </c>
      <c r="U1317">
        <v>21040</v>
      </c>
      <c r="V1317">
        <v>42123</v>
      </c>
      <c r="W1317" t="str">
        <f>TEXT(Table1[[#This Row],[Order Date]],"mmmm")</f>
        <v>April</v>
      </c>
      <c r="X1317" t="str">
        <f>TEXT(Table1[[#This Row],[Order Date]],"yyyy")</f>
        <v>2015</v>
      </c>
      <c r="Y1317">
        <v>42124</v>
      </c>
      <c r="Z1317">
        <v>52.697600000000001</v>
      </c>
      <c r="AA1317">
        <v>22</v>
      </c>
      <c r="AB1317">
        <v>131.79</v>
      </c>
      <c r="AC1317">
        <v>86164</v>
      </c>
      <c r="AD1317" t="e">
        <f>IF(COUNTIF(#REF!,Orders!AC1309)&gt;0,"Returned","Not Returned")</f>
        <v>#REF!</v>
      </c>
      <c r="AE1317" t="str">
        <f>TEXT(Table1[[#This Row],[Order Date]],"mmmm-yyy")</f>
        <v>April-2015</v>
      </c>
    </row>
    <row r="1318" spans="1:31" ht="12.75" customHeight="1" x14ac:dyDescent="0.3">
      <c r="A1318">
        <v>25339</v>
      </c>
      <c r="B1318" t="s">
        <v>47</v>
      </c>
      <c r="C1318">
        <v>0.01</v>
      </c>
      <c r="D1318">
        <v>20.99</v>
      </c>
      <c r="E1318">
        <v>0.99</v>
      </c>
      <c r="F1318">
        <v>2353</v>
      </c>
      <c r="G1318" t="str">
        <f>IF(COUNTIF(Table1[Customer ID],Table1[[#This Row],[Customer ID]])&gt;1,"Repeat Customer","One-Time Customer")</f>
        <v>Repeat Customer</v>
      </c>
      <c r="H1318" t="s">
        <v>2222</v>
      </c>
      <c r="I1318" t="s">
        <v>49</v>
      </c>
      <c r="J1318" t="s">
        <v>28</v>
      </c>
      <c r="K1318" t="s">
        <v>77</v>
      </c>
      <c r="L1318" t="s">
        <v>78</v>
      </c>
      <c r="M1318" t="s">
        <v>31</v>
      </c>
      <c r="N1318" t="s">
        <v>596</v>
      </c>
      <c r="O1318">
        <v>0.56999999999999995</v>
      </c>
      <c r="P1318">
        <f>Table1[[#This Row],[Profit]]/Table1[[#This Row],[Sales]]</f>
        <v>-2.2132510614208885</v>
      </c>
      <c r="Q1318" t="s">
        <v>33</v>
      </c>
      <c r="R1318" t="s">
        <v>53</v>
      </c>
      <c r="S1318" t="s">
        <v>415</v>
      </c>
      <c r="T1318" t="s">
        <v>2223</v>
      </c>
      <c r="U1318">
        <v>21040</v>
      </c>
      <c r="V1318">
        <v>42123</v>
      </c>
      <c r="W1318" t="str">
        <f>TEXT(Table1[[#This Row],[Order Date]],"mmmm")</f>
        <v>April</v>
      </c>
      <c r="X1318" t="str">
        <f>TEXT(Table1[[#This Row],[Order Date]],"yyyy")</f>
        <v>2015</v>
      </c>
      <c r="Y1318">
        <v>42124</v>
      </c>
      <c r="Z1318">
        <v>-78.194159999999982</v>
      </c>
      <c r="AA1318">
        <v>2</v>
      </c>
      <c r="AB1318">
        <v>35.33</v>
      </c>
      <c r="AC1318">
        <v>86164</v>
      </c>
      <c r="AD1318" t="e">
        <f>IF(COUNTIF(#REF!,Orders!AC1310)&gt;0,"Returned","Not Returned")</f>
        <v>#REF!</v>
      </c>
      <c r="AE1318" t="str">
        <f>TEXT(Table1[[#This Row],[Order Date]],"mmmm-yyy")</f>
        <v>April-2015</v>
      </c>
    </row>
    <row r="1319" spans="1:31" ht="12.75" customHeight="1" x14ac:dyDescent="0.3">
      <c r="A1319">
        <v>25841</v>
      </c>
      <c r="B1319" t="s">
        <v>56</v>
      </c>
      <c r="C1319">
        <v>0.02</v>
      </c>
      <c r="D1319">
        <v>28.53</v>
      </c>
      <c r="E1319">
        <v>1.49</v>
      </c>
      <c r="F1319">
        <v>3381</v>
      </c>
      <c r="G1319" t="str">
        <f>IF(COUNTIF(Table1[Customer ID],Table1[[#This Row],[Customer ID]])&gt;1,"Repeat Customer","One-Time Customer")</f>
        <v>Repeat Customer</v>
      </c>
      <c r="H1319" t="s">
        <v>3010</v>
      </c>
      <c r="I1319" t="s">
        <v>49</v>
      </c>
      <c r="J1319" t="s">
        <v>40</v>
      </c>
      <c r="K1319" t="s">
        <v>29</v>
      </c>
      <c r="L1319" t="s">
        <v>109</v>
      </c>
      <c r="M1319" t="s">
        <v>59</v>
      </c>
      <c r="N1319" t="s">
        <v>332</v>
      </c>
      <c r="O1319">
        <v>0.38</v>
      </c>
      <c r="P1319">
        <f>Table1[[#This Row],[Profit]]/Table1[[#This Row],[Sales]]</f>
        <v>3.8805446788615504E-3</v>
      </c>
      <c r="Q1319" t="s">
        <v>33</v>
      </c>
      <c r="R1319" t="s">
        <v>136</v>
      </c>
      <c r="S1319" t="s">
        <v>387</v>
      </c>
      <c r="T1319" t="s">
        <v>3012</v>
      </c>
      <c r="U1319">
        <v>31204</v>
      </c>
      <c r="V1319">
        <v>42123</v>
      </c>
      <c r="W1319" t="str">
        <f>TEXT(Table1[[#This Row],[Order Date]],"mmmm")</f>
        <v>April</v>
      </c>
      <c r="X1319" t="str">
        <f>TEXT(Table1[[#This Row],[Order Date]],"yyyy")</f>
        <v>2015</v>
      </c>
      <c r="Y1319">
        <v>42123</v>
      </c>
      <c r="Z1319">
        <v>1.9919999999999998</v>
      </c>
      <c r="AA1319">
        <v>18</v>
      </c>
      <c r="AB1319">
        <v>513.33000000000004</v>
      </c>
      <c r="AC1319">
        <v>88840</v>
      </c>
      <c r="AD1319" t="e">
        <f>IF(COUNTIF(#REF!,Orders!AC1940)&gt;0,"Returned","Not Returned")</f>
        <v>#REF!</v>
      </c>
      <c r="AE1319" t="str">
        <f>TEXT(Table1[[#This Row],[Order Date]],"mmmm-yyy")</f>
        <v>April-2015</v>
      </c>
    </row>
    <row r="1320" spans="1:31" ht="12.75" customHeight="1" x14ac:dyDescent="0.3">
      <c r="A1320">
        <v>18640</v>
      </c>
      <c r="B1320" t="s">
        <v>56</v>
      </c>
      <c r="C1320">
        <v>0.08</v>
      </c>
      <c r="D1320">
        <v>125.99</v>
      </c>
      <c r="E1320">
        <v>7.69</v>
      </c>
      <c r="F1320">
        <v>3393</v>
      </c>
      <c r="G1320" t="str">
        <f>IF(COUNTIF(Table1[Customer ID],Table1[[#This Row],[Customer ID]])&gt;1,"Repeat Customer","One-Time Customer")</f>
        <v>Repeat Customer</v>
      </c>
      <c r="H1320" t="s">
        <v>3018</v>
      </c>
      <c r="I1320" t="s">
        <v>49</v>
      </c>
      <c r="J1320" t="s">
        <v>114</v>
      </c>
      <c r="K1320" t="s">
        <v>77</v>
      </c>
      <c r="L1320" t="s">
        <v>78</v>
      </c>
      <c r="M1320" t="s">
        <v>59</v>
      </c>
      <c r="N1320" t="s">
        <v>105</v>
      </c>
      <c r="O1320">
        <v>0.59</v>
      </c>
      <c r="P1320">
        <f>Table1[[#This Row],[Profit]]/Table1[[#This Row],[Sales]]</f>
        <v>0.527373444450701</v>
      </c>
      <c r="Q1320" t="s">
        <v>33</v>
      </c>
      <c r="R1320" t="s">
        <v>34</v>
      </c>
      <c r="S1320" t="s">
        <v>35</v>
      </c>
      <c r="T1320" t="s">
        <v>3019</v>
      </c>
      <c r="U1320">
        <v>99163</v>
      </c>
      <c r="V1320">
        <v>42123</v>
      </c>
      <c r="W1320" t="str">
        <f>TEXT(Table1[[#This Row],[Order Date]],"mmmm")</f>
        <v>April</v>
      </c>
      <c r="X1320" t="str">
        <f>TEXT(Table1[[#This Row],[Order Date]],"yyyy")</f>
        <v>2015</v>
      </c>
      <c r="Y1320">
        <v>42124</v>
      </c>
      <c r="Z1320">
        <v>374.625</v>
      </c>
      <c r="AA1320">
        <v>7</v>
      </c>
      <c r="AB1320">
        <v>710.36</v>
      </c>
      <c r="AC1320">
        <v>87908</v>
      </c>
      <c r="AD1320" t="e">
        <f>IF(COUNTIF(#REF!,Orders!AC1946)&gt;0,"Returned","Not Returned")</f>
        <v>#REF!</v>
      </c>
      <c r="AE1320" t="str">
        <f>TEXT(Table1[[#This Row],[Order Date]],"mmmm-yyy")</f>
        <v>April-2015</v>
      </c>
    </row>
    <row r="1321" spans="1:31" ht="12.75" customHeight="1" x14ac:dyDescent="0.3">
      <c r="A1321">
        <v>24387</v>
      </c>
      <c r="B1321" t="s">
        <v>47</v>
      </c>
      <c r="C1321">
        <v>0.06</v>
      </c>
      <c r="D1321">
        <v>65.989999999999995</v>
      </c>
      <c r="E1321">
        <v>8.8000000000000007</v>
      </c>
      <c r="F1321">
        <v>638</v>
      </c>
      <c r="G1321" t="str">
        <f>IF(COUNTIF(Table1[Customer ID],Table1[[#This Row],[Customer ID]])&gt;1,"Repeat Customer","One-Time Customer")</f>
        <v>Repeat Customer</v>
      </c>
      <c r="H1321" t="s">
        <v>750</v>
      </c>
      <c r="I1321" t="s">
        <v>27</v>
      </c>
      <c r="J1321" t="s">
        <v>114</v>
      </c>
      <c r="K1321" t="s">
        <v>77</v>
      </c>
      <c r="L1321" t="s">
        <v>78</v>
      </c>
      <c r="M1321" t="s">
        <v>59</v>
      </c>
      <c r="N1321" t="s">
        <v>751</v>
      </c>
      <c r="O1321">
        <v>0.57999999999999996</v>
      </c>
      <c r="P1321">
        <f>Table1[[#This Row],[Profit]]/Table1[[#This Row],[Sales]]</f>
        <v>0.56892057348236502</v>
      </c>
      <c r="Q1321" t="s">
        <v>33</v>
      </c>
      <c r="R1321" t="s">
        <v>34</v>
      </c>
      <c r="S1321" t="s">
        <v>45</v>
      </c>
      <c r="T1321" t="s">
        <v>752</v>
      </c>
      <c r="U1321">
        <v>95062</v>
      </c>
      <c r="V1321">
        <v>42124</v>
      </c>
      <c r="W1321" t="str">
        <f>TEXT(Table1[[#This Row],[Order Date]],"mmmm")</f>
        <v>April</v>
      </c>
      <c r="X1321" t="str">
        <f>TEXT(Table1[[#This Row],[Order Date]],"yyyy")</f>
        <v>2015</v>
      </c>
      <c r="Y1321">
        <v>42125</v>
      </c>
      <c r="Z1321">
        <v>288.08999999999997</v>
      </c>
      <c r="AA1321">
        <v>9</v>
      </c>
      <c r="AB1321">
        <v>506.38</v>
      </c>
      <c r="AC1321">
        <v>87954</v>
      </c>
      <c r="AD1321" t="e">
        <f>IF(COUNTIF(#REF!,Orders!AC345)&gt;0,"Returned","Not Returned")</f>
        <v>#REF!</v>
      </c>
      <c r="AE1321" t="str">
        <f>TEXT(Table1[[#This Row],[Order Date]],"mmmm-yyy")</f>
        <v>April-2015</v>
      </c>
    </row>
    <row r="1322" spans="1:31" ht="12.75" customHeight="1" x14ac:dyDescent="0.3">
      <c r="A1322">
        <v>24388</v>
      </c>
      <c r="B1322" t="s">
        <v>47</v>
      </c>
      <c r="C1322">
        <v>0</v>
      </c>
      <c r="D1322">
        <v>195.99</v>
      </c>
      <c r="E1322">
        <v>4.2</v>
      </c>
      <c r="F1322">
        <v>638</v>
      </c>
      <c r="G1322" t="str">
        <f>IF(COUNTIF(Table1[Customer ID],Table1[[#This Row],[Customer ID]])&gt;1,"Repeat Customer","One-Time Customer")</f>
        <v>Repeat Customer</v>
      </c>
      <c r="H1322" t="s">
        <v>750</v>
      </c>
      <c r="I1322" t="s">
        <v>27</v>
      </c>
      <c r="J1322" t="s">
        <v>114</v>
      </c>
      <c r="K1322" t="s">
        <v>77</v>
      </c>
      <c r="L1322" t="s">
        <v>78</v>
      </c>
      <c r="M1322" t="s">
        <v>59</v>
      </c>
      <c r="N1322" t="s">
        <v>753</v>
      </c>
      <c r="O1322">
        <v>0.56999999999999995</v>
      </c>
      <c r="P1322">
        <f>Table1[[#This Row],[Profit]]/Table1[[#This Row],[Sales]]</f>
        <v>0.69</v>
      </c>
      <c r="Q1322" t="s">
        <v>33</v>
      </c>
      <c r="R1322" t="s">
        <v>34</v>
      </c>
      <c r="S1322" t="s">
        <v>45</v>
      </c>
      <c r="T1322" t="s">
        <v>752</v>
      </c>
      <c r="U1322">
        <v>95062</v>
      </c>
      <c r="V1322">
        <v>42124</v>
      </c>
      <c r="W1322" t="str">
        <f>TEXT(Table1[[#This Row],[Order Date]],"mmmm")</f>
        <v>April</v>
      </c>
      <c r="X1322" t="str">
        <f>TEXT(Table1[[#This Row],[Order Date]],"yyyy")</f>
        <v>2015</v>
      </c>
      <c r="Y1322">
        <v>42126</v>
      </c>
      <c r="Z1322">
        <v>719.47679999999991</v>
      </c>
      <c r="AA1322">
        <v>6</v>
      </c>
      <c r="AB1322">
        <v>1042.72</v>
      </c>
      <c r="AC1322">
        <v>87954</v>
      </c>
      <c r="AD1322" t="e">
        <f>IF(COUNTIF(#REF!,Orders!AC346)&gt;0,"Returned","Not Returned")</f>
        <v>#REF!</v>
      </c>
      <c r="AE1322" t="str">
        <f>TEXT(Table1[[#This Row],[Order Date]],"mmmm-yyy")</f>
        <v>April-2015</v>
      </c>
    </row>
    <row r="1323" spans="1:31" ht="12.75" customHeight="1" x14ac:dyDescent="0.3">
      <c r="A1323">
        <v>6387</v>
      </c>
      <c r="B1323" t="s">
        <v>47</v>
      </c>
      <c r="C1323">
        <v>0.06</v>
      </c>
      <c r="D1323">
        <v>65.989999999999995</v>
      </c>
      <c r="E1323">
        <v>8.8000000000000007</v>
      </c>
      <c r="F1323">
        <v>640</v>
      </c>
      <c r="G1323" t="str">
        <f>IF(COUNTIF(Table1[Customer ID],Table1[[#This Row],[Customer ID]])&gt;1,"Repeat Customer","One-Time Customer")</f>
        <v>Repeat Customer</v>
      </c>
      <c r="H1323" t="s">
        <v>757</v>
      </c>
      <c r="I1323" t="s">
        <v>27</v>
      </c>
      <c r="J1323" t="s">
        <v>114</v>
      </c>
      <c r="K1323" t="s">
        <v>77</v>
      </c>
      <c r="L1323" t="s">
        <v>78</v>
      </c>
      <c r="M1323" t="s">
        <v>59</v>
      </c>
      <c r="N1323" t="s">
        <v>751</v>
      </c>
      <c r="O1323">
        <v>0.57999999999999996</v>
      </c>
      <c r="P1323">
        <f>Table1[[#This Row],[Profit]]/Table1[[#This Row],[Sales]]</f>
        <v>0.15059749709876735</v>
      </c>
      <c r="Q1323" t="s">
        <v>33</v>
      </c>
      <c r="R1323" t="s">
        <v>34</v>
      </c>
      <c r="S1323" t="s">
        <v>35</v>
      </c>
      <c r="T1323" t="s">
        <v>209</v>
      </c>
      <c r="U1323">
        <v>98119</v>
      </c>
      <c r="V1323">
        <v>42124</v>
      </c>
      <c r="W1323" t="str">
        <f>TEXT(Table1[[#This Row],[Order Date]],"mmmm")</f>
        <v>April</v>
      </c>
      <c r="X1323" t="str">
        <f>TEXT(Table1[[#This Row],[Order Date]],"yyyy")</f>
        <v>2015</v>
      </c>
      <c r="Y1323">
        <v>42125</v>
      </c>
      <c r="Z1323">
        <v>288.08999999999997</v>
      </c>
      <c r="AA1323">
        <v>34</v>
      </c>
      <c r="AB1323">
        <v>1912.98</v>
      </c>
      <c r="AC1323">
        <v>45380</v>
      </c>
      <c r="AD1323" t="e">
        <f>IF(COUNTIF(#REF!,Orders!AC350)&gt;0,"Returned","Not Returned")</f>
        <v>#REF!</v>
      </c>
      <c r="AE1323" t="str">
        <f>TEXT(Table1[[#This Row],[Order Date]],"mmmm-yyy")</f>
        <v>April-2015</v>
      </c>
    </row>
    <row r="1324" spans="1:31" ht="12.75" customHeight="1" x14ac:dyDescent="0.3">
      <c r="A1324">
        <v>6388</v>
      </c>
      <c r="B1324" t="s">
        <v>47</v>
      </c>
      <c r="C1324">
        <v>0</v>
      </c>
      <c r="D1324">
        <v>195.99</v>
      </c>
      <c r="E1324">
        <v>4.2</v>
      </c>
      <c r="F1324">
        <v>640</v>
      </c>
      <c r="G1324" t="str">
        <f>IF(COUNTIF(Table1[Customer ID],Table1[[#This Row],[Customer ID]])&gt;1,"Repeat Customer","One-Time Customer")</f>
        <v>Repeat Customer</v>
      </c>
      <c r="H1324" t="s">
        <v>757</v>
      </c>
      <c r="I1324" t="s">
        <v>27</v>
      </c>
      <c r="J1324" t="s">
        <v>114</v>
      </c>
      <c r="K1324" t="s">
        <v>77</v>
      </c>
      <c r="L1324" t="s">
        <v>78</v>
      </c>
      <c r="M1324" t="s">
        <v>59</v>
      </c>
      <c r="N1324" t="s">
        <v>753</v>
      </c>
      <c r="O1324">
        <v>0.56999999999999995</v>
      </c>
      <c r="P1324">
        <f>Table1[[#This Row],[Profit]]/Table1[[#This Row],[Sales]]</f>
        <v>0.24707291284552144</v>
      </c>
      <c r="Q1324" t="s">
        <v>33</v>
      </c>
      <c r="R1324" t="s">
        <v>34</v>
      </c>
      <c r="S1324" t="s">
        <v>35</v>
      </c>
      <c r="T1324" t="s">
        <v>209</v>
      </c>
      <c r="U1324">
        <v>98119</v>
      </c>
      <c r="V1324">
        <v>42124</v>
      </c>
      <c r="W1324" t="str">
        <f>TEXT(Table1[[#This Row],[Order Date]],"mmmm")</f>
        <v>April</v>
      </c>
      <c r="X1324" t="str">
        <f>TEXT(Table1[[#This Row],[Order Date]],"yyyy")</f>
        <v>2015</v>
      </c>
      <c r="Y1324">
        <v>42126</v>
      </c>
      <c r="Z1324">
        <v>1030.509</v>
      </c>
      <c r="AA1324">
        <v>24</v>
      </c>
      <c r="AB1324">
        <v>4170.87</v>
      </c>
      <c r="AC1324">
        <v>45380</v>
      </c>
      <c r="AD1324" t="e">
        <f>IF(COUNTIF(#REF!,Orders!AC351)&gt;0,"Returned","Not Returned")</f>
        <v>#REF!</v>
      </c>
      <c r="AE1324" t="str">
        <f>TEXT(Table1[[#This Row],[Order Date]],"mmmm-yyy")</f>
        <v>April-2015</v>
      </c>
    </row>
    <row r="1325" spans="1:31" ht="12.75" customHeight="1" x14ac:dyDescent="0.3">
      <c r="A1325">
        <v>21353</v>
      </c>
      <c r="B1325" t="s">
        <v>47</v>
      </c>
      <c r="C1325">
        <v>0.06</v>
      </c>
      <c r="D1325">
        <v>1.26</v>
      </c>
      <c r="E1325">
        <v>0.7</v>
      </c>
      <c r="F1325">
        <v>851</v>
      </c>
      <c r="G1325" t="str">
        <f>IF(COUNTIF(Table1[Customer ID],Table1[[#This Row],[Customer ID]])&gt;1,"Repeat Customer","One-Time Customer")</f>
        <v>Repeat Customer</v>
      </c>
      <c r="H1325" t="s">
        <v>968</v>
      </c>
      <c r="I1325" t="s">
        <v>49</v>
      </c>
      <c r="J1325" t="s">
        <v>28</v>
      </c>
      <c r="K1325" t="s">
        <v>29</v>
      </c>
      <c r="L1325" t="s">
        <v>66</v>
      </c>
      <c r="M1325" t="s">
        <v>31</v>
      </c>
      <c r="N1325" t="s">
        <v>972</v>
      </c>
      <c r="O1325">
        <v>0.81</v>
      </c>
      <c r="P1325">
        <f>Table1[[#This Row],[Profit]]/Table1[[#This Row],[Sales]]</f>
        <v>-1.2518181818181817</v>
      </c>
      <c r="Q1325" t="s">
        <v>33</v>
      </c>
      <c r="R1325" t="s">
        <v>34</v>
      </c>
      <c r="S1325" t="s">
        <v>45</v>
      </c>
      <c r="T1325" t="s">
        <v>970</v>
      </c>
      <c r="U1325">
        <v>91745</v>
      </c>
      <c r="V1325">
        <v>42124</v>
      </c>
      <c r="W1325" t="str">
        <f>TEXT(Table1[[#This Row],[Order Date]],"mmmm")</f>
        <v>April</v>
      </c>
      <c r="X1325" t="str">
        <f>TEXT(Table1[[#This Row],[Order Date]],"yyyy")</f>
        <v>2015</v>
      </c>
      <c r="Y1325">
        <v>42124</v>
      </c>
      <c r="Z1325">
        <v>-6.6096000000000004</v>
      </c>
      <c r="AA1325">
        <v>4</v>
      </c>
      <c r="AB1325">
        <v>5.28</v>
      </c>
      <c r="AC1325">
        <v>88571</v>
      </c>
      <c r="AD1325" t="e">
        <f>IF(COUNTIF(#REF!,Orders!AC475)&gt;0,"Returned","Not Returned")</f>
        <v>#REF!</v>
      </c>
      <c r="AE1325" t="str">
        <f>TEXT(Table1[[#This Row],[Order Date]],"mmmm-yyy")</f>
        <v>April-2015</v>
      </c>
    </row>
    <row r="1326" spans="1:31" ht="12.75" customHeight="1" x14ac:dyDescent="0.3">
      <c r="A1326">
        <v>21351</v>
      </c>
      <c r="B1326" t="s">
        <v>47</v>
      </c>
      <c r="C1326">
        <v>0.06</v>
      </c>
      <c r="D1326">
        <v>1.76</v>
      </c>
      <c r="E1326">
        <v>0.7</v>
      </c>
      <c r="F1326">
        <v>854</v>
      </c>
      <c r="G1326" t="str">
        <f>IF(COUNTIF(Table1[Customer ID],Table1[[#This Row],[Customer ID]])&gt;1,"Repeat Customer","One-Time Customer")</f>
        <v>One-Time Customer</v>
      </c>
      <c r="H1326" t="s">
        <v>975</v>
      </c>
      <c r="I1326" t="s">
        <v>49</v>
      </c>
      <c r="J1326" t="s">
        <v>28</v>
      </c>
      <c r="K1326" t="s">
        <v>29</v>
      </c>
      <c r="L1326" t="s">
        <v>30</v>
      </c>
      <c r="M1326" t="s">
        <v>31</v>
      </c>
      <c r="N1326" t="s">
        <v>127</v>
      </c>
      <c r="O1326">
        <v>0.56000000000000005</v>
      </c>
      <c r="P1326">
        <f>Table1[[#This Row],[Profit]]/Table1[[#This Row],[Sales]]</f>
        <v>3.1166581762608253E-2</v>
      </c>
      <c r="Q1326" t="s">
        <v>33</v>
      </c>
      <c r="R1326" t="s">
        <v>53</v>
      </c>
      <c r="S1326" t="s">
        <v>228</v>
      </c>
      <c r="T1326" t="s">
        <v>976</v>
      </c>
      <c r="U1326">
        <v>6405</v>
      </c>
      <c r="V1326">
        <v>42124</v>
      </c>
      <c r="W1326" t="str">
        <f>TEXT(Table1[[#This Row],[Order Date]],"mmmm")</f>
        <v>April</v>
      </c>
      <c r="X1326" t="str">
        <f>TEXT(Table1[[#This Row],[Order Date]],"yyyy")</f>
        <v>2015</v>
      </c>
      <c r="Y1326">
        <v>42126</v>
      </c>
      <c r="Z1326">
        <v>1.2236</v>
      </c>
      <c r="AA1326">
        <v>22</v>
      </c>
      <c r="AB1326">
        <v>39.26</v>
      </c>
      <c r="AC1326">
        <v>88571</v>
      </c>
      <c r="AD1326" t="e">
        <f>IF(COUNTIF(#REF!,Orders!AC477)&gt;0,"Returned","Not Returned")</f>
        <v>#REF!</v>
      </c>
      <c r="AE1326" t="str">
        <f>TEXT(Table1[[#This Row],[Order Date]],"mmmm-yyy")</f>
        <v>April-2015</v>
      </c>
    </row>
    <row r="1327" spans="1:31" ht="12.75" customHeight="1" x14ac:dyDescent="0.3">
      <c r="A1327">
        <v>21352</v>
      </c>
      <c r="B1327" t="s">
        <v>47</v>
      </c>
      <c r="C1327">
        <v>0.02</v>
      </c>
      <c r="D1327">
        <v>24.98</v>
      </c>
      <c r="E1327">
        <v>8.7899999999999991</v>
      </c>
      <c r="F1327">
        <v>855</v>
      </c>
      <c r="G1327" t="str">
        <f>IF(COUNTIF(Table1[Customer ID],Table1[[#This Row],[Customer ID]])&gt;1,"Repeat Customer","One-Time Customer")</f>
        <v>One-Time Customer</v>
      </c>
      <c r="H1327" t="s">
        <v>977</v>
      </c>
      <c r="I1327" t="s">
        <v>49</v>
      </c>
      <c r="J1327" t="s">
        <v>28</v>
      </c>
      <c r="K1327" t="s">
        <v>29</v>
      </c>
      <c r="L1327" t="s">
        <v>141</v>
      </c>
      <c r="M1327" t="s">
        <v>59</v>
      </c>
      <c r="N1327" t="s">
        <v>978</v>
      </c>
      <c r="O1327">
        <v>0.66</v>
      </c>
      <c r="P1327">
        <f>Table1[[#This Row],[Profit]]/Table1[[#This Row],[Sales]]</f>
        <v>7.114144861585135E-3</v>
      </c>
      <c r="Q1327" t="s">
        <v>33</v>
      </c>
      <c r="R1327" t="s">
        <v>53</v>
      </c>
      <c r="S1327" t="s">
        <v>228</v>
      </c>
      <c r="T1327" t="s">
        <v>979</v>
      </c>
      <c r="U1327">
        <v>6810</v>
      </c>
      <c r="V1327">
        <v>42124</v>
      </c>
      <c r="W1327" t="str">
        <f>TEXT(Table1[[#This Row],[Order Date]],"mmmm")</f>
        <v>April</v>
      </c>
      <c r="X1327" t="str">
        <f>TEXT(Table1[[#This Row],[Order Date]],"yyyy")</f>
        <v>2015</v>
      </c>
      <c r="Y1327">
        <v>42125</v>
      </c>
      <c r="Z1327">
        <v>4.3148</v>
      </c>
      <c r="AA1327">
        <v>23</v>
      </c>
      <c r="AB1327">
        <v>606.51</v>
      </c>
      <c r="AC1327">
        <v>88571</v>
      </c>
      <c r="AD1327" t="e">
        <f>IF(COUNTIF(#REF!,Orders!AC478)&gt;0,"Returned","Not Returned")</f>
        <v>#REF!</v>
      </c>
      <c r="AE1327" t="str">
        <f>TEXT(Table1[[#This Row],[Order Date]],"mmmm-yyy")</f>
        <v>April-2015</v>
      </c>
    </row>
    <row r="1328" spans="1:31" ht="12.75" customHeight="1" x14ac:dyDescent="0.3">
      <c r="A1328">
        <v>21354</v>
      </c>
      <c r="B1328" t="s">
        <v>47</v>
      </c>
      <c r="C1328">
        <v>0.05</v>
      </c>
      <c r="D1328">
        <v>35.99</v>
      </c>
      <c r="E1328">
        <v>5.99</v>
      </c>
      <c r="F1328">
        <v>858</v>
      </c>
      <c r="G1328" t="str">
        <f>IF(COUNTIF(Table1[Customer ID],Table1[[#This Row],[Customer ID]])&gt;1,"Repeat Customer","One-Time Customer")</f>
        <v>One-Time Customer</v>
      </c>
      <c r="H1328" t="s">
        <v>980</v>
      </c>
      <c r="I1328" t="s">
        <v>27</v>
      </c>
      <c r="J1328" t="s">
        <v>28</v>
      </c>
      <c r="K1328" t="s">
        <v>77</v>
      </c>
      <c r="L1328" t="s">
        <v>78</v>
      </c>
      <c r="M1328" t="s">
        <v>31</v>
      </c>
      <c r="N1328" t="s">
        <v>981</v>
      </c>
      <c r="O1328">
        <v>0.38</v>
      </c>
      <c r="P1328">
        <f>Table1[[#This Row],[Profit]]/Table1[[#This Row],[Sales]]</f>
        <v>-1.9391733703190013</v>
      </c>
      <c r="Q1328" t="s">
        <v>33</v>
      </c>
      <c r="R1328" t="s">
        <v>53</v>
      </c>
      <c r="S1328" t="s">
        <v>188</v>
      </c>
      <c r="T1328" t="s">
        <v>476</v>
      </c>
      <c r="U1328">
        <v>4240</v>
      </c>
      <c r="V1328">
        <v>42124</v>
      </c>
      <c r="W1328" t="str">
        <f>TEXT(Table1[[#This Row],[Order Date]],"mmmm")</f>
        <v>April</v>
      </c>
      <c r="X1328" t="str">
        <f>TEXT(Table1[[#This Row],[Order Date]],"yyyy")</f>
        <v>2015</v>
      </c>
      <c r="Y1328">
        <v>42126</v>
      </c>
      <c r="Z1328">
        <v>-125.83296</v>
      </c>
      <c r="AA1328">
        <v>2</v>
      </c>
      <c r="AB1328">
        <v>64.89</v>
      </c>
      <c r="AC1328">
        <v>88571</v>
      </c>
      <c r="AD1328" t="e">
        <f>IF(COUNTIF(#REF!,Orders!AC479)&gt;0,"Returned","Not Returned")</f>
        <v>#REF!</v>
      </c>
      <c r="AE1328" t="str">
        <f>TEXT(Table1[[#This Row],[Order Date]],"mmmm-yyy")</f>
        <v>April-2015</v>
      </c>
    </row>
    <row r="1329" spans="1:31" ht="12.75" customHeight="1" x14ac:dyDescent="0.3">
      <c r="A1329">
        <v>20804</v>
      </c>
      <c r="B1329" t="s">
        <v>106</v>
      </c>
      <c r="C1329">
        <v>0.1</v>
      </c>
      <c r="D1329">
        <v>2.62</v>
      </c>
      <c r="E1329">
        <v>0.8</v>
      </c>
      <c r="F1329">
        <v>1347</v>
      </c>
      <c r="G1329" t="str">
        <f>IF(COUNTIF(Table1[Customer ID],Table1[[#This Row],[Customer ID]])&gt;1,"Repeat Customer","One-Time Customer")</f>
        <v>One-Time Customer</v>
      </c>
      <c r="H1329" t="s">
        <v>1408</v>
      </c>
      <c r="I1329" t="s">
        <v>49</v>
      </c>
      <c r="J1329" t="s">
        <v>40</v>
      </c>
      <c r="K1329" t="s">
        <v>29</v>
      </c>
      <c r="L1329" t="s">
        <v>66</v>
      </c>
      <c r="M1329" t="s">
        <v>31</v>
      </c>
      <c r="N1329" t="s">
        <v>1409</v>
      </c>
      <c r="O1329">
        <v>0.39</v>
      </c>
      <c r="P1329">
        <f>Table1[[#This Row],[Profit]]/Table1[[#This Row],[Sales]]</f>
        <v>-1.8220381797146161</v>
      </c>
      <c r="Q1329" t="s">
        <v>33</v>
      </c>
      <c r="R1329" t="s">
        <v>136</v>
      </c>
      <c r="S1329" t="s">
        <v>362</v>
      </c>
      <c r="T1329" t="s">
        <v>1410</v>
      </c>
      <c r="U1329">
        <v>33511</v>
      </c>
      <c r="V1329">
        <v>42124</v>
      </c>
      <c r="W1329" t="str">
        <f>TEXT(Table1[[#This Row],[Order Date]],"mmmm")</f>
        <v>April</v>
      </c>
      <c r="X1329" t="str">
        <f>TEXT(Table1[[#This Row],[Order Date]],"yyyy")</f>
        <v>2015</v>
      </c>
      <c r="Y1329">
        <v>42130</v>
      </c>
      <c r="Z1329">
        <v>-94.490899999999996</v>
      </c>
      <c r="AA1329">
        <v>21</v>
      </c>
      <c r="AB1329">
        <v>51.86</v>
      </c>
      <c r="AC1329">
        <v>89686</v>
      </c>
      <c r="AD1329" t="e">
        <f>IF(COUNTIF(#REF!,Orders!AC764)&gt;0,"Returned","Not Returned")</f>
        <v>#REF!</v>
      </c>
      <c r="AE1329" t="str">
        <f>TEXT(Table1[[#This Row],[Order Date]],"mmmm-yyy")</f>
        <v>April-2015</v>
      </c>
    </row>
    <row r="1330" spans="1:31" ht="12.75" customHeight="1" x14ac:dyDescent="0.3">
      <c r="A1330">
        <v>24232</v>
      </c>
      <c r="B1330" t="s">
        <v>25</v>
      </c>
      <c r="C1330">
        <v>0.05</v>
      </c>
      <c r="D1330">
        <v>17.670000000000002</v>
      </c>
      <c r="E1330">
        <v>8.99</v>
      </c>
      <c r="F1330">
        <v>1352</v>
      </c>
      <c r="G1330" t="str">
        <f>IF(COUNTIF(Table1[Customer ID],Table1[[#This Row],[Customer ID]])&gt;1,"Repeat Customer","One-Time Customer")</f>
        <v>One-Time Customer</v>
      </c>
      <c r="H1330" t="s">
        <v>1417</v>
      </c>
      <c r="I1330" t="s">
        <v>49</v>
      </c>
      <c r="J1330" t="s">
        <v>40</v>
      </c>
      <c r="K1330" t="s">
        <v>41</v>
      </c>
      <c r="L1330" t="s">
        <v>50</v>
      </c>
      <c r="M1330" t="s">
        <v>51</v>
      </c>
      <c r="N1330" t="s">
        <v>807</v>
      </c>
      <c r="O1330">
        <v>0.47</v>
      </c>
      <c r="P1330">
        <f>Table1[[#This Row],[Profit]]/Table1[[#This Row],[Sales]]</f>
        <v>0.1624216765453006</v>
      </c>
      <c r="Q1330" t="s">
        <v>33</v>
      </c>
      <c r="R1330" t="s">
        <v>53</v>
      </c>
      <c r="S1330" t="s">
        <v>415</v>
      </c>
      <c r="T1330" t="s">
        <v>1418</v>
      </c>
      <c r="U1330">
        <v>20746</v>
      </c>
      <c r="V1330">
        <v>42124</v>
      </c>
      <c r="W1330" t="str">
        <f>TEXT(Table1[[#This Row],[Order Date]],"mmmm")</f>
        <v>April</v>
      </c>
      <c r="X1330" t="str">
        <f>TEXT(Table1[[#This Row],[Order Date]],"yyyy")</f>
        <v>2015</v>
      </c>
      <c r="Y1330">
        <v>42125</v>
      </c>
      <c r="Z1330">
        <v>46.036799999999999</v>
      </c>
      <c r="AA1330">
        <v>16</v>
      </c>
      <c r="AB1330">
        <v>283.44</v>
      </c>
      <c r="AC1330">
        <v>88234</v>
      </c>
      <c r="AD1330" t="e">
        <f>IF(COUNTIF(#REF!,Orders!AC767)&gt;0,"Returned","Not Returned")</f>
        <v>#REF!</v>
      </c>
      <c r="AE1330" t="str">
        <f>TEXT(Table1[[#This Row],[Order Date]],"mmmm-yyy")</f>
        <v>April-2015</v>
      </c>
    </row>
    <row r="1331" spans="1:31" ht="12.75" customHeight="1" x14ac:dyDescent="0.3">
      <c r="A1331">
        <v>21723</v>
      </c>
      <c r="B1331" t="s">
        <v>56</v>
      </c>
      <c r="C1331">
        <v>0.1</v>
      </c>
      <c r="D1331">
        <v>1.6</v>
      </c>
      <c r="E1331">
        <v>1.29</v>
      </c>
      <c r="F1331">
        <v>1989</v>
      </c>
      <c r="G1331" t="str">
        <f>IF(COUNTIF(Table1[Customer ID],Table1[[#This Row],[Customer ID]])&gt;1,"Repeat Customer","One-Time Customer")</f>
        <v>Repeat Customer</v>
      </c>
      <c r="H1331" t="s">
        <v>1932</v>
      </c>
      <c r="I1331" t="s">
        <v>49</v>
      </c>
      <c r="J1331" t="s">
        <v>40</v>
      </c>
      <c r="K1331" t="s">
        <v>29</v>
      </c>
      <c r="L1331" t="s">
        <v>30</v>
      </c>
      <c r="M1331" t="s">
        <v>31</v>
      </c>
      <c r="N1331" t="s">
        <v>1935</v>
      </c>
      <c r="O1331">
        <v>0.42</v>
      </c>
      <c r="P1331">
        <f>Table1[[#This Row],[Profit]]/Table1[[#This Row],[Sales]]</f>
        <v>-0.88805687203791484</v>
      </c>
      <c r="Q1331" t="s">
        <v>33</v>
      </c>
      <c r="R1331" t="s">
        <v>34</v>
      </c>
      <c r="S1331" t="s">
        <v>212</v>
      </c>
      <c r="T1331" t="s">
        <v>1933</v>
      </c>
      <c r="U1331">
        <v>84117</v>
      </c>
      <c r="V1331">
        <v>42124</v>
      </c>
      <c r="W1331" t="str">
        <f>TEXT(Table1[[#This Row],[Order Date]],"mmmm")</f>
        <v>April</v>
      </c>
      <c r="X1331" t="str">
        <f>TEXT(Table1[[#This Row],[Order Date]],"yyyy")</f>
        <v>2015</v>
      </c>
      <c r="Y1331">
        <v>42124</v>
      </c>
      <c r="Z1331">
        <v>-14.990400000000001</v>
      </c>
      <c r="AA1331">
        <v>11</v>
      </c>
      <c r="AB1331">
        <v>16.88</v>
      </c>
      <c r="AC1331">
        <v>90003</v>
      </c>
      <c r="AD1331" t="e">
        <f>IF(COUNTIF(#REF!,Orders!AC1106)&gt;0,"Returned","Not Returned")</f>
        <v>#REF!</v>
      </c>
      <c r="AE1331" t="str">
        <f>TEXT(Table1[[#This Row],[Order Date]],"mmmm-yyy")</f>
        <v>April-2015</v>
      </c>
    </row>
    <row r="1332" spans="1:31" ht="12.75" customHeight="1" x14ac:dyDescent="0.3">
      <c r="A1332">
        <v>24151</v>
      </c>
      <c r="B1332" t="s">
        <v>47</v>
      </c>
      <c r="C1332">
        <v>0.06</v>
      </c>
      <c r="D1332">
        <v>3.6</v>
      </c>
      <c r="E1332">
        <v>2.2000000000000002</v>
      </c>
      <c r="F1332">
        <v>2704</v>
      </c>
      <c r="G1332" t="str">
        <f>IF(COUNTIF(Table1[Customer ID],Table1[[#This Row],[Customer ID]])&gt;1,"Repeat Customer","One-Time Customer")</f>
        <v>Repeat Customer</v>
      </c>
      <c r="H1332" t="s">
        <v>2501</v>
      </c>
      <c r="I1332" t="s">
        <v>49</v>
      </c>
      <c r="J1332" t="s">
        <v>114</v>
      </c>
      <c r="K1332" t="s">
        <v>29</v>
      </c>
      <c r="L1332" t="s">
        <v>93</v>
      </c>
      <c r="M1332" t="s">
        <v>31</v>
      </c>
      <c r="N1332" t="s">
        <v>1669</v>
      </c>
      <c r="O1332">
        <v>0.39</v>
      </c>
      <c r="P1332">
        <f>Table1[[#This Row],[Profit]]/Table1[[#This Row],[Sales]]</f>
        <v>181.41159973666888</v>
      </c>
      <c r="Q1332" t="s">
        <v>33</v>
      </c>
      <c r="R1332" t="s">
        <v>136</v>
      </c>
      <c r="S1332" t="s">
        <v>362</v>
      </c>
      <c r="T1332" t="s">
        <v>2502</v>
      </c>
      <c r="U1332">
        <v>32503</v>
      </c>
      <c r="V1332">
        <v>42124</v>
      </c>
      <c r="W1332" t="str">
        <f>TEXT(Table1[[#This Row],[Order Date]],"mmmm")</f>
        <v>April</v>
      </c>
      <c r="X1332" t="str">
        <f>TEXT(Table1[[#This Row],[Order Date]],"yyyy")</f>
        <v>2015</v>
      </c>
      <c r="Y1332">
        <v>42126</v>
      </c>
      <c r="Z1332">
        <v>2755.6422000000002</v>
      </c>
      <c r="AA1332">
        <v>4</v>
      </c>
      <c r="AB1332">
        <v>15.19</v>
      </c>
      <c r="AC1332">
        <v>91407</v>
      </c>
      <c r="AD1332" t="e">
        <f>IF(COUNTIF(#REF!,Orders!AC1533)&gt;0,"Returned","Not Returned")</f>
        <v>#REF!</v>
      </c>
      <c r="AE1332" t="str">
        <f>TEXT(Table1[[#This Row],[Order Date]],"mmmm-yyy")</f>
        <v>April-2015</v>
      </c>
    </row>
    <row r="1333" spans="1:31" ht="12.75" customHeight="1" x14ac:dyDescent="0.3">
      <c r="A1333">
        <v>21979</v>
      </c>
      <c r="B1333" t="s">
        <v>106</v>
      </c>
      <c r="C1333">
        <v>0.03</v>
      </c>
      <c r="D1333">
        <v>13.48</v>
      </c>
      <c r="E1333">
        <v>4.51</v>
      </c>
      <c r="F1333">
        <v>2704</v>
      </c>
      <c r="G1333" t="str">
        <f>IF(COUNTIF(Table1[Customer ID],Table1[[#This Row],[Customer ID]])&gt;1,"Repeat Customer","One-Time Customer")</f>
        <v>Repeat Customer</v>
      </c>
      <c r="H1333" t="s">
        <v>2501</v>
      </c>
      <c r="I1333" t="s">
        <v>27</v>
      </c>
      <c r="J1333" t="s">
        <v>114</v>
      </c>
      <c r="K1333" t="s">
        <v>29</v>
      </c>
      <c r="L1333" t="s">
        <v>141</v>
      </c>
      <c r="M1333" t="s">
        <v>59</v>
      </c>
      <c r="N1333" t="s">
        <v>2503</v>
      </c>
      <c r="O1333">
        <v>0.59</v>
      </c>
      <c r="P1333">
        <f>Table1[[#This Row],[Profit]]/Table1[[#This Row],[Sales]]</f>
        <v>-4.3035468145906881</v>
      </c>
      <c r="Q1333" t="s">
        <v>33</v>
      </c>
      <c r="R1333" t="s">
        <v>136</v>
      </c>
      <c r="S1333" t="s">
        <v>362</v>
      </c>
      <c r="T1333" t="s">
        <v>2502</v>
      </c>
      <c r="U1333">
        <v>32503</v>
      </c>
      <c r="V1333">
        <v>42124</v>
      </c>
      <c r="W1333" t="str">
        <f>TEXT(Table1[[#This Row],[Order Date]],"mmmm")</f>
        <v>April</v>
      </c>
      <c r="X1333" t="str">
        <f>TEXT(Table1[[#This Row],[Order Date]],"yyyy")</f>
        <v>2015</v>
      </c>
      <c r="Y1333">
        <v>42128</v>
      </c>
      <c r="Z1333">
        <v>-256.01800000000003</v>
      </c>
      <c r="AA1333">
        <v>4</v>
      </c>
      <c r="AB1333">
        <v>59.49</v>
      </c>
      <c r="AC1333">
        <v>91408</v>
      </c>
      <c r="AD1333" t="e">
        <f>IF(COUNTIF(#REF!,Orders!AC1534)&gt;0,"Returned","Not Returned")</f>
        <v>#REF!</v>
      </c>
      <c r="AE1333" t="str">
        <f>TEXT(Table1[[#This Row],[Order Date]],"mmmm-yyy")</f>
        <v>April-2015</v>
      </c>
    </row>
    <row r="1334" spans="1:31" ht="12.75" customHeight="1" x14ac:dyDescent="0.3">
      <c r="A1334">
        <v>23803</v>
      </c>
      <c r="B1334" t="s">
        <v>106</v>
      </c>
      <c r="C1334">
        <v>0.02</v>
      </c>
      <c r="D1334">
        <v>21.98</v>
      </c>
      <c r="E1334">
        <v>2.87</v>
      </c>
      <c r="F1334">
        <v>2823</v>
      </c>
      <c r="G1334" t="str">
        <f>IF(COUNTIF(Table1[Customer ID],Table1[[#This Row],[Customer ID]])&gt;1,"Repeat Customer","One-Time Customer")</f>
        <v>One-Time Customer</v>
      </c>
      <c r="H1334" t="s">
        <v>2586</v>
      </c>
      <c r="I1334" t="s">
        <v>49</v>
      </c>
      <c r="J1334" t="s">
        <v>28</v>
      </c>
      <c r="K1334" t="s">
        <v>29</v>
      </c>
      <c r="L1334" t="s">
        <v>30</v>
      </c>
      <c r="M1334" t="s">
        <v>51</v>
      </c>
      <c r="N1334" t="s">
        <v>2587</v>
      </c>
      <c r="O1334">
        <v>0.55000000000000004</v>
      </c>
      <c r="P1334">
        <f>Table1[[#This Row],[Profit]]/Table1[[#This Row],[Sales]]</f>
        <v>0.69</v>
      </c>
      <c r="Q1334" t="s">
        <v>33</v>
      </c>
      <c r="R1334" t="s">
        <v>34</v>
      </c>
      <c r="S1334" t="s">
        <v>533</v>
      </c>
      <c r="T1334" t="s">
        <v>2588</v>
      </c>
      <c r="U1334">
        <v>89031</v>
      </c>
      <c r="V1334">
        <v>42124</v>
      </c>
      <c r="W1334" t="str">
        <f>TEXT(Table1[[#This Row],[Order Date]],"mmmm")</f>
        <v>April</v>
      </c>
      <c r="X1334" t="str">
        <f>TEXT(Table1[[#This Row],[Order Date]],"yyyy")</f>
        <v>2015</v>
      </c>
      <c r="Y1334">
        <v>42126</v>
      </c>
      <c r="Z1334">
        <v>165.6345</v>
      </c>
      <c r="AA1334">
        <v>11</v>
      </c>
      <c r="AB1334">
        <v>240.05</v>
      </c>
      <c r="AC1334">
        <v>87240</v>
      </c>
      <c r="AD1334" t="e">
        <f>IF(COUNTIF(#REF!,Orders!AC1587)&gt;0,"Returned","Not Returned")</f>
        <v>#REF!</v>
      </c>
      <c r="AE1334" t="str">
        <f>TEXT(Table1[[#This Row],[Order Date]],"mmmm-yyy")</f>
        <v>April-2015</v>
      </c>
    </row>
    <row r="1335" spans="1:31" ht="12.75" customHeight="1" x14ac:dyDescent="0.3">
      <c r="A1335">
        <v>22401</v>
      </c>
      <c r="B1335" t="s">
        <v>37</v>
      </c>
      <c r="C1335">
        <v>7.0000000000000007E-2</v>
      </c>
      <c r="D1335">
        <v>415.88</v>
      </c>
      <c r="E1335">
        <v>11.37</v>
      </c>
      <c r="F1335">
        <v>381</v>
      </c>
      <c r="G1335" t="str">
        <f>IF(COUNTIF(Table1[Customer ID],Table1[[#This Row],[Customer ID]])&gt;1,"Repeat Customer","One-Time Customer")</f>
        <v>One-Time Customer</v>
      </c>
      <c r="H1335" t="s">
        <v>487</v>
      </c>
      <c r="I1335" t="s">
        <v>49</v>
      </c>
      <c r="J1335" t="s">
        <v>28</v>
      </c>
      <c r="K1335" t="s">
        <v>29</v>
      </c>
      <c r="L1335" t="s">
        <v>141</v>
      </c>
      <c r="M1335" t="s">
        <v>59</v>
      </c>
      <c r="N1335" t="s">
        <v>488</v>
      </c>
      <c r="O1335">
        <v>0.56999999999999995</v>
      </c>
      <c r="P1335">
        <f>Table1[[#This Row],[Profit]]/Table1[[#This Row],[Sales]]</f>
        <v>-1.3677473321335329</v>
      </c>
      <c r="Q1335" t="s">
        <v>33</v>
      </c>
      <c r="R1335" t="s">
        <v>61</v>
      </c>
      <c r="S1335" t="s">
        <v>178</v>
      </c>
      <c r="T1335" t="s">
        <v>489</v>
      </c>
      <c r="U1335">
        <v>61701</v>
      </c>
      <c r="V1335">
        <v>42125</v>
      </c>
      <c r="W1335" t="str">
        <f>TEXT(Table1[[#This Row],[Order Date]],"mmmm")</f>
        <v>May</v>
      </c>
      <c r="X1335" t="str">
        <f>TEXT(Table1[[#This Row],[Order Date]],"yyyy")</f>
        <v>2015</v>
      </c>
      <c r="Y1335">
        <v>42125</v>
      </c>
      <c r="Z1335">
        <v>-539.59</v>
      </c>
      <c r="AA1335">
        <v>1</v>
      </c>
      <c r="AB1335">
        <v>394.51</v>
      </c>
      <c r="AC1335">
        <v>88929</v>
      </c>
      <c r="AD1335" t="e">
        <f>IF(COUNTIF(#REF!,Orders!AC208)&gt;0,"Returned","Not Returned")</f>
        <v>#REF!</v>
      </c>
      <c r="AE1335" t="str">
        <f>TEXT(Table1[[#This Row],[Order Date]],"mmmm-yyy")</f>
        <v>May-2015</v>
      </c>
    </row>
    <row r="1336" spans="1:31" ht="12.75" customHeight="1" x14ac:dyDescent="0.3">
      <c r="A1336">
        <v>5468</v>
      </c>
      <c r="B1336" t="s">
        <v>37</v>
      </c>
      <c r="C1336">
        <v>0.03</v>
      </c>
      <c r="D1336">
        <v>5.98</v>
      </c>
      <c r="E1336">
        <v>1.49</v>
      </c>
      <c r="F1336">
        <v>1193</v>
      </c>
      <c r="G1336" t="str">
        <f>IF(COUNTIF(Table1[Customer ID],Table1[[#This Row],[Customer ID]])&gt;1,"Repeat Customer","One-Time Customer")</f>
        <v>Repeat Customer</v>
      </c>
      <c r="H1336" t="s">
        <v>1288</v>
      </c>
      <c r="I1336" t="s">
        <v>49</v>
      </c>
      <c r="J1336" t="s">
        <v>58</v>
      </c>
      <c r="K1336" t="s">
        <v>29</v>
      </c>
      <c r="L1336" t="s">
        <v>109</v>
      </c>
      <c r="M1336" t="s">
        <v>59</v>
      </c>
      <c r="N1336" t="s">
        <v>1020</v>
      </c>
      <c r="O1336">
        <v>0.39</v>
      </c>
      <c r="P1336">
        <f>Table1[[#This Row],[Profit]]/Table1[[#This Row],[Sales]]</f>
        <v>7.3534807376653466E-2</v>
      </c>
      <c r="Q1336" t="s">
        <v>33</v>
      </c>
      <c r="R1336" t="s">
        <v>53</v>
      </c>
      <c r="S1336" t="s">
        <v>1008</v>
      </c>
      <c r="T1336" t="s">
        <v>35</v>
      </c>
      <c r="U1336">
        <v>20016</v>
      </c>
      <c r="V1336">
        <v>42125</v>
      </c>
      <c r="W1336" t="str">
        <f>TEXT(Table1[[#This Row],[Order Date]],"mmmm")</f>
        <v>May</v>
      </c>
      <c r="X1336" t="str">
        <f>TEXT(Table1[[#This Row],[Order Date]],"yyyy")</f>
        <v>2015</v>
      </c>
      <c r="Y1336">
        <v>42127</v>
      </c>
      <c r="Z1336">
        <v>38.08</v>
      </c>
      <c r="AA1336">
        <v>85</v>
      </c>
      <c r="AB1336">
        <v>517.85</v>
      </c>
      <c r="AC1336">
        <v>38852</v>
      </c>
      <c r="AD1336" t="e">
        <f>IF(COUNTIF(#REF!,Orders!AC676)&gt;0,"Returned","Not Returned")</f>
        <v>#REF!</v>
      </c>
      <c r="AE1336" t="str">
        <f>TEXT(Table1[[#This Row],[Order Date]],"mmmm-yyy")</f>
        <v>May-2015</v>
      </c>
    </row>
    <row r="1337" spans="1:31" ht="12.75" customHeight="1" x14ac:dyDescent="0.3">
      <c r="A1337">
        <v>23468</v>
      </c>
      <c r="B1337" t="s">
        <v>37</v>
      </c>
      <c r="C1337">
        <v>0.03</v>
      </c>
      <c r="D1337">
        <v>5.98</v>
      </c>
      <c r="E1337">
        <v>1.49</v>
      </c>
      <c r="F1337">
        <v>1194</v>
      </c>
      <c r="G1337" t="str">
        <f>IF(COUNTIF(Table1[Customer ID],Table1[[#This Row],[Customer ID]])&gt;1,"Repeat Customer","One-Time Customer")</f>
        <v>One-Time Customer</v>
      </c>
      <c r="H1337" t="s">
        <v>1291</v>
      </c>
      <c r="I1337" t="s">
        <v>49</v>
      </c>
      <c r="J1337" t="s">
        <v>58</v>
      </c>
      <c r="K1337" t="s">
        <v>29</v>
      </c>
      <c r="L1337" t="s">
        <v>109</v>
      </c>
      <c r="M1337" t="s">
        <v>59</v>
      </c>
      <c r="N1337" t="s">
        <v>1020</v>
      </c>
      <c r="O1337">
        <v>0.39</v>
      </c>
      <c r="P1337">
        <f>Table1[[#This Row],[Profit]]/Table1[[#This Row],[Sales]]</f>
        <v>0.16020009379396588</v>
      </c>
      <c r="Q1337" t="s">
        <v>33</v>
      </c>
      <c r="R1337" t="s">
        <v>136</v>
      </c>
      <c r="S1337" t="s">
        <v>362</v>
      </c>
      <c r="T1337" t="s">
        <v>1292</v>
      </c>
      <c r="U1337">
        <v>34142</v>
      </c>
      <c r="V1337">
        <v>42125</v>
      </c>
      <c r="W1337" t="str">
        <f>TEXT(Table1[[#This Row],[Order Date]],"mmmm")</f>
        <v>May</v>
      </c>
      <c r="X1337" t="str">
        <f>TEXT(Table1[[#This Row],[Order Date]],"yyyy")</f>
        <v>2015</v>
      </c>
      <c r="Y1337">
        <v>42127</v>
      </c>
      <c r="Z1337">
        <v>20.495999999999995</v>
      </c>
      <c r="AA1337">
        <v>21</v>
      </c>
      <c r="AB1337">
        <v>127.94</v>
      </c>
      <c r="AC1337">
        <v>87586</v>
      </c>
      <c r="AD1337" t="e">
        <f>IF(COUNTIF(#REF!,Orders!AC679)&gt;0,"Returned","Not Returned")</f>
        <v>#REF!</v>
      </c>
      <c r="AE1337" t="str">
        <f>TEXT(Table1[[#This Row],[Order Date]],"mmmm-yyy")</f>
        <v>May-2015</v>
      </c>
    </row>
    <row r="1338" spans="1:31" ht="12.75" customHeight="1" x14ac:dyDescent="0.3">
      <c r="A1338">
        <v>19398</v>
      </c>
      <c r="B1338" t="s">
        <v>106</v>
      </c>
      <c r="C1338">
        <v>0.1</v>
      </c>
      <c r="D1338">
        <v>34.229999999999997</v>
      </c>
      <c r="E1338">
        <v>5.0199999999999996</v>
      </c>
      <c r="F1338">
        <v>1271</v>
      </c>
      <c r="G1338" t="str">
        <f>IF(COUNTIF(Table1[Customer ID],Table1[[#This Row],[Customer ID]])&gt;1,"Repeat Customer","One-Time Customer")</f>
        <v>Repeat Customer</v>
      </c>
      <c r="H1338" t="s">
        <v>1369</v>
      </c>
      <c r="I1338" t="s">
        <v>49</v>
      </c>
      <c r="J1338" t="s">
        <v>28</v>
      </c>
      <c r="K1338" t="s">
        <v>41</v>
      </c>
      <c r="L1338" t="s">
        <v>50</v>
      </c>
      <c r="M1338" t="s">
        <v>59</v>
      </c>
      <c r="N1338" t="s">
        <v>1371</v>
      </c>
      <c r="O1338">
        <v>0.55000000000000004</v>
      </c>
      <c r="P1338">
        <f>Table1[[#This Row],[Profit]]/Table1[[#This Row],[Sales]]</f>
        <v>0.69</v>
      </c>
      <c r="Q1338" t="s">
        <v>33</v>
      </c>
      <c r="R1338" t="s">
        <v>34</v>
      </c>
      <c r="S1338" t="s">
        <v>45</v>
      </c>
      <c r="T1338" t="s">
        <v>1370</v>
      </c>
      <c r="U1338">
        <v>91941</v>
      </c>
      <c r="V1338">
        <v>42125</v>
      </c>
      <c r="W1338" t="str">
        <f>TEXT(Table1[[#This Row],[Order Date]],"mmmm")</f>
        <v>May</v>
      </c>
      <c r="X1338" t="str">
        <f>TEXT(Table1[[#This Row],[Order Date]],"yyyy")</f>
        <v>2015</v>
      </c>
      <c r="Y1338">
        <v>42130</v>
      </c>
      <c r="Z1338">
        <v>151.56539999999998</v>
      </c>
      <c r="AA1338">
        <v>7</v>
      </c>
      <c r="AB1338">
        <v>219.66</v>
      </c>
      <c r="AC1338">
        <v>88411</v>
      </c>
      <c r="AD1338" t="e">
        <f>IF(COUNTIF(#REF!,Orders!AC732)&gt;0,"Returned","Not Returned")</f>
        <v>#REF!</v>
      </c>
      <c r="AE1338" t="str">
        <f>TEXT(Table1[[#This Row],[Order Date]],"mmmm-yyy")</f>
        <v>May-2015</v>
      </c>
    </row>
    <row r="1339" spans="1:31" ht="12.75" customHeight="1" x14ac:dyDescent="0.3">
      <c r="A1339">
        <v>19018</v>
      </c>
      <c r="B1339" t="s">
        <v>56</v>
      </c>
      <c r="C1339">
        <v>0.03</v>
      </c>
      <c r="D1339">
        <v>2.23</v>
      </c>
      <c r="E1339">
        <v>4.57</v>
      </c>
      <c r="F1339">
        <v>1383</v>
      </c>
      <c r="G1339" t="str">
        <f>IF(COUNTIF(Table1[Customer ID],Table1[[#This Row],[Customer ID]])&gt;1,"Repeat Customer","One-Time Customer")</f>
        <v>One-Time Customer</v>
      </c>
      <c r="H1339" t="s">
        <v>1450</v>
      </c>
      <c r="I1339" t="s">
        <v>49</v>
      </c>
      <c r="J1339" t="s">
        <v>114</v>
      </c>
      <c r="K1339" t="s">
        <v>41</v>
      </c>
      <c r="L1339" t="s">
        <v>50</v>
      </c>
      <c r="M1339" t="s">
        <v>51</v>
      </c>
      <c r="N1339" t="s">
        <v>1451</v>
      </c>
      <c r="O1339">
        <v>0.41</v>
      </c>
      <c r="P1339">
        <f>Table1[[#This Row],[Profit]]/Table1[[#This Row],[Sales]]</f>
        <v>-3.2536636427076062</v>
      </c>
      <c r="Q1339" t="s">
        <v>33</v>
      </c>
      <c r="R1339" t="s">
        <v>34</v>
      </c>
      <c r="S1339" t="s">
        <v>212</v>
      </c>
      <c r="T1339" t="s">
        <v>1391</v>
      </c>
      <c r="U1339">
        <v>84120</v>
      </c>
      <c r="V1339">
        <v>42125</v>
      </c>
      <c r="W1339" t="str">
        <f>TEXT(Table1[[#This Row],[Order Date]],"mmmm")</f>
        <v>May</v>
      </c>
      <c r="X1339" t="str">
        <f>TEXT(Table1[[#This Row],[Order Date]],"yyyy")</f>
        <v>2015</v>
      </c>
      <c r="Y1339">
        <v>42126</v>
      </c>
      <c r="Z1339">
        <v>-93.25</v>
      </c>
      <c r="AA1339">
        <v>12</v>
      </c>
      <c r="AB1339">
        <v>28.66</v>
      </c>
      <c r="AC1339">
        <v>89406</v>
      </c>
      <c r="AD1339" t="e">
        <f>IF(COUNTIF(#REF!,Orders!AC784)&gt;0,"Returned","Not Returned")</f>
        <v>#REF!</v>
      </c>
      <c r="AE1339" t="str">
        <f>TEXT(Table1[[#This Row],[Order Date]],"mmmm-yyy")</f>
        <v>May-2015</v>
      </c>
    </row>
    <row r="1340" spans="1:31" ht="12.75" customHeight="1" x14ac:dyDescent="0.3">
      <c r="A1340">
        <v>20197</v>
      </c>
      <c r="B1340" t="s">
        <v>47</v>
      </c>
      <c r="C1340">
        <v>0.01</v>
      </c>
      <c r="D1340">
        <v>11.7</v>
      </c>
      <c r="E1340">
        <v>5.63</v>
      </c>
      <c r="F1340">
        <v>2394</v>
      </c>
      <c r="G1340" t="str">
        <f>IF(COUNTIF(Table1[Customer ID],Table1[[#This Row],[Customer ID]])&gt;1,"Repeat Customer","One-Time Customer")</f>
        <v>Repeat Customer</v>
      </c>
      <c r="H1340" t="s">
        <v>2255</v>
      </c>
      <c r="I1340" t="s">
        <v>49</v>
      </c>
      <c r="J1340" t="s">
        <v>28</v>
      </c>
      <c r="K1340" t="s">
        <v>29</v>
      </c>
      <c r="L1340" t="s">
        <v>109</v>
      </c>
      <c r="M1340" t="s">
        <v>59</v>
      </c>
      <c r="N1340" t="s">
        <v>2256</v>
      </c>
      <c r="O1340">
        <v>0.4</v>
      </c>
      <c r="P1340">
        <f>Table1[[#This Row],[Profit]]/Table1[[#This Row],[Sales]]</f>
        <v>0.19934922975240224</v>
      </c>
      <c r="Q1340" t="s">
        <v>33</v>
      </c>
      <c r="R1340" t="s">
        <v>136</v>
      </c>
      <c r="S1340" t="s">
        <v>387</v>
      </c>
      <c r="T1340" t="s">
        <v>2257</v>
      </c>
      <c r="U1340">
        <v>30328</v>
      </c>
      <c r="V1340">
        <v>42125</v>
      </c>
      <c r="W1340" t="str">
        <f>TEXT(Table1[[#This Row],[Order Date]],"mmmm")</f>
        <v>May</v>
      </c>
      <c r="X1340" t="str">
        <f>TEXT(Table1[[#This Row],[Order Date]],"yyyy")</f>
        <v>2015</v>
      </c>
      <c r="Y1340">
        <v>42127</v>
      </c>
      <c r="Z1340">
        <v>39.209999999999994</v>
      </c>
      <c r="AA1340">
        <v>16</v>
      </c>
      <c r="AB1340">
        <v>196.69</v>
      </c>
      <c r="AC1340">
        <v>86949</v>
      </c>
      <c r="AD1340" t="e">
        <f>IF(COUNTIF(#REF!,Orders!AC1336)&gt;0,"Returned","Not Returned")</f>
        <v>#REF!</v>
      </c>
      <c r="AE1340" t="str">
        <f>TEXT(Table1[[#This Row],[Order Date]],"mmmm-yyy")</f>
        <v>May-2015</v>
      </c>
    </row>
    <row r="1341" spans="1:31" ht="12.75" customHeight="1" x14ac:dyDescent="0.3">
      <c r="A1341">
        <v>20198</v>
      </c>
      <c r="B1341" t="s">
        <v>47</v>
      </c>
      <c r="C1341">
        <v>0.03</v>
      </c>
      <c r="D1341">
        <v>4.55</v>
      </c>
      <c r="E1341">
        <v>1.49</v>
      </c>
      <c r="F1341">
        <v>2394</v>
      </c>
      <c r="G1341" t="str">
        <f>IF(COUNTIF(Table1[Customer ID],Table1[[#This Row],[Customer ID]])&gt;1,"Repeat Customer","One-Time Customer")</f>
        <v>Repeat Customer</v>
      </c>
      <c r="H1341" t="s">
        <v>2255</v>
      </c>
      <c r="I1341" t="s">
        <v>49</v>
      </c>
      <c r="J1341" t="s">
        <v>28</v>
      </c>
      <c r="K1341" t="s">
        <v>29</v>
      </c>
      <c r="L1341" t="s">
        <v>109</v>
      </c>
      <c r="M1341" t="s">
        <v>59</v>
      </c>
      <c r="N1341" t="s">
        <v>1441</v>
      </c>
      <c r="O1341">
        <v>0.35</v>
      </c>
      <c r="P1341">
        <f>Table1[[#This Row],[Profit]]/Table1[[#This Row],[Sales]]</f>
        <v>2.4920556107249259</v>
      </c>
      <c r="Q1341" t="s">
        <v>33</v>
      </c>
      <c r="R1341" t="s">
        <v>136</v>
      </c>
      <c r="S1341" t="s">
        <v>387</v>
      </c>
      <c r="T1341" t="s">
        <v>2257</v>
      </c>
      <c r="U1341">
        <v>30328</v>
      </c>
      <c r="V1341">
        <v>42125</v>
      </c>
      <c r="W1341" t="str">
        <f>TEXT(Table1[[#This Row],[Order Date]],"mmmm")</f>
        <v>May</v>
      </c>
      <c r="X1341" t="str">
        <f>TEXT(Table1[[#This Row],[Order Date]],"yyyy")</f>
        <v>2015</v>
      </c>
      <c r="Y1341">
        <v>42125</v>
      </c>
      <c r="Z1341">
        <v>100.38000000000001</v>
      </c>
      <c r="AA1341">
        <v>9</v>
      </c>
      <c r="AB1341">
        <v>40.28</v>
      </c>
      <c r="AC1341">
        <v>86949</v>
      </c>
      <c r="AD1341" t="e">
        <f>IF(COUNTIF(#REF!,Orders!AC1337)&gt;0,"Returned","Not Returned")</f>
        <v>#REF!</v>
      </c>
      <c r="AE1341" t="str">
        <f>TEXT(Table1[[#This Row],[Order Date]],"mmmm-yyy")</f>
        <v>May-2015</v>
      </c>
    </row>
    <row r="1342" spans="1:31" ht="12.75" customHeight="1" x14ac:dyDescent="0.3">
      <c r="A1342">
        <v>19907</v>
      </c>
      <c r="B1342" t="s">
        <v>47</v>
      </c>
      <c r="C1342">
        <v>0.06</v>
      </c>
      <c r="D1342">
        <v>4.9800000000000004</v>
      </c>
      <c r="E1342">
        <v>7.44</v>
      </c>
      <c r="F1342">
        <v>2724</v>
      </c>
      <c r="G1342" t="str">
        <f>IF(COUNTIF(Table1[Customer ID],Table1[[#This Row],[Customer ID]])&gt;1,"Repeat Customer","One-Time Customer")</f>
        <v>Repeat Customer</v>
      </c>
      <c r="H1342" t="s">
        <v>2515</v>
      </c>
      <c r="I1342" t="s">
        <v>49</v>
      </c>
      <c r="J1342" t="s">
        <v>40</v>
      </c>
      <c r="K1342" t="s">
        <v>29</v>
      </c>
      <c r="L1342" t="s">
        <v>93</v>
      </c>
      <c r="M1342" t="s">
        <v>59</v>
      </c>
      <c r="N1342" t="s">
        <v>384</v>
      </c>
      <c r="O1342">
        <v>0.36</v>
      </c>
      <c r="P1342">
        <f>Table1[[#This Row],[Profit]]/Table1[[#This Row],[Sales]]</f>
        <v>-0.70591993986092838</v>
      </c>
      <c r="Q1342" t="s">
        <v>33</v>
      </c>
      <c r="R1342" t="s">
        <v>136</v>
      </c>
      <c r="S1342" t="s">
        <v>244</v>
      </c>
      <c r="T1342" t="s">
        <v>2516</v>
      </c>
      <c r="U1342">
        <v>37421</v>
      </c>
      <c r="V1342">
        <v>42125</v>
      </c>
      <c r="W1342" t="str">
        <f>TEXT(Table1[[#This Row],[Order Date]],"mmmm")</f>
        <v>May</v>
      </c>
      <c r="X1342" t="str">
        <f>TEXT(Table1[[#This Row],[Order Date]],"yyyy")</f>
        <v>2015</v>
      </c>
      <c r="Y1342">
        <v>42126</v>
      </c>
      <c r="Z1342">
        <v>-37.561999999999998</v>
      </c>
      <c r="AA1342">
        <v>10</v>
      </c>
      <c r="AB1342">
        <v>53.21</v>
      </c>
      <c r="AC1342">
        <v>88959</v>
      </c>
      <c r="AD1342" t="e">
        <f>IF(COUNTIF(#REF!,Orders!AC1542)&gt;0,"Returned","Not Returned")</f>
        <v>#REF!</v>
      </c>
      <c r="AE1342" t="str">
        <f>TEXT(Table1[[#This Row],[Order Date]],"mmmm-yyy")</f>
        <v>May-2015</v>
      </c>
    </row>
    <row r="1343" spans="1:31" ht="12.75" customHeight="1" x14ac:dyDescent="0.3">
      <c r="A1343">
        <v>19908</v>
      </c>
      <c r="B1343" t="s">
        <v>47</v>
      </c>
      <c r="C1343">
        <v>0.01</v>
      </c>
      <c r="D1343">
        <v>6.48</v>
      </c>
      <c r="E1343">
        <v>7.37</v>
      </c>
      <c r="F1343">
        <v>2724</v>
      </c>
      <c r="G1343" t="str">
        <f>IF(COUNTIF(Table1[Customer ID],Table1[[#This Row],[Customer ID]])&gt;1,"Repeat Customer","One-Time Customer")</f>
        <v>Repeat Customer</v>
      </c>
      <c r="H1343" t="s">
        <v>2515</v>
      </c>
      <c r="I1343" t="s">
        <v>49</v>
      </c>
      <c r="J1343" t="s">
        <v>40</v>
      </c>
      <c r="K1343" t="s">
        <v>29</v>
      </c>
      <c r="L1343" t="s">
        <v>93</v>
      </c>
      <c r="M1343" t="s">
        <v>59</v>
      </c>
      <c r="N1343" t="s">
        <v>714</v>
      </c>
      <c r="O1343">
        <v>0.37</v>
      </c>
      <c r="P1343">
        <f>Table1[[#This Row],[Profit]]/Table1[[#This Row],[Sales]]</f>
        <v>-3.66200325732899</v>
      </c>
      <c r="Q1343" t="s">
        <v>33</v>
      </c>
      <c r="R1343" t="s">
        <v>136</v>
      </c>
      <c r="S1343" t="s">
        <v>244</v>
      </c>
      <c r="T1343" t="s">
        <v>2516</v>
      </c>
      <c r="U1343">
        <v>37421</v>
      </c>
      <c r="V1343">
        <v>42125</v>
      </c>
      <c r="W1343" t="str">
        <f>TEXT(Table1[[#This Row],[Order Date]],"mmmm")</f>
        <v>May</v>
      </c>
      <c r="X1343" t="str">
        <f>TEXT(Table1[[#This Row],[Order Date]],"yyyy")</f>
        <v>2015</v>
      </c>
      <c r="Y1343">
        <v>42127</v>
      </c>
      <c r="Z1343">
        <v>-449.69399999999996</v>
      </c>
      <c r="AA1343">
        <v>18</v>
      </c>
      <c r="AB1343">
        <v>122.8</v>
      </c>
      <c r="AC1343">
        <v>88959</v>
      </c>
      <c r="AD1343" t="e">
        <f>IF(COUNTIF(#REF!,Orders!AC1543)&gt;0,"Returned","Not Returned")</f>
        <v>#REF!</v>
      </c>
      <c r="AE1343" t="str">
        <f>TEXT(Table1[[#This Row],[Order Date]],"mmmm-yyy")</f>
        <v>May-2015</v>
      </c>
    </row>
    <row r="1344" spans="1:31" ht="12.75" customHeight="1" x14ac:dyDescent="0.3">
      <c r="A1344">
        <v>23967</v>
      </c>
      <c r="B1344" t="s">
        <v>37</v>
      </c>
      <c r="C1344">
        <v>0.04</v>
      </c>
      <c r="D1344">
        <v>4.1399999999999997</v>
      </c>
      <c r="E1344">
        <v>6.6</v>
      </c>
      <c r="F1344">
        <v>27</v>
      </c>
      <c r="G1344" t="str">
        <f>IF(COUNTIF(Table1[Customer ID],Table1[[#This Row],[Customer ID]])&gt;1,"Repeat Customer","One-Time Customer")</f>
        <v>One-Time Customer</v>
      </c>
      <c r="H1344" t="s">
        <v>97</v>
      </c>
      <c r="I1344" t="s">
        <v>49</v>
      </c>
      <c r="J1344" t="s">
        <v>28</v>
      </c>
      <c r="K1344" t="s">
        <v>41</v>
      </c>
      <c r="L1344" t="s">
        <v>50</v>
      </c>
      <c r="M1344" t="s">
        <v>59</v>
      </c>
      <c r="N1344" t="s">
        <v>98</v>
      </c>
      <c r="O1344">
        <v>0.49</v>
      </c>
      <c r="P1344">
        <f>Table1[[#This Row],[Profit]]/Table1[[#This Row],[Sales]]</f>
        <v>0.16235852500912751</v>
      </c>
      <c r="Q1344" t="s">
        <v>33</v>
      </c>
      <c r="R1344" t="s">
        <v>34</v>
      </c>
      <c r="S1344" t="s">
        <v>45</v>
      </c>
      <c r="T1344" t="s">
        <v>99</v>
      </c>
      <c r="U1344">
        <v>90712</v>
      </c>
      <c r="V1344">
        <v>42126</v>
      </c>
      <c r="W1344" t="str">
        <f>TEXT(Table1[[#This Row],[Order Date]],"mmmm")</f>
        <v>May</v>
      </c>
      <c r="X1344" t="str">
        <f>TEXT(Table1[[#This Row],[Order Date]],"yyyy")</f>
        <v>2015</v>
      </c>
      <c r="Y1344">
        <v>42128</v>
      </c>
      <c r="Z1344">
        <v>8.8940000000000055</v>
      </c>
      <c r="AA1344">
        <v>12</v>
      </c>
      <c r="AB1344">
        <v>54.78</v>
      </c>
      <c r="AC1344">
        <v>87652</v>
      </c>
      <c r="AD1344" t="e">
        <f>IF(COUNTIF(#REF!,Orders!AC20)&gt;0,"Returned","Not Returned")</f>
        <v>#REF!</v>
      </c>
      <c r="AE1344" t="str">
        <f>TEXT(Table1[[#This Row],[Order Date]],"mmmm-yyy")</f>
        <v>May-2015</v>
      </c>
    </row>
    <row r="1345" spans="1:31" ht="12.75" customHeight="1" x14ac:dyDescent="0.3">
      <c r="A1345">
        <v>19104</v>
      </c>
      <c r="B1345" t="s">
        <v>106</v>
      </c>
      <c r="C1345">
        <v>7.0000000000000007E-2</v>
      </c>
      <c r="D1345">
        <v>29.17</v>
      </c>
      <c r="E1345">
        <v>6.27</v>
      </c>
      <c r="F1345">
        <v>408</v>
      </c>
      <c r="G1345" t="str">
        <f>IF(COUNTIF(Table1[Customer ID],Table1[[#This Row],[Customer ID]])&gt;1,"Repeat Customer","One-Time Customer")</f>
        <v>One-Time Customer</v>
      </c>
      <c r="H1345" t="s">
        <v>524</v>
      </c>
      <c r="I1345" t="s">
        <v>49</v>
      </c>
      <c r="J1345" t="s">
        <v>28</v>
      </c>
      <c r="K1345" t="s">
        <v>29</v>
      </c>
      <c r="L1345" t="s">
        <v>109</v>
      </c>
      <c r="M1345" t="s">
        <v>59</v>
      </c>
      <c r="N1345" t="s">
        <v>525</v>
      </c>
      <c r="O1345">
        <v>0.37</v>
      </c>
      <c r="P1345">
        <f>Table1[[#This Row],[Profit]]/Table1[[#This Row],[Sales]]</f>
        <v>0.58989961794890999</v>
      </c>
      <c r="Q1345" t="s">
        <v>33</v>
      </c>
      <c r="R1345" t="s">
        <v>61</v>
      </c>
      <c r="S1345" t="s">
        <v>130</v>
      </c>
      <c r="T1345" t="s">
        <v>526</v>
      </c>
      <c r="U1345">
        <v>78589</v>
      </c>
      <c r="V1345">
        <v>42126</v>
      </c>
      <c r="W1345" t="str">
        <f>TEXT(Table1[[#This Row],[Order Date]],"mmmm")</f>
        <v>May</v>
      </c>
      <c r="X1345" t="str">
        <f>TEXT(Table1[[#This Row],[Order Date]],"yyyy")</f>
        <v>2015</v>
      </c>
      <c r="Y1345">
        <v>42130</v>
      </c>
      <c r="Z1345">
        <v>236.2371</v>
      </c>
      <c r="AA1345">
        <v>14</v>
      </c>
      <c r="AB1345">
        <v>400.47</v>
      </c>
      <c r="AC1345">
        <v>89639</v>
      </c>
      <c r="AD1345" t="e">
        <f>IF(COUNTIF(#REF!,Orders!AC223)&gt;0,"Returned","Not Returned")</f>
        <v>#REF!</v>
      </c>
      <c r="AE1345" t="str">
        <f>TEXT(Table1[[#This Row],[Order Date]],"mmmm-yyy")</f>
        <v>May-2015</v>
      </c>
    </row>
    <row r="1346" spans="1:31" ht="12.75" customHeight="1" x14ac:dyDescent="0.3">
      <c r="A1346">
        <v>20496</v>
      </c>
      <c r="B1346" t="s">
        <v>106</v>
      </c>
      <c r="C1346">
        <v>0.08</v>
      </c>
      <c r="D1346">
        <v>4.4800000000000004</v>
      </c>
      <c r="E1346">
        <v>49</v>
      </c>
      <c r="F1346">
        <v>2426</v>
      </c>
      <c r="G1346" t="str">
        <f>IF(COUNTIF(Table1[Customer ID],Table1[[#This Row],[Customer ID]])&gt;1,"Repeat Customer","One-Time Customer")</f>
        <v>Repeat Customer</v>
      </c>
      <c r="H1346" t="s">
        <v>2277</v>
      </c>
      <c r="I1346" t="s">
        <v>49</v>
      </c>
      <c r="J1346" t="s">
        <v>58</v>
      </c>
      <c r="K1346" t="s">
        <v>29</v>
      </c>
      <c r="L1346" t="s">
        <v>257</v>
      </c>
      <c r="M1346" t="s">
        <v>236</v>
      </c>
      <c r="N1346" t="s">
        <v>680</v>
      </c>
      <c r="O1346">
        <v>0.6</v>
      </c>
      <c r="P1346">
        <f>Table1[[#This Row],[Profit]]/Table1[[#This Row],[Sales]]</f>
        <v>0.69</v>
      </c>
      <c r="Q1346" t="s">
        <v>33</v>
      </c>
      <c r="R1346" t="s">
        <v>61</v>
      </c>
      <c r="S1346" t="s">
        <v>130</v>
      </c>
      <c r="T1346" t="s">
        <v>2278</v>
      </c>
      <c r="U1346">
        <v>75061</v>
      </c>
      <c r="V1346">
        <v>42126</v>
      </c>
      <c r="W1346" t="str">
        <f>TEXT(Table1[[#This Row],[Order Date]],"mmmm")</f>
        <v>May</v>
      </c>
      <c r="X1346" t="str">
        <f>TEXT(Table1[[#This Row],[Order Date]],"yyyy")</f>
        <v>2015</v>
      </c>
      <c r="Y1346">
        <v>42126</v>
      </c>
      <c r="Z1346">
        <v>139.58009999999999</v>
      </c>
      <c r="AA1346">
        <v>37</v>
      </c>
      <c r="AB1346">
        <v>202.29</v>
      </c>
      <c r="AC1346">
        <v>90861</v>
      </c>
      <c r="AD1346" t="e">
        <f>IF(COUNTIF(#REF!,Orders!AC1351)&gt;0,"Returned","Not Returned")</f>
        <v>#REF!</v>
      </c>
      <c r="AE1346" t="str">
        <f>TEXT(Table1[[#This Row],[Order Date]],"mmmm-yyy")</f>
        <v>May-2015</v>
      </c>
    </row>
    <row r="1347" spans="1:31" ht="12.75" customHeight="1" x14ac:dyDescent="0.3">
      <c r="A1347">
        <v>20497</v>
      </c>
      <c r="B1347" t="s">
        <v>106</v>
      </c>
      <c r="C1347">
        <v>0</v>
      </c>
      <c r="D1347">
        <v>17.670000000000002</v>
      </c>
      <c r="E1347">
        <v>8.99</v>
      </c>
      <c r="F1347">
        <v>2426</v>
      </c>
      <c r="G1347" t="str">
        <f>IF(COUNTIF(Table1[Customer ID],Table1[[#This Row],[Customer ID]])&gt;1,"Repeat Customer","One-Time Customer")</f>
        <v>Repeat Customer</v>
      </c>
      <c r="H1347" t="s">
        <v>2277</v>
      </c>
      <c r="I1347" t="s">
        <v>49</v>
      </c>
      <c r="J1347" t="s">
        <v>58</v>
      </c>
      <c r="K1347" t="s">
        <v>41</v>
      </c>
      <c r="L1347" t="s">
        <v>50</v>
      </c>
      <c r="M1347" t="s">
        <v>51</v>
      </c>
      <c r="N1347" t="s">
        <v>807</v>
      </c>
      <c r="O1347">
        <v>0.47</v>
      </c>
      <c r="P1347">
        <f>Table1[[#This Row],[Profit]]/Table1[[#This Row],[Sales]]</f>
        <v>0.65005038231284462</v>
      </c>
      <c r="Q1347" t="s">
        <v>33</v>
      </c>
      <c r="R1347" t="s">
        <v>61</v>
      </c>
      <c r="S1347" t="s">
        <v>130</v>
      </c>
      <c r="T1347" t="s">
        <v>2278</v>
      </c>
      <c r="U1347">
        <v>75061</v>
      </c>
      <c r="V1347">
        <v>42126</v>
      </c>
      <c r="W1347" t="str">
        <f>TEXT(Table1[[#This Row],[Order Date]],"mmmm")</f>
        <v>May</v>
      </c>
      <c r="X1347" t="str">
        <f>TEXT(Table1[[#This Row],[Order Date]],"yyyy")</f>
        <v>2015</v>
      </c>
      <c r="Y1347">
        <v>42133</v>
      </c>
      <c r="Z1347">
        <v>109.67000000000002</v>
      </c>
      <c r="AA1347">
        <v>9</v>
      </c>
      <c r="AB1347">
        <v>168.71</v>
      </c>
      <c r="AC1347">
        <v>90861</v>
      </c>
      <c r="AD1347" t="e">
        <f>IF(COUNTIF(#REF!,Orders!AC1352)&gt;0,"Returned","Not Returned")</f>
        <v>#REF!</v>
      </c>
      <c r="AE1347" t="str">
        <f>TEXT(Table1[[#This Row],[Order Date]],"mmmm-yyy")</f>
        <v>May-2015</v>
      </c>
    </row>
    <row r="1348" spans="1:31" ht="12.75" customHeight="1" x14ac:dyDescent="0.3">
      <c r="A1348">
        <v>23782</v>
      </c>
      <c r="B1348" t="s">
        <v>56</v>
      </c>
      <c r="C1348">
        <v>0.08</v>
      </c>
      <c r="D1348">
        <v>4</v>
      </c>
      <c r="E1348">
        <v>1.3</v>
      </c>
      <c r="F1348">
        <v>2531</v>
      </c>
      <c r="G1348" t="str">
        <f>IF(COUNTIF(Table1[Customer ID],Table1[[#This Row],[Customer ID]])&gt;1,"Repeat Customer","One-Time Customer")</f>
        <v>One-Time Customer</v>
      </c>
      <c r="H1348" t="s">
        <v>2372</v>
      </c>
      <c r="I1348" t="s">
        <v>49</v>
      </c>
      <c r="J1348" t="s">
        <v>58</v>
      </c>
      <c r="K1348" t="s">
        <v>29</v>
      </c>
      <c r="L1348" t="s">
        <v>93</v>
      </c>
      <c r="M1348" t="s">
        <v>31</v>
      </c>
      <c r="N1348" t="s">
        <v>204</v>
      </c>
      <c r="O1348">
        <v>0.37</v>
      </c>
      <c r="P1348">
        <f>Table1[[#This Row],[Profit]]/Table1[[#This Row],[Sales]]</f>
        <v>0.54625889594152721</v>
      </c>
      <c r="Q1348" t="s">
        <v>33</v>
      </c>
      <c r="R1348" t="s">
        <v>34</v>
      </c>
      <c r="S1348" t="s">
        <v>45</v>
      </c>
      <c r="T1348" t="s">
        <v>2373</v>
      </c>
      <c r="U1348">
        <v>93422</v>
      </c>
      <c r="V1348">
        <v>42126</v>
      </c>
      <c r="W1348" t="str">
        <f>TEXT(Table1[[#This Row],[Order Date]],"mmmm")</f>
        <v>May</v>
      </c>
      <c r="X1348" t="str">
        <f>TEXT(Table1[[#This Row],[Order Date]],"yyyy")</f>
        <v>2015</v>
      </c>
      <c r="Y1348">
        <v>42128</v>
      </c>
      <c r="Z1348">
        <v>28.4</v>
      </c>
      <c r="AA1348">
        <v>14</v>
      </c>
      <c r="AB1348">
        <v>51.99</v>
      </c>
      <c r="AC1348">
        <v>87452</v>
      </c>
      <c r="AD1348" t="e">
        <f>IF(COUNTIF(#REF!,Orders!AC1431)&gt;0,"Returned","Not Returned")</f>
        <v>#REF!</v>
      </c>
      <c r="AE1348" t="str">
        <f>TEXT(Table1[[#This Row],[Order Date]],"mmmm-yyy")</f>
        <v>May-2015</v>
      </c>
    </row>
    <row r="1349" spans="1:31" ht="12.75" customHeight="1" x14ac:dyDescent="0.3">
      <c r="A1349">
        <v>20938</v>
      </c>
      <c r="B1349" t="s">
        <v>106</v>
      </c>
      <c r="C1349">
        <v>0.04</v>
      </c>
      <c r="D1349">
        <v>8.6</v>
      </c>
      <c r="E1349">
        <v>6.19</v>
      </c>
      <c r="F1349">
        <v>2578</v>
      </c>
      <c r="G1349" t="str">
        <f>IF(COUNTIF(Table1[Customer ID],Table1[[#This Row],[Customer ID]])&gt;1,"Repeat Customer","One-Time Customer")</f>
        <v>Repeat Customer</v>
      </c>
      <c r="H1349" t="s">
        <v>2406</v>
      </c>
      <c r="I1349" t="s">
        <v>49</v>
      </c>
      <c r="J1349" t="s">
        <v>40</v>
      </c>
      <c r="K1349" t="s">
        <v>29</v>
      </c>
      <c r="L1349" t="s">
        <v>109</v>
      </c>
      <c r="M1349" t="s">
        <v>59</v>
      </c>
      <c r="N1349" t="s">
        <v>924</v>
      </c>
      <c r="O1349">
        <v>0.38</v>
      </c>
      <c r="P1349">
        <f>Table1[[#This Row],[Profit]]/Table1[[#This Row],[Sales]]</f>
        <v>6.6107065101387397</v>
      </c>
      <c r="Q1349" t="s">
        <v>33</v>
      </c>
      <c r="R1349" t="s">
        <v>136</v>
      </c>
      <c r="S1349" t="s">
        <v>1278</v>
      </c>
      <c r="T1349" t="s">
        <v>2407</v>
      </c>
      <c r="U1349">
        <v>36801</v>
      </c>
      <c r="V1349">
        <v>42126</v>
      </c>
      <c r="W1349" t="str">
        <f>TEXT(Table1[[#This Row],[Order Date]],"mmmm")</f>
        <v>May</v>
      </c>
      <c r="X1349" t="str">
        <f>TEXT(Table1[[#This Row],[Order Date]],"yyyy")</f>
        <v>2015</v>
      </c>
      <c r="Y1349">
        <v>42128</v>
      </c>
      <c r="Z1349">
        <v>309.71159999999998</v>
      </c>
      <c r="AA1349">
        <v>5</v>
      </c>
      <c r="AB1349">
        <v>46.85</v>
      </c>
      <c r="AC1349">
        <v>88298</v>
      </c>
      <c r="AD1349" t="e">
        <f>IF(COUNTIF(#REF!,Orders!AC1463)&gt;0,"Returned","Not Returned")</f>
        <v>#REF!</v>
      </c>
      <c r="AE1349" t="str">
        <f>TEXT(Table1[[#This Row],[Order Date]],"mmmm-yyy")</f>
        <v>May-2015</v>
      </c>
    </row>
    <row r="1350" spans="1:31" ht="12.75" customHeight="1" x14ac:dyDescent="0.3">
      <c r="A1350">
        <v>20939</v>
      </c>
      <c r="B1350" t="s">
        <v>106</v>
      </c>
      <c r="C1350">
        <v>0.01</v>
      </c>
      <c r="D1350">
        <v>3.58</v>
      </c>
      <c r="E1350">
        <v>1.63</v>
      </c>
      <c r="F1350">
        <v>2578</v>
      </c>
      <c r="G1350" t="str">
        <f>IF(COUNTIF(Table1[Customer ID],Table1[[#This Row],[Customer ID]])&gt;1,"Repeat Customer","One-Time Customer")</f>
        <v>Repeat Customer</v>
      </c>
      <c r="H1350" t="s">
        <v>2406</v>
      </c>
      <c r="I1350" t="s">
        <v>49</v>
      </c>
      <c r="J1350" t="s">
        <v>40</v>
      </c>
      <c r="K1350" t="s">
        <v>29</v>
      </c>
      <c r="L1350" t="s">
        <v>66</v>
      </c>
      <c r="M1350" t="s">
        <v>31</v>
      </c>
      <c r="N1350" t="s">
        <v>67</v>
      </c>
      <c r="O1350">
        <v>0.36</v>
      </c>
      <c r="P1350">
        <f>Table1[[#This Row],[Profit]]/Table1[[#This Row],[Sales]]</f>
        <v>-1.3771080474511062</v>
      </c>
      <c r="Q1350" t="s">
        <v>33</v>
      </c>
      <c r="R1350" t="s">
        <v>136</v>
      </c>
      <c r="S1350" t="s">
        <v>1278</v>
      </c>
      <c r="T1350" t="s">
        <v>2407</v>
      </c>
      <c r="U1350">
        <v>36801</v>
      </c>
      <c r="V1350">
        <v>42126</v>
      </c>
      <c r="W1350" t="str">
        <f>TEXT(Table1[[#This Row],[Order Date]],"mmmm")</f>
        <v>May</v>
      </c>
      <c r="X1350" t="str">
        <f>TEXT(Table1[[#This Row],[Order Date]],"yyyy")</f>
        <v>2015</v>
      </c>
      <c r="Y1350">
        <v>42130</v>
      </c>
      <c r="Z1350">
        <v>-128.85599999999999</v>
      </c>
      <c r="AA1350">
        <v>26</v>
      </c>
      <c r="AB1350">
        <v>93.57</v>
      </c>
      <c r="AC1350">
        <v>88298</v>
      </c>
      <c r="AD1350" t="e">
        <f>IF(COUNTIF(#REF!,Orders!AC1464)&gt;0,"Returned","Not Returned")</f>
        <v>#REF!</v>
      </c>
      <c r="AE1350" t="str">
        <f>TEXT(Table1[[#This Row],[Order Date]],"mmmm-yyy")</f>
        <v>May-2015</v>
      </c>
    </row>
    <row r="1351" spans="1:31" ht="12.75" customHeight="1" x14ac:dyDescent="0.3">
      <c r="A1351">
        <v>20940</v>
      </c>
      <c r="B1351" t="s">
        <v>106</v>
      </c>
      <c r="C1351">
        <v>0.08</v>
      </c>
      <c r="D1351">
        <v>105.49</v>
      </c>
      <c r="E1351">
        <v>41.64</v>
      </c>
      <c r="F1351">
        <v>2578</v>
      </c>
      <c r="G1351" t="str">
        <f>IF(COUNTIF(Table1[Customer ID],Table1[[#This Row],[Customer ID]])&gt;1,"Repeat Customer","One-Time Customer")</f>
        <v>Repeat Customer</v>
      </c>
      <c r="H1351" t="s">
        <v>2406</v>
      </c>
      <c r="I1351" t="s">
        <v>39</v>
      </c>
      <c r="J1351" t="s">
        <v>40</v>
      </c>
      <c r="K1351" t="s">
        <v>41</v>
      </c>
      <c r="L1351" t="s">
        <v>152</v>
      </c>
      <c r="M1351" t="s">
        <v>121</v>
      </c>
      <c r="N1351" t="s">
        <v>2408</v>
      </c>
      <c r="O1351">
        <v>0.75</v>
      </c>
      <c r="P1351">
        <f>Table1[[#This Row],[Profit]]/Table1[[#This Row],[Sales]]</f>
        <v>-1.3711685699334569E-2</v>
      </c>
      <c r="Q1351" t="s">
        <v>33</v>
      </c>
      <c r="R1351" t="s">
        <v>136</v>
      </c>
      <c r="S1351" t="s">
        <v>1278</v>
      </c>
      <c r="T1351" t="s">
        <v>2407</v>
      </c>
      <c r="U1351">
        <v>36801</v>
      </c>
      <c r="V1351">
        <v>42126</v>
      </c>
      <c r="W1351" t="str">
        <f>TEXT(Table1[[#This Row],[Order Date]],"mmmm")</f>
        <v>May</v>
      </c>
      <c r="X1351" t="str">
        <f>TEXT(Table1[[#This Row],[Order Date]],"yyyy")</f>
        <v>2015</v>
      </c>
      <c r="Y1351">
        <v>42133</v>
      </c>
      <c r="Z1351">
        <v>-36.945999999999998</v>
      </c>
      <c r="AA1351">
        <v>34</v>
      </c>
      <c r="AB1351">
        <v>2694.49</v>
      </c>
      <c r="AC1351">
        <v>88298</v>
      </c>
      <c r="AD1351" t="e">
        <f>IF(COUNTIF(#REF!,Orders!AC1465)&gt;0,"Returned","Not Returned")</f>
        <v>#REF!</v>
      </c>
      <c r="AE1351" t="str">
        <f>TEXT(Table1[[#This Row],[Order Date]],"mmmm-yyy")</f>
        <v>May-2015</v>
      </c>
    </row>
    <row r="1352" spans="1:31" ht="12.75" customHeight="1" x14ac:dyDescent="0.3">
      <c r="A1352">
        <v>23427</v>
      </c>
      <c r="B1352" t="s">
        <v>47</v>
      </c>
      <c r="C1352">
        <v>0.09</v>
      </c>
      <c r="D1352">
        <v>280.98</v>
      </c>
      <c r="E1352">
        <v>57</v>
      </c>
      <c r="F1352">
        <v>3139</v>
      </c>
      <c r="G1352" t="str">
        <f>IF(COUNTIF(Table1[Customer ID],Table1[[#This Row],[Customer ID]])&gt;1,"Repeat Customer","One-Time Customer")</f>
        <v>One-Time Customer</v>
      </c>
      <c r="H1352" t="s">
        <v>2831</v>
      </c>
      <c r="I1352" t="s">
        <v>39</v>
      </c>
      <c r="J1352" t="s">
        <v>40</v>
      </c>
      <c r="K1352" t="s">
        <v>41</v>
      </c>
      <c r="L1352" t="s">
        <v>42</v>
      </c>
      <c r="M1352" t="s">
        <v>43</v>
      </c>
      <c r="N1352" t="s">
        <v>670</v>
      </c>
      <c r="O1352">
        <v>0.78</v>
      </c>
      <c r="P1352">
        <f>Table1[[#This Row],[Profit]]/Table1[[#This Row],[Sales]]</f>
        <v>3.1663073834273275E-2</v>
      </c>
      <c r="Q1352" t="s">
        <v>33</v>
      </c>
      <c r="R1352" t="s">
        <v>53</v>
      </c>
      <c r="S1352" t="s">
        <v>54</v>
      </c>
      <c r="T1352" t="s">
        <v>868</v>
      </c>
      <c r="U1352">
        <v>7016</v>
      </c>
      <c r="V1352">
        <v>42126</v>
      </c>
      <c r="W1352" t="str">
        <f>TEXT(Table1[[#This Row],[Order Date]],"mmmm")</f>
        <v>May</v>
      </c>
      <c r="X1352" t="str">
        <f>TEXT(Table1[[#This Row],[Order Date]],"yyyy")</f>
        <v>2015</v>
      </c>
      <c r="Y1352">
        <v>42129</v>
      </c>
      <c r="Z1352">
        <v>252.48800000000028</v>
      </c>
      <c r="AA1352">
        <v>31</v>
      </c>
      <c r="AB1352">
        <v>7974.21</v>
      </c>
      <c r="AC1352">
        <v>86793</v>
      </c>
      <c r="AD1352" t="e">
        <f>IF(COUNTIF(#REF!,Orders!AC1793)&gt;0,"Returned","Not Returned")</f>
        <v>#REF!</v>
      </c>
      <c r="AE1352" t="str">
        <f>TEXT(Table1[[#This Row],[Order Date]],"mmmm-yyy")</f>
        <v>May-2015</v>
      </c>
    </row>
    <row r="1353" spans="1:31" ht="12.75" customHeight="1" x14ac:dyDescent="0.3">
      <c r="A1353">
        <v>23428</v>
      </c>
      <c r="B1353" t="s">
        <v>47</v>
      </c>
      <c r="C1353">
        <v>0.08</v>
      </c>
      <c r="D1353">
        <v>30.97</v>
      </c>
      <c r="E1353">
        <v>4</v>
      </c>
      <c r="F1353">
        <v>3367</v>
      </c>
      <c r="G1353" t="str">
        <f>IF(COUNTIF(Table1[Customer ID],Table1[[#This Row],[Customer ID]])&gt;1,"Repeat Customer","One-Time Customer")</f>
        <v>Repeat Customer</v>
      </c>
      <c r="H1353" t="s">
        <v>2999</v>
      </c>
      <c r="I1353" t="s">
        <v>49</v>
      </c>
      <c r="J1353" t="s">
        <v>40</v>
      </c>
      <c r="K1353" t="s">
        <v>77</v>
      </c>
      <c r="L1353" t="s">
        <v>180</v>
      </c>
      <c r="M1353" t="s">
        <v>59</v>
      </c>
      <c r="N1353" t="s">
        <v>2702</v>
      </c>
      <c r="O1353">
        <v>0.74</v>
      </c>
      <c r="P1353">
        <f>Table1[[#This Row],[Profit]]/Table1[[#This Row],[Sales]]</f>
        <v>1.4071702438831593E-2</v>
      </c>
      <c r="Q1353" t="s">
        <v>33</v>
      </c>
      <c r="R1353" t="s">
        <v>53</v>
      </c>
      <c r="S1353" t="s">
        <v>154</v>
      </c>
      <c r="T1353" t="s">
        <v>3000</v>
      </c>
      <c r="U1353">
        <v>43221</v>
      </c>
      <c r="V1353">
        <v>42126</v>
      </c>
      <c r="W1353" t="str">
        <f>TEXT(Table1[[#This Row],[Order Date]],"mmmm")</f>
        <v>May</v>
      </c>
      <c r="X1353" t="str">
        <f>TEXT(Table1[[#This Row],[Order Date]],"yyyy")</f>
        <v>2015</v>
      </c>
      <c r="Y1353">
        <v>42127</v>
      </c>
      <c r="Z1353">
        <v>10.680000000000014</v>
      </c>
      <c r="AA1353">
        <v>26</v>
      </c>
      <c r="AB1353">
        <v>758.97</v>
      </c>
      <c r="AC1353">
        <v>90502</v>
      </c>
      <c r="AD1353" t="e">
        <f>IF(COUNTIF(#REF!,Orders!AC1927)&gt;0,"Returned","Not Returned")</f>
        <v>#REF!</v>
      </c>
      <c r="AE1353" t="str">
        <f>TEXT(Table1[[#This Row],[Order Date]],"mmmm-yyy")</f>
        <v>May-2015</v>
      </c>
    </row>
    <row r="1354" spans="1:31" ht="12.75" customHeight="1" x14ac:dyDescent="0.3">
      <c r="A1354">
        <v>23429</v>
      </c>
      <c r="B1354" t="s">
        <v>47</v>
      </c>
      <c r="C1354">
        <v>0.1</v>
      </c>
      <c r="D1354">
        <v>4.13</v>
      </c>
      <c r="E1354">
        <v>0.5</v>
      </c>
      <c r="F1354">
        <v>3367</v>
      </c>
      <c r="G1354" t="str">
        <f>IF(COUNTIF(Table1[Customer ID],Table1[[#This Row],[Customer ID]])&gt;1,"Repeat Customer","One-Time Customer")</f>
        <v>Repeat Customer</v>
      </c>
      <c r="H1354" t="s">
        <v>2999</v>
      </c>
      <c r="I1354" t="s">
        <v>27</v>
      </c>
      <c r="J1354" t="s">
        <v>40</v>
      </c>
      <c r="K1354" t="s">
        <v>29</v>
      </c>
      <c r="L1354" t="s">
        <v>134</v>
      </c>
      <c r="M1354" t="s">
        <v>59</v>
      </c>
      <c r="N1354" t="s">
        <v>3001</v>
      </c>
      <c r="O1354">
        <v>0.39</v>
      </c>
      <c r="P1354">
        <f>Table1[[#This Row],[Profit]]/Table1[[#This Row],[Sales]]</f>
        <v>0.69</v>
      </c>
      <c r="Q1354" t="s">
        <v>33</v>
      </c>
      <c r="R1354" t="s">
        <v>53</v>
      </c>
      <c r="S1354" t="s">
        <v>154</v>
      </c>
      <c r="T1354" t="s">
        <v>3000</v>
      </c>
      <c r="U1354">
        <v>43221</v>
      </c>
      <c r="V1354">
        <v>42126</v>
      </c>
      <c r="W1354" t="str">
        <f>TEXT(Table1[[#This Row],[Order Date]],"mmmm")</f>
        <v>May</v>
      </c>
      <c r="X1354" t="str">
        <f>TEXT(Table1[[#This Row],[Order Date]],"yyyy")</f>
        <v>2015</v>
      </c>
      <c r="Y1354">
        <v>42128</v>
      </c>
      <c r="Z1354">
        <v>58.263599999999997</v>
      </c>
      <c r="AA1354">
        <v>18</v>
      </c>
      <c r="AB1354">
        <v>84.44</v>
      </c>
      <c r="AC1354">
        <v>90502</v>
      </c>
      <c r="AD1354" t="e">
        <f>IF(COUNTIF(#REF!,Orders!AC1928)&gt;0,"Returned","Not Returned")</f>
        <v>#REF!</v>
      </c>
      <c r="AE1354" t="str">
        <f>TEXT(Table1[[#This Row],[Order Date]],"mmmm-yyy")</f>
        <v>May-2015</v>
      </c>
    </row>
    <row r="1355" spans="1:31" ht="12.75" customHeight="1" x14ac:dyDescent="0.3">
      <c r="A1355">
        <v>6243</v>
      </c>
      <c r="B1355" t="s">
        <v>37</v>
      </c>
      <c r="C1355">
        <v>0.04</v>
      </c>
      <c r="D1355">
        <v>160.97999999999999</v>
      </c>
      <c r="E1355">
        <v>30</v>
      </c>
      <c r="F1355">
        <v>94</v>
      </c>
      <c r="G1355" t="str">
        <f>IF(COUNTIF(Table1[Customer ID],Table1[[#This Row],[Customer ID]])&gt;1,"Repeat Customer","One-Time Customer")</f>
        <v>Repeat Customer</v>
      </c>
      <c r="H1355" t="s">
        <v>176</v>
      </c>
      <c r="I1355" t="s">
        <v>39</v>
      </c>
      <c r="J1355" t="s">
        <v>40</v>
      </c>
      <c r="K1355" t="s">
        <v>41</v>
      </c>
      <c r="L1355" t="s">
        <v>42</v>
      </c>
      <c r="M1355" t="s">
        <v>43</v>
      </c>
      <c r="N1355" t="s">
        <v>177</v>
      </c>
      <c r="O1355">
        <v>0.62</v>
      </c>
      <c r="P1355">
        <f>Table1[[#This Row],[Profit]]/Table1[[#This Row],[Sales]]</f>
        <v>1.8498041852417171E-2</v>
      </c>
      <c r="Q1355" t="s">
        <v>33</v>
      </c>
      <c r="R1355" t="s">
        <v>61</v>
      </c>
      <c r="S1355" t="s">
        <v>178</v>
      </c>
      <c r="T1355" t="s">
        <v>179</v>
      </c>
      <c r="U1355">
        <v>60601</v>
      </c>
      <c r="V1355">
        <v>42127</v>
      </c>
      <c r="W1355" t="str">
        <f>TEXT(Table1[[#This Row],[Order Date]],"mmmm")</f>
        <v>May</v>
      </c>
      <c r="X1355" t="str">
        <f>TEXT(Table1[[#This Row],[Order Date]],"yyyy")</f>
        <v>2015</v>
      </c>
      <c r="Y1355">
        <v>42129</v>
      </c>
      <c r="Z1355">
        <v>116.1</v>
      </c>
      <c r="AA1355">
        <v>37</v>
      </c>
      <c r="AB1355">
        <v>6276.34</v>
      </c>
      <c r="AC1355">
        <v>44231</v>
      </c>
      <c r="AD1355" t="e">
        <f>IF(COUNTIF(#REF!,Orders!AC55)&gt;0,"Returned","Not Returned")</f>
        <v>#REF!</v>
      </c>
      <c r="AE1355" t="str">
        <f>TEXT(Table1[[#This Row],[Order Date]],"mmmm-yyy")</f>
        <v>May-2015</v>
      </c>
    </row>
    <row r="1356" spans="1:31" ht="12.75" customHeight="1" x14ac:dyDescent="0.3">
      <c r="A1356">
        <v>6244</v>
      </c>
      <c r="B1356" t="s">
        <v>37</v>
      </c>
      <c r="C1356">
        <v>0.01</v>
      </c>
      <c r="D1356">
        <v>17.98</v>
      </c>
      <c r="E1356">
        <v>4</v>
      </c>
      <c r="F1356">
        <v>94</v>
      </c>
      <c r="G1356" t="str">
        <f>IF(COUNTIF(Table1[Customer ID],Table1[[#This Row],[Customer ID]])&gt;1,"Repeat Customer","One-Time Customer")</f>
        <v>Repeat Customer</v>
      </c>
      <c r="H1356" t="s">
        <v>176</v>
      </c>
      <c r="I1356" t="s">
        <v>49</v>
      </c>
      <c r="J1356" t="s">
        <v>40</v>
      </c>
      <c r="K1356" t="s">
        <v>77</v>
      </c>
      <c r="L1356" t="s">
        <v>180</v>
      </c>
      <c r="M1356" t="s">
        <v>59</v>
      </c>
      <c r="N1356" t="s">
        <v>181</v>
      </c>
      <c r="O1356">
        <v>0.79</v>
      </c>
      <c r="P1356">
        <f>Table1[[#This Row],[Profit]]/Table1[[#This Row],[Sales]]</f>
        <v>-3.3013061101936643E-2</v>
      </c>
      <c r="Q1356" t="s">
        <v>33</v>
      </c>
      <c r="R1356" t="s">
        <v>61</v>
      </c>
      <c r="S1356" t="s">
        <v>178</v>
      </c>
      <c r="T1356" t="s">
        <v>179</v>
      </c>
      <c r="U1356">
        <v>60601</v>
      </c>
      <c r="V1356">
        <v>42127</v>
      </c>
      <c r="W1356" t="str">
        <f>TEXT(Table1[[#This Row],[Order Date]],"mmmm")</f>
        <v>May</v>
      </c>
      <c r="X1356" t="str">
        <f>TEXT(Table1[[#This Row],[Order Date]],"yyyy")</f>
        <v>2015</v>
      </c>
      <c r="Y1356">
        <v>42129</v>
      </c>
      <c r="Z1356">
        <v>-87.96</v>
      </c>
      <c r="AA1356">
        <v>146</v>
      </c>
      <c r="AB1356">
        <v>2664.4</v>
      </c>
      <c r="AC1356">
        <v>44231</v>
      </c>
      <c r="AD1356" t="e">
        <f>IF(COUNTIF(#REF!,Orders!AC56)&gt;0,"Returned","Not Returned")</f>
        <v>#REF!</v>
      </c>
      <c r="AE1356" t="str">
        <f>TEXT(Table1[[#This Row],[Order Date]],"mmmm-yyy")</f>
        <v>May-2015</v>
      </c>
    </row>
    <row r="1357" spans="1:31" ht="12.75" customHeight="1" x14ac:dyDescent="0.3">
      <c r="A1357">
        <v>24243</v>
      </c>
      <c r="B1357" t="s">
        <v>37</v>
      </c>
      <c r="C1357">
        <v>0.04</v>
      </c>
      <c r="D1357">
        <v>160.97999999999999</v>
      </c>
      <c r="E1357">
        <v>30</v>
      </c>
      <c r="F1357">
        <v>97</v>
      </c>
      <c r="G1357" t="str">
        <f>IF(COUNTIF(Table1[Customer ID],Table1[[#This Row],[Customer ID]])&gt;1,"Repeat Customer","One-Time Customer")</f>
        <v>Repeat Customer</v>
      </c>
      <c r="H1357" t="s">
        <v>182</v>
      </c>
      <c r="I1357" t="s">
        <v>39</v>
      </c>
      <c r="J1357" t="s">
        <v>40</v>
      </c>
      <c r="K1357" t="s">
        <v>41</v>
      </c>
      <c r="L1357" t="s">
        <v>42</v>
      </c>
      <c r="M1357" t="s">
        <v>43</v>
      </c>
      <c r="N1357" t="s">
        <v>177</v>
      </c>
      <c r="O1357">
        <v>0.62</v>
      </c>
      <c r="P1357">
        <f>Table1[[#This Row],[Profit]]/Table1[[#This Row],[Sales]]</f>
        <v>0.16730421568370582</v>
      </c>
      <c r="Q1357" t="s">
        <v>33</v>
      </c>
      <c r="R1357" t="s">
        <v>61</v>
      </c>
      <c r="S1357" t="s">
        <v>183</v>
      </c>
      <c r="T1357" t="s">
        <v>184</v>
      </c>
      <c r="U1357">
        <v>66502</v>
      </c>
      <c r="V1357">
        <v>42127</v>
      </c>
      <c r="W1357" t="str">
        <f>TEXT(Table1[[#This Row],[Order Date]],"mmmm")</f>
        <v>May</v>
      </c>
      <c r="X1357" t="str">
        <f>TEXT(Table1[[#This Row],[Order Date]],"yyyy")</f>
        <v>2015</v>
      </c>
      <c r="Y1357">
        <v>42129</v>
      </c>
      <c r="Z1357">
        <v>255.42000000000002</v>
      </c>
      <c r="AA1357">
        <v>9</v>
      </c>
      <c r="AB1357">
        <v>1526.68</v>
      </c>
      <c r="AC1357">
        <v>87306</v>
      </c>
      <c r="AD1357" t="e">
        <f>IF(COUNTIF(#REF!,Orders!AC57)&gt;0,"Returned","Not Returned")</f>
        <v>#REF!</v>
      </c>
      <c r="AE1357" t="str">
        <f>TEXT(Table1[[#This Row],[Order Date]],"mmmm-yyy")</f>
        <v>May-2015</v>
      </c>
    </row>
    <row r="1358" spans="1:31" ht="12.75" customHeight="1" x14ac:dyDescent="0.3">
      <c r="A1358">
        <v>24245</v>
      </c>
      <c r="B1358" t="s">
        <v>37</v>
      </c>
      <c r="C1358">
        <v>0.06</v>
      </c>
      <c r="D1358">
        <v>115.99</v>
      </c>
      <c r="E1358">
        <v>8.99</v>
      </c>
      <c r="F1358">
        <v>97</v>
      </c>
      <c r="G1358" t="str">
        <f>IF(COUNTIF(Table1[Customer ID],Table1[[#This Row],[Customer ID]])&gt;1,"Repeat Customer","One-Time Customer")</f>
        <v>Repeat Customer</v>
      </c>
      <c r="H1358" t="s">
        <v>182</v>
      </c>
      <c r="I1358" t="s">
        <v>49</v>
      </c>
      <c r="J1358" t="s">
        <v>40</v>
      </c>
      <c r="K1358" t="s">
        <v>77</v>
      </c>
      <c r="L1358" t="s">
        <v>78</v>
      </c>
      <c r="M1358" t="s">
        <v>59</v>
      </c>
      <c r="N1358" t="s">
        <v>185</v>
      </c>
      <c r="O1358">
        <v>0.57999999999999996</v>
      </c>
      <c r="P1358">
        <f>Table1[[#This Row],[Profit]]/Table1[[#This Row],[Sales]]</f>
        <v>0.35113625189494818</v>
      </c>
      <c r="Q1358" t="s">
        <v>33</v>
      </c>
      <c r="R1358" t="s">
        <v>61</v>
      </c>
      <c r="S1358" t="s">
        <v>183</v>
      </c>
      <c r="T1358" t="s">
        <v>184</v>
      </c>
      <c r="U1358">
        <v>66502</v>
      </c>
      <c r="V1358">
        <v>42127</v>
      </c>
      <c r="W1358" t="str">
        <f>TEXT(Table1[[#This Row],[Order Date]],"mmmm")</f>
        <v>May</v>
      </c>
      <c r="X1358" t="str">
        <f>TEXT(Table1[[#This Row],[Order Date]],"yyyy")</f>
        <v>2015</v>
      </c>
      <c r="Y1358">
        <v>42128</v>
      </c>
      <c r="Z1358">
        <v>685.6146</v>
      </c>
      <c r="AA1358">
        <v>20</v>
      </c>
      <c r="AB1358">
        <v>1952.56</v>
      </c>
      <c r="AC1358">
        <v>87306</v>
      </c>
      <c r="AD1358" t="e">
        <f>IF(COUNTIF(#REF!,Orders!AC58)&gt;0,"Returned","Not Returned")</f>
        <v>#REF!</v>
      </c>
      <c r="AE1358" t="str">
        <f>TEXT(Table1[[#This Row],[Order Date]],"mmmm-yyy")</f>
        <v>May-2015</v>
      </c>
    </row>
    <row r="1359" spans="1:31" ht="12.75" customHeight="1" x14ac:dyDescent="0.3">
      <c r="A1359">
        <v>20163</v>
      </c>
      <c r="B1359" t="s">
        <v>106</v>
      </c>
      <c r="C1359">
        <v>7.0000000000000007E-2</v>
      </c>
      <c r="D1359">
        <v>12.28</v>
      </c>
      <c r="E1359">
        <v>6.13</v>
      </c>
      <c r="F1359">
        <v>1391</v>
      </c>
      <c r="G1359" t="str">
        <f>IF(COUNTIF(Table1[Customer ID],Table1[[#This Row],[Customer ID]])&gt;1,"Repeat Customer","One-Time Customer")</f>
        <v>Repeat Customer</v>
      </c>
      <c r="H1359" t="s">
        <v>1459</v>
      </c>
      <c r="I1359" t="s">
        <v>49</v>
      </c>
      <c r="J1359" t="s">
        <v>58</v>
      </c>
      <c r="K1359" t="s">
        <v>29</v>
      </c>
      <c r="L1359" t="s">
        <v>141</v>
      </c>
      <c r="M1359" t="s">
        <v>59</v>
      </c>
      <c r="N1359" t="s">
        <v>1461</v>
      </c>
      <c r="O1359">
        <v>0.56999999999999995</v>
      </c>
      <c r="P1359">
        <f>Table1[[#This Row],[Profit]]/Table1[[#This Row],[Sales]]</f>
        <v>3.9107779973818681E-2</v>
      </c>
      <c r="Q1359" t="s">
        <v>33</v>
      </c>
      <c r="R1359" t="s">
        <v>34</v>
      </c>
      <c r="S1359" t="s">
        <v>45</v>
      </c>
      <c r="T1359" t="s">
        <v>1460</v>
      </c>
      <c r="U1359">
        <v>94086</v>
      </c>
      <c r="V1359">
        <v>42127</v>
      </c>
      <c r="W1359" t="str">
        <f>TEXT(Table1[[#This Row],[Order Date]],"mmmm")</f>
        <v>May</v>
      </c>
      <c r="X1359" t="str">
        <f>TEXT(Table1[[#This Row],[Order Date]],"yyyy")</f>
        <v>2015</v>
      </c>
      <c r="Y1359">
        <v>42134</v>
      </c>
      <c r="Z1359">
        <v>15.236000000000018</v>
      </c>
      <c r="AA1359">
        <v>33</v>
      </c>
      <c r="AB1359">
        <v>389.59</v>
      </c>
      <c r="AC1359">
        <v>88730</v>
      </c>
      <c r="AD1359" t="e">
        <f>IF(COUNTIF(#REF!,Orders!AC793)&gt;0,"Returned","Not Returned")</f>
        <v>#REF!</v>
      </c>
      <c r="AE1359" t="str">
        <f>TEXT(Table1[[#This Row],[Order Date]],"mmmm-yyy")</f>
        <v>May-2015</v>
      </c>
    </row>
    <row r="1360" spans="1:31" ht="12.75" customHeight="1" x14ac:dyDescent="0.3">
      <c r="A1360">
        <v>23524</v>
      </c>
      <c r="B1360" t="s">
        <v>106</v>
      </c>
      <c r="C1360">
        <v>0.09</v>
      </c>
      <c r="D1360">
        <v>30.98</v>
      </c>
      <c r="E1360">
        <v>19.510000000000002</v>
      </c>
      <c r="F1360">
        <v>1680</v>
      </c>
      <c r="G1360" t="str">
        <f>IF(COUNTIF(Table1[Customer ID],Table1[[#This Row],[Customer ID]])&gt;1,"Repeat Customer","One-Time Customer")</f>
        <v>Repeat Customer</v>
      </c>
      <c r="H1360" t="s">
        <v>1681</v>
      </c>
      <c r="I1360" t="s">
        <v>49</v>
      </c>
      <c r="J1360" t="s">
        <v>114</v>
      </c>
      <c r="K1360" t="s">
        <v>29</v>
      </c>
      <c r="L1360" t="s">
        <v>69</v>
      </c>
      <c r="M1360" t="s">
        <v>59</v>
      </c>
      <c r="N1360" t="s">
        <v>1682</v>
      </c>
      <c r="O1360">
        <v>0.36</v>
      </c>
      <c r="P1360">
        <f>Table1[[#This Row],[Profit]]/Table1[[#This Row],[Sales]]</f>
        <v>-0.31776845050717034</v>
      </c>
      <c r="Q1360" t="s">
        <v>33</v>
      </c>
      <c r="R1360" t="s">
        <v>53</v>
      </c>
      <c r="S1360" t="s">
        <v>154</v>
      </c>
      <c r="T1360" t="s">
        <v>393</v>
      </c>
      <c r="U1360">
        <v>45014</v>
      </c>
      <c r="V1360">
        <v>42127</v>
      </c>
      <c r="W1360" t="str">
        <f>TEXT(Table1[[#This Row],[Order Date]],"mmmm")</f>
        <v>May</v>
      </c>
      <c r="X1360" t="str">
        <f>TEXT(Table1[[#This Row],[Order Date]],"yyyy")</f>
        <v>2015</v>
      </c>
      <c r="Y1360">
        <v>42129</v>
      </c>
      <c r="Z1360">
        <v>-163.53</v>
      </c>
      <c r="AA1360">
        <v>18</v>
      </c>
      <c r="AB1360">
        <v>514.62</v>
      </c>
      <c r="AC1360">
        <v>86645</v>
      </c>
      <c r="AD1360" t="e">
        <f>IF(COUNTIF(#REF!,Orders!AC932)&gt;0,"Returned","Not Returned")</f>
        <v>#REF!</v>
      </c>
      <c r="AE1360" t="str">
        <f>TEXT(Table1[[#This Row],[Order Date]],"mmmm-yyy")</f>
        <v>May-2015</v>
      </c>
    </row>
    <row r="1361" spans="1:31" ht="12.75" customHeight="1" x14ac:dyDescent="0.3">
      <c r="A1361">
        <v>23525</v>
      </c>
      <c r="B1361" t="s">
        <v>106</v>
      </c>
      <c r="C1361">
        <v>0.03</v>
      </c>
      <c r="D1361">
        <v>49.34</v>
      </c>
      <c r="E1361">
        <v>10.25</v>
      </c>
      <c r="F1361">
        <v>1680</v>
      </c>
      <c r="G1361" t="str">
        <f>IF(COUNTIF(Table1[Customer ID],Table1[[#This Row],[Customer ID]])&gt;1,"Repeat Customer","One-Time Customer")</f>
        <v>Repeat Customer</v>
      </c>
      <c r="H1361" t="s">
        <v>1681</v>
      </c>
      <c r="I1361" t="s">
        <v>49</v>
      </c>
      <c r="J1361" t="s">
        <v>114</v>
      </c>
      <c r="K1361" t="s">
        <v>41</v>
      </c>
      <c r="L1361" t="s">
        <v>50</v>
      </c>
      <c r="M1361" t="s">
        <v>236</v>
      </c>
      <c r="N1361" t="s">
        <v>1683</v>
      </c>
      <c r="O1361">
        <v>0.56999999999999995</v>
      </c>
      <c r="P1361">
        <f>Table1[[#This Row],[Profit]]/Table1[[#This Row],[Sales]]</f>
        <v>0.67876719032936905</v>
      </c>
      <c r="Q1361" t="s">
        <v>33</v>
      </c>
      <c r="R1361" t="s">
        <v>53</v>
      </c>
      <c r="S1361" t="s">
        <v>154</v>
      </c>
      <c r="T1361" t="s">
        <v>393</v>
      </c>
      <c r="U1361">
        <v>45014</v>
      </c>
      <c r="V1361">
        <v>42127</v>
      </c>
      <c r="W1361" t="str">
        <f>TEXT(Table1[[#This Row],[Order Date]],"mmmm")</f>
        <v>May</v>
      </c>
      <c r="X1361" t="str">
        <f>TEXT(Table1[[#This Row],[Order Date]],"yyyy")</f>
        <v>2015</v>
      </c>
      <c r="Y1361">
        <v>42129</v>
      </c>
      <c r="Z1361">
        <v>554.77</v>
      </c>
      <c r="AA1361">
        <v>17</v>
      </c>
      <c r="AB1361">
        <v>817.32</v>
      </c>
      <c r="AC1361">
        <v>86645</v>
      </c>
      <c r="AD1361" t="e">
        <f>IF(COUNTIF(#REF!,Orders!AC933)&gt;0,"Returned","Not Returned")</f>
        <v>#REF!</v>
      </c>
      <c r="AE1361" t="str">
        <f>TEXT(Table1[[#This Row],[Order Date]],"mmmm-yyy")</f>
        <v>May-2015</v>
      </c>
    </row>
    <row r="1362" spans="1:31" ht="12.75" customHeight="1" x14ac:dyDescent="0.3">
      <c r="A1362">
        <v>22593</v>
      </c>
      <c r="B1362" t="s">
        <v>25</v>
      </c>
      <c r="C1362">
        <v>0.09</v>
      </c>
      <c r="D1362">
        <v>349.45</v>
      </c>
      <c r="E1362">
        <v>60</v>
      </c>
      <c r="F1362">
        <v>1739</v>
      </c>
      <c r="G1362" t="str">
        <f>IF(COUNTIF(Table1[Customer ID],Table1[[#This Row],[Customer ID]])&gt;1,"Repeat Customer","One-Time Customer")</f>
        <v>One-Time Customer</v>
      </c>
      <c r="H1362" t="s">
        <v>1755</v>
      </c>
      <c r="I1362" t="s">
        <v>39</v>
      </c>
      <c r="J1362" t="s">
        <v>28</v>
      </c>
      <c r="K1362" t="s">
        <v>41</v>
      </c>
      <c r="L1362" t="s">
        <v>152</v>
      </c>
      <c r="M1362" t="s">
        <v>43</v>
      </c>
      <c r="N1362" t="s">
        <v>989</v>
      </c>
      <c r="P1362">
        <f>Table1[[#This Row],[Profit]]/Table1[[#This Row],[Sales]]</f>
        <v>-1.5551263750104962E-2</v>
      </c>
      <c r="Q1362" t="s">
        <v>33</v>
      </c>
      <c r="R1362" t="s">
        <v>136</v>
      </c>
      <c r="S1362" t="s">
        <v>322</v>
      </c>
      <c r="T1362" t="s">
        <v>1756</v>
      </c>
      <c r="U1362">
        <v>27534</v>
      </c>
      <c r="V1362">
        <v>42127</v>
      </c>
      <c r="W1362" t="str">
        <f>TEXT(Table1[[#This Row],[Order Date]],"mmmm")</f>
        <v>May</v>
      </c>
      <c r="X1362" t="str">
        <f>TEXT(Table1[[#This Row],[Order Date]],"yyyy")</f>
        <v>2015</v>
      </c>
      <c r="Y1362">
        <v>42128</v>
      </c>
      <c r="Z1362">
        <v>-90.74799999999999</v>
      </c>
      <c r="AA1362">
        <v>17</v>
      </c>
      <c r="AB1362">
        <v>5835.41</v>
      </c>
      <c r="AC1362">
        <v>85867</v>
      </c>
      <c r="AD1362" t="e">
        <f>IF(COUNTIF(#REF!,Orders!AC979)&gt;0,"Returned","Not Returned")</f>
        <v>#REF!</v>
      </c>
      <c r="AE1362" t="str">
        <f>TEXT(Table1[[#This Row],[Order Date]],"mmmm-yyy")</f>
        <v>May-2015</v>
      </c>
    </row>
    <row r="1363" spans="1:31" ht="12.75" customHeight="1" x14ac:dyDescent="0.3">
      <c r="A1363">
        <v>18879</v>
      </c>
      <c r="B1363" t="s">
        <v>37</v>
      </c>
      <c r="C1363">
        <v>0.08</v>
      </c>
      <c r="D1363">
        <v>8.09</v>
      </c>
      <c r="E1363">
        <v>7.96</v>
      </c>
      <c r="F1363">
        <v>1869</v>
      </c>
      <c r="G1363" t="str">
        <f>IF(COUNTIF(Table1[Customer ID],Table1[[#This Row],[Customer ID]])&gt;1,"Repeat Customer","One-Time Customer")</f>
        <v>One-Time Customer</v>
      </c>
      <c r="H1363" t="s">
        <v>1837</v>
      </c>
      <c r="I1363" t="s">
        <v>49</v>
      </c>
      <c r="J1363" t="s">
        <v>114</v>
      </c>
      <c r="K1363" t="s">
        <v>41</v>
      </c>
      <c r="L1363" t="s">
        <v>50</v>
      </c>
      <c r="M1363" t="s">
        <v>59</v>
      </c>
      <c r="N1363" t="s">
        <v>157</v>
      </c>
      <c r="O1363">
        <v>0.49</v>
      </c>
      <c r="P1363">
        <f>Table1[[#This Row],[Profit]]/Table1[[#This Row],[Sales]]</f>
        <v>-1.1054138145612944</v>
      </c>
      <c r="Q1363" t="s">
        <v>33</v>
      </c>
      <c r="R1363" t="s">
        <v>34</v>
      </c>
      <c r="S1363" t="s">
        <v>366</v>
      </c>
      <c r="T1363" t="s">
        <v>1838</v>
      </c>
      <c r="U1363">
        <v>88310</v>
      </c>
      <c r="V1363">
        <v>42127</v>
      </c>
      <c r="W1363" t="str">
        <f>TEXT(Table1[[#This Row],[Order Date]],"mmmm")</f>
        <v>May</v>
      </c>
      <c r="X1363" t="str">
        <f>TEXT(Table1[[#This Row],[Order Date]],"yyyy")</f>
        <v>2015</v>
      </c>
      <c r="Y1363">
        <v>42128</v>
      </c>
      <c r="Z1363">
        <v>-88.82</v>
      </c>
      <c r="AA1363">
        <v>10</v>
      </c>
      <c r="AB1363">
        <v>80.349999999999994</v>
      </c>
      <c r="AC1363">
        <v>89209</v>
      </c>
      <c r="AD1363" t="e">
        <f>IF(COUNTIF(#REF!,Orders!AC1042)&gt;0,"Returned","Not Returned")</f>
        <v>#REF!</v>
      </c>
      <c r="AE1363" t="str">
        <f>TEXT(Table1[[#This Row],[Order Date]],"mmmm-yyy")</f>
        <v>May-2015</v>
      </c>
    </row>
    <row r="1364" spans="1:31" ht="12.75" customHeight="1" x14ac:dyDescent="0.3">
      <c r="A1364">
        <v>21975</v>
      </c>
      <c r="B1364" t="s">
        <v>25</v>
      </c>
      <c r="C1364">
        <v>7.0000000000000007E-2</v>
      </c>
      <c r="D1364">
        <v>30.93</v>
      </c>
      <c r="E1364">
        <v>3.92</v>
      </c>
      <c r="F1364">
        <v>2157</v>
      </c>
      <c r="G1364" t="str">
        <f>IF(COUNTIF(Table1[Customer ID],Table1[[#This Row],[Customer ID]])&gt;1,"Repeat Customer","One-Time Customer")</f>
        <v>Repeat Customer</v>
      </c>
      <c r="H1364" t="s">
        <v>2062</v>
      </c>
      <c r="I1364" t="s">
        <v>49</v>
      </c>
      <c r="J1364" t="s">
        <v>40</v>
      </c>
      <c r="K1364" t="s">
        <v>41</v>
      </c>
      <c r="L1364" t="s">
        <v>50</v>
      </c>
      <c r="M1364" t="s">
        <v>51</v>
      </c>
      <c r="N1364" t="s">
        <v>1750</v>
      </c>
      <c r="O1364">
        <v>0.44</v>
      </c>
      <c r="P1364">
        <f>Table1[[#This Row],[Profit]]/Table1[[#This Row],[Sales]]</f>
        <v>0.69</v>
      </c>
      <c r="Q1364" t="s">
        <v>33</v>
      </c>
      <c r="R1364" t="s">
        <v>61</v>
      </c>
      <c r="S1364" t="s">
        <v>300</v>
      </c>
      <c r="T1364" t="s">
        <v>2064</v>
      </c>
      <c r="U1364">
        <v>48093</v>
      </c>
      <c r="V1364">
        <v>42127</v>
      </c>
      <c r="W1364" t="str">
        <f>TEXT(Table1[[#This Row],[Order Date]],"mmmm")</f>
        <v>May</v>
      </c>
      <c r="X1364" t="str">
        <f>TEXT(Table1[[#This Row],[Order Date]],"yyyy")</f>
        <v>2015</v>
      </c>
      <c r="Y1364">
        <v>42128</v>
      </c>
      <c r="Z1364">
        <v>398.30249999999995</v>
      </c>
      <c r="AA1364">
        <v>19</v>
      </c>
      <c r="AB1364">
        <v>577.25</v>
      </c>
      <c r="AC1364">
        <v>90386</v>
      </c>
      <c r="AD1364" t="e">
        <f>IF(COUNTIF(#REF!,Orders!AC1195)&gt;0,"Returned","Not Returned")</f>
        <v>#REF!</v>
      </c>
      <c r="AE1364" t="str">
        <f>TEXT(Table1[[#This Row],[Order Date]],"mmmm-yyy")</f>
        <v>May-2015</v>
      </c>
    </row>
    <row r="1365" spans="1:31" ht="12.75" customHeight="1" x14ac:dyDescent="0.3">
      <c r="A1365">
        <v>21976</v>
      </c>
      <c r="B1365" t="s">
        <v>25</v>
      </c>
      <c r="C1365">
        <v>0.05</v>
      </c>
      <c r="D1365">
        <v>297.48</v>
      </c>
      <c r="E1365">
        <v>18.059999999999999</v>
      </c>
      <c r="F1365">
        <v>2157</v>
      </c>
      <c r="G1365" t="str">
        <f>IF(COUNTIF(Table1[Customer ID],Table1[[#This Row],[Customer ID]])&gt;1,"Repeat Customer","One-Time Customer")</f>
        <v>Repeat Customer</v>
      </c>
      <c r="H1365" t="s">
        <v>2062</v>
      </c>
      <c r="I1365" t="s">
        <v>39</v>
      </c>
      <c r="J1365" t="s">
        <v>40</v>
      </c>
      <c r="K1365" t="s">
        <v>77</v>
      </c>
      <c r="L1365" t="s">
        <v>85</v>
      </c>
      <c r="M1365" t="s">
        <v>43</v>
      </c>
      <c r="N1365" t="s">
        <v>565</v>
      </c>
      <c r="O1365">
        <v>0.6</v>
      </c>
      <c r="P1365">
        <f>Table1[[#This Row],[Profit]]/Table1[[#This Row],[Sales]]</f>
        <v>0.17418911557280908</v>
      </c>
      <c r="Q1365" t="s">
        <v>33</v>
      </c>
      <c r="R1365" t="s">
        <v>61</v>
      </c>
      <c r="S1365" t="s">
        <v>300</v>
      </c>
      <c r="T1365" t="s">
        <v>2064</v>
      </c>
      <c r="U1365">
        <v>48093</v>
      </c>
      <c r="V1365">
        <v>42127</v>
      </c>
      <c r="W1365" t="str">
        <f>TEXT(Table1[[#This Row],[Order Date]],"mmmm")</f>
        <v>May</v>
      </c>
      <c r="X1365" t="str">
        <f>TEXT(Table1[[#This Row],[Order Date]],"yyyy")</f>
        <v>2015</v>
      </c>
      <c r="Y1365">
        <v>42128</v>
      </c>
      <c r="Z1365">
        <v>709.85200000000009</v>
      </c>
      <c r="AA1365">
        <v>14</v>
      </c>
      <c r="AB1365">
        <v>4075.18</v>
      </c>
      <c r="AC1365">
        <v>90386</v>
      </c>
      <c r="AD1365" t="e">
        <f>IF(COUNTIF(#REF!,Orders!AC1196)&gt;0,"Returned","Not Returned")</f>
        <v>#REF!</v>
      </c>
      <c r="AE1365" t="str">
        <f>TEXT(Table1[[#This Row],[Order Date]],"mmmm-yyy")</f>
        <v>May-2015</v>
      </c>
    </row>
    <row r="1366" spans="1:31" ht="12.75" customHeight="1" x14ac:dyDescent="0.3">
      <c r="A1366">
        <v>21977</v>
      </c>
      <c r="B1366" t="s">
        <v>25</v>
      </c>
      <c r="C1366">
        <v>7.0000000000000007E-2</v>
      </c>
      <c r="D1366">
        <v>296.18</v>
      </c>
      <c r="E1366">
        <v>54.12</v>
      </c>
      <c r="F1366">
        <v>2157</v>
      </c>
      <c r="G1366" t="str">
        <f>IF(COUNTIF(Table1[Customer ID],Table1[[#This Row],[Customer ID]])&gt;1,"Repeat Customer","One-Time Customer")</f>
        <v>Repeat Customer</v>
      </c>
      <c r="H1366" t="s">
        <v>2062</v>
      </c>
      <c r="I1366" t="s">
        <v>39</v>
      </c>
      <c r="J1366" t="s">
        <v>40</v>
      </c>
      <c r="K1366" t="s">
        <v>41</v>
      </c>
      <c r="L1366" t="s">
        <v>152</v>
      </c>
      <c r="M1366" t="s">
        <v>121</v>
      </c>
      <c r="N1366" t="s">
        <v>153</v>
      </c>
      <c r="O1366">
        <v>0.76</v>
      </c>
      <c r="P1366">
        <f>Table1[[#This Row],[Profit]]/Table1[[#This Row],[Sales]]</f>
        <v>4.4938189219399127E-2</v>
      </c>
      <c r="Q1366" t="s">
        <v>33</v>
      </c>
      <c r="R1366" t="s">
        <v>61</v>
      </c>
      <c r="S1366" t="s">
        <v>300</v>
      </c>
      <c r="T1366" t="s">
        <v>2064</v>
      </c>
      <c r="U1366">
        <v>48093</v>
      </c>
      <c r="V1366">
        <v>42127</v>
      </c>
      <c r="W1366" t="str">
        <f>TEXT(Table1[[#This Row],[Order Date]],"mmmm")</f>
        <v>May</v>
      </c>
      <c r="X1366" t="str">
        <f>TEXT(Table1[[#This Row],[Order Date]],"yyyy")</f>
        <v>2015</v>
      </c>
      <c r="Y1366">
        <v>42129</v>
      </c>
      <c r="Z1366">
        <v>80.809200000000089</v>
      </c>
      <c r="AA1366">
        <v>6</v>
      </c>
      <c r="AB1366">
        <v>1798.23</v>
      </c>
      <c r="AC1366">
        <v>90386</v>
      </c>
      <c r="AD1366" t="e">
        <f>IF(COUNTIF(#REF!,Orders!AC1197)&gt;0,"Returned","Not Returned")</f>
        <v>#REF!</v>
      </c>
      <c r="AE1366" t="str">
        <f>TEXT(Table1[[#This Row],[Order Date]],"mmmm-yyy")</f>
        <v>May-2015</v>
      </c>
    </row>
    <row r="1367" spans="1:31" ht="12.75" customHeight="1" x14ac:dyDescent="0.3">
      <c r="A1367">
        <v>23190</v>
      </c>
      <c r="B1367" t="s">
        <v>47</v>
      </c>
      <c r="C1367">
        <v>0</v>
      </c>
      <c r="D1367">
        <v>2.61</v>
      </c>
      <c r="E1367">
        <v>0.5</v>
      </c>
      <c r="F1367">
        <v>3386</v>
      </c>
      <c r="G1367" t="str">
        <f>IF(COUNTIF(Table1[Customer ID],Table1[[#This Row],[Customer ID]])&gt;1,"Repeat Customer","One-Time Customer")</f>
        <v>Repeat Customer</v>
      </c>
      <c r="H1367" t="s">
        <v>3016</v>
      </c>
      <c r="I1367" t="s">
        <v>49</v>
      </c>
      <c r="J1367" t="s">
        <v>28</v>
      </c>
      <c r="K1367" t="s">
        <v>29</v>
      </c>
      <c r="L1367" t="s">
        <v>134</v>
      </c>
      <c r="M1367" t="s">
        <v>59</v>
      </c>
      <c r="N1367" t="s">
        <v>1138</v>
      </c>
      <c r="O1367">
        <v>0.39</v>
      </c>
      <c r="P1367">
        <f>Table1[[#This Row],[Profit]]/Table1[[#This Row],[Sales]]</f>
        <v>0.69</v>
      </c>
      <c r="Q1367" t="s">
        <v>33</v>
      </c>
      <c r="R1367" t="s">
        <v>53</v>
      </c>
      <c r="S1367" t="s">
        <v>154</v>
      </c>
      <c r="T1367" t="s">
        <v>614</v>
      </c>
      <c r="U1367">
        <v>43402</v>
      </c>
      <c r="V1367">
        <v>42127</v>
      </c>
      <c r="W1367" t="str">
        <f>TEXT(Table1[[#This Row],[Order Date]],"mmmm")</f>
        <v>May</v>
      </c>
      <c r="X1367" t="str">
        <f>TEXT(Table1[[#This Row],[Order Date]],"yyyy")</f>
        <v>2015</v>
      </c>
      <c r="Y1367">
        <v>42129</v>
      </c>
      <c r="Z1367">
        <v>19.554599999999997</v>
      </c>
      <c r="AA1367">
        <v>10</v>
      </c>
      <c r="AB1367">
        <v>28.34</v>
      </c>
      <c r="AC1367">
        <v>88746</v>
      </c>
      <c r="AD1367" t="e">
        <f>IF(COUNTIF(#REF!,Orders!AC1943)&gt;0,"Returned","Not Returned")</f>
        <v>#REF!</v>
      </c>
      <c r="AE1367" t="str">
        <f>TEXT(Table1[[#This Row],[Order Date]],"mmmm-yyy")</f>
        <v>May-2015</v>
      </c>
    </row>
    <row r="1368" spans="1:31" ht="12.75" customHeight="1" x14ac:dyDescent="0.3">
      <c r="A1368">
        <v>23191</v>
      </c>
      <c r="B1368" t="s">
        <v>47</v>
      </c>
      <c r="C1368">
        <v>0.04</v>
      </c>
      <c r="D1368">
        <v>25.38</v>
      </c>
      <c r="E1368">
        <v>8.99</v>
      </c>
      <c r="F1368">
        <v>3386</v>
      </c>
      <c r="G1368" t="str">
        <f>IF(COUNTIF(Table1[Customer ID],Table1[[#This Row],[Customer ID]])&gt;1,"Repeat Customer","One-Time Customer")</f>
        <v>Repeat Customer</v>
      </c>
      <c r="H1368" t="s">
        <v>3016</v>
      </c>
      <c r="I1368" t="s">
        <v>27</v>
      </c>
      <c r="J1368" t="s">
        <v>28</v>
      </c>
      <c r="K1368" t="s">
        <v>41</v>
      </c>
      <c r="L1368" t="s">
        <v>50</v>
      </c>
      <c r="M1368" t="s">
        <v>51</v>
      </c>
      <c r="N1368" t="s">
        <v>762</v>
      </c>
      <c r="O1368">
        <v>0.5</v>
      </c>
      <c r="P1368">
        <f>Table1[[#This Row],[Profit]]/Table1[[#This Row],[Sales]]</f>
        <v>0.17703703703703708</v>
      </c>
      <c r="Q1368" t="s">
        <v>33</v>
      </c>
      <c r="R1368" t="s">
        <v>53</v>
      </c>
      <c r="S1368" t="s">
        <v>154</v>
      </c>
      <c r="T1368" t="s">
        <v>614</v>
      </c>
      <c r="U1368">
        <v>43402</v>
      </c>
      <c r="V1368">
        <v>42127</v>
      </c>
      <c r="W1368" t="str">
        <f>TEXT(Table1[[#This Row],[Order Date]],"mmmm")</f>
        <v>May</v>
      </c>
      <c r="X1368" t="str">
        <f>TEXT(Table1[[#This Row],[Order Date]],"yyyy")</f>
        <v>2015</v>
      </c>
      <c r="Y1368">
        <v>42130</v>
      </c>
      <c r="Z1368">
        <v>152.48200000000003</v>
      </c>
      <c r="AA1368">
        <v>35</v>
      </c>
      <c r="AB1368">
        <v>861.3</v>
      </c>
      <c r="AC1368">
        <v>88746</v>
      </c>
      <c r="AD1368" t="e">
        <f>IF(COUNTIF(#REF!,Orders!AC1944)&gt;0,"Returned","Not Returned")</f>
        <v>#REF!</v>
      </c>
      <c r="AE1368" t="str">
        <f>TEXT(Table1[[#This Row],[Order Date]],"mmmm-yyy")</f>
        <v>May-2015</v>
      </c>
    </row>
    <row r="1369" spans="1:31" ht="12.75" customHeight="1" x14ac:dyDescent="0.3">
      <c r="A1369">
        <v>18261</v>
      </c>
      <c r="B1369" t="s">
        <v>47</v>
      </c>
      <c r="C1369">
        <v>0.06</v>
      </c>
      <c r="D1369">
        <v>276.2</v>
      </c>
      <c r="E1369">
        <v>24.49</v>
      </c>
      <c r="F1369">
        <v>335</v>
      </c>
      <c r="G1369" t="str">
        <f>IF(COUNTIF(Table1[Customer ID],Table1[[#This Row],[Customer ID]])&gt;1,"Repeat Customer","One-Time Customer")</f>
        <v>Repeat Customer</v>
      </c>
      <c r="H1369" t="s">
        <v>437</v>
      </c>
      <c r="I1369" t="s">
        <v>49</v>
      </c>
      <c r="J1369" t="s">
        <v>28</v>
      </c>
      <c r="K1369" t="s">
        <v>41</v>
      </c>
      <c r="L1369" t="s">
        <v>42</v>
      </c>
      <c r="M1369" t="s">
        <v>236</v>
      </c>
      <c r="N1369" t="s">
        <v>438</v>
      </c>
      <c r="P1369">
        <f>Table1[[#This Row],[Profit]]/Table1[[#This Row],[Sales]]</f>
        <v>0.69</v>
      </c>
      <c r="Q1369" t="s">
        <v>33</v>
      </c>
      <c r="R1369" t="s">
        <v>34</v>
      </c>
      <c r="S1369" t="s">
        <v>102</v>
      </c>
      <c r="T1369" t="s">
        <v>439</v>
      </c>
      <c r="U1369">
        <v>97504</v>
      </c>
      <c r="V1369">
        <v>42128</v>
      </c>
      <c r="W1369" t="str">
        <f>TEXT(Table1[[#This Row],[Order Date]],"mmmm")</f>
        <v>May</v>
      </c>
      <c r="X1369" t="str">
        <f>TEXT(Table1[[#This Row],[Order Date]],"yyyy")</f>
        <v>2015</v>
      </c>
      <c r="Y1369">
        <v>42129</v>
      </c>
      <c r="Z1369">
        <v>2639.4708000000001</v>
      </c>
      <c r="AA1369">
        <v>14</v>
      </c>
      <c r="AB1369">
        <v>3825.32</v>
      </c>
      <c r="AC1369">
        <v>87277</v>
      </c>
      <c r="AD1369" t="e">
        <f>IF(COUNTIF(#REF!,Orders!AC183)&gt;0,"Returned","Not Returned")</f>
        <v>#REF!</v>
      </c>
      <c r="AE1369" t="str">
        <f>TEXT(Table1[[#This Row],[Order Date]],"mmmm-yyy")</f>
        <v>May-2015</v>
      </c>
    </row>
    <row r="1370" spans="1:31" ht="12.75" customHeight="1" x14ac:dyDescent="0.3">
      <c r="A1370">
        <v>18262</v>
      </c>
      <c r="B1370" t="s">
        <v>47</v>
      </c>
      <c r="C1370">
        <v>0.09</v>
      </c>
      <c r="D1370">
        <v>6.28</v>
      </c>
      <c r="E1370">
        <v>5.29</v>
      </c>
      <c r="F1370">
        <v>335</v>
      </c>
      <c r="G1370" t="str">
        <f>IF(COUNTIF(Table1[Customer ID],Table1[[#This Row],[Customer ID]])&gt;1,"Repeat Customer","One-Time Customer")</f>
        <v>Repeat Customer</v>
      </c>
      <c r="H1370" t="s">
        <v>437</v>
      </c>
      <c r="I1370" t="s">
        <v>49</v>
      </c>
      <c r="J1370" t="s">
        <v>28</v>
      </c>
      <c r="K1370" t="s">
        <v>41</v>
      </c>
      <c r="L1370" t="s">
        <v>50</v>
      </c>
      <c r="M1370" t="s">
        <v>59</v>
      </c>
      <c r="N1370" t="s">
        <v>440</v>
      </c>
      <c r="O1370">
        <v>0.43</v>
      </c>
      <c r="P1370">
        <f>Table1[[#This Row],[Profit]]/Table1[[#This Row],[Sales]]</f>
        <v>-0.60961313012895668</v>
      </c>
      <c r="Q1370" t="s">
        <v>33</v>
      </c>
      <c r="R1370" t="s">
        <v>34</v>
      </c>
      <c r="S1370" t="s">
        <v>102</v>
      </c>
      <c r="T1370" t="s">
        <v>439</v>
      </c>
      <c r="U1370">
        <v>97504</v>
      </c>
      <c r="V1370">
        <v>42128</v>
      </c>
      <c r="W1370" t="str">
        <f>TEXT(Table1[[#This Row],[Order Date]],"mmmm")</f>
        <v>May</v>
      </c>
      <c r="X1370" t="str">
        <f>TEXT(Table1[[#This Row],[Order Date]],"yyyy")</f>
        <v>2015</v>
      </c>
      <c r="Y1370">
        <v>42128</v>
      </c>
      <c r="Z1370">
        <v>-5.2</v>
      </c>
      <c r="AA1370">
        <v>1</v>
      </c>
      <c r="AB1370">
        <v>8.5299999999999994</v>
      </c>
      <c r="AC1370">
        <v>87277</v>
      </c>
      <c r="AD1370" t="e">
        <f>IF(COUNTIF(#REF!,Orders!AC184)&gt;0,"Returned","Not Returned")</f>
        <v>#REF!</v>
      </c>
      <c r="AE1370" t="str">
        <f>TEXT(Table1[[#This Row],[Order Date]],"mmmm-yyy")</f>
        <v>May-2015</v>
      </c>
    </row>
    <row r="1371" spans="1:31" ht="12.75" customHeight="1" x14ac:dyDescent="0.3">
      <c r="A1371">
        <v>480</v>
      </c>
      <c r="B1371" t="s">
        <v>47</v>
      </c>
      <c r="C1371">
        <v>0.01</v>
      </c>
      <c r="D1371">
        <v>3.26</v>
      </c>
      <c r="E1371">
        <v>1.86</v>
      </c>
      <c r="F1371">
        <v>342</v>
      </c>
      <c r="G1371" t="str">
        <f>IF(COUNTIF(Table1[Customer ID],Table1[[#This Row],[Customer ID]])&gt;1,"Repeat Customer","One-Time Customer")</f>
        <v>One-Time Customer</v>
      </c>
      <c r="H1371" t="s">
        <v>445</v>
      </c>
      <c r="I1371" t="s">
        <v>49</v>
      </c>
      <c r="J1371" t="s">
        <v>28</v>
      </c>
      <c r="K1371" t="s">
        <v>29</v>
      </c>
      <c r="L1371" t="s">
        <v>30</v>
      </c>
      <c r="M1371" t="s">
        <v>31</v>
      </c>
      <c r="N1371" t="s">
        <v>446</v>
      </c>
      <c r="O1371">
        <v>0.41</v>
      </c>
      <c r="P1371">
        <f>Table1[[#This Row],[Profit]]/Table1[[#This Row],[Sales]]</f>
        <v>-6.3110720562390157E-2</v>
      </c>
      <c r="Q1371" t="s">
        <v>33</v>
      </c>
      <c r="R1371" t="s">
        <v>136</v>
      </c>
      <c r="S1371" t="s">
        <v>362</v>
      </c>
      <c r="T1371" t="s">
        <v>447</v>
      </c>
      <c r="U1371">
        <v>33181</v>
      </c>
      <c r="V1371">
        <v>42128</v>
      </c>
      <c r="W1371" t="str">
        <f>TEXT(Table1[[#This Row],[Order Date]],"mmmm")</f>
        <v>May</v>
      </c>
      <c r="X1371" t="str">
        <f>TEXT(Table1[[#This Row],[Order Date]],"yyyy")</f>
        <v>2015</v>
      </c>
      <c r="Y1371">
        <v>42130</v>
      </c>
      <c r="Z1371">
        <v>-4.6682999999999995</v>
      </c>
      <c r="AA1371">
        <v>20</v>
      </c>
      <c r="AB1371">
        <v>73.97</v>
      </c>
      <c r="AC1371">
        <v>3332</v>
      </c>
      <c r="AD1371" t="e">
        <f>IF(COUNTIF(#REF!,Orders!AC187)&gt;0,"Returned","Not Returned")</f>
        <v>#REF!</v>
      </c>
      <c r="AE1371" t="str">
        <f>TEXT(Table1[[#This Row],[Order Date]],"mmmm-yyy")</f>
        <v>May-2015</v>
      </c>
    </row>
    <row r="1372" spans="1:31" ht="12.75" customHeight="1" x14ac:dyDescent="0.3">
      <c r="A1372">
        <v>18480</v>
      </c>
      <c r="B1372" t="s">
        <v>47</v>
      </c>
      <c r="C1372">
        <v>0.01</v>
      </c>
      <c r="D1372">
        <v>3.26</v>
      </c>
      <c r="E1372">
        <v>1.86</v>
      </c>
      <c r="F1372">
        <v>344</v>
      </c>
      <c r="G1372" t="str">
        <f>IF(COUNTIF(Table1[Customer ID],Table1[[#This Row],[Customer ID]])&gt;1,"Repeat Customer","One-Time Customer")</f>
        <v>One-Time Customer</v>
      </c>
      <c r="H1372" t="s">
        <v>451</v>
      </c>
      <c r="I1372" t="s">
        <v>49</v>
      </c>
      <c r="J1372" t="s">
        <v>28</v>
      </c>
      <c r="K1372" t="s">
        <v>29</v>
      </c>
      <c r="L1372" t="s">
        <v>30</v>
      </c>
      <c r="M1372" t="s">
        <v>31</v>
      </c>
      <c r="N1372" t="s">
        <v>446</v>
      </c>
      <c r="O1372">
        <v>0.41</v>
      </c>
      <c r="P1372">
        <f>Table1[[#This Row],[Profit]]/Table1[[#This Row],[Sales]]</f>
        <v>3.7966468361276415E-2</v>
      </c>
      <c r="Q1372" t="s">
        <v>33</v>
      </c>
      <c r="R1372" t="s">
        <v>53</v>
      </c>
      <c r="S1372" t="s">
        <v>188</v>
      </c>
      <c r="T1372" t="s">
        <v>452</v>
      </c>
      <c r="U1372">
        <v>4101</v>
      </c>
      <c r="V1372">
        <v>42128</v>
      </c>
      <c r="W1372" t="str">
        <f>TEXT(Table1[[#This Row],[Order Date]],"mmmm")</f>
        <v>May</v>
      </c>
      <c r="X1372" t="str">
        <f>TEXT(Table1[[#This Row],[Order Date]],"yyyy")</f>
        <v>2015</v>
      </c>
      <c r="Y1372">
        <v>42130</v>
      </c>
      <c r="Z1372">
        <v>0.70200000000000085</v>
      </c>
      <c r="AA1372">
        <v>5</v>
      </c>
      <c r="AB1372">
        <v>18.489999999999998</v>
      </c>
      <c r="AC1372">
        <v>88152</v>
      </c>
      <c r="AD1372" t="e">
        <f>IF(COUNTIF(#REF!,Orders!AC189)&gt;0,"Returned","Not Returned")</f>
        <v>#REF!</v>
      </c>
      <c r="AE1372" t="str">
        <f>TEXT(Table1[[#This Row],[Order Date]],"mmmm-yyy")</f>
        <v>May-2015</v>
      </c>
    </row>
    <row r="1373" spans="1:31" ht="12.75" customHeight="1" x14ac:dyDescent="0.3">
      <c r="A1373">
        <v>18428</v>
      </c>
      <c r="B1373" t="s">
        <v>25</v>
      </c>
      <c r="C1373">
        <v>0.05</v>
      </c>
      <c r="D1373">
        <v>178.47</v>
      </c>
      <c r="E1373">
        <v>19.989999999999998</v>
      </c>
      <c r="F1373">
        <v>411</v>
      </c>
      <c r="G1373" t="str">
        <f>IF(COUNTIF(Table1[Customer ID],Table1[[#This Row],[Customer ID]])&gt;1,"Repeat Customer","One-Time Customer")</f>
        <v>One-Time Customer</v>
      </c>
      <c r="H1373" t="s">
        <v>527</v>
      </c>
      <c r="I1373" t="s">
        <v>27</v>
      </c>
      <c r="J1373" t="s">
        <v>114</v>
      </c>
      <c r="K1373" t="s">
        <v>29</v>
      </c>
      <c r="L1373" t="s">
        <v>141</v>
      </c>
      <c r="M1373" t="s">
        <v>59</v>
      </c>
      <c r="N1373" t="s">
        <v>528</v>
      </c>
      <c r="O1373">
        <v>0.55000000000000004</v>
      </c>
      <c r="P1373">
        <f>Table1[[#This Row],[Profit]]/Table1[[#This Row],[Sales]]</f>
        <v>0.61581260489384904</v>
      </c>
      <c r="Q1373" t="s">
        <v>33</v>
      </c>
      <c r="R1373" t="s">
        <v>34</v>
      </c>
      <c r="S1373" t="s">
        <v>45</v>
      </c>
      <c r="T1373" t="s">
        <v>473</v>
      </c>
      <c r="U1373">
        <v>94601</v>
      </c>
      <c r="V1373">
        <v>42128</v>
      </c>
      <c r="W1373" t="str">
        <f>TEXT(Table1[[#This Row],[Order Date]],"mmmm")</f>
        <v>May</v>
      </c>
      <c r="X1373" t="str">
        <f>TEXT(Table1[[#This Row],[Order Date]],"yyyy")</f>
        <v>2015</v>
      </c>
      <c r="Y1373">
        <v>42131</v>
      </c>
      <c r="Z1373">
        <v>943</v>
      </c>
      <c r="AA1373">
        <v>9</v>
      </c>
      <c r="AB1373">
        <v>1531.31</v>
      </c>
      <c r="AC1373">
        <v>87905</v>
      </c>
      <c r="AD1373" t="e">
        <f>IF(COUNTIF(#REF!,Orders!AC224)&gt;0,"Returned","Not Returned")</f>
        <v>#REF!</v>
      </c>
      <c r="AE1373" t="str">
        <f>TEXT(Table1[[#This Row],[Order Date]],"mmmm-yyy")</f>
        <v>May-2015</v>
      </c>
    </row>
    <row r="1374" spans="1:31" ht="12.75" customHeight="1" x14ac:dyDescent="0.3">
      <c r="A1374">
        <v>25054</v>
      </c>
      <c r="B1374" t="s">
        <v>37</v>
      </c>
      <c r="C1374">
        <v>0</v>
      </c>
      <c r="D1374">
        <v>5.77</v>
      </c>
      <c r="E1374">
        <v>4.97</v>
      </c>
      <c r="F1374">
        <v>1765</v>
      </c>
      <c r="G1374" t="str">
        <f>IF(COUNTIF(Table1[Customer ID],Table1[[#This Row],[Customer ID]])&gt;1,"Repeat Customer","One-Time Customer")</f>
        <v>One-Time Customer</v>
      </c>
      <c r="H1374" t="s">
        <v>1776</v>
      </c>
      <c r="I1374" t="s">
        <v>49</v>
      </c>
      <c r="J1374" t="s">
        <v>114</v>
      </c>
      <c r="K1374" t="s">
        <v>29</v>
      </c>
      <c r="L1374" t="s">
        <v>109</v>
      </c>
      <c r="M1374" t="s">
        <v>59</v>
      </c>
      <c r="N1374" t="s">
        <v>1777</v>
      </c>
      <c r="O1374">
        <v>0.35</v>
      </c>
      <c r="P1374">
        <f>Table1[[#This Row],[Profit]]/Table1[[#This Row],[Sales]]</f>
        <v>6.7863818424566152E-2</v>
      </c>
      <c r="Q1374" t="s">
        <v>33</v>
      </c>
      <c r="R1374" t="s">
        <v>61</v>
      </c>
      <c r="S1374" t="s">
        <v>506</v>
      </c>
      <c r="T1374" t="s">
        <v>1778</v>
      </c>
      <c r="U1374">
        <v>63141</v>
      </c>
      <c r="V1374">
        <v>42128</v>
      </c>
      <c r="W1374" t="str">
        <f>TEXT(Table1[[#This Row],[Order Date]],"mmmm")</f>
        <v>May</v>
      </c>
      <c r="X1374" t="str">
        <f>TEXT(Table1[[#This Row],[Order Date]],"yyyy")</f>
        <v>2015</v>
      </c>
      <c r="Y1374">
        <v>42129</v>
      </c>
      <c r="Z1374">
        <v>3.5581000000000031</v>
      </c>
      <c r="AA1374">
        <v>8</v>
      </c>
      <c r="AB1374">
        <v>52.43</v>
      </c>
      <c r="AC1374">
        <v>89777</v>
      </c>
      <c r="AD1374" t="e">
        <f>IF(COUNTIF(#REF!,Orders!AC994)&gt;0,"Returned","Not Returned")</f>
        <v>#REF!</v>
      </c>
      <c r="AE1374" t="str">
        <f>TEXT(Table1[[#This Row],[Order Date]],"mmmm-yyy")</f>
        <v>May-2015</v>
      </c>
    </row>
    <row r="1375" spans="1:31" ht="12.75" customHeight="1" x14ac:dyDescent="0.3">
      <c r="A1375">
        <v>19243</v>
      </c>
      <c r="B1375" t="s">
        <v>47</v>
      </c>
      <c r="C1375">
        <v>0.01</v>
      </c>
      <c r="D1375">
        <v>7.59</v>
      </c>
      <c r="E1375">
        <v>4</v>
      </c>
      <c r="F1375">
        <v>2289</v>
      </c>
      <c r="G1375" t="str">
        <f>IF(COUNTIF(Table1[Customer ID],Table1[[#This Row],[Customer ID]])&gt;1,"Repeat Customer","One-Time Customer")</f>
        <v>One-Time Customer</v>
      </c>
      <c r="H1375" t="s">
        <v>2182</v>
      </c>
      <c r="I1375" t="s">
        <v>49</v>
      </c>
      <c r="J1375" t="s">
        <v>40</v>
      </c>
      <c r="K1375" t="s">
        <v>41</v>
      </c>
      <c r="L1375" t="s">
        <v>50</v>
      </c>
      <c r="M1375" t="s">
        <v>31</v>
      </c>
      <c r="N1375" t="s">
        <v>444</v>
      </c>
      <c r="O1375">
        <v>0.42</v>
      </c>
      <c r="P1375">
        <f>Table1[[#This Row],[Profit]]/Table1[[#This Row],[Sales]]</f>
        <v>2.1798165137614685E-2</v>
      </c>
      <c r="Q1375" t="s">
        <v>33</v>
      </c>
      <c r="R1375" t="s">
        <v>61</v>
      </c>
      <c r="S1375" t="s">
        <v>62</v>
      </c>
      <c r="T1375" t="s">
        <v>2104</v>
      </c>
      <c r="U1375">
        <v>55337</v>
      </c>
      <c r="V1375">
        <v>42128</v>
      </c>
      <c r="W1375" t="str">
        <f>TEXT(Table1[[#This Row],[Order Date]],"mmmm")</f>
        <v>May</v>
      </c>
      <c r="X1375" t="str">
        <f>TEXT(Table1[[#This Row],[Order Date]],"yyyy")</f>
        <v>2015</v>
      </c>
      <c r="Y1375">
        <v>42128</v>
      </c>
      <c r="Z1375">
        <v>2.9700000000000006</v>
      </c>
      <c r="AA1375">
        <v>17</v>
      </c>
      <c r="AB1375">
        <v>136.25</v>
      </c>
      <c r="AC1375">
        <v>88165</v>
      </c>
      <c r="AD1375" t="e">
        <f>IF(COUNTIF(#REF!,Orders!AC1277)&gt;0,"Returned","Not Returned")</f>
        <v>#REF!</v>
      </c>
      <c r="AE1375" t="str">
        <f>TEXT(Table1[[#This Row],[Order Date]],"mmmm-yyy")</f>
        <v>May-2015</v>
      </c>
    </row>
    <row r="1376" spans="1:31" ht="12.75" customHeight="1" x14ac:dyDescent="0.3">
      <c r="A1376">
        <v>22904</v>
      </c>
      <c r="B1376" t="s">
        <v>47</v>
      </c>
      <c r="C1376">
        <v>0.05</v>
      </c>
      <c r="D1376">
        <v>35.99</v>
      </c>
      <c r="E1376">
        <v>5.99</v>
      </c>
      <c r="F1376">
        <v>2650</v>
      </c>
      <c r="G1376" t="str">
        <f>IF(COUNTIF(Table1[Customer ID],Table1[[#This Row],[Customer ID]])&gt;1,"Repeat Customer","One-Time Customer")</f>
        <v>One-Time Customer</v>
      </c>
      <c r="H1376" t="s">
        <v>2460</v>
      </c>
      <c r="I1376" t="s">
        <v>49</v>
      </c>
      <c r="J1376" t="s">
        <v>28</v>
      </c>
      <c r="K1376" t="s">
        <v>77</v>
      </c>
      <c r="L1376" t="s">
        <v>78</v>
      </c>
      <c r="M1376" t="s">
        <v>31</v>
      </c>
      <c r="N1376" t="s">
        <v>981</v>
      </c>
      <c r="O1376">
        <v>0.38</v>
      </c>
      <c r="P1376">
        <f>Table1[[#This Row],[Profit]]/Table1[[#This Row],[Sales]]</f>
        <v>0.69</v>
      </c>
      <c r="Q1376" t="s">
        <v>33</v>
      </c>
      <c r="R1376" t="s">
        <v>53</v>
      </c>
      <c r="S1376" t="s">
        <v>234</v>
      </c>
      <c r="T1376" t="s">
        <v>2461</v>
      </c>
      <c r="U1376">
        <v>15234</v>
      </c>
      <c r="V1376">
        <v>42128</v>
      </c>
      <c r="W1376" t="str">
        <f>TEXT(Table1[[#This Row],[Order Date]],"mmmm")</f>
        <v>May</v>
      </c>
      <c r="X1376" t="str">
        <f>TEXT(Table1[[#This Row],[Order Date]],"yyyy")</f>
        <v>2015</v>
      </c>
      <c r="Y1376">
        <v>42129</v>
      </c>
      <c r="Z1376">
        <v>524.31719999999996</v>
      </c>
      <c r="AA1376">
        <v>26</v>
      </c>
      <c r="AB1376">
        <v>759.88</v>
      </c>
      <c r="AC1376">
        <v>88815</v>
      </c>
      <c r="AD1376" t="e">
        <f>IF(COUNTIF(#REF!,Orders!AC1503)&gt;0,"Returned","Not Returned")</f>
        <v>#REF!</v>
      </c>
      <c r="AE1376" t="str">
        <f>TEXT(Table1[[#This Row],[Order Date]],"mmmm-yyy")</f>
        <v>May-2015</v>
      </c>
    </row>
    <row r="1377" spans="1:31" ht="12.75" customHeight="1" x14ac:dyDescent="0.3">
      <c r="A1377">
        <v>23299</v>
      </c>
      <c r="B1377" t="s">
        <v>47</v>
      </c>
      <c r="C1377">
        <v>0.09</v>
      </c>
      <c r="D1377">
        <v>3.75</v>
      </c>
      <c r="E1377">
        <v>0.5</v>
      </c>
      <c r="F1377">
        <v>2689</v>
      </c>
      <c r="G1377" t="str">
        <f>IF(COUNTIF(Table1[Customer ID],Table1[[#This Row],[Customer ID]])&gt;1,"Repeat Customer","One-Time Customer")</f>
        <v>One-Time Customer</v>
      </c>
      <c r="H1377" t="s">
        <v>2489</v>
      </c>
      <c r="I1377" t="s">
        <v>49</v>
      </c>
      <c r="J1377" t="s">
        <v>40</v>
      </c>
      <c r="K1377" t="s">
        <v>29</v>
      </c>
      <c r="L1377" t="s">
        <v>134</v>
      </c>
      <c r="M1377" t="s">
        <v>59</v>
      </c>
      <c r="N1377" t="s">
        <v>2490</v>
      </c>
      <c r="O1377">
        <v>0.37</v>
      </c>
      <c r="P1377">
        <f>Table1[[#This Row],[Profit]]/Table1[[#This Row],[Sales]]</f>
        <v>0.69</v>
      </c>
      <c r="Q1377" t="s">
        <v>33</v>
      </c>
      <c r="R1377" t="s">
        <v>53</v>
      </c>
      <c r="S1377" t="s">
        <v>54</v>
      </c>
      <c r="T1377" t="s">
        <v>2491</v>
      </c>
      <c r="U1377">
        <v>7011</v>
      </c>
      <c r="V1377">
        <v>42128</v>
      </c>
      <c r="W1377" t="str">
        <f>TEXT(Table1[[#This Row],[Order Date]],"mmmm")</f>
        <v>May</v>
      </c>
      <c r="X1377" t="str">
        <f>TEXT(Table1[[#This Row],[Order Date]],"yyyy")</f>
        <v>2015</v>
      </c>
      <c r="Y1377">
        <v>42130</v>
      </c>
      <c r="Z1377">
        <v>51.218699999999998</v>
      </c>
      <c r="AA1377">
        <v>21</v>
      </c>
      <c r="AB1377">
        <v>74.23</v>
      </c>
      <c r="AC1377">
        <v>90624</v>
      </c>
      <c r="AD1377" t="e">
        <f>IF(COUNTIF(#REF!,Orders!AC1526)&gt;0,"Returned","Not Returned")</f>
        <v>#REF!</v>
      </c>
      <c r="AE1377" t="str">
        <f>TEXT(Table1[[#This Row],[Order Date]],"mmmm-yyy")</f>
        <v>May-2015</v>
      </c>
    </row>
    <row r="1378" spans="1:31" ht="12.75" customHeight="1" x14ac:dyDescent="0.3">
      <c r="A1378">
        <v>23298</v>
      </c>
      <c r="B1378" t="s">
        <v>47</v>
      </c>
      <c r="C1378">
        <v>0.01</v>
      </c>
      <c r="D1378">
        <v>30.98</v>
      </c>
      <c r="E1378">
        <v>9.18</v>
      </c>
      <c r="F1378">
        <v>2693</v>
      </c>
      <c r="G1378" t="str">
        <f>IF(COUNTIF(Table1[Customer ID],Table1[[#This Row],[Customer ID]])&gt;1,"Repeat Customer","One-Time Customer")</f>
        <v>One-Time Customer</v>
      </c>
      <c r="H1378" t="s">
        <v>2492</v>
      </c>
      <c r="I1378" t="s">
        <v>49</v>
      </c>
      <c r="J1378" t="s">
        <v>40</v>
      </c>
      <c r="K1378" t="s">
        <v>29</v>
      </c>
      <c r="L1378" t="s">
        <v>93</v>
      </c>
      <c r="M1378" t="s">
        <v>59</v>
      </c>
      <c r="N1378" t="s">
        <v>2357</v>
      </c>
      <c r="O1378">
        <v>0.4</v>
      </c>
      <c r="P1378">
        <f>Table1[[#This Row],[Profit]]/Table1[[#This Row],[Sales]]</f>
        <v>0.60662319233406148</v>
      </c>
      <c r="Q1378" t="s">
        <v>33</v>
      </c>
      <c r="R1378" t="s">
        <v>53</v>
      </c>
      <c r="S1378" t="s">
        <v>149</v>
      </c>
      <c r="T1378" t="s">
        <v>1104</v>
      </c>
      <c r="U1378">
        <v>5201</v>
      </c>
      <c r="V1378">
        <v>42128</v>
      </c>
      <c r="W1378" t="str">
        <f>TEXT(Table1[[#This Row],[Order Date]],"mmmm")</f>
        <v>May</v>
      </c>
      <c r="X1378" t="str">
        <f>TEXT(Table1[[#This Row],[Order Date]],"yyyy")</f>
        <v>2015</v>
      </c>
      <c r="Y1378">
        <v>42128</v>
      </c>
      <c r="Z1378">
        <v>380.46800000000002</v>
      </c>
      <c r="AA1378">
        <v>20</v>
      </c>
      <c r="AB1378">
        <v>627.19000000000005</v>
      </c>
      <c r="AC1378">
        <v>90624</v>
      </c>
      <c r="AD1378" t="e">
        <f>IF(COUNTIF(#REF!,Orders!AC1527)&gt;0,"Returned","Not Returned")</f>
        <v>#REF!</v>
      </c>
      <c r="AE1378" t="str">
        <f>TEXT(Table1[[#This Row],[Order Date]],"mmmm-yyy")</f>
        <v>May-2015</v>
      </c>
    </row>
    <row r="1379" spans="1:31" ht="12.75" customHeight="1" x14ac:dyDescent="0.3">
      <c r="A1379">
        <v>21961</v>
      </c>
      <c r="B1379" t="s">
        <v>25</v>
      </c>
      <c r="C1379">
        <v>0.06</v>
      </c>
      <c r="D1379">
        <v>10.97</v>
      </c>
      <c r="E1379">
        <v>6.5</v>
      </c>
      <c r="F1379">
        <v>3176</v>
      </c>
      <c r="G1379" t="str">
        <f>IF(COUNTIF(Table1[Customer ID],Table1[[#This Row],[Customer ID]])&gt;1,"Repeat Customer","One-Time Customer")</f>
        <v>Repeat Customer</v>
      </c>
      <c r="H1379" t="s">
        <v>2860</v>
      </c>
      <c r="I1379" t="s">
        <v>49</v>
      </c>
      <c r="J1379" t="s">
        <v>114</v>
      </c>
      <c r="K1379" t="s">
        <v>77</v>
      </c>
      <c r="L1379" t="s">
        <v>180</v>
      </c>
      <c r="M1379" t="s">
        <v>59</v>
      </c>
      <c r="N1379" t="s">
        <v>2861</v>
      </c>
      <c r="O1379">
        <v>0.64</v>
      </c>
      <c r="P1379">
        <f>Table1[[#This Row],[Profit]]/Table1[[#This Row],[Sales]]</f>
        <v>0.30475261324041814</v>
      </c>
      <c r="Q1379" t="s">
        <v>33</v>
      </c>
      <c r="R1379" t="s">
        <v>136</v>
      </c>
      <c r="S1379" t="s">
        <v>362</v>
      </c>
      <c r="T1379" t="s">
        <v>2862</v>
      </c>
      <c r="U1379">
        <v>32216</v>
      </c>
      <c r="V1379">
        <v>42128</v>
      </c>
      <c r="W1379" t="str">
        <f>TEXT(Table1[[#This Row],[Order Date]],"mmmm")</f>
        <v>May</v>
      </c>
      <c r="X1379" t="str">
        <f>TEXT(Table1[[#This Row],[Order Date]],"yyyy")</f>
        <v>2015</v>
      </c>
      <c r="Y1379">
        <v>42130</v>
      </c>
      <c r="Z1379">
        <v>65.597999999999999</v>
      </c>
      <c r="AA1379">
        <v>19</v>
      </c>
      <c r="AB1379">
        <v>215.25</v>
      </c>
      <c r="AC1379">
        <v>90820</v>
      </c>
      <c r="AD1379" t="e">
        <f>IF(COUNTIF(#REF!,Orders!AC1820)&gt;0,"Returned","Not Returned")</f>
        <v>#REF!</v>
      </c>
      <c r="AE1379" t="str">
        <f>TEXT(Table1[[#This Row],[Order Date]],"mmmm-yyy")</f>
        <v>May-2015</v>
      </c>
    </row>
    <row r="1380" spans="1:31" ht="12.75" customHeight="1" x14ac:dyDescent="0.3">
      <c r="A1380">
        <v>18628</v>
      </c>
      <c r="B1380" t="s">
        <v>56</v>
      </c>
      <c r="C1380">
        <v>7.0000000000000007E-2</v>
      </c>
      <c r="D1380">
        <v>5.34</v>
      </c>
      <c r="E1380">
        <v>5.63</v>
      </c>
      <c r="F1380">
        <v>3356</v>
      </c>
      <c r="G1380" t="str">
        <f>IF(COUNTIF(Table1[Customer ID],Table1[[#This Row],[Customer ID]])&gt;1,"Repeat Customer","One-Time Customer")</f>
        <v>Repeat Customer</v>
      </c>
      <c r="H1380" t="s">
        <v>2989</v>
      </c>
      <c r="I1380" t="s">
        <v>49</v>
      </c>
      <c r="J1380" t="s">
        <v>28</v>
      </c>
      <c r="K1380" t="s">
        <v>29</v>
      </c>
      <c r="L1380" t="s">
        <v>109</v>
      </c>
      <c r="M1380" t="s">
        <v>59</v>
      </c>
      <c r="N1380" t="s">
        <v>491</v>
      </c>
      <c r="O1380">
        <v>0.39</v>
      </c>
      <c r="P1380">
        <f>Table1[[#This Row],[Profit]]/Table1[[#This Row],[Sales]]</f>
        <v>-1.7456189047261814</v>
      </c>
      <c r="Q1380" t="s">
        <v>33</v>
      </c>
      <c r="R1380" t="s">
        <v>34</v>
      </c>
      <c r="S1380" t="s">
        <v>1741</v>
      </c>
      <c r="T1380" t="s">
        <v>2990</v>
      </c>
      <c r="U1380">
        <v>83616</v>
      </c>
      <c r="V1380">
        <v>42128</v>
      </c>
      <c r="W1380" t="str">
        <f>TEXT(Table1[[#This Row],[Order Date]],"mmmm")</f>
        <v>May</v>
      </c>
      <c r="X1380" t="str">
        <f>TEXT(Table1[[#This Row],[Order Date]],"yyyy")</f>
        <v>2015</v>
      </c>
      <c r="Y1380">
        <v>42130</v>
      </c>
      <c r="Z1380">
        <v>-116.3455</v>
      </c>
      <c r="AA1380">
        <v>13</v>
      </c>
      <c r="AB1380">
        <v>66.650000000000006</v>
      </c>
      <c r="AC1380">
        <v>88588</v>
      </c>
      <c r="AD1380" t="e">
        <f>IF(COUNTIF(#REF!,Orders!AC1917)&gt;0,"Returned","Not Returned")</f>
        <v>#REF!</v>
      </c>
      <c r="AE1380" t="str">
        <f>TEXT(Table1[[#This Row],[Order Date]],"mmmm-yyy")</f>
        <v>May-2015</v>
      </c>
    </row>
    <row r="1381" spans="1:31" ht="12.75" customHeight="1" x14ac:dyDescent="0.3">
      <c r="A1381">
        <v>18629</v>
      </c>
      <c r="B1381" t="s">
        <v>56</v>
      </c>
      <c r="C1381">
        <v>0.03</v>
      </c>
      <c r="D1381">
        <v>160.97999999999999</v>
      </c>
      <c r="E1381">
        <v>30</v>
      </c>
      <c r="F1381">
        <v>3356</v>
      </c>
      <c r="G1381" t="str">
        <f>IF(COUNTIF(Table1[Customer ID],Table1[[#This Row],[Customer ID]])&gt;1,"Repeat Customer","One-Time Customer")</f>
        <v>Repeat Customer</v>
      </c>
      <c r="H1381" t="s">
        <v>2989</v>
      </c>
      <c r="I1381" t="s">
        <v>39</v>
      </c>
      <c r="J1381" t="s">
        <v>28</v>
      </c>
      <c r="K1381" t="s">
        <v>41</v>
      </c>
      <c r="L1381" t="s">
        <v>42</v>
      </c>
      <c r="M1381" t="s">
        <v>43</v>
      </c>
      <c r="N1381" t="s">
        <v>177</v>
      </c>
      <c r="O1381">
        <v>0.62</v>
      </c>
      <c r="P1381">
        <f>Table1[[#This Row],[Profit]]/Table1[[#This Row],[Sales]]</f>
        <v>0.44472694058947032</v>
      </c>
      <c r="Q1381" t="s">
        <v>33</v>
      </c>
      <c r="R1381" t="s">
        <v>34</v>
      </c>
      <c r="S1381" t="s">
        <v>1741</v>
      </c>
      <c r="T1381" t="s">
        <v>2990</v>
      </c>
      <c r="U1381">
        <v>83616</v>
      </c>
      <c r="V1381">
        <v>42128</v>
      </c>
      <c r="W1381" t="str">
        <f>TEXT(Table1[[#This Row],[Order Date]],"mmmm")</f>
        <v>May</v>
      </c>
      <c r="X1381" t="str">
        <f>TEXT(Table1[[#This Row],[Order Date]],"yyyy")</f>
        <v>2015</v>
      </c>
      <c r="Y1381">
        <v>42129</v>
      </c>
      <c r="Z1381">
        <v>1304.9000000000001</v>
      </c>
      <c r="AA1381">
        <v>18</v>
      </c>
      <c r="AB1381">
        <v>2934.16</v>
      </c>
      <c r="AC1381">
        <v>88588</v>
      </c>
      <c r="AD1381" t="e">
        <f>IF(COUNTIF(#REF!,Orders!AC1918)&gt;0,"Returned","Not Returned")</f>
        <v>#REF!</v>
      </c>
      <c r="AE1381" t="str">
        <f>TEXT(Table1[[#This Row],[Order Date]],"mmmm-yyy")</f>
        <v>May-2015</v>
      </c>
    </row>
    <row r="1382" spans="1:31" ht="12.75" customHeight="1" x14ac:dyDescent="0.3">
      <c r="A1382">
        <v>18630</v>
      </c>
      <c r="B1382" t="s">
        <v>56</v>
      </c>
      <c r="C1382">
        <v>0.04</v>
      </c>
      <c r="D1382">
        <v>65.989999999999995</v>
      </c>
      <c r="E1382">
        <v>5.63</v>
      </c>
      <c r="F1382">
        <v>3356</v>
      </c>
      <c r="G1382" t="str">
        <f>IF(COUNTIF(Table1[Customer ID],Table1[[#This Row],[Customer ID]])&gt;1,"Repeat Customer","One-Time Customer")</f>
        <v>Repeat Customer</v>
      </c>
      <c r="H1382" t="s">
        <v>2989</v>
      </c>
      <c r="I1382" t="s">
        <v>27</v>
      </c>
      <c r="J1382" t="s">
        <v>28</v>
      </c>
      <c r="K1382" t="s">
        <v>77</v>
      </c>
      <c r="L1382" t="s">
        <v>78</v>
      </c>
      <c r="M1382" t="s">
        <v>59</v>
      </c>
      <c r="N1382" t="s">
        <v>2991</v>
      </c>
      <c r="O1382">
        <v>0.56000000000000005</v>
      </c>
      <c r="P1382">
        <f>Table1[[#This Row],[Profit]]/Table1[[#This Row],[Sales]]</f>
        <v>0.69</v>
      </c>
      <c r="Q1382" t="s">
        <v>33</v>
      </c>
      <c r="R1382" t="s">
        <v>34</v>
      </c>
      <c r="S1382" t="s">
        <v>1741</v>
      </c>
      <c r="T1382" t="s">
        <v>2990</v>
      </c>
      <c r="U1382">
        <v>83616</v>
      </c>
      <c r="V1382">
        <v>42128</v>
      </c>
      <c r="W1382" t="str">
        <f>TEXT(Table1[[#This Row],[Order Date]],"mmmm")</f>
        <v>May</v>
      </c>
      <c r="X1382" t="str">
        <f>TEXT(Table1[[#This Row],[Order Date]],"yyyy")</f>
        <v>2015</v>
      </c>
      <c r="Y1382">
        <v>42128</v>
      </c>
      <c r="Z1382">
        <v>605.04719999999998</v>
      </c>
      <c r="AA1382">
        <v>15</v>
      </c>
      <c r="AB1382">
        <v>876.88</v>
      </c>
      <c r="AC1382">
        <v>88588</v>
      </c>
      <c r="AD1382" t="e">
        <f>IF(COUNTIF(#REF!,Orders!AC1919)&gt;0,"Returned","Not Returned")</f>
        <v>#REF!</v>
      </c>
      <c r="AE1382" t="str">
        <f>TEXT(Table1[[#This Row],[Order Date]],"mmmm-yyy")</f>
        <v>May-2015</v>
      </c>
    </row>
    <row r="1383" spans="1:31" ht="12.75" customHeight="1" x14ac:dyDescent="0.3">
      <c r="A1383">
        <v>18810</v>
      </c>
      <c r="B1383" t="s">
        <v>25</v>
      </c>
      <c r="C1383">
        <v>0</v>
      </c>
      <c r="D1383">
        <v>230.98</v>
      </c>
      <c r="E1383">
        <v>23.78</v>
      </c>
      <c r="F1383">
        <v>693</v>
      </c>
      <c r="G1383" t="str">
        <f>IF(COUNTIF(Table1[Customer ID],Table1[[#This Row],[Customer ID]])&gt;1,"Repeat Customer","One-Time Customer")</f>
        <v>Repeat Customer</v>
      </c>
      <c r="H1383" t="s">
        <v>819</v>
      </c>
      <c r="I1383" t="s">
        <v>39</v>
      </c>
      <c r="J1383" t="s">
        <v>58</v>
      </c>
      <c r="K1383" t="s">
        <v>41</v>
      </c>
      <c r="L1383" t="s">
        <v>152</v>
      </c>
      <c r="M1383" t="s">
        <v>121</v>
      </c>
      <c r="N1383" t="s">
        <v>825</v>
      </c>
      <c r="O1383">
        <v>0.6</v>
      </c>
      <c r="P1383">
        <f>Table1[[#This Row],[Profit]]/Table1[[#This Row],[Sales]]</f>
        <v>0.69</v>
      </c>
      <c r="Q1383" t="s">
        <v>33</v>
      </c>
      <c r="R1383" t="s">
        <v>34</v>
      </c>
      <c r="S1383" t="s">
        <v>255</v>
      </c>
      <c r="T1383" t="s">
        <v>821</v>
      </c>
      <c r="U1383">
        <v>80229</v>
      </c>
      <c r="V1383">
        <v>42129</v>
      </c>
      <c r="W1383" t="str">
        <f>TEXT(Table1[[#This Row],[Order Date]],"mmmm")</f>
        <v>May</v>
      </c>
      <c r="X1383" t="str">
        <f>TEXT(Table1[[#This Row],[Order Date]],"yyyy")</f>
        <v>2015</v>
      </c>
      <c r="Y1383">
        <v>42131</v>
      </c>
      <c r="Z1383">
        <v>6095.8601999999992</v>
      </c>
      <c r="AA1383">
        <v>36</v>
      </c>
      <c r="AB1383">
        <v>8834.58</v>
      </c>
      <c r="AC1383">
        <v>87813</v>
      </c>
      <c r="AD1383" t="e">
        <f>IF(COUNTIF(#REF!,Orders!AC387)&gt;0,"Returned","Not Returned")</f>
        <v>#REF!</v>
      </c>
      <c r="AE1383" t="str">
        <f>TEXT(Table1[[#This Row],[Order Date]],"mmmm-yyy")</f>
        <v>May-2015</v>
      </c>
    </row>
    <row r="1384" spans="1:31" ht="12.75" customHeight="1" x14ac:dyDescent="0.3">
      <c r="A1384">
        <v>22537</v>
      </c>
      <c r="B1384" t="s">
        <v>56</v>
      </c>
      <c r="C1384">
        <v>0.02</v>
      </c>
      <c r="D1384">
        <v>15.14</v>
      </c>
      <c r="E1384">
        <v>4.53</v>
      </c>
      <c r="F1384">
        <v>1101</v>
      </c>
      <c r="G1384" t="str">
        <f>IF(COUNTIF(Table1[Customer ID],Table1[[#This Row],[Customer ID]])&gt;1,"Repeat Customer","One-Time Customer")</f>
        <v>One-Time Customer</v>
      </c>
      <c r="H1384" t="s">
        <v>1200</v>
      </c>
      <c r="I1384" t="s">
        <v>49</v>
      </c>
      <c r="J1384" t="s">
        <v>58</v>
      </c>
      <c r="K1384" t="s">
        <v>29</v>
      </c>
      <c r="L1384" t="s">
        <v>141</v>
      </c>
      <c r="M1384" t="s">
        <v>59</v>
      </c>
      <c r="N1384" t="s">
        <v>1201</v>
      </c>
      <c r="O1384">
        <v>0.81</v>
      </c>
      <c r="P1384">
        <f>Table1[[#This Row],[Profit]]/Table1[[#This Row],[Sales]]</f>
        <v>0.11532732261858109</v>
      </c>
      <c r="Q1384" t="s">
        <v>33</v>
      </c>
      <c r="R1384" t="s">
        <v>34</v>
      </c>
      <c r="S1384" t="s">
        <v>45</v>
      </c>
      <c r="T1384" t="s">
        <v>1092</v>
      </c>
      <c r="U1384">
        <v>93030</v>
      </c>
      <c r="V1384">
        <v>42129</v>
      </c>
      <c r="W1384" t="str">
        <f>TEXT(Table1[[#This Row],[Order Date]],"mmmm")</f>
        <v>May</v>
      </c>
      <c r="X1384" t="str">
        <f>TEXT(Table1[[#This Row],[Order Date]],"yyyy")</f>
        <v>2015</v>
      </c>
      <c r="Y1384">
        <v>42130</v>
      </c>
      <c r="Z1384">
        <v>5.8840000000000074</v>
      </c>
      <c r="AA1384">
        <v>3</v>
      </c>
      <c r="AB1384">
        <v>51.02</v>
      </c>
      <c r="AC1384">
        <v>91488</v>
      </c>
      <c r="AD1384" t="e">
        <f>IF(COUNTIF(#REF!,Orders!AC612)&gt;0,"Returned","Not Returned")</f>
        <v>#REF!</v>
      </c>
      <c r="AE1384" t="str">
        <f>TEXT(Table1[[#This Row],[Order Date]],"mmmm-yyy")</f>
        <v>May-2015</v>
      </c>
    </row>
    <row r="1385" spans="1:31" ht="12.75" customHeight="1" x14ac:dyDescent="0.3">
      <c r="A1385">
        <v>21692</v>
      </c>
      <c r="B1385" t="s">
        <v>37</v>
      </c>
      <c r="C1385">
        <v>0.05</v>
      </c>
      <c r="D1385">
        <v>20.99</v>
      </c>
      <c r="E1385">
        <v>3.3</v>
      </c>
      <c r="F1385">
        <v>1979</v>
      </c>
      <c r="G1385" t="str">
        <f>IF(COUNTIF(Table1[Customer ID],Table1[[#This Row],[Customer ID]])&gt;1,"Repeat Customer","One-Time Customer")</f>
        <v>One-Time Customer</v>
      </c>
      <c r="H1385" t="s">
        <v>1924</v>
      </c>
      <c r="I1385" t="s">
        <v>49</v>
      </c>
      <c r="J1385" t="s">
        <v>28</v>
      </c>
      <c r="K1385" t="s">
        <v>77</v>
      </c>
      <c r="L1385" t="s">
        <v>78</v>
      </c>
      <c r="M1385" t="s">
        <v>51</v>
      </c>
      <c r="N1385" t="s">
        <v>895</v>
      </c>
      <c r="O1385">
        <v>0.81</v>
      </c>
      <c r="P1385">
        <f>Table1[[#This Row],[Profit]]/Table1[[#This Row],[Sales]]</f>
        <v>0.30080274914089378</v>
      </c>
      <c r="Q1385" t="s">
        <v>33</v>
      </c>
      <c r="R1385" t="s">
        <v>34</v>
      </c>
      <c r="S1385" t="s">
        <v>255</v>
      </c>
      <c r="T1385" t="s">
        <v>1925</v>
      </c>
      <c r="U1385">
        <v>80122</v>
      </c>
      <c r="V1385">
        <v>42129</v>
      </c>
      <c r="W1385" t="str">
        <f>TEXT(Table1[[#This Row],[Order Date]],"mmmm")</f>
        <v>May</v>
      </c>
      <c r="X1385" t="str">
        <f>TEXT(Table1[[#This Row],[Order Date]],"yyyy")</f>
        <v>2015</v>
      </c>
      <c r="Y1385">
        <v>42130</v>
      </c>
      <c r="Z1385">
        <v>21.883400000000023</v>
      </c>
      <c r="AA1385">
        <v>4</v>
      </c>
      <c r="AB1385">
        <v>72.75</v>
      </c>
      <c r="AC1385">
        <v>87757</v>
      </c>
      <c r="AD1385" t="e">
        <f>IF(COUNTIF(#REF!,Orders!AC1097)&gt;0,"Returned","Not Returned")</f>
        <v>#REF!</v>
      </c>
      <c r="AE1385" t="str">
        <f>TEXT(Table1[[#This Row],[Order Date]],"mmmm-yyy")</f>
        <v>May-2015</v>
      </c>
    </row>
    <row r="1386" spans="1:31" ht="12.75" customHeight="1" x14ac:dyDescent="0.3">
      <c r="A1386">
        <v>23416</v>
      </c>
      <c r="B1386" t="s">
        <v>106</v>
      </c>
      <c r="C1386">
        <v>0.04</v>
      </c>
      <c r="D1386">
        <v>120.98</v>
      </c>
      <c r="E1386">
        <v>3.99</v>
      </c>
      <c r="F1386">
        <v>2273</v>
      </c>
      <c r="G1386" t="str">
        <f>IF(COUNTIF(Table1[Customer ID],Table1[[#This Row],[Customer ID]])&gt;1,"Repeat Customer","One-Time Customer")</f>
        <v>Repeat Customer</v>
      </c>
      <c r="H1386" t="s">
        <v>2159</v>
      </c>
      <c r="I1386" t="s">
        <v>49</v>
      </c>
      <c r="J1386" t="s">
        <v>28</v>
      </c>
      <c r="K1386" t="s">
        <v>29</v>
      </c>
      <c r="L1386" t="s">
        <v>257</v>
      </c>
      <c r="M1386" t="s">
        <v>59</v>
      </c>
      <c r="N1386" t="s">
        <v>2160</v>
      </c>
      <c r="O1386">
        <v>0.6</v>
      </c>
      <c r="P1386">
        <f>Table1[[#This Row],[Profit]]/Table1[[#This Row],[Sales]]</f>
        <v>0.69</v>
      </c>
      <c r="Q1386" t="s">
        <v>33</v>
      </c>
      <c r="R1386" t="s">
        <v>61</v>
      </c>
      <c r="S1386" t="s">
        <v>130</v>
      </c>
      <c r="T1386" t="s">
        <v>2161</v>
      </c>
      <c r="U1386">
        <v>78550</v>
      </c>
      <c r="V1386">
        <v>42129</v>
      </c>
      <c r="W1386" t="str">
        <f>TEXT(Table1[[#This Row],[Order Date]],"mmmm")</f>
        <v>May</v>
      </c>
      <c r="X1386" t="str">
        <f>TEXT(Table1[[#This Row],[Order Date]],"yyyy")</f>
        <v>2015</v>
      </c>
      <c r="Y1386">
        <v>42129</v>
      </c>
      <c r="Z1386">
        <v>1389.5771999999999</v>
      </c>
      <c r="AA1386">
        <v>17</v>
      </c>
      <c r="AB1386">
        <v>2013.88</v>
      </c>
      <c r="AC1386">
        <v>90109</v>
      </c>
      <c r="AD1386" t="e">
        <f>IF(COUNTIF(#REF!,Orders!AC1261)&gt;0,"Returned","Not Returned")</f>
        <v>#REF!</v>
      </c>
      <c r="AE1386" t="str">
        <f>TEXT(Table1[[#This Row],[Order Date]],"mmmm-yyy")</f>
        <v>May-2015</v>
      </c>
    </row>
    <row r="1387" spans="1:31" ht="12.75" customHeight="1" x14ac:dyDescent="0.3">
      <c r="A1387">
        <v>23417</v>
      </c>
      <c r="B1387" t="s">
        <v>106</v>
      </c>
      <c r="C1387">
        <v>0.02</v>
      </c>
      <c r="D1387">
        <v>55.99</v>
      </c>
      <c r="E1387">
        <v>5</v>
      </c>
      <c r="F1387">
        <v>2273</v>
      </c>
      <c r="G1387" t="str">
        <f>IF(COUNTIF(Table1[Customer ID],Table1[[#This Row],[Customer ID]])&gt;1,"Repeat Customer","One-Time Customer")</f>
        <v>Repeat Customer</v>
      </c>
      <c r="H1387" t="s">
        <v>2159</v>
      </c>
      <c r="I1387" t="s">
        <v>49</v>
      </c>
      <c r="J1387" t="s">
        <v>28</v>
      </c>
      <c r="K1387" t="s">
        <v>77</v>
      </c>
      <c r="L1387" t="s">
        <v>78</v>
      </c>
      <c r="M1387" t="s">
        <v>51</v>
      </c>
      <c r="N1387" t="s">
        <v>398</v>
      </c>
      <c r="O1387">
        <v>0.83</v>
      </c>
      <c r="P1387">
        <f>Table1[[#This Row],[Profit]]/Table1[[#This Row],[Sales]]</f>
        <v>-1.1067752831313333</v>
      </c>
      <c r="Q1387" t="s">
        <v>33</v>
      </c>
      <c r="R1387" t="s">
        <v>61</v>
      </c>
      <c r="S1387" t="s">
        <v>130</v>
      </c>
      <c r="T1387" t="s">
        <v>2161</v>
      </c>
      <c r="U1387">
        <v>78550</v>
      </c>
      <c r="V1387">
        <v>42129</v>
      </c>
      <c r="W1387" t="str">
        <f>TEXT(Table1[[#This Row],[Order Date]],"mmmm")</f>
        <v>May</v>
      </c>
      <c r="X1387" t="str">
        <f>TEXT(Table1[[#This Row],[Order Date]],"yyyy")</f>
        <v>2015</v>
      </c>
      <c r="Y1387">
        <v>42129</v>
      </c>
      <c r="Z1387">
        <v>-222.816</v>
      </c>
      <c r="AA1387">
        <v>4</v>
      </c>
      <c r="AB1387">
        <v>201.32</v>
      </c>
      <c r="AC1387">
        <v>90109</v>
      </c>
      <c r="AD1387" t="e">
        <f>IF(COUNTIF(#REF!,Orders!AC1262)&gt;0,"Returned","Not Returned")</f>
        <v>#REF!</v>
      </c>
      <c r="AE1387" t="str">
        <f>TEXT(Table1[[#This Row],[Order Date]],"mmmm-yyy")</f>
        <v>May-2015</v>
      </c>
    </row>
    <row r="1388" spans="1:31" ht="12.75" customHeight="1" x14ac:dyDescent="0.3">
      <c r="A1388">
        <v>23418</v>
      </c>
      <c r="B1388" t="s">
        <v>106</v>
      </c>
      <c r="C1388">
        <v>0.05</v>
      </c>
      <c r="D1388">
        <v>23.99</v>
      </c>
      <c r="E1388">
        <v>15.68</v>
      </c>
      <c r="F1388">
        <v>2274</v>
      </c>
      <c r="G1388" t="str">
        <f>IF(COUNTIF(Table1[Customer ID],Table1[[#This Row],[Customer ID]])&gt;1,"Repeat Customer","One-Time Customer")</f>
        <v>One-Time Customer</v>
      </c>
      <c r="H1388" t="s">
        <v>2162</v>
      </c>
      <c r="I1388" t="s">
        <v>39</v>
      </c>
      <c r="J1388" t="s">
        <v>28</v>
      </c>
      <c r="K1388" t="s">
        <v>41</v>
      </c>
      <c r="L1388" t="s">
        <v>50</v>
      </c>
      <c r="M1388" t="s">
        <v>43</v>
      </c>
      <c r="N1388" t="s">
        <v>2163</v>
      </c>
      <c r="O1388">
        <v>0.62</v>
      </c>
      <c r="P1388">
        <f>Table1[[#This Row],[Profit]]/Table1[[#This Row],[Sales]]</f>
        <v>-0.44792469264011259</v>
      </c>
      <c r="Q1388" t="s">
        <v>33</v>
      </c>
      <c r="R1388" t="s">
        <v>61</v>
      </c>
      <c r="S1388" t="s">
        <v>130</v>
      </c>
      <c r="T1388" t="s">
        <v>2164</v>
      </c>
      <c r="U1388">
        <v>77036</v>
      </c>
      <c r="V1388">
        <v>42129</v>
      </c>
      <c r="W1388" t="str">
        <f>TEXT(Table1[[#This Row],[Order Date]],"mmmm")</f>
        <v>May</v>
      </c>
      <c r="X1388" t="str">
        <f>TEXT(Table1[[#This Row],[Order Date]],"yyyy")</f>
        <v>2015</v>
      </c>
      <c r="Y1388">
        <v>42133</v>
      </c>
      <c r="Z1388">
        <v>-133.71</v>
      </c>
      <c r="AA1388">
        <v>12</v>
      </c>
      <c r="AB1388">
        <v>298.51</v>
      </c>
      <c r="AC1388">
        <v>90109</v>
      </c>
      <c r="AD1388" t="e">
        <f>IF(COUNTIF(#REF!,Orders!AC1263)&gt;0,"Returned","Not Returned")</f>
        <v>#REF!</v>
      </c>
      <c r="AE1388" t="str">
        <f>TEXT(Table1[[#This Row],[Order Date]],"mmmm-yyy")</f>
        <v>May-2015</v>
      </c>
    </row>
    <row r="1389" spans="1:31" ht="12.75" customHeight="1" x14ac:dyDescent="0.3">
      <c r="A1389">
        <v>18151</v>
      </c>
      <c r="B1389" t="s">
        <v>106</v>
      </c>
      <c r="C1389">
        <v>0.06</v>
      </c>
      <c r="D1389">
        <v>122.99</v>
      </c>
      <c r="E1389">
        <v>19.989999999999998</v>
      </c>
      <c r="F1389">
        <v>2379</v>
      </c>
      <c r="G1389" t="str">
        <f>IF(COUNTIF(Table1[Customer ID],Table1[[#This Row],[Customer ID]])&gt;1,"Repeat Customer","One-Time Customer")</f>
        <v>One-Time Customer</v>
      </c>
      <c r="H1389" t="s">
        <v>2242</v>
      </c>
      <c r="I1389" t="s">
        <v>49</v>
      </c>
      <c r="J1389" t="s">
        <v>58</v>
      </c>
      <c r="K1389" t="s">
        <v>29</v>
      </c>
      <c r="L1389" t="s">
        <v>109</v>
      </c>
      <c r="M1389" t="s">
        <v>59</v>
      </c>
      <c r="N1389" t="s">
        <v>2243</v>
      </c>
      <c r="O1389">
        <v>0.37</v>
      </c>
      <c r="P1389">
        <f>Table1[[#This Row],[Profit]]/Table1[[#This Row],[Sales]]</f>
        <v>0.69</v>
      </c>
      <c r="Q1389" t="s">
        <v>33</v>
      </c>
      <c r="R1389" t="s">
        <v>61</v>
      </c>
      <c r="S1389" t="s">
        <v>300</v>
      </c>
      <c r="T1389" t="s">
        <v>2001</v>
      </c>
      <c r="U1389">
        <v>48135</v>
      </c>
      <c r="V1389">
        <v>42129</v>
      </c>
      <c r="W1389" t="str">
        <f>TEXT(Table1[[#This Row],[Order Date]],"mmmm")</f>
        <v>May</v>
      </c>
      <c r="X1389" t="str">
        <f>TEXT(Table1[[#This Row],[Order Date]],"yyyy")</f>
        <v>2015</v>
      </c>
      <c r="Y1389">
        <v>42131</v>
      </c>
      <c r="Z1389">
        <v>1019.7095999999999</v>
      </c>
      <c r="AA1389">
        <v>12</v>
      </c>
      <c r="AB1389">
        <v>1477.84</v>
      </c>
      <c r="AC1389">
        <v>86655</v>
      </c>
      <c r="AD1389" t="e">
        <f>IF(COUNTIF(#REF!,Orders!AC1323)&gt;0,"Returned","Not Returned")</f>
        <v>#REF!</v>
      </c>
      <c r="AE1389" t="str">
        <f>TEXT(Table1[[#This Row],[Order Date]],"mmmm-yyy")</f>
        <v>May-2015</v>
      </c>
    </row>
    <row r="1390" spans="1:31" ht="12.75" customHeight="1" x14ac:dyDescent="0.3">
      <c r="A1390">
        <v>18152</v>
      </c>
      <c r="B1390" t="s">
        <v>106</v>
      </c>
      <c r="C1390">
        <v>0.08</v>
      </c>
      <c r="D1390">
        <v>68.81</v>
      </c>
      <c r="E1390">
        <v>60</v>
      </c>
      <c r="F1390">
        <v>2380</v>
      </c>
      <c r="G1390" t="str">
        <f>IF(COUNTIF(Table1[Customer ID],Table1[[#This Row],[Customer ID]])&gt;1,"Repeat Customer","One-Time Customer")</f>
        <v>Repeat Customer</v>
      </c>
      <c r="H1390" t="s">
        <v>2244</v>
      </c>
      <c r="I1390" t="s">
        <v>39</v>
      </c>
      <c r="J1390" t="s">
        <v>58</v>
      </c>
      <c r="K1390" t="s">
        <v>29</v>
      </c>
      <c r="L1390" t="s">
        <v>257</v>
      </c>
      <c r="M1390" t="s">
        <v>43</v>
      </c>
      <c r="N1390" t="s">
        <v>2197</v>
      </c>
      <c r="O1390">
        <v>0.41</v>
      </c>
      <c r="P1390">
        <f>Table1[[#This Row],[Profit]]/Table1[[#This Row],[Sales]]</f>
        <v>-0.92022091082703916</v>
      </c>
      <c r="Q1390" t="s">
        <v>33</v>
      </c>
      <c r="R1390" t="s">
        <v>61</v>
      </c>
      <c r="S1390" t="s">
        <v>300</v>
      </c>
      <c r="T1390" t="s">
        <v>2245</v>
      </c>
      <c r="U1390">
        <v>49505</v>
      </c>
      <c r="V1390">
        <v>42129</v>
      </c>
      <c r="W1390" t="str">
        <f>TEXT(Table1[[#This Row],[Order Date]],"mmmm")</f>
        <v>May</v>
      </c>
      <c r="X1390" t="str">
        <f>TEXT(Table1[[#This Row],[Order Date]],"yyyy")</f>
        <v>2015</v>
      </c>
      <c r="Y1390">
        <v>42131</v>
      </c>
      <c r="Z1390">
        <v>-1069.72</v>
      </c>
      <c r="AA1390">
        <v>17</v>
      </c>
      <c r="AB1390">
        <v>1162.46</v>
      </c>
      <c r="AC1390">
        <v>86655</v>
      </c>
      <c r="AD1390" t="e">
        <f>IF(COUNTIF(#REF!,Orders!AC1325)&gt;0,"Returned","Not Returned")</f>
        <v>#REF!</v>
      </c>
      <c r="AE1390" t="str">
        <f>TEXT(Table1[[#This Row],[Order Date]],"mmmm-yyy")</f>
        <v>May-2015</v>
      </c>
    </row>
    <row r="1391" spans="1:31" ht="12.75" customHeight="1" x14ac:dyDescent="0.3">
      <c r="A1391">
        <v>151</v>
      </c>
      <c r="B1391" t="s">
        <v>106</v>
      </c>
      <c r="C1391">
        <v>0.06</v>
      </c>
      <c r="D1391">
        <v>122.99</v>
      </c>
      <c r="E1391">
        <v>19.989999999999998</v>
      </c>
      <c r="F1391">
        <v>2382</v>
      </c>
      <c r="G1391" t="str">
        <f>IF(COUNTIF(Table1[Customer ID],Table1[[#This Row],[Customer ID]])&gt;1,"Repeat Customer","One-Time Customer")</f>
        <v>Repeat Customer</v>
      </c>
      <c r="H1391" t="s">
        <v>2246</v>
      </c>
      <c r="I1391" t="s">
        <v>49</v>
      </c>
      <c r="J1391" t="s">
        <v>58</v>
      </c>
      <c r="K1391" t="s">
        <v>29</v>
      </c>
      <c r="L1391" t="s">
        <v>109</v>
      </c>
      <c r="M1391" t="s">
        <v>59</v>
      </c>
      <c r="N1391" t="s">
        <v>2243</v>
      </c>
      <c r="O1391">
        <v>0.37</v>
      </c>
      <c r="P1391">
        <f>Table1[[#This Row],[Profit]]/Table1[[#This Row],[Sales]]</f>
        <v>0.23821741226623358</v>
      </c>
      <c r="Q1391" t="s">
        <v>33</v>
      </c>
      <c r="R1391" t="s">
        <v>53</v>
      </c>
      <c r="S1391" t="s">
        <v>71</v>
      </c>
      <c r="T1391" t="s">
        <v>90</v>
      </c>
      <c r="U1391">
        <v>10024</v>
      </c>
      <c r="V1391">
        <v>42129</v>
      </c>
      <c r="W1391" t="str">
        <f>TEXT(Table1[[#This Row],[Order Date]],"mmmm")</f>
        <v>May</v>
      </c>
      <c r="X1391" t="str">
        <f>TEXT(Table1[[#This Row],[Order Date]],"yyyy")</f>
        <v>2015</v>
      </c>
      <c r="Y1391">
        <v>42131</v>
      </c>
      <c r="Z1391">
        <v>1408.1865</v>
      </c>
      <c r="AA1391">
        <v>48</v>
      </c>
      <c r="AB1391">
        <v>5911.35</v>
      </c>
      <c r="AC1391">
        <v>962</v>
      </c>
      <c r="AD1391" t="e">
        <f>IF(COUNTIF(#REF!,Orders!AC1327)&gt;0,"Returned","Not Returned")</f>
        <v>#REF!</v>
      </c>
      <c r="AE1391" t="str">
        <f>TEXT(Table1[[#This Row],[Order Date]],"mmmm-yyy")</f>
        <v>May-2015</v>
      </c>
    </row>
    <row r="1392" spans="1:31" ht="12.75" customHeight="1" x14ac:dyDescent="0.3">
      <c r="A1392">
        <v>152</v>
      </c>
      <c r="B1392" t="s">
        <v>106</v>
      </c>
      <c r="C1392">
        <v>0.08</v>
      </c>
      <c r="D1392">
        <v>68.81</v>
      </c>
      <c r="E1392">
        <v>60</v>
      </c>
      <c r="F1392">
        <v>2382</v>
      </c>
      <c r="G1392" t="str">
        <f>IF(COUNTIF(Table1[Customer ID],Table1[[#This Row],[Customer ID]])&gt;1,"Repeat Customer","One-Time Customer")</f>
        <v>Repeat Customer</v>
      </c>
      <c r="H1392" t="s">
        <v>2246</v>
      </c>
      <c r="I1392" t="s">
        <v>39</v>
      </c>
      <c r="J1392" t="s">
        <v>58</v>
      </c>
      <c r="K1392" t="s">
        <v>29</v>
      </c>
      <c r="L1392" t="s">
        <v>257</v>
      </c>
      <c r="M1392" t="s">
        <v>43</v>
      </c>
      <c r="N1392" t="s">
        <v>2197</v>
      </c>
      <c r="O1392">
        <v>0.41</v>
      </c>
      <c r="P1392">
        <f>Table1[[#This Row],[Profit]]/Table1[[#This Row],[Sales]]</f>
        <v>-0.23005473294837467</v>
      </c>
      <c r="Q1392" t="s">
        <v>33</v>
      </c>
      <c r="R1392" t="s">
        <v>53</v>
      </c>
      <c r="S1392" t="s">
        <v>71</v>
      </c>
      <c r="T1392" t="s">
        <v>90</v>
      </c>
      <c r="U1392">
        <v>10024</v>
      </c>
      <c r="V1392">
        <v>42129</v>
      </c>
      <c r="W1392" t="str">
        <f>TEXT(Table1[[#This Row],[Order Date]],"mmmm")</f>
        <v>May</v>
      </c>
      <c r="X1392" t="str">
        <f>TEXT(Table1[[#This Row],[Order Date]],"yyyy")</f>
        <v>2015</v>
      </c>
      <c r="Y1392">
        <v>42131</v>
      </c>
      <c r="Z1392">
        <v>-1069.72</v>
      </c>
      <c r="AA1392">
        <v>68</v>
      </c>
      <c r="AB1392">
        <v>4649.8500000000004</v>
      </c>
      <c r="AC1392">
        <v>962</v>
      </c>
      <c r="AD1392" t="e">
        <f>IF(COUNTIF(#REF!,Orders!AC1328)&gt;0,"Returned","Not Returned")</f>
        <v>#REF!</v>
      </c>
      <c r="AE1392" t="str">
        <f>TEXT(Table1[[#This Row],[Order Date]],"mmmm-yyy")</f>
        <v>May-2015</v>
      </c>
    </row>
    <row r="1393" spans="1:31" ht="12.75" customHeight="1" x14ac:dyDescent="0.3">
      <c r="A1393">
        <v>21918</v>
      </c>
      <c r="B1393" t="s">
        <v>56</v>
      </c>
      <c r="C1393">
        <v>0.05</v>
      </c>
      <c r="D1393">
        <v>30.98</v>
      </c>
      <c r="E1393">
        <v>9.18</v>
      </c>
      <c r="F1393">
        <v>2509</v>
      </c>
      <c r="G1393" t="str">
        <f>IF(COUNTIF(Table1[Customer ID],Table1[[#This Row],[Customer ID]])&gt;1,"Repeat Customer","One-Time Customer")</f>
        <v>One-Time Customer</v>
      </c>
      <c r="H1393" t="s">
        <v>2356</v>
      </c>
      <c r="I1393" t="s">
        <v>49</v>
      </c>
      <c r="J1393" t="s">
        <v>40</v>
      </c>
      <c r="K1393" t="s">
        <v>29</v>
      </c>
      <c r="L1393" t="s">
        <v>93</v>
      </c>
      <c r="M1393" t="s">
        <v>59</v>
      </c>
      <c r="N1393" t="s">
        <v>2357</v>
      </c>
      <c r="O1393">
        <v>0.4</v>
      </c>
      <c r="P1393">
        <f>Table1[[#This Row],[Profit]]/Table1[[#This Row],[Sales]]</f>
        <v>0.66729359880666717</v>
      </c>
      <c r="Q1393" t="s">
        <v>33</v>
      </c>
      <c r="R1393" t="s">
        <v>53</v>
      </c>
      <c r="S1393" t="s">
        <v>188</v>
      </c>
      <c r="T1393" t="s">
        <v>594</v>
      </c>
      <c r="U1393">
        <v>4106</v>
      </c>
      <c r="V1393">
        <v>42129</v>
      </c>
      <c r="W1393" t="str">
        <f>TEXT(Table1[[#This Row],[Order Date]],"mmmm")</f>
        <v>May</v>
      </c>
      <c r="X1393" t="str">
        <f>TEXT(Table1[[#This Row],[Order Date]],"yyyy")</f>
        <v>2015</v>
      </c>
      <c r="Y1393">
        <v>42129</v>
      </c>
      <c r="Z1393">
        <v>308.67</v>
      </c>
      <c r="AA1393">
        <v>15</v>
      </c>
      <c r="AB1393">
        <v>462.57</v>
      </c>
      <c r="AC1393">
        <v>87029</v>
      </c>
      <c r="AD1393" t="e">
        <f>IF(COUNTIF(#REF!,Orders!AC1422)&gt;0,"Returned","Not Returned")</f>
        <v>#REF!</v>
      </c>
      <c r="AE1393" t="str">
        <f>TEXT(Table1[[#This Row],[Order Date]],"mmmm-yyy")</f>
        <v>May-2015</v>
      </c>
    </row>
    <row r="1394" spans="1:31" ht="12.75" customHeight="1" x14ac:dyDescent="0.3">
      <c r="A1394">
        <v>25129</v>
      </c>
      <c r="B1394" t="s">
        <v>47</v>
      </c>
      <c r="C1394">
        <v>0.02</v>
      </c>
      <c r="D1394">
        <v>417.4</v>
      </c>
      <c r="E1394">
        <v>75.23</v>
      </c>
      <c r="F1394">
        <v>1416</v>
      </c>
      <c r="G1394" t="str">
        <f>IF(COUNTIF(Table1[Customer ID],Table1[[#This Row],[Customer ID]])&gt;1,"Repeat Customer","One-Time Customer")</f>
        <v>Repeat Customer</v>
      </c>
      <c r="H1394" t="s">
        <v>1473</v>
      </c>
      <c r="I1394" t="s">
        <v>39</v>
      </c>
      <c r="J1394" t="s">
        <v>58</v>
      </c>
      <c r="K1394" t="s">
        <v>41</v>
      </c>
      <c r="L1394" t="s">
        <v>152</v>
      </c>
      <c r="M1394" t="s">
        <v>121</v>
      </c>
      <c r="N1394" t="s">
        <v>710</v>
      </c>
      <c r="O1394">
        <v>0.79</v>
      </c>
      <c r="P1394">
        <f>Table1[[#This Row],[Profit]]/Table1[[#This Row],[Sales]]</f>
        <v>-1.3473088431909341</v>
      </c>
      <c r="Q1394" t="s">
        <v>33</v>
      </c>
      <c r="R1394" t="s">
        <v>61</v>
      </c>
      <c r="S1394" t="s">
        <v>703</v>
      </c>
      <c r="T1394" t="s">
        <v>1474</v>
      </c>
      <c r="U1394">
        <v>46203</v>
      </c>
      <c r="V1394">
        <v>42130</v>
      </c>
      <c r="W1394" t="str">
        <f>TEXT(Table1[[#This Row],[Order Date]],"mmmm")</f>
        <v>May</v>
      </c>
      <c r="X1394" t="str">
        <f>TEXT(Table1[[#This Row],[Order Date]],"yyyy")</f>
        <v>2015</v>
      </c>
      <c r="Y1394">
        <v>42131</v>
      </c>
      <c r="Z1394">
        <v>-634.86540000000002</v>
      </c>
      <c r="AA1394">
        <v>1</v>
      </c>
      <c r="AB1394">
        <v>471.21</v>
      </c>
      <c r="AC1394">
        <v>90538</v>
      </c>
      <c r="AD1394" t="e">
        <f>IF(COUNTIF(#REF!,Orders!AC802)&gt;0,"Returned","Not Returned")</f>
        <v>#REF!</v>
      </c>
      <c r="AE1394" t="str">
        <f>TEXT(Table1[[#This Row],[Order Date]],"mmmm-yyy")</f>
        <v>May-2015</v>
      </c>
    </row>
    <row r="1395" spans="1:31" ht="12.75" customHeight="1" x14ac:dyDescent="0.3">
      <c r="A1395">
        <v>20568</v>
      </c>
      <c r="B1395" t="s">
        <v>37</v>
      </c>
      <c r="C1395">
        <v>0.01</v>
      </c>
      <c r="D1395">
        <v>15.31</v>
      </c>
      <c r="E1395">
        <v>8.7799999999999994</v>
      </c>
      <c r="F1395">
        <v>1986</v>
      </c>
      <c r="G1395" t="str">
        <f>IF(COUNTIF(Table1[Customer ID],Table1[[#This Row],[Customer ID]])&gt;1,"Repeat Customer","One-Time Customer")</f>
        <v>Repeat Customer</v>
      </c>
      <c r="H1395" t="s">
        <v>1927</v>
      </c>
      <c r="I1395" t="s">
        <v>49</v>
      </c>
      <c r="J1395" t="s">
        <v>40</v>
      </c>
      <c r="K1395" t="s">
        <v>29</v>
      </c>
      <c r="L1395" t="s">
        <v>141</v>
      </c>
      <c r="M1395" t="s">
        <v>59</v>
      </c>
      <c r="N1395" t="s">
        <v>1928</v>
      </c>
      <c r="O1395">
        <v>0.56999999999999995</v>
      </c>
      <c r="P1395">
        <f>Table1[[#This Row],[Profit]]/Table1[[#This Row],[Sales]]</f>
        <v>3.2217506631299755E-2</v>
      </c>
      <c r="Q1395" t="s">
        <v>33</v>
      </c>
      <c r="R1395" t="s">
        <v>61</v>
      </c>
      <c r="S1395" t="s">
        <v>130</v>
      </c>
      <c r="T1395" t="s">
        <v>1929</v>
      </c>
      <c r="U1395">
        <v>79701</v>
      </c>
      <c r="V1395">
        <v>42130</v>
      </c>
      <c r="W1395" t="str">
        <f>TEXT(Table1[[#This Row],[Order Date]],"mmmm")</f>
        <v>May</v>
      </c>
      <c r="X1395" t="str">
        <f>TEXT(Table1[[#This Row],[Order Date]],"yyyy")</f>
        <v>2015</v>
      </c>
      <c r="Y1395">
        <v>42131</v>
      </c>
      <c r="Z1395">
        <v>12.146000000000008</v>
      </c>
      <c r="AA1395">
        <v>23</v>
      </c>
      <c r="AB1395">
        <v>377</v>
      </c>
      <c r="AC1395">
        <v>90888</v>
      </c>
      <c r="AD1395" t="e">
        <f>IF(COUNTIF(#REF!,Orders!AC1099)&gt;0,"Returned","Not Returned")</f>
        <v>#REF!</v>
      </c>
      <c r="AE1395" t="str">
        <f>TEXT(Table1[[#This Row],[Order Date]],"mmmm-yyy")</f>
        <v>May-2015</v>
      </c>
    </row>
    <row r="1396" spans="1:31" ht="12.75" customHeight="1" x14ac:dyDescent="0.3">
      <c r="A1396">
        <v>20569</v>
      </c>
      <c r="B1396" t="s">
        <v>37</v>
      </c>
      <c r="C1396">
        <v>0.05</v>
      </c>
      <c r="D1396">
        <v>7.99</v>
      </c>
      <c r="E1396">
        <v>5.03</v>
      </c>
      <c r="F1396">
        <v>1986</v>
      </c>
      <c r="G1396" t="str">
        <f>IF(COUNTIF(Table1[Customer ID],Table1[[#This Row],[Customer ID]])&gt;1,"Repeat Customer","One-Time Customer")</f>
        <v>Repeat Customer</v>
      </c>
      <c r="H1396" t="s">
        <v>1927</v>
      </c>
      <c r="I1396" t="s">
        <v>27</v>
      </c>
      <c r="J1396" t="s">
        <v>40</v>
      </c>
      <c r="K1396" t="s">
        <v>77</v>
      </c>
      <c r="L1396" t="s">
        <v>78</v>
      </c>
      <c r="M1396" t="s">
        <v>86</v>
      </c>
      <c r="N1396" t="s">
        <v>430</v>
      </c>
      <c r="O1396">
        <v>0.6</v>
      </c>
      <c r="P1396">
        <f>Table1[[#This Row],[Profit]]/Table1[[#This Row],[Sales]]</f>
        <v>0.13228657827401741</v>
      </c>
      <c r="Q1396" t="s">
        <v>33</v>
      </c>
      <c r="R1396" t="s">
        <v>61</v>
      </c>
      <c r="S1396" t="s">
        <v>130</v>
      </c>
      <c r="T1396" t="s">
        <v>1929</v>
      </c>
      <c r="U1396">
        <v>79701</v>
      </c>
      <c r="V1396">
        <v>42130</v>
      </c>
      <c r="W1396" t="str">
        <f>TEXT(Table1[[#This Row],[Order Date]],"mmmm")</f>
        <v>May</v>
      </c>
      <c r="X1396" t="str">
        <f>TEXT(Table1[[#This Row],[Order Date]],"yyyy")</f>
        <v>2015</v>
      </c>
      <c r="Y1396">
        <v>42132</v>
      </c>
      <c r="Z1396">
        <v>5.6870000000000083</v>
      </c>
      <c r="AA1396">
        <v>4</v>
      </c>
      <c r="AB1396">
        <v>42.99</v>
      </c>
      <c r="AC1396">
        <v>90888</v>
      </c>
      <c r="AD1396" t="e">
        <f>IF(COUNTIF(#REF!,Orders!AC1100)&gt;0,"Returned","Not Returned")</f>
        <v>#REF!</v>
      </c>
      <c r="AE1396" t="str">
        <f>TEXT(Table1[[#This Row],[Order Date]],"mmmm-yyy")</f>
        <v>May-2015</v>
      </c>
    </row>
    <row r="1397" spans="1:31" ht="12.75" customHeight="1" x14ac:dyDescent="0.3">
      <c r="A1397">
        <v>25271</v>
      </c>
      <c r="B1397" t="s">
        <v>25</v>
      </c>
      <c r="C1397">
        <v>0.04</v>
      </c>
      <c r="D1397">
        <v>9.11</v>
      </c>
      <c r="E1397">
        <v>2.15</v>
      </c>
      <c r="F1397">
        <v>2420</v>
      </c>
      <c r="G1397" t="str">
        <f>IF(COUNTIF(Table1[Customer ID],Table1[[#This Row],[Customer ID]])&gt;1,"Repeat Customer","One-Time Customer")</f>
        <v>One-Time Customer</v>
      </c>
      <c r="H1397" t="s">
        <v>2270</v>
      </c>
      <c r="I1397" t="s">
        <v>49</v>
      </c>
      <c r="J1397" t="s">
        <v>114</v>
      </c>
      <c r="K1397" t="s">
        <v>29</v>
      </c>
      <c r="L1397" t="s">
        <v>93</v>
      </c>
      <c r="M1397" t="s">
        <v>31</v>
      </c>
      <c r="N1397" t="s">
        <v>1258</v>
      </c>
      <c r="O1397">
        <v>0.4</v>
      </c>
      <c r="P1397">
        <f>Table1[[#This Row],[Profit]]/Table1[[#This Row],[Sales]]</f>
        <v>-0.22873004857737683</v>
      </c>
      <c r="Q1397" t="s">
        <v>33</v>
      </c>
      <c r="R1397" t="s">
        <v>136</v>
      </c>
      <c r="S1397" t="s">
        <v>137</v>
      </c>
      <c r="T1397" t="s">
        <v>1567</v>
      </c>
      <c r="U1397">
        <v>23223</v>
      </c>
      <c r="V1397">
        <v>42130</v>
      </c>
      <c r="W1397" t="str">
        <f>TEXT(Table1[[#This Row],[Order Date]],"mmmm")</f>
        <v>May</v>
      </c>
      <c r="X1397" t="str">
        <f>TEXT(Table1[[#This Row],[Order Date]],"yyyy")</f>
        <v>2015</v>
      </c>
      <c r="Y1397">
        <v>42130</v>
      </c>
      <c r="Z1397">
        <v>-23.072000000000003</v>
      </c>
      <c r="AA1397">
        <v>11</v>
      </c>
      <c r="AB1397">
        <v>100.87</v>
      </c>
      <c r="AC1397">
        <v>86752</v>
      </c>
      <c r="AD1397" t="e">
        <f>IF(COUNTIF(#REF!,Orders!AC1346)&gt;0,"Returned","Not Returned")</f>
        <v>#REF!</v>
      </c>
      <c r="AE1397" t="str">
        <f>TEXT(Table1[[#This Row],[Order Date]],"mmmm-yyy")</f>
        <v>May-2015</v>
      </c>
    </row>
    <row r="1398" spans="1:31" ht="12.75" customHeight="1" x14ac:dyDescent="0.3">
      <c r="A1398">
        <v>21771</v>
      </c>
      <c r="B1398" t="s">
        <v>47</v>
      </c>
      <c r="C1398">
        <v>0.02</v>
      </c>
      <c r="D1398">
        <v>73.98</v>
      </c>
      <c r="E1398">
        <v>14.52</v>
      </c>
      <c r="F1398">
        <v>1261</v>
      </c>
      <c r="G1398" t="str">
        <f>IF(COUNTIF(Table1[Customer ID],Table1[[#This Row],[Customer ID]])&gt;1,"Repeat Customer","One-Time Customer")</f>
        <v>One-Time Customer</v>
      </c>
      <c r="H1398" t="s">
        <v>1360</v>
      </c>
      <c r="I1398" t="s">
        <v>49</v>
      </c>
      <c r="J1398" t="s">
        <v>40</v>
      </c>
      <c r="K1398" t="s">
        <v>77</v>
      </c>
      <c r="L1398" t="s">
        <v>180</v>
      </c>
      <c r="M1398" t="s">
        <v>59</v>
      </c>
      <c r="N1398" t="s">
        <v>1140</v>
      </c>
      <c r="O1398">
        <v>0.65</v>
      </c>
      <c r="P1398">
        <f>Table1[[#This Row],[Profit]]/Table1[[#This Row],[Sales]]</f>
        <v>0.11510985379266586</v>
      </c>
      <c r="Q1398" t="s">
        <v>33</v>
      </c>
      <c r="R1398" t="s">
        <v>34</v>
      </c>
      <c r="S1398" t="s">
        <v>255</v>
      </c>
      <c r="T1398" t="s">
        <v>1361</v>
      </c>
      <c r="U1398">
        <v>80020</v>
      </c>
      <c r="V1398">
        <v>42131</v>
      </c>
      <c r="W1398" t="str">
        <f>TEXT(Table1[[#This Row],[Order Date]],"mmmm")</f>
        <v>May</v>
      </c>
      <c r="X1398" t="str">
        <f>TEXT(Table1[[#This Row],[Order Date]],"yyyy")</f>
        <v>2015</v>
      </c>
      <c r="Y1398">
        <v>42134</v>
      </c>
      <c r="Z1398">
        <v>43.538000000000011</v>
      </c>
      <c r="AA1398">
        <v>5</v>
      </c>
      <c r="AB1398">
        <v>378.23</v>
      </c>
      <c r="AC1398">
        <v>89730</v>
      </c>
      <c r="AD1398" t="e">
        <f>IF(COUNTIF(#REF!,Orders!AC726)&gt;0,"Returned","Not Returned")</f>
        <v>#REF!</v>
      </c>
      <c r="AE1398" t="str">
        <f>TEXT(Table1[[#This Row],[Order Date]],"mmmm-yyy")</f>
        <v>May-2015</v>
      </c>
    </row>
    <row r="1399" spans="1:31" ht="12.75" customHeight="1" x14ac:dyDescent="0.3">
      <c r="A1399">
        <v>21682</v>
      </c>
      <c r="B1399" t="s">
        <v>47</v>
      </c>
      <c r="C1399">
        <v>0.08</v>
      </c>
      <c r="D1399">
        <v>3.69</v>
      </c>
      <c r="E1399">
        <v>0.5</v>
      </c>
      <c r="F1399">
        <v>1502</v>
      </c>
      <c r="G1399" t="str">
        <f>IF(COUNTIF(Table1[Customer ID],Table1[[#This Row],[Customer ID]])&gt;1,"Repeat Customer","One-Time Customer")</f>
        <v>Repeat Customer</v>
      </c>
      <c r="H1399" t="s">
        <v>1538</v>
      </c>
      <c r="I1399" t="s">
        <v>49</v>
      </c>
      <c r="J1399" t="s">
        <v>58</v>
      </c>
      <c r="K1399" t="s">
        <v>29</v>
      </c>
      <c r="L1399" t="s">
        <v>134</v>
      </c>
      <c r="M1399" t="s">
        <v>59</v>
      </c>
      <c r="N1399" t="s">
        <v>1539</v>
      </c>
      <c r="O1399">
        <v>0.38</v>
      </c>
      <c r="P1399">
        <f>Table1[[#This Row],[Profit]]/Table1[[#This Row],[Sales]]</f>
        <v>-2.8236884802595997E-2</v>
      </c>
      <c r="Q1399" t="s">
        <v>33</v>
      </c>
      <c r="R1399" t="s">
        <v>136</v>
      </c>
      <c r="S1399" t="s">
        <v>362</v>
      </c>
      <c r="T1399" t="s">
        <v>1540</v>
      </c>
      <c r="U1399">
        <v>33065</v>
      </c>
      <c r="V1399">
        <v>42131</v>
      </c>
      <c r="W1399" t="str">
        <f>TEXT(Table1[[#This Row],[Order Date]],"mmmm")</f>
        <v>May</v>
      </c>
      <c r="X1399" t="str">
        <f>TEXT(Table1[[#This Row],[Order Date]],"yyyy")</f>
        <v>2015</v>
      </c>
      <c r="Y1399">
        <v>42134</v>
      </c>
      <c r="Z1399">
        <v>-3.6547000000000001</v>
      </c>
      <c r="AA1399">
        <v>38</v>
      </c>
      <c r="AB1399">
        <v>129.43</v>
      </c>
      <c r="AC1399">
        <v>89193</v>
      </c>
      <c r="AD1399" t="e">
        <f>IF(COUNTIF(#REF!,Orders!AC850)&gt;0,"Returned","Not Returned")</f>
        <v>#REF!</v>
      </c>
      <c r="AE1399" t="str">
        <f>TEXT(Table1[[#This Row],[Order Date]],"mmmm-yyy")</f>
        <v>May-2015</v>
      </c>
    </row>
    <row r="1400" spans="1:31" ht="12.75" customHeight="1" x14ac:dyDescent="0.3">
      <c r="A1400">
        <v>18244</v>
      </c>
      <c r="B1400" t="s">
        <v>25</v>
      </c>
      <c r="C1400">
        <v>0.05</v>
      </c>
      <c r="D1400">
        <v>35.99</v>
      </c>
      <c r="E1400">
        <v>1.1000000000000001</v>
      </c>
      <c r="F1400">
        <v>1725</v>
      </c>
      <c r="G1400" t="str">
        <f>IF(COUNTIF(Table1[Customer ID],Table1[[#This Row],[Customer ID]])&gt;1,"Repeat Customer","One-Time Customer")</f>
        <v>One-Time Customer</v>
      </c>
      <c r="H1400" t="s">
        <v>1733</v>
      </c>
      <c r="I1400" t="s">
        <v>49</v>
      </c>
      <c r="J1400" t="s">
        <v>28</v>
      </c>
      <c r="K1400" t="s">
        <v>77</v>
      </c>
      <c r="L1400" t="s">
        <v>78</v>
      </c>
      <c r="M1400" t="s">
        <v>59</v>
      </c>
      <c r="N1400" t="s">
        <v>935</v>
      </c>
      <c r="O1400">
        <v>0.55000000000000004</v>
      </c>
      <c r="P1400">
        <f>Table1[[#This Row],[Profit]]/Table1[[#This Row],[Sales]]</f>
        <v>0.57029362287811591</v>
      </c>
      <c r="Q1400" t="s">
        <v>33</v>
      </c>
      <c r="R1400" t="s">
        <v>53</v>
      </c>
      <c r="S1400" t="s">
        <v>154</v>
      </c>
      <c r="T1400" t="s">
        <v>1734</v>
      </c>
      <c r="U1400">
        <v>43026</v>
      </c>
      <c r="V1400">
        <v>42131</v>
      </c>
      <c r="W1400" t="str">
        <f>TEXT(Table1[[#This Row],[Order Date]],"mmmm")</f>
        <v>May</v>
      </c>
      <c r="X1400" t="str">
        <f>TEXT(Table1[[#This Row],[Order Date]],"yyyy")</f>
        <v>2015</v>
      </c>
      <c r="Y1400">
        <v>42133</v>
      </c>
      <c r="Z1400">
        <v>149.166</v>
      </c>
      <c r="AA1400">
        <v>9</v>
      </c>
      <c r="AB1400">
        <v>261.56</v>
      </c>
      <c r="AC1400">
        <v>87193</v>
      </c>
      <c r="AD1400" t="e">
        <f>IF(COUNTIF(#REF!,Orders!AC964)&gt;0,"Returned","Not Returned")</f>
        <v>#REF!</v>
      </c>
      <c r="AE1400" t="str">
        <f>TEXT(Table1[[#This Row],[Order Date]],"mmmm-yyy")</f>
        <v>May-2015</v>
      </c>
    </row>
    <row r="1401" spans="1:31" ht="12.75" customHeight="1" x14ac:dyDescent="0.3">
      <c r="A1401">
        <v>19581</v>
      </c>
      <c r="B1401" t="s">
        <v>56</v>
      </c>
      <c r="C1401">
        <v>0.01</v>
      </c>
      <c r="D1401">
        <v>16.48</v>
      </c>
      <c r="E1401">
        <v>1.99</v>
      </c>
      <c r="F1401">
        <v>1997</v>
      </c>
      <c r="G1401" t="str">
        <f>IF(COUNTIF(Table1[Customer ID],Table1[[#This Row],[Customer ID]])&gt;1,"Repeat Customer","One-Time Customer")</f>
        <v>Repeat Customer</v>
      </c>
      <c r="H1401" t="s">
        <v>1939</v>
      </c>
      <c r="I1401" t="s">
        <v>49</v>
      </c>
      <c r="J1401" t="s">
        <v>114</v>
      </c>
      <c r="K1401" t="s">
        <v>77</v>
      </c>
      <c r="L1401" t="s">
        <v>180</v>
      </c>
      <c r="M1401" t="s">
        <v>51</v>
      </c>
      <c r="N1401" t="s">
        <v>1472</v>
      </c>
      <c r="O1401">
        <v>0.42</v>
      </c>
      <c r="P1401">
        <f>Table1[[#This Row],[Profit]]/Table1[[#This Row],[Sales]]</f>
        <v>6.0170340844382979</v>
      </c>
      <c r="Q1401" t="s">
        <v>33</v>
      </c>
      <c r="R1401" t="s">
        <v>136</v>
      </c>
      <c r="S1401" t="s">
        <v>932</v>
      </c>
      <c r="T1401" t="s">
        <v>933</v>
      </c>
      <c r="U1401">
        <v>29915</v>
      </c>
      <c r="V1401">
        <v>42131</v>
      </c>
      <c r="W1401" t="str">
        <f>TEXT(Table1[[#This Row],[Order Date]],"mmmm")</f>
        <v>May</v>
      </c>
      <c r="X1401" t="str">
        <f>TEXT(Table1[[#This Row],[Order Date]],"yyyy")</f>
        <v>2015</v>
      </c>
      <c r="Y1401">
        <v>42132</v>
      </c>
      <c r="Z1401">
        <v>739.67399999999998</v>
      </c>
      <c r="AA1401">
        <v>7</v>
      </c>
      <c r="AB1401">
        <v>122.93</v>
      </c>
      <c r="AC1401">
        <v>90334</v>
      </c>
      <c r="AD1401" t="e">
        <f>IF(COUNTIF(#REF!,Orders!AC1109)&gt;0,"Returned","Not Returned")</f>
        <v>#REF!</v>
      </c>
      <c r="AE1401" t="str">
        <f>TEXT(Table1[[#This Row],[Order Date]],"mmmm-yyy")</f>
        <v>May-2015</v>
      </c>
    </row>
    <row r="1402" spans="1:31" ht="12.75" customHeight="1" x14ac:dyDescent="0.3">
      <c r="A1402">
        <v>20390</v>
      </c>
      <c r="B1402" t="s">
        <v>25</v>
      </c>
      <c r="C1402">
        <v>7.0000000000000007E-2</v>
      </c>
      <c r="D1402">
        <v>4.76</v>
      </c>
      <c r="E1402">
        <v>0.88</v>
      </c>
      <c r="F1402">
        <v>2962</v>
      </c>
      <c r="G1402" t="str">
        <f>IF(COUNTIF(Table1[Customer ID],Table1[[#This Row],[Customer ID]])&gt;1,"Repeat Customer","One-Time Customer")</f>
        <v>One-Time Customer</v>
      </c>
      <c r="H1402" t="s">
        <v>2692</v>
      </c>
      <c r="I1402" t="s">
        <v>27</v>
      </c>
      <c r="J1402" t="s">
        <v>114</v>
      </c>
      <c r="K1402" t="s">
        <v>29</v>
      </c>
      <c r="L1402" t="s">
        <v>93</v>
      </c>
      <c r="M1402" t="s">
        <v>31</v>
      </c>
      <c r="N1402" t="s">
        <v>2564</v>
      </c>
      <c r="O1402">
        <v>0.39</v>
      </c>
      <c r="P1402">
        <f>Table1[[#This Row],[Profit]]/Table1[[#This Row],[Sales]]</f>
        <v>0.69</v>
      </c>
      <c r="Q1402" t="s">
        <v>33</v>
      </c>
      <c r="R1402" t="s">
        <v>34</v>
      </c>
      <c r="S1402" t="s">
        <v>255</v>
      </c>
      <c r="T1402" t="s">
        <v>337</v>
      </c>
      <c r="U1402">
        <v>80027</v>
      </c>
      <c r="V1402">
        <v>42131</v>
      </c>
      <c r="W1402" t="str">
        <f>TEXT(Table1[[#This Row],[Order Date]],"mmmm")</f>
        <v>May</v>
      </c>
      <c r="X1402" t="str">
        <f>TEXT(Table1[[#This Row],[Order Date]],"yyyy")</f>
        <v>2015</v>
      </c>
      <c r="Y1402">
        <v>42133</v>
      </c>
      <c r="Z1402">
        <v>33.347699999999996</v>
      </c>
      <c r="AA1402">
        <v>10</v>
      </c>
      <c r="AB1402">
        <v>48.33</v>
      </c>
      <c r="AC1402">
        <v>88611</v>
      </c>
      <c r="AD1402" t="e">
        <f>IF(COUNTIF(#REF!,Orders!AC1678)&gt;0,"Returned","Not Returned")</f>
        <v>#REF!</v>
      </c>
      <c r="AE1402" t="str">
        <f>TEXT(Table1[[#This Row],[Order Date]],"mmmm-yyy")</f>
        <v>May-2015</v>
      </c>
    </row>
    <row r="1403" spans="1:31" ht="12.75" customHeight="1" x14ac:dyDescent="0.3">
      <c r="A1403">
        <v>23816</v>
      </c>
      <c r="B1403" t="s">
        <v>56</v>
      </c>
      <c r="C1403">
        <v>7.0000000000000007E-2</v>
      </c>
      <c r="D1403">
        <v>300.97000000000003</v>
      </c>
      <c r="E1403">
        <v>7.18</v>
      </c>
      <c r="F1403">
        <v>3077</v>
      </c>
      <c r="G1403" t="str">
        <f>IF(COUNTIF(Table1[Customer ID],Table1[[#This Row],[Customer ID]])&gt;1,"Repeat Customer","One-Time Customer")</f>
        <v>One-Time Customer</v>
      </c>
      <c r="H1403" t="s">
        <v>2774</v>
      </c>
      <c r="I1403" t="s">
        <v>49</v>
      </c>
      <c r="J1403" t="s">
        <v>58</v>
      </c>
      <c r="K1403" t="s">
        <v>77</v>
      </c>
      <c r="L1403" t="s">
        <v>180</v>
      </c>
      <c r="M1403" t="s">
        <v>59</v>
      </c>
      <c r="N1403" t="s">
        <v>1089</v>
      </c>
      <c r="O1403">
        <v>0.48</v>
      </c>
      <c r="P1403">
        <f>Table1[[#This Row],[Profit]]/Table1[[#This Row],[Sales]]</f>
        <v>-1.3871350051528684</v>
      </c>
      <c r="Q1403" t="s">
        <v>33</v>
      </c>
      <c r="R1403" t="s">
        <v>53</v>
      </c>
      <c r="S1403" t="s">
        <v>154</v>
      </c>
      <c r="T1403" t="s">
        <v>2775</v>
      </c>
      <c r="U1403">
        <v>44136</v>
      </c>
      <c r="V1403">
        <v>42131</v>
      </c>
      <c r="W1403" t="str">
        <f>TEXT(Table1[[#This Row],[Order Date]],"mmmm")</f>
        <v>May</v>
      </c>
      <c r="X1403" t="str">
        <f>TEXT(Table1[[#This Row],[Order Date]],"yyyy")</f>
        <v>2015</v>
      </c>
      <c r="Y1403">
        <v>42133</v>
      </c>
      <c r="Z1403">
        <v>-807.59</v>
      </c>
      <c r="AA1403">
        <v>2</v>
      </c>
      <c r="AB1403">
        <v>582.20000000000005</v>
      </c>
      <c r="AC1403">
        <v>88239</v>
      </c>
      <c r="AD1403" t="e">
        <f>IF(COUNTIF(#REF!,Orders!AC1743)&gt;0,"Returned","Not Returned")</f>
        <v>#REF!</v>
      </c>
      <c r="AE1403" t="str">
        <f>TEXT(Table1[[#This Row],[Order Date]],"mmmm-yyy")</f>
        <v>May-2015</v>
      </c>
    </row>
    <row r="1404" spans="1:31" ht="12.75" customHeight="1" x14ac:dyDescent="0.3">
      <c r="A1404">
        <v>5816</v>
      </c>
      <c r="B1404" t="s">
        <v>56</v>
      </c>
      <c r="C1404">
        <v>7.0000000000000007E-2</v>
      </c>
      <c r="D1404">
        <v>300.97000000000003</v>
      </c>
      <c r="E1404">
        <v>7.18</v>
      </c>
      <c r="F1404">
        <v>3079</v>
      </c>
      <c r="G1404" t="str">
        <f>IF(COUNTIF(Table1[Customer ID],Table1[[#This Row],[Customer ID]])&gt;1,"Repeat Customer","One-Time Customer")</f>
        <v>Repeat Customer</v>
      </c>
      <c r="H1404" t="s">
        <v>2779</v>
      </c>
      <c r="I1404" t="s">
        <v>49</v>
      </c>
      <c r="J1404" t="s">
        <v>58</v>
      </c>
      <c r="K1404" t="s">
        <v>77</v>
      </c>
      <c r="L1404" t="s">
        <v>180</v>
      </c>
      <c r="M1404" t="s">
        <v>59</v>
      </c>
      <c r="N1404" t="s">
        <v>1089</v>
      </c>
      <c r="O1404">
        <v>0.48</v>
      </c>
      <c r="P1404">
        <f>Table1[[#This Row],[Profit]]/Table1[[#This Row],[Sales]]</f>
        <v>-0.39632623215503832</v>
      </c>
      <c r="Q1404" t="s">
        <v>33</v>
      </c>
      <c r="R1404" t="s">
        <v>53</v>
      </c>
      <c r="S1404" t="s">
        <v>234</v>
      </c>
      <c r="T1404" t="s">
        <v>1319</v>
      </c>
      <c r="U1404">
        <v>19112</v>
      </c>
      <c r="V1404">
        <v>42131</v>
      </c>
      <c r="W1404" t="str">
        <f>TEXT(Table1[[#This Row],[Order Date]],"mmmm")</f>
        <v>May</v>
      </c>
      <c r="X1404" t="str">
        <f>TEXT(Table1[[#This Row],[Order Date]],"yyyy")</f>
        <v>2015</v>
      </c>
      <c r="Y1404">
        <v>42133</v>
      </c>
      <c r="Z1404">
        <v>-807.59</v>
      </c>
      <c r="AA1404">
        <v>7</v>
      </c>
      <c r="AB1404">
        <v>2037.69</v>
      </c>
      <c r="AC1404">
        <v>41253</v>
      </c>
      <c r="AD1404" t="e">
        <f>IF(COUNTIF(#REF!,Orders!AC1746)&gt;0,"Returned","Not Returned")</f>
        <v>#REF!</v>
      </c>
      <c r="AE1404" t="str">
        <f>TEXT(Table1[[#This Row],[Order Date]],"mmmm-yyy")</f>
        <v>May-2015</v>
      </c>
    </row>
    <row r="1405" spans="1:31" ht="12.75" customHeight="1" x14ac:dyDescent="0.3">
      <c r="A1405">
        <v>18265</v>
      </c>
      <c r="B1405" t="s">
        <v>25</v>
      </c>
      <c r="C1405">
        <v>7.0000000000000007E-2</v>
      </c>
      <c r="D1405">
        <v>2.78</v>
      </c>
      <c r="E1405">
        <v>1.49</v>
      </c>
      <c r="F1405">
        <v>3248</v>
      </c>
      <c r="G1405" t="str">
        <f>IF(COUNTIF(Table1[Customer ID],Table1[[#This Row],[Customer ID]])&gt;1,"Repeat Customer","One-Time Customer")</f>
        <v>One-Time Customer</v>
      </c>
      <c r="H1405" t="s">
        <v>2909</v>
      </c>
      <c r="I1405" t="s">
        <v>49</v>
      </c>
      <c r="J1405" t="s">
        <v>58</v>
      </c>
      <c r="K1405" t="s">
        <v>29</v>
      </c>
      <c r="L1405" t="s">
        <v>109</v>
      </c>
      <c r="M1405" t="s">
        <v>59</v>
      </c>
      <c r="N1405" t="s">
        <v>772</v>
      </c>
      <c r="O1405">
        <v>0.36</v>
      </c>
      <c r="P1405">
        <f>Table1[[#This Row],[Profit]]/Table1[[#This Row],[Sales]]</f>
        <v>-7.2268909168081494</v>
      </c>
      <c r="Q1405" t="s">
        <v>33</v>
      </c>
      <c r="R1405" t="s">
        <v>136</v>
      </c>
      <c r="S1405" t="s">
        <v>171</v>
      </c>
      <c r="T1405" t="s">
        <v>2910</v>
      </c>
      <c r="U1405">
        <v>70458</v>
      </c>
      <c r="V1405">
        <v>42131</v>
      </c>
      <c r="W1405" t="str">
        <f>TEXT(Table1[[#This Row],[Order Date]],"mmmm")</f>
        <v>May</v>
      </c>
      <c r="X1405" t="str">
        <f>TEXT(Table1[[#This Row],[Order Date]],"yyyy")</f>
        <v>2015</v>
      </c>
      <c r="Y1405">
        <v>42132</v>
      </c>
      <c r="Z1405">
        <v>-340.53109999999998</v>
      </c>
      <c r="AA1405">
        <v>17</v>
      </c>
      <c r="AB1405">
        <v>47.12</v>
      </c>
      <c r="AC1405">
        <v>87297</v>
      </c>
      <c r="AD1405" t="e">
        <f>IF(COUNTIF(#REF!,Orders!AC1856)&gt;0,"Returned","Not Returned")</f>
        <v>#REF!</v>
      </c>
      <c r="AE1405" t="str">
        <f>TEXT(Table1[[#This Row],[Order Date]],"mmmm-yyy")</f>
        <v>May-2015</v>
      </c>
    </row>
    <row r="1406" spans="1:31" ht="12.75" customHeight="1" x14ac:dyDescent="0.3">
      <c r="A1406">
        <v>21429</v>
      </c>
      <c r="B1406" t="s">
        <v>25</v>
      </c>
      <c r="C1406">
        <v>0.08</v>
      </c>
      <c r="D1406">
        <v>6.48</v>
      </c>
      <c r="E1406">
        <v>8.4</v>
      </c>
      <c r="F1406">
        <v>3338</v>
      </c>
      <c r="G1406" t="str">
        <f>IF(COUNTIF(Table1[Customer ID],Table1[[#This Row],[Customer ID]])&gt;1,"Repeat Customer","One-Time Customer")</f>
        <v>One-Time Customer</v>
      </c>
      <c r="H1406" t="s">
        <v>2967</v>
      </c>
      <c r="I1406" t="s">
        <v>49</v>
      </c>
      <c r="J1406" t="s">
        <v>114</v>
      </c>
      <c r="K1406" t="s">
        <v>29</v>
      </c>
      <c r="L1406" t="s">
        <v>93</v>
      </c>
      <c r="M1406" t="s">
        <v>59</v>
      </c>
      <c r="N1406" t="s">
        <v>736</v>
      </c>
      <c r="O1406">
        <v>0.37</v>
      </c>
      <c r="P1406">
        <f>Table1[[#This Row],[Profit]]/Table1[[#This Row],[Sales]]</f>
        <v>1.3069333333333333</v>
      </c>
      <c r="Q1406" t="s">
        <v>33</v>
      </c>
      <c r="R1406" t="s">
        <v>136</v>
      </c>
      <c r="S1406" t="s">
        <v>362</v>
      </c>
      <c r="T1406" t="s">
        <v>2968</v>
      </c>
      <c r="U1406">
        <v>33614</v>
      </c>
      <c r="V1406">
        <v>42131</v>
      </c>
      <c r="W1406" t="str">
        <f>TEXT(Table1[[#This Row],[Order Date]],"mmmm")</f>
        <v>May</v>
      </c>
      <c r="X1406" t="str">
        <f>TEXT(Table1[[#This Row],[Order Date]],"yyyy")</f>
        <v>2015</v>
      </c>
      <c r="Y1406">
        <v>42131</v>
      </c>
      <c r="Z1406">
        <v>58.811999999999998</v>
      </c>
      <c r="AA1406">
        <v>7</v>
      </c>
      <c r="AB1406">
        <v>45</v>
      </c>
      <c r="AC1406">
        <v>85979</v>
      </c>
      <c r="AD1406" t="e">
        <f>IF(COUNTIF(#REF!,Orders!AC1899)&gt;0,"Returned","Not Returned")</f>
        <v>#REF!</v>
      </c>
      <c r="AE1406" t="str">
        <f>TEXT(Table1[[#This Row],[Order Date]],"mmmm-yyy")</f>
        <v>May-2015</v>
      </c>
    </row>
    <row r="1407" spans="1:31" ht="12.75" customHeight="1" x14ac:dyDescent="0.3">
      <c r="A1407">
        <v>22318</v>
      </c>
      <c r="B1407" t="s">
        <v>37</v>
      </c>
      <c r="C1407">
        <v>0.03</v>
      </c>
      <c r="D1407">
        <v>29.34</v>
      </c>
      <c r="E1407">
        <v>7.87</v>
      </c>
      <c r="F1407">
        <v>453</v>
      </c>
      <c r="G1407" t="str">
        <f>IF(COUNTIF(Table1[Customer ID],Table1[[#This Row],[Customer ID]])&gt;1,"Repeat Customer","One-Time Customer")</f>
        <v>One-Time Customer</v>
      </c>
      <c r="H1407" t="s">
        <v>555</v>
      </c>
      <c r="I1407" t="s">
        <v>49</v>
      </c>
      <c r="J1407" t="s">
        <v>28</v>
      </c>
      <c r="K1407" t="s">
        <v>41</v>
      </c>
      <c r="L1407" t="s">
        <v>50</v>
      </c>
      <c r="M1407" t="s">
        <v>59</v>
      </c>
      <c r="N1407" t="s">
        <v>556</v>
      </c>
      <c r="O1407">
        <v>0.54</v>
      </c>
      <c r="P1407">
        <f>Table1[[#This Row],[Profit]]/Table1[[#This Row],[Sales]]</f>
        <v>-1.2753086419753088</v>
      </c>
      <c r="Q1407" t="s">
        <v>33</v>
      </c>
      <c r="R1407" t="s">
        <v>34</v>
      </c>
      <c r="S1407" t="s">
        <v>45</v>
      </c>
      <c r="T1407" t="s">
        <v>557</v>
      </c>
      <c r="U1407">
        <v>95032</v>
      </c>
      <c r="V1407">
        <v>42132</v>
      </c>
      <c r="W1407" t="str">
        <f>TEXT(Table1[[#This Row],[Order Date]],"mmmm")</f>
        <v>May</v>
      </c>
      <c r="X1407" t="str">
        <f>TEXT(Table1[[#This Row],[Order Date]],"yyyy")</f>
        <v>2015</v>
      </c>
      <c r="Y1407">
        <v>42134</v>
      </c>
      <c r="Z1407">
        <v>-41.32</v>
      </c>
      <c r="AA1407">
        <v>1</v>
      </c>
      <c r="AB1407">
        <v>32.4</v>
      </c>
      <c r="AC1407">
        <v>86011</v>
      </c>
      <c r="AD1407" t="e">
        <f>IF(COUNTIF(#REF!,Orders!AC241)&gt;0,"Returned","Not Returned")</f>
        <v>#REF!</v>
      </c>
      <c r="AE1407" t="str">
        <f>TEXT(Table1[[#This Row],[Order Date]],"mmmm-yyy")</f>
        <v>May-2015</v>
      </c>
    </row>
    <row r="1408" spans="1:31" ht="12.75" customHeight="1" x14ac:dyDescent="0.3">
      <c r="A1408">
        <v>23398</v>
      </c>
      <c r="B1408" t="s">
        <v>37</v>
      </c>
      <c r="C1408">
        <v>0.05</v>
      </c>
      <c r="D1408">
        <v>83.1</v>
      </c>
      <c r="E1408">
        <v>6.13</v>
      </c>
      <c r="F1408">
        <v>1028</v>
      </c>
      <c r="G1408" t="str">
        <f>IF(COUNTIF(Table1[Customer ID],Table1[[#This Row],[Customer ID]])&gt;1,"Repeat Customer","One-Time Customer")</f>
        <v>Repeat Customer</v>
      </c>
      <c r="H1408" t="s">
        <v>1143</v>
      </c>
      <c r="I1408" t="s">
        <v>27</v>
      </c>
      <c r="J1408" t="s">
        <v>58</v>
      </c>
      <c r="K1408" t="s">
        <v>77</v>
      </c>
      <c r="L1408" t="s">
        <v>180</v>
      </c>
      <c r="M1408" t="s">
        <v>59</v>
      </c>
      <c r="N1408" t="s">
        <v>1146</v>
      </c>
      <c r="O1408">
        <v>0.45</v>
      </c>
      <c r="P1408">
        <f>Table1[[#This Row],[Profit]]/Table1[[#This Row],[Sales]]</f>
        <v>0.69</v>
      </c>
      <c r="Q1408" t="s">
        <v>33</v>
      </c>
      <c r="R1408" t="s">
        <v>53</v>
      </c>
      <c r="S1408" t="s">
        <v>71</v>
      </c>
      <c r="T1408" t="s">
        <v>1145</v>
      </c>
      <c r="U1408">
        <v>11725</v>
      </c>
      <c r="V1408">
        <v>42132</v>
      </c>
      <c r="W1408" t="str">
        <f>TEXT(Table1[[#This Row],[Order Date]],"mmmm")</f>
        <v>May</v>
      </c>
      <c r="X1408" t="str">
        <f>TEXT(Table1[[#This Row],[Order Date]],"yyyy")</f>
        <v>2015</v>
      </c>
      <c r="Y1408">
        <v>42133</v>
      </c>
      <c r="Z1408">
        <v>1152.5276999999999</v>
      </c>
      <c r="AA1408">
        <v>20</v>
      </c>
      <c r="AB1408">
        <v>1670.33</v>
      </c>
      <c r="AC1408">
        <v>89007</v>
      </c>
      <c r="AD1408" t="e">
        <f>IF(COUNTIF(#REF!,Orders!AC581)&gt;0,"Returned","Not Returned")</f>
        <v>#REF!</v>
      </c>
      <c r="AE1408" t="str">
        <f>TEXT(Table1[[#This Row],[Order Date]],"mmmm-yyy")</f>
        <v>May-2015</v>
      </c>
    </row>
    <row r="1409" spans="1:31" ht="12.75" customHeight="1" x14ac:dyDescent="0.3">
      <c r="A1409">
        <v>23312</v>
      </c>
      <c r="B1409" t="s">
        <v>37</v>
      </c>
      <c r="C1409">
        <v>0.08</v>
      </c>
      <c r="D1409">
        <v>13.9</v>
      </c>
      <c r="E1409">
        <v>7.59</v>
      </c>
      <c r="F1409">
        <v>1080</v>
      </c>
      <c r="G1409" t="str">
        <f>IF(COUNTIF(Table1[Customer ID],Table1[[#This Row],[Customer ID]])&gt;1,"Repeat Customer","One-Time Customer")</f>
        <v>One-Time Customer</v>
      </c>
      <c r="H1409" t="s">
        <v>1190</v>
      </c>
      <c r="I1409" t="s">
        <v>49</v>
      </c>
      <c r="J1409" t="s">
        <v>28</v>
      </c>
      <c r="K1409" t="s">
        <v>29</v>
      </c>
      <c r="L1409" t="s">
        <v>174</v>
      </c>
      <c r="M1409" t="s">
        <v>51</v>
      </c>
      <c r="N1409" t="s">
        <v>694</v>
      </c>
      <c r="O1409">
        <v>0.56000000000000005</v>
      </c>
      <c r="P1409">
        <f>Table1[[#This Row],[Profit]]/Table1[[#This Row],[Sales]]</f>
        <v>5.021129270403752E-2</v>
      </c>
      <c r="Q1409" t="s">
        <v>33</v>
      </c>
      <c r="R1409" t="s">
        <v>61</v>
      </c>
      <c r="S1409" t="s">
        <v>178</v>
      </c>
      <c r="T1409" t="s">
        <v>1191</v>
      </c>
      <c r="U1409">
        <v>60174</v>
      </c>
      <c r="V1409">
        <v>42132</v>
      </c>
      <c r="W1409" t="str">
        <f>TEXT(Table1[[#This Row],[Order Date]],"mmmm")</f>
        <v>May</v>
      </c>
      <c r="X1409" t="str">
        <f>TEXT(Table1[[#This Row],[Order Date]],"yyyy")</f>
        <v>2015</v>
      </c>
      <c r="Y1409">
        <v>42133</v>
      </c>
      <c r="Z1409">
        <v>9.862000000000009</v>
      </c>
      <c r="AA1409">
        <v>14</v>
      </c>
      <c r="AB1409">
        <v>196.41</v>
      </c>
      <c r="AC1409">
        <v>88461</v>
      </c>
      <c r="AD1409" t="e">
        <f>IF(COUNTIF(#REF!,Orders!AC605)&gt;0,"Returned","Not Returned")</f>
        <v>#REF!</v>
      </c>
      <c r="AE1409" t="str">
        <f>TEXT(Table1[[#This Row],[Order Date]],"mmmm-yyy")</f>
        <v>May-2015</v>
      </c>
    </row>
    <row r="1410" spans="1:31" ht="12.75" customHeight="1" x14ac:dyDescent="0.3">
      <c r="A1410">
        <v>25759</v>
      </c>
      <c r="B1410" t="s">
        <v>106</v>
      </c>
      <c r="C1410">
        <v>0.06</v>
      </c>
      <c r="D1410">
        <v>300.97000000000003</v>
      </c>
      <c r="E1410">
        <v>7.18</v>
      </c>
      <c r="F1410">
        <v>2063</v>
      </c>
      <c r="G1410" t="str">
        <f>IF(COUNTIF(Table1[Customer ID],Table1[[#This Row],[Customer ID]])&gt;1,"Repeat Customer","One-Time Customer")</f>
        <v>One-Time Customer</v>
      </c>
      <c r="H1410" t="s">
        <v>1983</v>
      </c>
      <c r="I1410" t="s">
        <v>49</v>
      </c>
      <c r="J1410" t="s">
        <v>28</v>
      </c>
      <c r="K1410" t="s">
        <v>77</v>
      </c>
      <c r="L1410" t="s">
        <v>180</v>
      </c>
      <c r="M1410" t="s">
        <v>59</v>
      </c>
      <c r="N1410" t="s">
        <v>1089</v>
      </c>
      <c r="O1410">
        <v>0.48</v>
      </c>
      <c r="P1410">
        <f>Table1[[#This Row],[Profit]]/Table1[[#This Row],[Sales]]</f>
        <v>-2.5051063829787235</v>
      </c>
      <c r="Q1410" t="s">
        <v>33</v>
      </c>
      <c r="R1410" t="s">
        <v>136</v>
      </c>
      <c r="S1410" t="s">
        <v>137</v>
      </c>
      <c r="T1410" t="s">
        <v>1984</v>
      </c>
      <c r="U1410">
        <v>23602</v>
      </c>
      <c r="V1410">
        <v>42132</v>
      </c>
      <c r="W1410" t="str">
        <f>TEXT(Table1[[#This Row],[Order Date]],"mmmm")</f>
        <v>May</v>
      </c>
      <c r="X1410" t="str">
        <f>TEXT(Table1[[#This Row],[Order Date]],"yyyy")</f>
        <v>2015</v>
      </c>
      <c r="Y1410">
        <v>42132</v>
      </c>
      <c r="Z1410">
        <v>-729.98799999999994</v>
      </c>
      <c r="AA1410">
        <v>1</v>
      </c>
      <c r="AB1410">
        <v>291.39999999999998</v>
      </c>
      <c r="AC1410">
        <v>87147</v>
      </c>
      <c r="AD1410" t="e">
        <f>IF(COUNTIF(#REF!,Orders!AC1143)&gt;0,"Returned","Not Returned")</f>
        <v>#REF!</v>
      </c>
      <c r="AE1410" t="str">
        <f>TEXT(Table1[[#This Row],[Order Date]],"mmmm-yyy")</f>
        <v>May-2015</v>
      </c>
    </row>
    <row r="1411" spans="1:31" ht="12.75" customHeight="1" x14ac:dyDescent="0.3">
      <c r="A1411">
        <v>19008</v>
      </c>
      <c r="B1411" t="s">
        <v>25</v>
      </c>
      <c r="C1411">
        <v>0.09</v>
      </c>
      <c r="D1411">
        <v>16.98</v>
      </c>
      <c r="E1411">
        <v>12.39</v>
      </c>
      <c r="F1411">
        <v>2187</v>
      </c>
      <c r="G1411" t="str">
        <f>IF(COUNTIF(Table1[Customer ID],Table1[[#This Row],[Customer ID]])&gt;1,"Repeat Customer","One-Time Customer")</f>
        <v>One-Time Customer</v>
      </c>
      <c r="H1411" t="s">
        <v>2080</v>
      </c>
      <c r="I1411" t="s">
        <v>49</v>
      </c>
      <c r="J1411" t="s">
        <v>28</v>
      </c>
      <c r="K1411" t="s">
        <v>29</v>
      </c>
      <c r="L1411" t="s">
        <v>69</v>
      </c>
      <c r="M1411" t="s">
        <v>59</v>
      </c>
      <c r="N1411" t="s">
        <v>2081</v>
      </c>
      <c r="O1411">
        <v>0.35</v>
      </c>
      <c r="P1411">
        <f>Table1[[#This Row],[Profit]]/Table1[[#This Row],[Sales]]</f>
        <v>-0.55956221198156686</v>
      </c>
      <c r="Q1411" t="s">
        <v>33</v>
      </c>
      <c r="R1411" t="s">
        <v>61</v>
      </c>
      <c r="S1411" t="s">
        <v>506</v>
      </c>
      <c r="T1411" t="s">
        <v>2082</v>
      </c>
      <c r="U1411">
        <v>64055</v>
      </c>
      <c r="V1411">
        <v>42132</v>
      </c>
      <c r="W1411" t="str">
        <f>TEXT(Table1[[#This Row],[Order Date]],"mmmm")</f>
        <v>May</v>
      </c>
      <c r="X1411" t="str">
        <f>TEXT(Table1[[#This Row],[Order Date]],"yyyy")</f>
        <v>2015</v>
      </c>
      <c r="Y1411">
        <v>42134</v>
      </c>
      <c r="Z1411">
        <v>-48.57</v>
      </c>
      <c r="AA1411">
        <v>5</v>
      </c>
      <c r="AB1411">
        <v>86.8</v>
      </c>
      <c r="AC1411">
        <v>89440</v>
      </c>
      <c r="AD1411" t="e">
        <f>IF(COUNTIF(#REF!,Orders!AC1206)&gt;0,"Returned","Not Returned")</f>
        <v>#REF!</v>
      </c>
      <c r="AE1411" t="str">
        <f>TEXT(Table1[[#This Row],[Order Date]],"mmmm-yyy")</f>
        <v>May-2015</v>
      </c>
    </row>
    <row r="1412" spans="1:31" ht="12.75" customHeight="1" x14ac:dyDescent="0.3">
      <c r="A1412">
        <v>1008</v>
      </c>
      <c r="B1412" t="s">
        <v>25</v>
      </c>
      <c r="C1412">
        <v>0.09</v>
      </c>
      <c r="D1412">
        <v>16.98</v>
      </c>
      <c r="E1412">
        <v>12.39</v>
      </c>
      <c r="F1412">
        <v>2189</v>
      </c>
      <c r="G1412" t="str">
        <f>IF(COUNTIF(Table1[Customer ID],Table1[[#This Row],[Customer ID]])&gt;1,"Repeat Customer","One-Time Customer")</f>
        <v>One-Time Customer</v>
      </c>
      <c r="H1412" t="s">
        <v>2083</v>
      </c>
      <c r="I1412" t="s">
        <v>49</v>
      </c>
      <c r="J1412" t="s">
        <v>28</v>
      </c>
      <c r="K1412" t="s">
        <v>29</v>
      </c>
      <c r="L1412" t="s">
        <v>69</v>
      </c>
      <c r="M1412" t="s">
        <v>59</v>
      </c>
      <c r="N1412" t="s">
        <v>2081</v>
      </c>
      <c r="O1412">
        <v>0.35</v>
      </c>
      <c r="P1412">
        <f>Table1[[#This Row],[Profit]]/Table1[[#This Row],[Sales]]</f>
        <v>-0.12717655992249483</v>
      </c>
      <c r="Q1412" t="s">
        <v>33</v>
      </c>
      <c r="R1412" t="s">
        <v>53</v>
      </c>
      <c r="S1412" t="s">
        <v>71</v>
      </c>
      <c r="T1412" t="s">
        <v>90</v>
      </c>
      <c r="U1412">
        <v>10177</v>
      </c>
      <c r="V1412">
        <v>42132</v>
      </c>
      <c r="W1412" t="str">
        <f>TEXT(Table1[[#This Row],[Order Date]],"mmmm")</f>
        <v>May</v>
      </c>
      <c r="X1412" t="str">
        <f>TEXT(Table1[[#This Row],[Order Date]],"yyyy")</f>
        <v>2015</v>
      </c>
      <c r="Y1412">
        <v>42134</v>
      </c>
      <c r="Z1412">
        <v>-48.57</v>
      </c>
      <c r="AA1412">
        <v>22</v>
      </c>
      <c r="AB1412">
        <v>381.91</v>
      </c>
      <c r="AC1412">
        <v>7364</v>
      </c>
      <c r="AD1412" t="e">
        <f>IF(COUNTIF(#REF!,Orders!AC1207)&gt;0,"Returned","Not Returned")</f>
        <v>#REF!</v>
      </c>
      <c r="AE1412" t="str">
        <f>TEXT(Table1[[#This Row],[Order Date]],"mmmm-yyy")</f>
        <v>May-2015</v>
      </c>
    </row>
    <row r="1413" spans="1:31" ht="12.75" customHeight="1" x14ac:dyDescent="0.3">
      <c r="A1413">
        <v>20315</v>
      </c>
      <c r="B1413" t="s">
        <v>106</v>
      </c>
      <c r="C1413">
        <v>0.09</v>
      </c>
      <c r="D1413">
        <v>243.98</v>
      </c>
      <c r="E1413">
        <v>43.32</v>
      </c>
      <c r="F1413">
        <v>2880</v>
      </c>
      <c r="G1413" t="str">
        <f>IF(COUNTIF(Table1[Customer ID],Table1[[#This Row],[Customer ID]])&gt;1,"Repeat Customer","One-Time Customer")</f>
        <v>Repeat Customer</v>
      </c>
      <c r="H1413" t="s">
        <v>2630</v>
      </c>
      <c r="I1413" t="s">
        <v>39</v>
      </c>
      <c r="J1413" t="s">
        <v>58</v>
      </c>
      <c r="K1413" t="s">
        <v>41</v>
      </c>
      <c r="L1413" t="s">
        <v>42</v>
      </c>
      <c r="M1413" t="s">
        <v>43</v>
      </c>
      <c r="N1413" t="s">
        <v>2059</v>
      </c>
      <c r="O1413">
        <v>0.55000000000000004</v>
      </c>
      <c r="P1413">
        <f>Table1[[#This Row],[Profit]]/Table1[[#This Row],[Sales]]</f>
        <v>0.18956851333866628</v>
      </c>
      <c r="Q1413" t="s">
        <v>33</v>
      </c>
      <c r="R1413" t="s">
        <v>136</v>
      </c>
      <c r="S1413" t="s">
        <v>362</v>
      </c>
      <c r="T1413" t="s">
        <v>2631</v>
      </c>
      <c r="U1413">
        <v>33160</v>
      </c>
      <c r="V1413">
        <v>42132</v>
      </c>
      <c r="W1413" t="str">
        <f>TEXT(Table1[[#This Row],[Order Date]],"mmmm")</f>
        <v>May</v>
      </c>
      <c r="X1413" t="str">
        <f>TEXT(Table1[[#This Row],[Order Date]],"yyyy")</f>
        <v>2015</v>
      </c>
      <c r="Y1413">
        <v>42137</v>
      </c>
      <c r="Z1413">
        <v>1059.288</v>
      </c>
      <c r="AA1413">
        <v>25</v>
      </c>
      <c r="AB1413">
        <v>5587.89</v>
      </c>
      <c r="AC1413">
        <v>88627</v>
      </c>
      <c r="AD1413" t="e">
        <f>IF(COUNTIF(#REF!,Orders!AC1629)&gt;0,"Returned","Not Returned")</f>
        <v>#REF!</v>
      </c>
      <c r="AE1413" t="str">
        <f>TEXT(Table1[[#This Row],[Order Date]],"mmmm-yyy")</f>
        <v>May-2015</v>
      </c>
    </row>
    <row r="1414" spans="1:31" ht="12.75" customHeight="1" x14ac:dyDescent="0.3">
      <c r="A1414">
        <v>22473</v>
      </c>
      <c r="B1414" t="s">
        <v>106</v>
      </c>
      <c r="C1414">
        <v>0.05</v>
      </c>
      <c r="D1414">
        <v>70.97</v>
      </c>
      <c r="E1414">
        <v>3.5</v>
      </c>
      <c r="F1414">
        <v>2991</v>
      </c>
      <c r="G1414" t="str">
        <f>IF(COUNTIF(Table1[Customer ID],Table1[[#This Row],[Customer ID]])&gt;1,"Repeat Customer","One-Time Customer")</f>
        <v>One-Time Customer</v>
      </c>
      <c r="H1414" t="s">
        <v>2713</v>
      </c>
      <c r="I1414" t="s">
        <v>49</v>
      </c>
      <c r="J1414" t="s">
        <v>40</v>
      </c>
      <c r="K1414" t="s">
        <v>29</v>
      </c>
      <c r="L1414" t="s">
        <v>257</v>
      </c>
      <c r="M1414" t="s">
        <v>59</v>
      </c>
      <c r="N1414" t="s">
        <v>672</v>
      </c>
      <c r="O1414">
        <v>0.59</v>
      </c>
      <c r="P1414">
        <f>Table1[[#This Row],[Profit]]/Table1[[#This Row],[Sales]]</f>
        <v>0.1286672787626246</v>
      </c>
      <c r="Q1414" t="s">
        <v>33</v>
      </c>
      <c r="R1414" t="s">
        <v>61</v>
      </c>
      <c r="S1414" t="s">
        <v>1858</v>
      </c>
      <c r="T1414" t="s">
        <v>2714</v>
      </c>
      <c r="U1414">
        <v>53402</v>
      </c>
      <c r="V1414">
        <v>42132</v>
      </c>
      <c r="W1414" t="str">
        <f>TEXT(Table1[[#This Row],[Order Date]],"mmmm")</f>
        <v>May</v>
      </c>
      <c r="X1414" t="str">
        <f>TEXT(Table1[[#This Row],[Order Date]],"yyyy")</f>
        <v>2015</v>
      </c>
      <c r="Y1414">
        <v>42137</v>
      </c>
      <c r="Z1414">
        <v>18.218000000000018</v>
      </c>
      <c r="AA1414">
        <v>2</v>
      </c>
      <c r="AB1414">
        <v>141.59</v>
      </c>
      <c r="AC1414">
        <v>91466</v>
      </c>
      <c r="AD1414" t="e">
        <f>IF(COUNTIF(#REF!,Orders!AC1698)&gt;0,"Returned","Not Returned")</f>
        <v>#REF!</v>
      </c>
      <c r="AE1414" t="str">
        <f>TEXT(Table1[[#This Row],[Order Date]],"mmmm-yyy")</f>
        <v>May-2015</v>
      </c>
    </row>
    <row r="1415" spans="1:31" ht="12.75" customHeight="1" x14ac:dyDescent="0.3">
      <c r="A1415">
        <v>22476</v>
      </c>
      <c r="B1415" t="s">
        <v>106</v>
      </c>
      <c r="C1415">
        <v>0</v>
      </c>
      <c r="D1415">
        <v>5.28</v>
      </c>
      <c r="E1415">
        <v>6.26</v>
      </c>
      <c r="F1415">
        <v>2992</v>
      </c>
      <c r="G1415" t="str">
        <f>IF(COUNTIF(Table1[Customer ID],Table1[[#This Row],[Customer ID]])&gt;1,"Repeat Customer","One-Time Customer")</f>
        <v>One-Time Customer</v>
      </c>
      <c r="H1415" t="s">
        <v>2715</v>
      </c>
      <c r="I1415" t="s">
        <v>49</v>
      </c>
      <c r="J1415" t="s">
        <v>40</v>
      </c>
      <c r="K1415" t="s">
        <v>29</v>
      </c>
      <c r="L1415" t="s">
        <v>93</v>
      </c>
      <c r="M1415" t="s">
        <v>59</v>
      </c>
      <c r="N1415" t="s">
        <v>1363</v>
      </c>
      <c r="O1415">
        <v>0.4</v>
      </c>
      <c r="P1415">
        <f>Table1[[#This Row],[Profit]]/Table1[[#This Row],[Sales]]</f>
        <v>0.1234080275794141</v>
      </c>
      <c r="Q1415" t="s">
        <v>33</v>
      </c>
      <c r="R1415" t="s">
        <v>61</v>
      </c>
      <c r="S1415" t="s">
        <v>1858</v>
      </c>
      <c r="T1415" t="s">
        <v>2716</v>
      </c>
      <c r="U1415">
        <v>53081</v>
      </c>
      <c r="V1415">
        <v>42132</v>
      </c>
      <c r="W1415" t="str">
        <f>TEXT(Table1[[#This Row],[Order Date]],"mmmm")</f>
        <v>May</v>
      </c>
      <c r="X1415" t="str">
        <f>TEXT(Table1[[#This Row],[Order Date]],"yyyy")</f>
        <v>2015</v>
      </c>
      <c r="Y1415">
        <v>42139</v>
      </c>
      <c r="Z1415">
        <v>25.058000000000035</v>
      </c>
      <c r="AA1415">
        <v>36</v>
      </c>
      <c r="AB1415">
        <v>203.05</v>
      </c>
      <c r="AC1415">
        <v>91466</v>
      </c>
      <c r="AD1415" t="e">
        <f>IF(COUNTIF(#REF!,Orders!AC1699)&gt;0,"Returned","Not Returned")</f>
        <v>#REF!</v>
      </c>
      <c r="AE1415" t="str">
        <f>TEXT(Table1[[#This Row],[Order Date]],"mmmm-yyy")</f>
        <v>May-2015</v>
      </c>
    </row>
    <row r="1416" spans="1:31" ht="12.75" customHeight="1" x14ac:dyDescent="0.3">
      <c r="A1416">
        <v>22890</v>
      </c>
      <c r="B1416" t="s">
        <v>25</v>
      </c>
      <c r="C1416">
        <v>0.02</v>
      </c>
      <c r="D1416">
        <v>5.98</v>
      </c>
      <c r="E1416">
        <v>5.15</v>
      </c>
      <c r="F1416">
        <v>62</v>
      </c>
      <c r="G1416" t="str">
        <f>IF(COUNTIF(Table1[Customer ID],Table1[[#This Row],[Customer ID]])&gt;1,"Repeat Customer","One-Time Customer")</f>
        <v>Repeat Customer</v>
      </c>
      <c r="H1416" t="s">
        <v>128</v>
      </c>
      <c r="I1416" t="s">
        <v>49</v>
      </c>
      <c r="J1416" t="s">
        <v>28</v>
      </c>
      <c r="K1416" t="s">
        <v>29</v>
      </c>
      <c r="L1416" t="s">
        <v>93</v>
      </c>
      <c r="M1416" t="s">
        <v>59</v>
      </c>
      <c r="N1416" t="s">
        <v>129</v>
      </c>
      <c r="O1416">
        <v>0.36</v>
      </c>
      <c r="P1416">
        <f>Table1[[#This Row],[Profit]]/Table1[[#This Row],[Sales]]</f>
        <v>9.3654266958424603E-2</v>
      </c>
      <c r="Q1416" t="s">
        <v>33</v>
      </c>
      <c r="R1416" t="s">
        <v>61</v>
      </c>
      <c r="S1416" t="s">
        <v>130</v>
      </c>
      <c r="T1416" t="s">
        <v>131</v>
      </c>
      <c r="U1416">
        <v>78664</v>
      </c>
      <c r="V1416">
        <v>42133</v>
      </c>
      <c r="W1416" t="str">
        <f>TEXT(Table1[[#This Row],[Order Date]],"mmmm")</f>
        <v>May</v>
      </c>
      <c r="X1416" t="str">
        <f>TEXT(Table1[[#This Row],[Order Date]],"yyyy")</f>
        <v>2015</v>
      </c>
      <c r="Y1416">
        <v>42135</v>
      </c>
      <c r="Z1416">
        <v>2.1400000000000023</v>
      </c>
      <c r="AA1416">
        <v>3</v>
      </c>
      <c r="AB1416">
        <v>22.85</v>
      </c>
      <c r="AC1416">
        <v>87407</v>
      </c>
      <c r="AD1416" t="e">
        <f>IF(COUNTIF(#REF!,Orders!AC33)&gt;0,"Returned","Not Returned")</f>
        <v>#REF!</v>
      </c>
      <c r="AE1416" t="str">
        <f>TEXT(Table1[[#This Row],[Order Date]],"mmmm-yyy")</f>
        <v>May-2015</v>
      </c>
    </row>
    <row r="1417" spans="1:31" ht="12.75" customHeight="1" x14ac:dyDescent="0.3">
      <c r="A1417">
        <v>24016</v>
      </c>
      <c r="B1417" t="s">
        <v>25</v>
      </c>
      <c r="C1417">
        <v>0.05</v>
      </c>
      <c r="D1417">
        <v>6.48</v>
      </c>
      <c r="E1417">
        <v>2.74</v>
      </c>
      <c r="F1417">
        <v>1650</v>
      </c>
      <c r="G1417" t="str">
        <f>IF(COUNTIF(Table1[Customer ID],Table1[[#This Row],[Customer ID]])&gt;1,"Repeat Customer","One-Time Customer")</f>
        <v>Repeat Customer</v>
      </c>
      <c r="H1417" t="s">
        <v>1661</v>
      </c>
      <c r="I1417" t="s">
        <v>49</v>
      </c>
      <c r="J1417" t="s">
        <v>28</v>
      </c>
      <c r="K1417" t="s">
        <v>77</v>
      </c>
      <c r="L1417" t="s">
        <v>180</v>
      </c>
      <c r="M1417" t="s">
        <v>51</v>
      </c>
      <c r="N1417" t="s">
        <v>1662</v>
      </c>
      <c r="O1417">
        <v>0.71</v>
      </c>
      <c r="P1417">
        <f>Table1[[#This Row],[Profit]]/Table1[[#This Row],[Sales]]</f>
        <v>0.16013578020579189</v>
      </c>
      <c r="Q1417" t="s">
        <v>33</v>
      </c>
      <c r="R1417" t="s">
        <v>136</v>
      </c>
      <c r="S1417" t="s">
        <v>322</v>
      </c>
      <c r="T1417" t="s">
        <v>1663</v>
      </c>
      <c r="U1417">
        <v>27203</v>
      </c>
      <c r="V1417">
        <v>42133</v>
      </c>
      <c r="W1417" t="str">
        <f>TEXT(Table1[[#This Row],[Order Date]],"mmmm")</f>
        <v>May</v>
      </c>
      <c r="X1417" t="str">
        <f>TEXT(Table1[[#This Row],[Order Date]],"yyyy")</f>
        <v>2015</v>
      </c>
      <c r="Y1417">
        <v>42133</v>
      </c>
      <c r="Z1417">
        <v>15.096</v>
      </c>
      <c r="AA1417">
        <v>15</v>
      </c>
      <c r="AB1417">
        <v>94.27</v>
      </c>
      <c r="AC1417">
        <v>91042</v>
      </c>
      <c r="AD1417" t="e">
        <f>IF(COUNTIF(#REF!,Orders!AC919)&gt;0,"Returned","Not Returned")</f>
        <v>#REF!</v>
      </c>
      <c r="AE1417" t="str">
        <f>TEXT(Table1[[#This Row],[Order Date]],"mmmm-yyy")</f>
        <v>May-2015</v>
      </c>
    </row>
    <row r="1418" spans="1:31" ht="12.75" customHeight="1" x14ac:dyDescent="0.3">
      <c r="A1418">
        <v>24017</v>
      </c>
      <c r="B1418" t="s">
        <v>25</v>
      </c>
      <c r="C1418">
        <v>0.09</v>
      </c>
      <c r="D1418">
        <v>12.53</v>
      </c>
      <c r="E1418">
        <v>0.5</v>
      </c>
      <c r="F1418">
        <v>1650</v>
      </c>
      <c r="G1418" t="str">
        <f>IF(COUNTIF(Table1[Customer ID],Table1[[#This Row],[Customer ID]])&gt;1,"Repeat Customer","One-Time Customer")</f>
        <v>Repeat Customer</v>
      </c>
      <c r="H1418" t="s">
        <v>1661</v>
      </c>
      <c r="I1418" t="s">
        <v>49</v>
      </c>
      <c r="J1418" t="s">
        <v>28</v>
      </c>
      <c r="K1418" t="s">
        <v>29</v>
      </c>
      <c r="L1418" t="s">
        <v>134</v>
      </c>
      <c r="M1418" t="s">
        <v>59</v>
      </c>
      <c r="N1418" t="s">
        <v>1664</v>
      </c>
      <c r="O1418">
        <v>0.38</v>
      </c>
      <c r="P1418">
        <f>Table1[[#This Row],[Profit]]/Table1[[#This Row],[Sales]]</f>
        <v>0.18139399099866196</v>
      </c>
      <c r="Q1418" t="s">
        <v>33</v>
      </c>
      <c r="R1418" t="s">
        <v>136</v>
      </c>
      <c r="S1418" t="s">
        <v>322</v>
      </c>
      <c r="T1418" t="s">
        <v>1663</v>
      </c>
      <c r="U1418">
        <v>27203</v>
      </c>
      <c r="V1418">
        <v>42133</v>
      </c>
      <c r="W1418" t="str">
        <f>TEXT(Table1[[#This Row],[Order Date]],"mmmm")</f>
        <v>May</v>
      </c>
      <c r="X1418" t="str">
        <f>TEXT(Table1[[#This Row],[Order Date]],"yyyy")</f>
        <v>2015</v>
      </c>
      <c r="Y1418">
        <v>42134</v>
      </c>
      <c r="Z1418">
        <v>14.912399999999998</v>
      </c>
      <c r="AA1418">
        <v>7</v>
      </c>
      <c r="AB1418">
        <v>82.21</v>
      </c>
      <c r="AC1418">
        <v>91042</v>
      </c>
      <c r="AD1418" t="e">
        <f>IF(COUNTIF(#REF!,Orders!AC920)&gt;0,"Returned","Not Returned")</f>
        <v>#REF!</v>
      </c>
      <c r="AE1418" t="str">
        <f>TEXT(Table1[[#This Row],[Order Date]],"mmmm-yyy")</f>
        <v>May-2015</v>
      </c>
    </row>
    <row r="1419" spans="1:31" ht="12.75" customHeight="1" x14ac:dyDescent="0.3">
      <c r="A1419">
        <v>24019</v>
      </c>
      <c r="B1419" t="s">
        <v>25</v>
      </c>
      <c r="C1419">
        <v>0.08</v>
      </c>
      <c r="D1419">
        <v>65.989999999999995</v>
      </c>
      <c r="E1419">
        <v>8.99</v>
      </c>
      <c r="F1419">
        <v>1650</v>
      </c>
      <c r="G1419" t="str">
        <f>IF(COUNTIF(Table1[Customer ID],Table1[[#This Row],[Customer ID]])&gt;1,"Repeat Customer","One-Time Customer")</f>
        <v>Repeat Customer</v>
      </c>
      <c r="H1419" t="s">
        <v>1661</v>
      </c>
      <c r="I1419" t="s">
        <v>27</v>
      </c>
      <c r="J1419" t="s">
        <v>28</v>
      </c>
      <c r="K1419" t="s">
        <v>77</v>
      </c>
      <c r="L1419" t="s">
        <v>78</v>
      </c>
      <c r="M1419" t="s">
        <v>59</v>
      </c>
      <c r="N1419" t="s">
        <v>1665</v>
      </c>
      <c r="O1419">
        <v>0.55000000000000004</v>
      </c>
      <c r="P1419">
        <f>Table1[[#This Row],[Profit]]/Table1[[#This Row],[Sales]]</f>
        <v>-0.32391788631518431</v>
      </c>
      <c r="Q1419" t="s">
        <v>33</v>
      </c>
      <c r="R1419" t="s">
        <v>136</v>
      </c>
      <c r="S1419" t="s">
        <v>322</v>
      </c>
      <c r="T1419" t="s">
        <v>1663</v>
      </c>
      <c r="U1419">
        <v>27203</v>
      </c>
      <c r="V1419">
        <v>42133</v>
      </c>
      <c r="W1419" t="str">
        <f>TEXT(Table1[[#This Row],[Order Date]],"mmmm")</f>
        <v>May</v>
      </c>
      <c r="X1419" t="str">
        <f>TEXT(Table1[[#This Row],[Order Date]],"yyyy")</f>
        <v>2015</v>
      </c>
      <c r="Y1419">
        <v>42135</v>
      </c>
      <c r="Z1419">
        <v>-135.226</v>
      </c>
      <c r="AA1419">
        <v>8</v>
      </c>
      <c r="AB1419">
        <v>417.47</v>
      </c>
      <c r="AC1419">
        <v>91042</v>
      </c>
      <c r="AD1419" t="e">
        <f>IF(COUNTIF(#REF!,Orders!AC921)&gt;0,"Returned","Not Returned")</f>
        <v>#REF!</v>
      </c>
      <c r="AE1419" t="str">
        <f>TEXT(Table1[[#This Row],[Order Date]],"mmmm-yyy")</f>
        <v>May-2015</v>
      </c>
    </row>
    <row r="1420" spans="1:31" ht="12.75" customHeight="1" x14ac:dyDescent="0.3">
      <c r="A1420">
        <v>694</v>
      </c>
      <c r="B1420" t="s">
        <v>47</v>
      </c>
      <c r="C1420">
        <v>0.05</v>
      </c>
      <c r="D1420">
        <v>6.48</v>
      </c>
      <c r="E1420">
        <v>8.73</v>
      </c>
      <c r="F1420">
        <v>2882</v>
      </c>
      <c r="G1420" t="str">
        <f>IF(COUNTIF(Table1[Customer ID],Table1[[#This Row],[Customer ID]])&gt;1,"Repeat Customer","One-Time Customer")</f>
        <v>Repeat Customer</v>
      </c>
      <c r="H1420" t="s">
        <v>2632</v>
      </c>
      <c r="I1420" t="s">
        <v>49</v>
      </c>
      <c r="J1420" t="s">
        <v>114</v>
      </c>
      <c r="K1420" t="s">
        <v>29</v>
      </c>
      <c r="L1420" t="s">
        <v>93</v>
      </c>
      <c r="M1420" t="s">
        <v>59</v>
      </c>
      <c r="N1420" t="s">
        <v>2312</v>
      </c>
      <c r="O1420">
        <v>0.37</v>
      </c>
      <c r="P1420">
        <f>Table1[[#This Row],[Profit]]/Table1[[#This Row],[Sales]]</f>
        <v>-0.6898266666666667</v>
      </c>
      <c r="Q1420" t="s">
        <v>33</v>
      </c>
      <c r="R1420" t="s">
        <v>136</v>
      </c>
      <c r="S1420" t="s">
        <v>322</v>
      </c>
      <c r="T1420" t="s">
        <v>390</v>
      </c>
      <c r="U1420">
        <v>28206</v>
      </c>
      <c r="V1420">
        <v>42133</v>
      </c>
      <c r="W1420" t="str">
        <f>TEXT(Table1[[#This Row],[Order Date]],"mmmm")</f>
        <v>May</v>
      </c>
      <c r="X1420" t="str">
        <f>TEXT(Table1[[#This Row],[Order Date]],"yyyy")</f>
        <v>2015</v>
      </c>
      <c r="Y1420">
        <v>42133</v>
      </c>
      <c r="Z1420">
        <v>-160.38470000000001</v>
      </c>
      <c r="AA1420">
        <v>35</v>
      </c>
      <c r="AB1420">
        <v>232.5</v>
      </c>
      <c r="AC1420">
        <v>4839</v>
      </c>
      <c r="AD1420" t="e">
        <f>IF(COUNTIF(#REF!,Orders!AC1634)&gt;0,"Returned","Not Returned")</f>
        <v>#REF!</v>
      </c>
      <c r="AE1420" t="str">
        <f>TEXT(Table1[[#This Row],[Order Date]],"mmmm-yyy")</f>
        <v>May-2015</v>
      </c>
    </row>
    <row r="1421" spans="1:31" ht="12.75" customHeight="1" x14ac:dyDescent="0.3">
      <c r="A1421">
        <v>18694</v>
      </c>
      <c r="B1421" t="s">
        <v>47</v>
      </c>
      <c r="C1421">
        <v>0.05</v>
      </c>
      <c r="D1421">
        <v>6.48</v>
      </c>
      <c r="E1421">
        <v>8.73</v>
      </c>
      <c r="F1421">
        <v>2883</v>
      </c>
      <c r="G1421" t="str">
        <f>IF(COUNTIF(Table1[Customer ID],Table1[[#This Row],[Customer ID]])&gt;1,"Repeat Customer","One-Time Customer")</f>
        <v>One-Time Customer</v>
      </c>
      <c r="H1421" t="s">
        <v>2636</v>
      </c>
      <c r="I1421" t="s">
        <v>49</v>
      </c>
      <c r="J1421" t="s">
        <v>114</v>
      </c>
      <c r="K1421" t="s">
        <v>29</v>
      </c>
      <c r="L1421" t="s">
        <v>93</v>
      </c>
      <c r="M1421" t="s">
        <v>59</v>
      </c>
      <c r="N1421" t="s">
        <v>2312</v>
      </c>
      <c r="O1421">
        <v>0.37</v>
      </c>
      <c r="P1421">
        <f>Table1[[#This Row],[Profit]]/Table1[[#This Row],[Sales]]</f>
        <v>-2.0168924569325974</v>
      </c>
      <c r="Q1421" t="s">
        <v>33</v>
      </c>
      <c r="R1421" t="s">
        <v>53</v>
      </c>
      <c r="S1421" t="s">
        <v>154</v>
      </c>
      <c r="T1421" t="s">
        <v>2628</v>
      </c>
      <c r="U1421">
        <v>44070</v>
      </c>
      <c r="V1421">
        <v>42133</v>
      </c>
      <c r="W1421" t="str">
        <f>TEXT(Table1[[#This Row],[Order Date]],"mmmm")</f>
        <v>May</v>
      </c>
      <c r="X1421" t="str">
        <f>TEXT(Table1[[#This Row],[Order Date]],"yyyy")</f>
        <v>2015</v>
      </c>
      <c r="Y1421">
        <v>42133</v>
      </c>
      <c r="Z1421">
        <v>-120.59</v>
      </c>
      <c r="AA1421">
        <v>9</v>
      </c>
      <c r="AB1421">
        <v>59.79</v>
      </c>
      <c r="AC1421">
        <v>87632</v>
      </c>
      <c r="AD1421" t="e">
        <f>IF(COUNTIF(#REF!,Orders!AC1638)&gt;0,"Returned","Not Returned")</f>
        <v>#REF!</v>
      </c>
      <c r="AE1421" t="str">
        <f>TEXT(Table1[[#This Row],[Order Date]],"mmmm-yyy")</f>
        <v>May-2015</v>
      </c>
    </row>
    <row r="1422" spans="1:31" ht="12.75" customHeight="1" x14ac:dyDescent="0.3">
      <c r="A1422">
        <v>25933</v>
      </c>
      <c r="B1422" t="s">
        <v>25</v>
      </c>
      <c r="C1422">
        <v>0</v>
      </c>
      <c r="D1422">
        <v>99.99</v>
      </c>
      <c r="E1422">
        <v>19.989999999999998</v>
      </c>
      <c r="F1422">
        <v>43</v>
      </c>
      <c r="G1422" t="str">
        <f>IF(COUNTIF(Table1[Customer ID],Table1[[#This Row],[Customer ID]])&gt;1,"Repeat Customer","One-Time Customer")</f>
        <v>One-Time Customer</v>
      </c>
      <c r="H1422" t="s">
        <v>113</v>
      </c>
      <c r="I1422" t="s">
        <v>49</v>
      </c>
      <c r="J1422" t="s">
        <v>114</v>
      </c>
      <c r="K1422" t="s">
        <v>77</v>
      </c>
      <c r="L1422" t="s">
        <v>85</v>
      </c>
      <c r="M1422" t="s">
        <v>59</v>
      </c>
      <c r="N1422" t="s">
        <v>115</v>
      </c>
      <c r="O1422">
        <v>0.52</v>
      </c>
      <c r="P1422">
        <f>Table1[[#This Row],[Profit]]/Table1[[#This Row],[Sales]]</f>
        <v>4.0047939171959777E-2</v>
      </c>
      <c r="Q1422" t="s">
        <v>33</v>
      </c>
      <c r="R1422" t="s">
        <v>34</v>
      </c>
      <c r="S1422" t="s">
        <v>35</v>
      </c>
      <c r="T1422" t="s">
        <v>116</v>
      </c>
      <c r="U1422">
        <v>98052</v>
      </c>
      <c r="V1422">
        <v>42134</v>
      </c>
      <c r="W1422" t="str">
        <f>TEXT(Table1[[#This Row],[Order Date]],"mmmm")</f>
        <v>May</v>
      </c>
      <c r="X1422" t="str">
        <f>TEXT(Table1[[#This Row],[Order Date]],"yyyy")</f>
        <v>2015</v>
      </c>
      <c r="Y1422">
        <v>42135</v>
      </c>
      <c r="Z1422">
        <v>25.913820000000015</v>
      </c>
      <c r="AA1422">
        <v>6</v>
      </c>
      <c r="AB1422">
        <v>647.07000000000005</v>
      </c>
      <c r="AC1422">
        <v>91454</v>
      </c>
      <c r="AD1422" t="e">
        <f>IF(COUNTIF(#REF!,Orders!AC27)&gt;0,"Returned","Not Returned")</f>
        <v>#REF!</v>
      </c>
      <c r="AE1422" t="str">
        <f>TEXT(Table1[[#This Row],[Order Date]],"mmmm-yyy")</f>
        <v>May-2015</v>
      </c>
    </row>
    <row r="1423" spans="1:31" ht="12.75" customHeight="1" x14ac:dyDescent="0.3">
      <c r="A1423">
        <v>23840</v>
      </c>
      <c r="B1423" t="s">
        <v>106</v>
      </c>
      <c r="C1423">
        <v>0.09</v>
      </c>
      <c r="D1423">
        <v>7.64</v>
      </c>
      <c r="E1423">
        <v>5.83</v>
      </c>
      <c r="F1423">
        <v>995</v>
      </c>
      <c r="G1423" t="str">
        <f>IF(COUNTIF(Table1[Customer ID],Table1[[#This Row],[Customer ID]])&gt;1,"Repeat Customer","One-Time Customer")</f>
        <v>One-Time Customer</v>
      </c>
      <c r="H1423" t="s">
        <v>1095</v>
      </c>
      <c r="I1423" t="s">
        <v>49</v>
      </c>
      <c r="J1423" t="s">
        <v>58</v>
      </c>
      <c r="K1423" t="s">
        <v>29</v>
      </c>
      <c r="L1423" t="s">
        <v>93</v>
      </c>
      <c r="M1423" t="s">
        <v>31</v>
      </c>
      <c r="N1423" t="s">
        <v>1026</v>
      </c>
      <c r="O1423">
        <v>0.36</v>
      </c>
      <c r="P1423">
        <f>Table1[[#This Row],[Profit]]/Table1[[#This Row],[Sales]]</f>
        <v>5.5361801455444233E-2</v>
      </c>
      <c r="Q1423" t="s">
        <v>33</v>
      </c>
      <c r="R1423" t="s">
        <v>53</v>
      </c>
      <c r="S1423" t="s">
        <v>188</v>
      </c>
      <c r="T1423" t="s">
        <v>1096</v>
      </c>
      <c r="U1423">
        <v>4070</v>
      </c>
      <c r="V1423">
        <v>42134</v>
      </c>
      <c r="W1423" t="str">
        <f>TEXT(Table1[[#This Row],[Order Date]],"mmmm")</f>
        <v>May</v>
      </c>
      <c r="X1423" t="str">
        <f>TEXT(Table1[[#This Row],[Order Date]],"yyyy")</f>
        <v>2015</v>
      </c>
      <c r="Y1423">
        <v>42139</v>
      </c>
      <c r="Z1423">
        <v>4.0320000000000036</v>
      </c>
      <c r="AA1423">
        <v>9</v>
      </c>
      <c r="AB1423">
        <v>72.83</v>
      </c>
      <c r="AC1423">
        <v>89434</v>
      </c>
      <c r="AD1423" t="e">
        <f>IF(COUNTIF(#REF!,Orders!AC554)&gt;0,"Returned","Not Returned")</f>
        <v>#REF!</v>
      </c>
      <c r="AE1423" t="str">
        <f>TEXT(Table1[[#This Row],[Order Date]],"mmmm-yyy")</f>
        <v>May-2015</v>
      </c>
    </row>
    <row r="1424" spans="1:31" ht="12.75" customHeight="1" x14ac:dyDescent="0.3">
      <c r="A1424">
        <v>24577</v>
      </c>
      <c r="B1424" t="s">
        <v>56</v>
      </c>
      <c r="C1424">
        <v>0.04</v>
      </c>
      <c r="D1424">
        <v>95.43</v>
      </c>
      <c r="E1424">
        <v>19.989999999999998</v>
      </c>
      <c r="F1424">
        <v>1709</v>
      </c>
      <c r="G1424" t="str">
        <f>IF(COUNTIF(Table1[Customer ID],Table1[[#This Row],[Customer ID]])&gt;1,"Repeat Customer","One-Time Customer")</f>
        <v>Repeat Customer</v>
      </c>
      <c r="H1424" t="s">
        <v>1712</v>
      </c>
      <c r="I1424" t="s">
        <v>49</v>
      </c>
      <c r="J1424" t="s">
        <v>58</v>
      </c>
      <c r="K1424" t="s">
        <v>29</v>
      </c>
      <c r="L1424" t="s">
        <v>141</v>
      </c>
      <c r="M1424" t="s">
        <v>59</v>
      </c>
      <c r="N1424" t="s">
        <v>849</v>
      </c>
      <c r="O1424">
        <v>0.79</v>
      </c>
      <c r="P1424">
        <f>Table1[[#This Row],[Profit]]/Table1[[#This Row],[Sales]]</f>
        <v>4.1626688316480963E-3</v>
      </c>
      <c r="Q1424" t="s">
        <v>33</v>
      </c>
      <c r="R1424" t="s">
        <v>53</v>
      </c>
      <c r="S1424" t="s">
        <v>234</v>
      </c>
      <c r="T1424" t="s">
        <v>1714</v>
      </c>
      <c r="U1424">
        <v>19464</v>
      </c>
      <c r="V1424">
        <v>42134</v>
      </c>
      <c r="W1424" t="str">
        <f>TEXT(Table1[[#This Row],[Order Date]],"mmmm")</f>
        <v>May</v>
      </c>
      <c r="X1424" t="str">
        <f>TEXT(Table1[[#This Row],[Order Date]],"yyyy")</f>
        <v>2015</v>
      </c>
      <c r="Y1424">
        <v>42136</v>
      </c>
      <c r="Z1424">
        <v>13.536000000000016</v>
      </c>
      <c r="AA1424">
        <v>33</v>
      </c>
      <c r="AB1424">
        <v>3251.76</v>
      </c>
      <c r="AC1424">
        <v>88783</v>
      </c>
      <c r="AD1424" t="e">
        <f>IF(COUNTIF(#REF!,Orders!AC953)&gt;0,"Returned","Not Returned")</f>
        <v>#REF!</v>
      </c>
      <c r="AE1424" t="str">
        <f>TEXT(Table1[[#This Row],[Order Date]],"mmmm-yyy")</f>
        <v>May-2015</v>
      </c>
    </row>
    <row r="1425" spans="1:31" ht="12.75" customHeight="1" x14ac:dyDescent="0.3">
      <c r="A1425">
        <v>25498</v>
      </c>
      <c r="B1425" t="s">
        <v>25</v>
      </c>
      <c r="C1425">
        <v>0.06</v>
      </c>
      <c r="D1425">
        <v>13.99</v>
      </c>
      <c r="E1425">
        <v>7.51</v>
      </c>
      <c r="F1425">
        <v>1778</v>
      </c>
      <c r="G1425" t="str">
        <f>IF(COUNTIF(Table1[Customer ID],Table1[[#This Row],[Customer ID]])&gt;1,"Repeat Customer","One-Time Customer")</f>
        <v>Repeat Customer</v>
      </c>
      <c r="H1425" t="s">
        <v>1787</v>
      </c>
      <c r="I1425" t="s">
        <v>49</v>
      </c>
      <c r="J1425" t="s">
        <v>114</v>
      </c>
      <c r="K1425" t="s">
        <v>77</v>
      </c>
      <c r="L1425" t="s">
        <v>85</v>
      </c>
      <c r="M1425" t="s">
        <v>86</v>
      </c>
      <c r="N1425" t="s">
        <v>1366</v>
      </c>
      <c r="O1425">
        <v>0.39</v>
      </c>
      <c r="P1425">
        <f>Table1[[#This Row],[Profit]]/Table1[[#This Row],[Sales]]</f>
        <v>2.2512031667766247E-2</v>
      </c>
      <c r="Q1425" t="s">
        <v>33</v>
      </c>
      <c r="R1425" t="s">
        <v>61</v>
      </c>
      <c r="S1425" t="s">
        <v>703</v>
      </c>
      <c r="T1425" t="s">
        <v>1788</v>
      </c>
      <c r="U1425">
        <v>47906</v>
      </c>
      <c r="V1425">
        <v>42134</v>
      </c>
      <c r="W1425" t="str">
        <f>TEXT(Table1[[#This Row],[Order Date]],"mmmm")</f>
        <v>May</v>
      </c>
      <c r="X1425" t="str">
        <f>TEXT(Table1[[#This Row],[Order Date]],"yyyy")</f>
        <v>2015</v>
      </c>
      <c r="Y1425">
        <v>42136</v>
      </c>
      <c r="Z1425">
        <v>6.4832400000000021</v>
      </c>
      <c r="AA1425">
        <v>21</v>
      </c>
      <c r="AB1425">
        <v>287.99</v>
      </c>
      <c r="AC1425">
        <v>89943</v>
      </c>
      <c r="AD1425" t="e">
        <f>IF(COUNTIF(#REF!,Orders!AC1002)&gt;0,"Returned","Not Returned")</f>
        <v>#REF!</v>
      </c>
      <c r="AE1425" t="str">
        <f>TEXT(Table1[[#This Row],[Order Date]],"mmmm-yyy")</f>
        <v>May-2015</v>
      </c>
    </row>
    <row r="1426" spans="1:31" ht="12.75" customHeight="1" x14ac:dyDescent="0.3">
      <c r="A1426">
        <v>25499</v>
      </c>
      <c r="B1426" t="s">
        <v>25</v>
      </c>
      <c r="C1426">
        <v>0.06</v>
      </c>
      <c r="D1426">
        <v>15.04</v>
      </c>
      <c r="E1426">
        <v>1.97</v>
      </c>
      <c r="F1426">
        <v>1778</v>
      </c>
      <c r="G1426" t="str">
        <f>IF(COUNTIF(Table1[Customer ID],Table1[[#This Row],[Customer ID]])&gt;1,"Repeat Customer","One-Time Customer")</f>
        <v>Repeat Customer</v>
      </c>
      <c r="H1426" t="s">
        <v>1787</v>
      </c>
      <c r="I1426" t="s">
        <v>49</v>
      </c>
      <c r="J1426" t="s">
        <v>114</v>
      </c>
      <c r="K1426" t="s">
        <v>29</v>
      </c>
      <c r="L1426" t="s">
        <v>93</v>
      </c>
      <c r="M1426" t="s">
        <v>31</v>
      </c>
      <c r="N1426" t="s">
        <v>659</v>
      </c>
      <c r="O1426">
        <v>0.39</v>
      </c>
      <c r="P1426">
        <f>Table1[[#This Row],[Profit]]/Table1[[#This Row],[Sales]]</f>
        <v>4.9765258215962449E-2</v>
      </c>
      <c r="Q1426" t="s">
        <v>33</v>
      </c>
      <c r="R1426" t="s">
        <v>61</v>
      </c>
      <c r="S1426" t="s">
        <v>703</v>
      </c>
      <c r="T1426" t="s">
        <v>1788</v>
      </c>
      <c r="U1426">
        <v>47906</v>
      </c>
      <c r="V1426">
        <v>42134</v>
      </c>
      <c r="W1426" t="str">
        <f>TEXT(Table1[[#This Row],[Order Date]],"mmmm")</f>
        <v>May</v>
      </c>
      <c r="X1426" t="str">
        <f>TEXT(Table1[[#This Row],[Order Date]],"yyyy")</f>
        <v>2015</v>
      </c>
      <c r="Y1426">
        <v>42134</v>
      </c>
      <c r="Z1426">
        <v>2.3320000000000003</v>
      </c>
      <c r="AA1426">
        <v>3</v>
      </c>
      <c r="AB1426">
        <v>46.86</v>
      </c>
      <c r="AC1426">
        <v>89943</v>
      </c>
      <c r="AD1426" t="e">
        <f>IF(COUNTIF(#REF!,Orders!AC1003)&gt;0,"Returned","Not Returned")</f>
        <v>#REF!</v>
      </c>
      <c r="AE1426" t="str">
        <f>TEXT(Table1[[#This Row],[Order Date]],"mmmm-yyy")</f>
        <v>May-2015</v>
      </c>
    </row>
    <row r="1427" spans="1:31" ht="12.75" customHeight="1" x14ac:dyDescent="0.3">
      <c r="A1427">
        <v>24373</v>
      </c>
      <c r="B1427" t="s">
        <v>106</v>
      </c>
      <c r="C1427">
        <v>0.08</v>
      </c>
      <c r="D1427">
        <v>6.48</v>
      </c>
      <c r="E1427">
        <v>2.74</v>
      </c>
      <c r="F1427">
        <v>2820</v>
      </c>
      <c r="G1427" t="str">
        <f>IF(COUNTIF(Table1[Customer ID],Table1[[#This Row],[Customer ID]])&gt;1,"Repeat Customer","One-Time Customer")</f>
        <v>Repeat Customer</v>
      </c>
      <c r="H1427" t="s">
        <v>2584</v>
      </c>
      <c r="I1427" t="s">
        <v>49</v>
      </c>
      <c r="J1427" t="s">
        <v>40</v>
      </c>
      <c r="K1427" t="s">
        <v>77</v>
      </c>
      <c r="L1427" t="s">
        <v>180</v>
      </c>
      <c r="M1427" t="s">
        <v>51</v>
      </c>
      <c r="N1427" t="s">
        <v>1662</v>
      </c>
      <c r="O1427">
        <v>0.71</v>
      </c>
      <c r="P1427">
        <f>Table1[[#This Row],[Profit]]/Table1[[#This Row],[Sales]]</f>
        <v>-0.72695285010555943</v>
      </c>
      <c r="Q1427" t="s">
        <v>33</v>
      </c>
      <c r="R1427" t="s">
        <v>61</v>
      </c>
      <c r="S1427" t="s">
        <v>506</v>
      </c>
      <c r="T1427" t="s">
        <v>2585</v>
      </c>
      <c r="U1427">
        <v>63129</v>
      </c>
      <c r="V1427">
        <v>42134</v>
      </c>
      <c r="W1427" t="str">
        <f>TEXT(Table1[[#This Row],[Order Date]],"mmmm")</f>
        <v>May</v>
      </c>
      <c r="X1427" t="str">
        <f>TEXT(Table1[[#This Row],[Order Date]],"yyyy")</f>
        <v>2015</v>
      </c>
      <c r="Y1427">
        <v>42136</v>
      </c>
      <c r="Z1427">
        <v>-82.64</v>
      </c>
      <c r="AA1427">
        <v>18</v>
      </c>
      <c r="AB1427">
        <v>113.68</v>
      </c>
      <c r="AC1427">
        <v>87899</v>
      </c>
      <c r="AD1427" t="e">
        <f>IF(COUNTIF(#REF!,Orders!AC1585)&gt;0,"Returned","Not Returned")</f>
        <v>#REF!</v>
      </c>
      <c r="AE1427" t="str">
        <f>TEXT(Table1[[#This Row],[Order Date]],"mmmm-yyy")</f>
        <v>May-2015</v>
      </c>
    </row>
    <row r="1428" spans="1:31" ht="12.75" customHeight="1" x14ac:dyDescent="0.3">
      <c r="A1428">
        <v>23211</v>
      </c>
      <c r="B1428" t="s">
        <v>25</v>
      </c>
      <c r="C1428">
        <v>0.03</v>
      </c>
      <c r="D1428">
        <v>17.48</v>
      </c>
      <c r="E1428">
        <v>1.99</v>
      </c>
      <c r="F1428">
        <v>3283</v>
      </c>
      <c r="G1428" t="str">
        <f>IF(COUNTIF(Table1[Customer ID],Table1[[#This Row],[Customer ID]])&gt;1,"Repeat Customer","One-Time Customer")</f>
        <v>Repeat Customer</v>
      </c>
      <c r="H1428" t="s">
        <v>2934</v>
      </c>
      <c r="I1428" t="s">
        <v>49</v>
      </c>
      <c r="J1428" t="s">
        <v>28</v>
      </c>
      <c r="K1428" t="s">
        <v>77</v>
      </c>
      <c r="L1428" t="s">
        <v>180</v>
      </c>
      <c r="M1428" t="s">
        <v>51</v>
      </c>
      <c r="N1428" t="s">
        <v>361</v>
      </c>
      <c r="O1428">
        <v>0.45</v>
      </c>
      <c r="P1428">
        <f>Table1[[#This Row],[Profit]]/Table1[[#This Row],[Sales]]</f>
        <v>1.3216946820379323</v>
      </c>
      <c r="Q1428" t="s">
        <v>33</v>
      </c>
      <c r="R1428" t="s">
        <v>136</v>
      </c>
      <c r="S1428" t="s">
        <v>362</v>
      </c>
      <c r="T1428" t="s">
        <v>2935</v>
      </c>
      <c r="U1428">
        <v>33156</v>
      </c>
      <c r="V1428">
        <v>42134</v>
      </c>
      <c r="W1428" t="str">
        <f>TEXT(Table1[[#This Row],[Order Date]],"mmmm")</f>
        <v>May</v>
      </c>
      <c r="X1428" t="str">
        <f>TEXT(Table1[[#This Row],[Order Date]],"yyyy")</f>
        <v>2015</v>
      </c>
      <c r="Y1428">
        <v>42135</v>
      </c>
      <c r="Z1428">
        <v>710.80739999999992</v>
      </c>
      <c r="AA1428">
        <v>31</v>
      </c>
      <c r="AB1428">
        <v>537.79999999999995</v>
      </c>
      <c r="AC1428">
        <v>90753</v>
      </c>
      <c r="AD1428" t="e">
        <f>IF(COUNTIF(#REF!,Orders!AC1877)&gt;0,"Returned","Not Returned")</f>
        <v>#REF!</v>
      </c>
      <c r="AE1428" t="str">
        <f>TEXT(Table1[[#This Row],[Order Date]],"mmmm-yyy")</f>
        <v>May-2015</v>
      </c>
    </row>
    <row r="1429" spans="1:31" ht="12.75" customHeight="1" x14ac:dyDescent="0.3">
      <c r="A1429">
        <v>21059</v>
      </c>
      <c r="B1429" t="s">
        <v>25</v>
      </c>
      <c r="C1429">
        <v>0.01</v>
      </c>
      <c r="D1429">
        <v>500.98</v>
      </c>
      <c r="E1429">
        <v>26</v>
      </c>
      <c r="F1429">
        <v>1595</v>
      </c>
      <c r="G1429" t="str">
        <f>IF(COUNTIF(Table1[Customer ID],Table1[[#This Row],[Customer ID]])&gt;1,"Repeat Customer","One-Time Customer")</f>
        <v>Repeat Customer</v>
      </c>
      <c r="H1429" t="s">
        <v>1600</v>
      </c>
      <c r="I1429" t="s">
        <v>39</v>
      </c>
      <c r="J1429" t="s">
        <v>28</v>
      </c>
      <c r="K1429" t="s">
        <v>41</v>
      </c>
      <c r="L1429" t="s">
        <v>42</v>
      </c>
      <c r="M1429" t="s">
        <v>43</v>
      </c>
      <c r="N1429" t="s">
        <v>44</v>
      </c>
      <c r="O1429">
        <v>0.6</v>
      </c>
      <c r="P1429">
        <f>Table1[[#This Row],[Profit]]/Table1[[#This Row],[Sales]]</f>
        <v>0.69</v>
      </c>
      <c r="Q1429" t="s">
        <v>33</v>
      </c>
      <c r="R1429" t="s">
        <v>53</v>
      </c>
      <c r="S1429" t="s">
        <v>648</v>
      </c>
      <c r="T1429" t="s">
        <v>1601</v>
      </c>
      <c r="U1429">
        <v>25705</v>
      </c>
      <c r="V1429">
        <v>42135</v>
      </c>
      <c r="W1429" t="str">
        <f>TEXT(Table1[[#This Row],[Order Date]],"mmmm")</f>
        <v>May</v>
      </c>
      <c r="X1429" t="str">
        <f>TEXT(Table1[[#This Row],[Order Date]],"yyyy")</f>
        <v>2015</v>
      </c>
      <c r="Y1429">
        <v>42136</v>
      </c>
      <c r="Z1429">
        <v>5078.5379999999996</v>
      </c>
      <c r="AA1429">
        <v>14</v>
      </c>
      <c r="AB1429">
        <v>7360.2</v>
      </c>
      <c r="AC1429">
        <v>90796</v>
      </c>
      <c r="AD1429" t="e">
        <f>IF(COUNTIF(#REF!,Orders!AC882)&gt;0,"Returned","Not Returned")</f>
        <v>#REF!</v>
      </c>
      <c r="AE1429" t="str">
        <f>TEXT(Table1[[#This Row],[Order Date]],"mmmm-yyy")</f>
        <v>May-2015</v>
      </c>
    </row>
    <row r="1430" spans="1:31" ht="12.75" customHeight="1" x14ac:dyDescent="0.3">
      <c r="A1430">
        <v>21060</v>
      </c>
      <c r="B1430" t="s">
        <v>25</v>
      </c>
      <c r="C1430">
        <v>0.08</v>
      </c>
      <c r="D1430">
        <v>9.77</v>
      </c>
      <c r="E1430">
        <v>6.02</v>
      </c>
      <c r="F1430">
        <v>1595</v>
      </c>
      <c r="G1430" t="str">
        <f>IF(COUNTIF(Table1[Customer ID],Table1[[#This Row],[Customer ID]])&gt;1,"Repeat Customer","One-Time Customer")</f>
        <v>Repeat Customer</v>
      </c>
      <c r="H1430" t="s">
        <v>1600</v>
      </c>
      <c r="I1430" t="s">
        <v>49</v>
      </c>
      <c r="J1430" t="s">
        <v>28</v>
      </c>
      <c r="K1430" t="s">
        <v>41</v>
      </c>
      <c r="L1430" t="s">
        <v>50</v>
      </c>
      <c r="M1430" t="s">
        <v>86</v>
      </c>
      <c r="N1430" t="s">
        <v>1602</v>
      </c>
      <c r="O1430">
        <v>0.48</v>
      </c>
      <c r="P1430">
        <f>Table1[[#This Row],[Profit]]/Table1[[#This Row],[Sales]]</f>
        <v>0.26135189759712557</v>
      </c>
      <c r="Q1430" t="s">
        <v>33</v>
      </c>
      <c r="R1430" t="s">
        <v>53</v>
      </c>
      <c r="S1430" t="s">
        <v>648</v>
      </c>
      <c r="T1430" t="s">
        <v>1601</v>
      </c>
      <c r="U1430">
        <v>25705</v>
      </c>
      <c r="V1430">
        <v>42135</v>
      </c>
      <c r="W1430" t="str">
        <f>TEXT(Table1[[#This Row],[Order Date]],"mmmm")</f>
        <v>May</v>
      </c>
      <c r="X1430" t="str">
        <f>TEXT(Table1[[#This Row],[Order Date]],"yyyy")</f>
        <v>2015</v>
      </c>
      <c r="Y1430">
        <v>42136</v>
      </c>
      <c r="Z1430">
        <v>23.276000000000003</v>
      </c>
      <c r="AA1430">
        <v>9</v>
      </c>
      <c r="AB1430">
        <v>89.06</v>
      </c>
      <c r="AC1430">
        <v>90796</v>
      </c>
      <c r="AD1430" t="e">
        <f>IF(COUNTIF(#REF!,Orders!AC883)&gt;0,"Returned","Not Returned")</f>
        <v>#REF!</v>
      </c>
      <c r="AE1430" t="str">
        <f>TEXT(Table1[[#This Row],[Order Date]],"mmmm-yyy")</f>
        <v>May-2015</v>
      </c>
    </row>
    <row r="1431" spans="1:31" ht="12.75" customHeight="1" x14ac:dyDescent="0.3">
      <c r="A1431">
        <v>21061</v>
      </c>
      <c r="B1431" t="s">
        <v>25</v>
      </c>
      <c r="C1431">
        <v>0.09</v>
      </c>
      <c r="D1431">
        <v>3.28</v>
      </c>
      <c r="E1431">
        <v>0.98</v>
      </c>
      <c r="F1431">
        <v>1595</v>
      </c>
      <c r="G1431" t="str">
        <f>IF(COUNTIF(Table1[Customer ID],Table1[[#This Row],[Customer ID]])&gt;1,"Repeat Customer","One-Time Customer")</f>
        <v>Repeat Customer</v>
      </c>
      <c r="H1431" t="s">
        <v>1600</v>
      </c>
      <c r="I1431" t="s">
        <v>49</v>
      </c>
      <c r="J1431" t="s">
        <v>28</v>
      </c>
      <c r="K1431" t="s">
        <v>29</v>
      </c>
      <c r="L1431" t="s">
        <v>30</v>
      </c>
      <c r="M1431" t="s">
        <v>31</v>
      </c>
      <c r="N1431" t="s">
        <v>1603</v>
      </c>
      <c r="O1431">
        <v>0.59</v>
      </c>
      <c r="P1431">
        <f>Table1[[#This Row],[Profit]]/Table1[[#This Row],[Sales]]</f>
        <v>0.13154034229828851</v>
      </c>
      <c r="Q1431" t="s">
        <v>33</v>
      </c>
      <c r="R1431" t="s">
        <v>53</v>
      </c>
      <c r="S1431" t="s">
        <v>648</v>
      </c>
      <c r="T1431" t="s">
        <v>1601</v>
      </c>
      <c r="U1431">
        <v>25705</v>
      </c>
      <c r="V1431">
        <v>42135</v>
      </c>
      <c r="W1431" t="str">
        <f>TEXT(Table1[[#This Row],[Order Date]],"mmmm")</f>
        <v>May</v>
      </c>
      <c r="X1431" t="str">
        <f>TEXT(Table1[[#This Row],[Order Date]],"yyyy")</f>
        <v>2015</v>
      </c>
      <c r="Y1431">
        <v>42137</v>
      </c>
      <c r="Z1431">
        <v>17.754000000000001</v>
      </c>
      <c r="AA1431">
        <v>42</v>
      </c>
      <c r="AB1431">
        <v>134.97</v>
      </c>
      <c r="AC1431">
        <v>90796</v>
      </c>
      <c r="AD1431" t="e">
        <f>IF(COUNTIF(#REF!,Orders!AC884)&gt;0,"Returned","Not Returned")</f>
        <v>#REF!</v>
      </c>
      <c r="AE1431" t="str">
        <f>TEXT(Table1[[#This Row],[Order Date]],"mmmm-yyy")</f>
        <v>May-2015</v>
      </c>
    </row>
    <row r="1432" spans="1:31" ht="12.75" customHeight="1" x14ac:dyDescent="0.3">
      <c r="A1432">
        <v>22682</v>
      </c>
      <c r="B1432" t="s">
        <v>25</v>
      </c>
      <c r="C1432">
        <v>0.03</v>
      </c>
      <c r="D1432">
        <v>2.16</v>
      </c>
      <c r="E1432">
        <v>6.05</v>
      </c>
      <c r="F1432">
        <v>1609</v>
      </c>
      <c r="G1432" t="str">
        <f>IF(COUNTIF(Table1[Customer ID],Table1[[#This Row],[Customer ID]])&gt;1,"Repeat Customer","One-Time Customer")</f>
        <v>Repeat Customer</v>
      </c>
      <c r="H1432" t="s">
        <v>1616</v>
      </c>
      <c r="I1432" t="s">
        <v>49</v>
      </c>
      <c r="J1432" t="s">
        <v>114</v>
      </c>
      <c r="K1432" t="s">
        <v>29</v>
      </c>
      <c r="L1432" t="s">
        <v>109</v>
      </c>
      <c r="M1432" t="s">
        <v>59</v>
      </c>
      <c r="N1432" t="s">
        <v>1536</v>
      </c>
      <c r="O1432">
        <v>0.37</v>
      </c>
      <c r="P1432">
        <f>Table1[[#This Row],[Profit]]/Table1[[#This Row],[Sales]]</f>
        <v>-5.2331311380704797</v>
      </c>
      <c r="Q1432" t="s">
        <v>33</v>
      </c>
      <c r="R1432" t="s">
        <v>34</v>
      </c>
      <c r="S1432" t="s">
        <v>45</v>
      </c>
      <c r="T1432" t="s">
        <v>1617</v>
      </c>
      <c r="U1432">
        <v>95823</v>
      </c>
      <c r="V1432">
        <v>42135</v>
      </c>
      <c r="W1432" t="str">
        <f>TEXT(Table1[[#This Row],[Order Date]],"mmmm")</f>
        <v>May</v>
      </c>
      <c r="X1432" t="str">
        <f>TEXT(Table1[[#This Row],[Order Date]],"yyyy")</f>
        <v>2015</v>
      </c>
      <c r="Y1432">
        <v>42136</v>
      </c>
      <c r="Z1432">
        <v>-90.585499999999996</v>
      </c>
      <c r="AA1432">
        <v>7</v>
      </c>
      <c r="AB1432">
        <v>17.309999999999999</v>
      </c>
      <c r="AC1432">
        <v>87824</v>
      </c>
      <c r="AD1432" t="e">
        <f>IF(COUNTIF(#REF!,Orders!AC893)&gt;0,"Returned","Not Returned")</f>
        <v>#REF!</v>
      </c>
      <c r="AE1432" t="str">
        <f>TEXT(Table1[[#This Row],[Order Date]],"mmmm-yyy")</f>
        <v>May-2015</v>
      </c>
    </row>
    <row r="1433" spans="1:31" ht="12.75" customHeight="1" x14ac:dyDescent="0.3">
      <c r="A1433">
        <v>22683</v>
      </c>
      <c r="B1433" t="s">
        <v>25</v>
      </c>
      <c r="C1433">
        <v>0.03</v>
      </c>
      <c r="D1433">
        <v>9.7100000000000009</v>
      </c>
      <c r="E1433">
        <v>9.4499999999999993</v>
      </c>
      <c r="F1433">
        <v>1609</v>
      </c>
      <c r="G1433" t="str">
        <f>IF(COUNTIF(Table1[Customer ID],Table1[[#This Row],[Customer ID]])&gt;1,"Repeat Customer","One-Time Customer")</f>
        <v>Repeat Customer</v>
      </c>
      <c r="H1433" t="s">
        <v>1616</v>
      </c>
      <c r="I1433" t="s">
        <v>49</v>
      </c>
      <c r="J1433" t="s">
        <v>114</v>
      </c>
      <c r="K1433" t="s">
        <v>29</v>
      </c>
      <c r="L1433" t="s">
        <v>141</v>
      </c>
      <c r="M1433" t="s">
        <v>59</v>
      </c>
      <c r="N1433" t="s">
        <v>510</v>
      </c>
      <c r="O1433">
        <v>0.6</v>
      </c>
      <c r="P1433">
        <f>Table1[[#This Row],[Profit]]/Table1[[#This Row],[Sales]]</f>
        <v>-1.5662139219015281</v>
      </c>
      <c r="Q1433" t="s">
        <v>33</v>
      </c>
      <c r="R1433" t="s">
        <v>34</v>
      </c>
      <c r="S1433" t="s">
        <v>45</v>
      </c>
      <c r="T1433" t="s">
        <v>1617</v>
      </c>
      <c r="U1433">
        <v>95823</v>
      </c>
      <c r="V1433">
        <v>42135</v>
      </c>
      <c r="W1433" t="str">
        <f>TEXT(Table1[[#This Row],[Order Date]],"mmmm")</f>
        <v>May</v>
      </c>
      <c r="X1433" t="str">
        <f>TEXT(Table1[[#This Row],[Order Date]],"yyyy")</f>
        <v>2015</v>
      </c>
      <c r="Y1433">
        <v>42135</v>
      </c>
      <c r="Z1433">
        <v>-36.9</v>
      </c>
      <c r="AA1433">
        <v>2</v>
      </c>
      <c r="AB1433">
        <v>23.56</v>
      </c>
      <c r="AC1433">
        <v>87824</v>
      </c>
      <c r="AD1433" t="e">
        <f>IF(COUNTIF(#REF!,Orders!AC894)&gt;0,"Returned","Not Returned")</f>
        <v>#REF!</v>
      </c>
      <c r="AE1433" t="str">
        <f>TEXT(Table1[[#This Row],[Order Date]],"mmmm-yyy")</f>
        <v>May-2015</v>
      </c>
    </row>
    <row r="1434" spans="1:31" ht="12.75" customHeight="1" x14ac:dyDescent="0.3">
      <c r="A1434">
        <v>21262</v>
      </c>
      <c r="B1434" t="s">
        <v>106</v>
      </c>
      <c r="C1434">
        <v>0.01</v>
      </c>
      <c r="D1434">
        <v>15.67</v>
      </c>
      <c r="E1434">
        <v>1.39</v>
      </c>
      <c r="F1434">
        <v>1693</v>
      </c>
      <c r="G1434" t="str">
        <f>IF(COUNTIF(Table1[Customer ID],Table1[[#This Row],[Customer ID]])&gt;1,"Repeat Customer","One-Time Customer")</f>
        <v>Repeat Customer</v>
      </c>
      <c r="H1434" t="s">
        <v>1698</v>
      </c>
      <c r="I1434" t="s">
        <v>27</v>
      </c>
      <c r="J1434" t="s">
        <v>114</v>
      </c>
      <c r="K1434" t="s">
        <v>29</v>
      </c>
      <c r="L1434" t="s">
        <v>69</v>
      </c>
      <c r="M1434" t="s">
        <v>59</v>
      </c>
      <c r="N1434" t="s">
        <v>1700</v>
      </c>
      <c r="O1434">
        <v>0.38</v>
      </c>
      <c r="P1434">
        <f>Table1[[#This Row],[Profit]]/Table1[[#This Row],[Sales]]</f>
        <v>-1.4566430963900261</v>
      </c>
      <c r="Q1434" t="s">
        <v>33</v>
      </c>
      <c r="R1434" t="s">
        <v>136</v>
      </c>
      <c r="S1434" t="s">
        <v>137</v>
      </c>
      <c r="T1434" t="s">
        <v>1699</v>
      </c>
      <c r="U1434">
        <v>20190</v>
      </c>
      <c r="V1434">
        <v>42135</v>
      </c>
      <c r="W1434" t="str">
        <f>TEXT(Table1[[#This Row],[Order Date]],"mmmm")</f>
        <v>May</v>
      </c>
      <c r="X1434" t="str">
        <f>TEXT(Table1[[#This Row],[Order Date]],"yyyy")</f>
        <v>2015</v>
      </c>
      <c r="Y1434">
        <v>42135</v>
      </c>
      <c r="Z1434">
        <v>-273.98</v>
      </c>
      <c r="AA1434">
        <v>11</v>
      </c>
      <c r="AB1434">
        <v>188.09</v>
      </c>
      <c r="AC1434">
        <v>90190</v>
      </c>
      <c r="AD1434" t="e">
        <f>IF(COUNTIF(#REF!,Orders!AC944)&gt;0,"Returned","Not Returned")</f>
        <v>#REF!</v>
      </c>
      <c r="AE1434" t="str">
        <f>TEXT(Table1[[#This Row],[Order Date]],"mmmm-yyy")</f>
        <v>May-2015</v>
      </c>
    </row>
    <row r="1435" spans="1:31" ht="12.75" customHeight="1" x14ac:dyDescent="0.3">
      <c r="A1435">
        <v>25859</v>
      </c>
      <c r="B1435" t="s">
        <v>25</v>
      </c>
      <c r="C1435">
        <v>0.09</v>
      </c>
      <c r="D1435">
        <v>1.74</v>
      </c>
      <c r="E1435">
        <v>4.08</v>
      </c>
      <c r="F1435">
        <v>2464</v>
      </c>
      <c r="G1435" t="str">
        <f>IF(COUNTIF(Table1[Customer ID],Table1[[#This Row],[Customer ID]])&gt;1,"Repeat Customer","One-Time Customer")</f>
        <v>Repeat Customer</v>
      </c>
      <c r="H1435" t="s">
        <v>2315</v>
      </c>
      <c r="I1435" t="s">
        <v>27</v>
      </c>
      <c r="J1435" t="s">
        <v>114</v>
      </c>
      <c r="K1435" t="s">
        <v>41</v>
      </c>
      <c r="L1435" t="s">
        <v>50</v>
      </c>
      <c r="M1435" t="s">
        <v>51</v>
      </c>
      <c r="N1435" t="s">
        <v>219</v>
      </c>
      <c r="O1435">
        <v>0.53</v>
      </c>
      <c r="P1435">
        <f>Table1[[#This Row],[Profit]]/Table1[[#This Row],[Sales]]</f>
        <v>58.430547550432273</v>
      </c>
      <c r="Q1435" t="s">
        <v>33</v>
      </c>
      <c r="R1435" t="s">
        <v>136</v>
      </c>
      <c r="S1435" t="s">
        <v>171</v>
      </c>
      <c r="T1435" t="s">
        <v>2316</v>
      </c>
      <c r="U1435">
        <v>71111</v>
      </c>
      <c r="V1435">
        <v>42135</v>
      </c>
      <c r="W1435" t="str">
        <f>TEXT(Table1[[#This Row],[Order Date]],"mmmm")</f>
        <v>May</v>
      </c>
      <c r="X1435" t="str">
        <f>TEXT(Table1[[#This Row],[Order Date]],"yyyy")</f>
        <v>2015</v>
      </c>
      <c r="Y1435">
        <v>42137</v>
      </c>
      <c r="Z1435">
        <v>608.26199999999994</v>
      </c>
      <c r="AA1435">
        <v>4</v>
      </c>
      <c r="AB1435">
        <v>10.41</v>
      </c>
      <c r="AC1435">
        <v>88713</v>
      </c>
      <c r="AD1435" t="e">
        <f>IF(COUNTIF(#REF!,Orders!AC1377)&gt;0,"Returned","Not Returned")</f>
        <v>#REF!</v>
      </c>
      <c r="AE1435" t="str">
        <f>TEXT(Table1[[#This Row],[Order Date]],"mmmm-yyy")</f>
        <v>May-2015</v>
      </c>
    </row>
    <row r="1436" spans="1:31" ht="12.75" customHeight="1" x14ac:dyDescent="0.3">
      <c r="A1436">
        <v>25860</v>
      </c>
      <c r="B1436" t="s">
        <v>25</v>
      </c>
      <c r="C1436">
        <v>0.08</v>
      </c>
      <c r="D1436">
        <v>227.55</v>
      </c>
      <c r="E1436">
        <v>32.479999999999997</v>
      </c>
      <c r="F1436">
        <v>2464</v>
      </c>
      <c r="G1436" t="str">
        <f>IF(COUNTIF(Table1[Customer ID],Table1[[#This Row],[Customer ID]])&gt;1,"Repeat Customer","One-Time Customer")</f>
        <v>Repeat Customer</v>
      </c>
      <c r="H1436" t="s">
        <v>2315</v>
      </c>
      <c r="I1436" t="s">
        <v>39</v>
      </c>
      <c r="J1436" t="s">
        <v>114</v>
      </c>
      <c r="K1436" t="s">
        <v>41</v>
      </c>
      <c r="L1436" t="s">
        <v>152</v>
      </c>
      <c r="M1436" t="s">
        <v>121</v>
      </c>
      <c r="N1436" t="s">
        <v>2317</v>
      </c>
      <c r="O1436">
        <v>0.68</v>
      </c>
      <c r="P1436">
        <f>Table1[[#This Row],[Profit]]/Table1[[#This Row],[Sales]]</f>
        <v>-0.20008478263921059</v>
      </c>
      <c r="Q1436" t="s">
        <v>33</v>
      </c>
      <c r="R1436" t="s">
        <v>136</v>
      </c>
      <c r="S1436" t="s">
        <v>171</v>
      </c>
      <c r="T1436" t="s">
        <v>2316</v>
      </c>
      <c r="U1436">
        <v>71111</v>
      </c>
      <c r="V1436">
        <v>42135</v>
      </c>
      <c r="W1436" t="str">
        <f>TEXT(Table1[[#This Row],[Order Date]],"mmmm")</f>
        <v>May</v>
      </c>
      <c r="X1436" t="str">
        <f>TEXT(Table1[[#This Row],[Order Date]],"yyyy")</f>
        <v>2015</v>
      </c>
      <c r="Y1436">
        <v>42135</v>
      </c>
      <c r="Z1436">
        <v>-570.16960000000006</v>
      </c>
      <c r="AA1436">
        <v>16</v>
      </c>
      <c r="AB1436">
        <v>2849.64</v>
      </c>
      <c r="AC1436">
        <v>88713</v>
      </c>
      <c r="AD1436" t="e">
        <f>IF(COUNTIF(#REF!,Orders!AC1378)&gt;0,"Returned","Not Returned")</f>
        <v>#REF!</v>
      </c>
      <c r="AE1436" t="str">
        <f>TEXT(Table1[[#This Row],[Order Date]],"mmmm-yyy")</f>
        <v>May-2015</v>
      </c>
    </row>
    <row r="1437" spans="1:31" ht="12.75" customHeight="1" x14ac:dyDescent="0.3">
      <c r="A1437">
        <v>24995</v>
      </c>
      <c r="B1437" t="s">
        <v>106</v>
      </c>
      <c r="C1437">
        <v>0.02</v>
      </c>
      <c r="D1437">
        <v>3.8</v>
      </c>
      <c r="E1437">
        <v>1.49</v>
      </c>
      <c r="F1437">
        <v>2935</v>
      </c>
      <c r="G1437" t="str">
        <f>IF(COUNTIF(Table1[Customer ID],Table1[[#This Row],[Customer ID]])&gt;1,"Repeat Customer","One-Time Customer")</f>
        <v>One-Time Customer</v>
      </c>
      <c r="H1437" t="s">
        <v>2673</v>
      </c>
      <c r="I1437" t="s">
        <v>49</v>
      </c>
      <c r="J1437" t="s">
        <v>58</v>
      </c>
      <c r="K1437" t="s">
        <v>29</v>
      </c>
      <c r="L1437" t="s">
        <v>109</v>
      </c>
      <c r="M1437" t="s">
        <v>59</v>
      </c>
      <c r="N1437" t="s">
        <v>125</v>
      </c>
      <c r="O1437">
        <v>0.38</v>
      </c>
      <c r="P1437">
        <f>Table1[[#This Row],[Profit]]/Table1[[#This Row],[Sales]]</f>
        <v>0.35728250244379273</v>
      </c>
      <c r="Q1437" t="s">
        <v>33</v>
      </c>
      <c r="R1437" t="s">
        <v>53</v>
      </c>
      <c r="S1437" t="s">
        <v>193</v>
      </c>
      <c r="T1437" t="s">
        <v>194</v>
      </c>
      <c r="U1437">
        <v>2215</v>
      </c>
      <c r="V1437">
        <v>42135</v>
      </c>
      <c r="W1437" t="str">
        <f>TEXT(Table1[[#This Row],[Order Date]],"mmmm")</f>
        <v>May</v>
      </c>
      <c r="X1437" t="str">
        <f>TEXT(Table1[[#This Row],[Order Date]],"yyyy")</f>
        <v>2015</v>
      </c>
      <c r="Y1437">
        <v>42139</v>
      </c>
      <c r="Z1437">
        <v>7.31</v>
      </c>
      <c r="AA1437">
        <v>5</v>
      </c>
      <c r="AB1437">
        <v>20.46</v>
      </c>
      <c r="AC1437">
        <v>87617</v>
      </c>
      <c r="AD1437" t="e">
        <f>IF(COUNTIF(#REF!,Orders!AC1666)&gt;0,"Returned","Not Returned")</f>
        <v>#REF!</v>
      </c>
      <c r="AE1437" t="str">
        <f>TEXT(Table1[[#This Row],[Order Date]],"mmmm-yyy")</f>
        <v>May-2015</v>
      </c>
    </row>
    <row r="1438" spans="1:31" ht="12.75" customHeight="1" x14ac:dyDescent="0.3">
      <c r="A1438">
        <v>19464</v>
      </c>
      <c r="B1438" t="s">
        <v>37</v>
      </c>
      <c r="C1438">
        <v>0.03</v>
      </c>
      <c r="D1438">
        <v>95.99</v>
      </c>
      <c r="E1438">
        <v>35</v>
      </c>
      <c r="F1438">
        <v>3388</v>
      </c>
      <c r="G1438" t="str">
        <f>IF(COUNTIF(Table1[Customer ID],Table1[[#This Row],[Customer ID]])&gt;1,"Repeat Customer","One-Time Customer")</f>
        <v>One-Time Customer</v>
      </c>
      <c r="H1438" t="s">
        <v>3017</v>
      </c>
      <c r="I1438" t="s">
        <v>49</v>
      </c>
      <c r="J1438" t="s">
        <v>28</v>
      </c>
      <c r="K1438" t="s">
        <v>29</v>
      </c>
      <c r="L1438" t="s">
        <v>141</v>
      </c>
      <c r="M1438" t="s">
        <v>236</v>
      </c>
      <c r="N1438" t="s">
        <v>2111</v>
      </c>
      <c r="P1438">
        <f>Table1[[#This Row],[Profit]]/Table1[[#This Row],[Sales]]</f>
        <v>7.4903871948493309E-2</v>
      </c>
      <c r="Q1438" t="s">
        <v>33</v>
      </c>
      <c r="R1438" t="s">
        <v>34</v>
      </c>
      <c r="S1438" t="s">
        <v>45</v>
      </c>
      <c r="T1438" t="s">
        <v>393</v>
      </c>
      <c r="U1438">
        <v>94533</v>
      </c>
      <c r="V1438">
        <v>42135</v>
      </c>
      <c r="W1438" t="str">
        <f>TEXT(Table1[[#This Row],[Order Date]],"mmmm")</f>
        <v>May</v>
      </c>
      <c r="X1438" t="str">
        <f>TEXT(Table1[[#This Row],[Order Date]],"yyyy")</f>
        <v>2015</v>
      </c>
      <c r="Y1438">
        <v>42136</v>
      </c>
      <c r="Z1438">
        <v>67.012000000000057</v>
      </c>
      <c r="AA1438">
        <v>9</v>
      </c>
      <c r="AB1438">
        <v>894.64</v>
      </c>
      <c r="AC1438">
        <v>90154</v>
      </c>
      <c r="AD1438" t="e">
        <f>IF(COUNTIF(#REF!,Orders!AC1945)&gt;0,"Returned","Not Returned")</f>
        <v>#REF!</v>
      </c>
      <c r="AE1438" t="str">
        <f>TEXT(Table1[[#This Row],[Order Date]],"mmmm-yyy")</f>
        <v>May-2015</v>
      </c>
    </row>
    <row r="1439" spans="1:31" ht="12.75" customHeight="1" x14ac:dyDescent="0.3">
      <c r="A1439">
        <v>24844</v>
      </c>
      <c r="B1439" t="s">
        <v>56</v>
      </c>
      <c r="C1439">
        <v>0.09</v>
      </c>
      <c r="D1439">
        <v>78.69</v>
      </c>
      <c r="E1439">
        <v>19.989999999999998</v>
      </c>
      <c r="F1439">
        <v>14</v>
      </c>
      <c r="G1439" t="str">
        <f>IF(COUNTIF(Table1[Customer ID],Table1[[#This Row],[Customer ID]])&gt;1,"Repeat Customer","One-Time Customer")</f>
        <v>Repeat Customer</v>
      </c>
      <c r="H1439" t="s">
        <v>57</v>
      </c>
      <c r="I1439" t="s">
        <v>49</v>
      </c>
      <c r="J1439" t="s">
        <v>58</v>
      </c>
      <c r="K1439" t="s">
        <v>41</v>
      </c>
      <c r="L1439" t="s">
        <v>50</v>
      </c>
      <c r="M1439" t="s">
        <v>59</v>
      </c>
      <c r="N1439" t="s">
        <v>60</v>
      </c>
      <c r="O1439">
        <v>0.43</v>
      </c>
      <c r="P1439">
        <f>Table1[[#This Row],[Profit]]/Table1[[#This Row],[Sales]]</f>
        <v>0.69</v>
      </c>
      <c r="Q1439" t="s">
        <v>33</v>
      </c>
      <c r="R1439" t="s">
        <v>61</v>
      </c>
      <c r="S1439" t="s">
        <v>62</v>
      </c>
      <c r="T1439" t="s">
        <v>63</v>
      </c>
      <c r="U1439">
        <v>55372</v>
      </c>
      <c r="V1439">
        <v>42136</v>
      </c>
      <c r="W1439" t="str">
        <f>TEXT(Table1[[#This Row],[Order Date]],"mmmm")</f>
        <v>May</v>
      </c>
      <c r="X1439" t="str">
        <f>TEXT(Table1[[#This Row],[Order Date]],"yyyy")</f>
        <v>2015</v>
      </c>
      <c r="Y1439">
        <v>42138</v>
      </c>
      <c r="Z1439">
        <v>803.47050000000002</v>
      </c>
      <c r="AA1439">
        <v>16</v>
      </c>
      <c r="AB1439">
        <v>1164.45</v>
      </c>
      <c r="AC1439">
        <v>86838</v>
      </c>
      <c r="AD1439" t="e">
        <f>IF(COUNTIF(#REF!,Orders!AC5)&gt;0,"Returned","Not Returned")</f>
        <v>#REF!</v>
      </c>
      <c r="AE1439" t="str">
        <f>TEXT(Table1[[#This Row],[Order Date]],"mmmm-yyy")</f>
        <v>May-2015</v>
      </c>
    </row>
    <row r="1440" spans="1:31" ht="12.75" customHeight="1" x14ac:dyDescent="0.3">
      <c r="A1440">
        <v>24846</v>
      </c>
      <c r="B1440" t="s">
        <v>56</v>
      </c>
      <c r="C1440">
        <v>0.08</v>
      </c>
      <c r="D1440">
        <v>3.28</v>
      </c>
      <c r="E1440">
        <v>2.31</v>
      </c>
      <c r="F1440">
        <v>14</v>
      </c>
      <c r="G1440" t="str">
        <f>IF(COUNTIF(Table1[Customer ID],Table1[[#This Row],[Customer ID]])&gt;1,"Repeat Customer","One-Time Customer")</f>
        <v>Repeat Customer</v>
      </c>
      <c r="H1440" t="s">
        <v>57</v>
      </c>
      <c r="I1440" t="s">
        <v>49</v>
      </c>
      <c r="J1440" t="s">
        <v>58</v>
      </c>
      <c r="K1440" t="s">
        <v>29</v>
      </c>
      <c r="L1440" t="s">
        <v>30</v>
      </c>
      <c r="M1440" t="s">
        <v>31</v>
      </c>
      <c r="N1440" t="s">
        <v>64</v>
      </c>
      <c r="O1440">
        <v>0.56000000000000005</v>
      </c>
      <c r="P1440">
        <f>Table1[[#This Row],[Profit]]/Table1[[#This Row],[Sales]]</f>
        <v>-1.0809716599190284</v>
      </c>
      <c r="Q1440" t="s">
        <v>33</v>
      </c>
      <c r="R1440" t="s">
        <v>61</v>
      </c>
      <c r="S1440" t="s">
        <v>62</v>
      </c>
      <c r="T1440" t="s">
        <v>63</v>
      </c>
      <c r="U1440">
        <v>55372</v>
      </c>
      <c r="V1440">
        <v>42136</v>
      </c>
      <c r="W1440" t="str">
        <f>TEXT(Table1[[#This Row],[Order Date]],"mmmm")</f>
        <v>May</v>
      </c>
      <c r="X1440" t="str">
        <f>TEXT(Table1[[#This Row],[Order Date]],"yyyy")</f>
        <v>2015</v>
      </c>
      <c r="Y1440">
        <v>42137</v>
      </c>
      <c r="Z1440">
        <v>-24.03</v>
      </c>
      <c r="AA1440">
        <v>7</v>
      </c>
      <c r="AB1440">
        <v>22.23</v>
      </c>
      <c r="AC1440">
        <v>86838</v>
      </c>
      <c r="AD1440" t="e">
        <f>IF(COUNTIF(#REF!,Orders!AC6)&gt;0,"Returned","Not Returned")</f>
        <v>#REF!</v>
      </c>
      <c r="AE1440" t="str">
        <f>TEXT(Table1[[#This Row],[Order Date]],"mmmm-yyy")</f>
        <v>May-2015</v>
      </c>
    </row>
    <row r="1441" spans="1:31" ht="12.75" customHeight="1" x14ac:dyDescent="0.3">
      <c r="A1441">
        <v>24847</v>
      </c>
      <c r="B1441" t="s">
        <v>56</v>
      </c>
      <c r="C1441">
        <v>0.05</v>
      </c>
      <c r="D1441">
        <v>3.28</v>
      </c>
      <c r="E1441">
        <v>4.2</v>
      </c>
      <c r="F1441">
        <v>14</v>
      </c>
      <c r="G1441" t="str">
        <f>IF(COUNTIF(Table1[Customer ID],Table1[[#This Row],[Customer ID]])&gt;1,"Repeat Customer","One-Time Customer")</f>
        <v>Repeat Customer</v>
      </c>
      <c r="H1441" t="s">
        <v>57</v>
      </c>
      <c r="I1441" t="s">
        <v>49</v>
      </c>
      <c r="J1441" t="s">
        <v>58</v>
      </c>
      <c r="K1441" t="s">
        <v>29</v>
      </c>
      <c r="L1441" t="s">
        <v>30</v>
      </c>
      <c r="M1441" t="s">
        <v>31</v>
      </c>
      <c r="N1441" t="s">
        <v>65</v>
      </c>
      <c r="O1441">
        <v>0.56000000000000005</v>
      </c>
      <c r="P1441">
        <f>Table1[[#This Row],[Profit]]/Table1[[#This Row],[Sales]]</f>
        <v>-2.6468906361686919</v>
      </c>
      <c r="Q1441" t="s">
        <v>33</v>
      </c>
      <c r="R1441" t="s">
        <v>61</v>
      </c>
      <c r="S1441" t="s">
        <v>62</v>
      </c>
      <c r="T1441" t="s">
        <v>63</v>
      </c>
      <c r="U1441">
        <v>55372</v>
      </c>
      <c r="V1441">
        <v>42136</v>
      </c>
      <c r="W1441" t="str">
        <f>TEXT(Table1[[#This Row],[Order Date]],"mmmm")</f>
        <v>May</v>
      </c>
      <c r="X1441" t="str">
        <f>TEXT(Table1[[#This Row],[Order Date]],"yyyy")</f>
        <v>2015</v>
      </c>
      <c r="Y1441">
        <v>42137</v>
      </c>
      <c r="Z1441">
        <v>-37.03</v>
      </c>
      <c r="AA1441">
        <v>4</v>
      </c>
      <c r="AB1441">
        <v>13.99</v>
      </c>
      <c r="AC1441">
        <v>86838</v>
      </c>
      <c r="AD1441" t="e">
        <f>IF(COUNTIF(#REF!,Orders!AC7)&gt;0,"Returned","Not Returned")</f>
        <v>#REF!</v>
      </c>
      <c r="AE1441" t="str">
        <f>TEXT(Table1[[#This Row],[Order Date]],"mmmm-yyy")</f>
        <v>May-2015</v>
      </c>
    </row>
    <row r="1442" spans="1:31" ht="12.75" customHeight="1" x14ac:dyDescent="0.3">
      <c r="A1442">
        <v>24848</v>
      </c>
      <c r="B1442" t="s">
        <v>56</v>
      </c>
      <c r="C1442">
        <v>0.05</v>
      </c>
      <c r="D1442">
        <v>3.58</v>
      </c>
      <c r="E1442">
        <v>1.63</v>
      </c>
      <c r="F1442">
        <v>14</v>
      </c>
      <c r="G1442" t="str">
        <f>IF(COUNTIF(Table1[Customer ID],Table1[[#This Row],[Customer ID]])&gt;1,"Repeat Customer","One-Time Customer")</f>
        <v>Repeat Customer</v>
      </c>
      <c r="H1442" t="s">
        <v>57</v>
      </c>
      <c r="I1442" t="s">
        <v>49</v>
      </c>
      <c r="J1442" t="s">
        <v>58</v>
      </c>
      <c r="K1442" t="s">
        <v>29</v>
      </c>
      <c r="L1442" t="s">
        <v>66</v>
      </c>
      <c r="M1442" t="s">
        <v>31</v>
      </c>
      <c r="N1442" t="s">
        <v>67</v>
      </c>
      <c r="O1442">
        <v>0.36</v>
      </c>
      <c r="P1442">
        <f>Table1[[#This Row],[Profit]]/Table1[[#This Row],[Sales]]</f>
        <v>-4.978962131837307E-2</v>
      </c>
      <c r="Q1442" t="s">
        <v>33</v>
      </c>
      <c r="R1442" t="s">
        <v>61</v>
      </c>
      <c r="S1442" t="s">
        <v>62</v>
      </c>
      <c r="T1442" t="s">
        <v>63</v>
      </c>
      <c r="U1442">
        <v>55372</v>
      </c>
      <c r="V1442">
        <v>42136</v>
      </c>
      <c r="W1442" t="str">
        <f>TEXT(Table1[[#This Row],[Order Date]],"mmmm")</f>
        <v>May</v>
      </c>
      <c r="X1442" t="str">
        <f>TEXT(Table1[[#This Row],[Order Date]],"yyyy")</f>
        <v>2015</v>
      </c>
      <c r="Y1442">
        <v>42137</v>
      </c>
      <c r="Z1442">
        <v>-0.71</v>
      </c>
      <c r="AA1442">
        <v>4</v>
      </c>
      <c r="AB1442">
        <v>14.26</v>
      </c>
      <c r="AC1442">
        <v>86838</v>
      </c>
      <c r="AD1442" t="e">
        <f>IF(COUNTIF(#REF!,Orders!AC8)&gt;0,"Returned","Not Returned")</f>
        <v>#REF!</v>
      </c>
      <c r="AE1442" t="str">
        <f>TEXT(Table1[[#This Row],[Order Date]],"mmmm-yyy")</f>
        <v>May-2015</v>
      </c>
    </row>
    <row r="1443" spans="1:31" ht="12.75" customHeight="1" x14ac:dyDescent="0.3">
      <c r="A1443">
        <v>21848</v>
      </c>
      <c r="B1443" t="s">
        <v>37</v>
      </c>
      <c r="C1443">
        <v>0.08</v>
      </c>
      <c r="D1443">
        <v>128.24</v>
      </c>
      <c r="E1443">
        <v>12.65</v>
      </c>
      <c r="F1443">
        <v>1267</v>
      </c>
      <c r="G1443" t="str">
        <f>IF(COUNTIF(Table1[Customer ID],Table1[[#This Row],[Customer ID]])&gt;1,"Repeat Customer","One-Time Customer")</f>
        <v>Repeat Customer</v>
      </c>
      <c r="H1443" t="s">
        <v>1365</v>
      </c>
      <c r="I1443" t="s">
        <v>49</v>
      </c>
      <c r="J1443" t="s">
        <v>28</v>
      </c>
      <c r="K1443" t="s">
        <v>41</v>
      </c>
      <c r="L1443" t="s">
        <v>42</v>
      </c>
      <c r="M1443" t="s">
        <v>86</v>
      </c>
      <c r="N1443" t="s">
        <v>619</v>
      </c>
      <c r="P1443">
        <f>Table1[[#This Row],[Profit]]/Table1[[#This Row],[Sales]]</f>
        <v>-1.0352144962340355</v>
      </c>
      <c r="Q1443" t="s">
        <v>33</v>
      </c>
      <c r="R1443" t="s">
        <v>136</v>
      </c>
      <c r="S1443" t="s">
        <v>362</v>
      </c>
      <c r="T1443" t="s">
        <v>1367</v>
      </c>
      <c r="U1443">
        <v>33433</v>
      </c>
      <c r="V1443">
        <v>42136</v>
      </c>
      <c r="W1443" t="str">
        <f>TEXT(Table1[[#This Row],[Order Date]],"mmmm")</f>
        <v>May</v>
      </c>
      <c r="X1443" t="str">
        <f>TEXT(Table1[[#This Row],[Order Date]],"yyyy")</f>
        <v>2015</v>
      </c>
      <c r="Y1443">
        <v>42137</v>
      </c>
      <c r="Z1443">
        <v>-379.34399999999999</v>
      </c>
      <c r="AA1443">
        <v>3</v>
      </c>
      <c r="AB1443">
        <v>366.44</v>
      </c>
      <c r="AC1443">
        <v>89515</v>
      </c>
      <c r="AD1443" t="e">
        <f>IF(COUNTIF(#REF!,Orders!AC729)&gt;0,"Returned","Not Returned")</f>
        <v>#REF!</v>
      </c>
      <c r="AE1443" t="str">
        <f>TEXT(Table1[[#This Row],[Order Date]],"mmmm-yyy")</f>
        <v>May-2015</v>
      </c>
    </row>
    <row r="1444" spans="1:31" ht="12.75" customHeight="1" x14ac:dyDescent="0.3">
      <c r="A1444">
        <v>21849</v>
      </c>
      <c r="B1444" t="s">
        <v>37</v>
      </c>
      <c r="C1444">
        <v>0.04</v>
      </c>
      <c r="D1444">
        <v>5.98</v>
      </c>
      <c r="E1444">
        <v>4.38</v>
      </c>
      <c r="F1444">
        <v>1267</v>
      </c>
      <c r="G1444" t="str">
        <f>IF(COUNTIF(Table1[Customer ID],Table1[[#This Row],[Customer ID]])&gt;1,"Repeat Customer","One-Time Customer")</f>
        <v>Repeat Customer</v>
      </c>
      <c r="H1444" t="s">
        <v>1365</v>
      </c>
      <c r="I1444" t="s">
        <v>49</v>
      </c>
      <c r="J1444" t="s">
        <v>28</v>
      </c>
      <c r="K1444" t="s">
        <v>77</v>
      </c>
      <c r="L1444" t="s">
        <v>180</v>
      </c>
      <c r="M1444" t="s">
        <v>51</v>
      </c>
      <c r="N1444" t="s">
        <v>1368</v>
      </c>
      <c r="O1444">
        <v>0.75</v>
      </c>
      <c r="P1444">
        <f>Table1[[#This Row],[Profit]]/Table1[[#This Row],[Sales]]</f>
        <v>-21.825146953405017</v>
      </c>
      <c r="Q1444" t="s">
        <v>33</v>
      </c>
      <c r="R1444" t="s">
        <v>136</v>
      </c>
      <c r="S1444" t="s">
        <v>362</v>
      </c>
      <c r="T1444" t="s">
        <v>1367</v>
      </c>
      <c r="U1444">
        <v>33433</v>
      </c>
      <c r="V1444">
        <v>42136</v>
      </c>
      <c r="W1444" t="str">
        <f>TEXT(Table1[[#This Row],[Order Date]],"mmmm")</f>
        <v>May</v>
      </c>
      <c r="X1444" t="str">
        <f>TEXT(Table1[[#This Row],[Order Date]],"yyyy")</f>
        <v>2015</v>
      </c>
      <c r="Y1444">
        <v>42138</v>
      </c>
      <c r="Z1444">
        <v>-1522.3039999999999</v>
      </c>
      <c r="AA1444">
        <v>11</v>
      </c>
      <c r="AB1444">
        <v>69.75</v>
      </c>
      <c r="AC1444">
        <v>89515</v>
      </c>
      <c r="AD1444" t="e">
        <f>IF(COUNTIF(#REF!,Orders!AC730)&gt;0,"Returned","Not Returned")</f>
        <v>#REF!</v>
      </c>
      <c r="AE1444" t="str">
        <f>TEXT(Table1[[#This Row],[Order Date]],"mmmm-yyy")</f>
        <v>May-2015</v>
      </c>
    </row>
    <row r="1445" spans="1:31" ht="12.75" customHeight="1" x14ac:dyDescent="0.3">
      <c r="A1445">
        <v>22007</v>
      </c>
      <c r="B1445" t="s">
        <v>47</v>
      </c>
      <c r="C1445">
        <v>0.03</v>
      </c>
      <c r="D1445">
        <v>223.98</v>
      </c>
      <c r="E1445">
        <v>15.01</v>
      </c>
      <c r="F1445">
        <v>1671</v>
      </c>
      <c r="G1445" t="str">
        <f>IF(COUNTIF(Table1[Customer ID],Table1[[#This Row],[Customer ID]])&gt;1,"Repeat Customer","One-Time Customer")</f>
        <v>Repeat Customer</v>
      </c>
      <c r="H1445" t="s">
        <v>1674</v>
      </c>
      <c r="I1445" t="s">
        <v>49</v>
      </c>
      <c r="J1445" t="s">
        <v>58</v>
      </c>
      <c r="K1445" t="s">
        <v>29</v>
      </c>
      <c r="L1445" t="s">
        <v>109</v>
      </c>
      <c r="M1445" t="s">
        <v>59</v>
      </c>
      <c r="N1445" t="s">
        <v>1676</v>
      </c>
      <c r="O1445">
        <v>0.38</v>
      </c>
      <c r="P1445">
        <f>Table1[[#This Row],[Profit]]/Table1[[#This Row],[Sales]]</f>
        <v>1.4256919522147386E-4</v>
      </c>
      <c r="Q1445" t="s">
        <v>33</v>
      </c>
      <c r="R1445" t="s">
        <v>136</v>
      </c>
      <c r="S1445" t="s">
        <v>137</v>
      </c>
      <c r="T1445" t="s">
        <v>1675</v>
      </c>
      <c r="U1445">
        <v>22015</v>
      </c>
      <c r="V1445">
        <v>42136</v>
      </c>
      <c r="W1445" t="str">
        <f>TEXT(Table1[[#This Row],[Order Date]],"mmmm")</f>
        <v>May</v>
      </c>
      <c r="X1445" t="str">
        <f>TEXT(Table1[[#This Row],[Order Date]],"yyyy")</f>
        <v>2015</v>
      </c>
      <c r="Y1445">
        <v>42137</v>
      </c>
      <c r="Z1445">
        <v>0.69599999999999995</v>
      </c>
      <c r="AA1445">
        <v>21</v>
      </c>
      <c r="AB1445">
        <v>4881.84</v>
      </c>
      <c r="AC1445">
        <v>86725</v>
      </c>
      <c r="AD1445" t="e">
        <f>IF(COUNTIF(#REF!,Orders!AC928)&gt;0,"Returned","Not Returned")</f>
        <v>#REF!</v>
      </c>
      <c r="AE1445" t="str">
        <f>TEXT(Table1[[#This Row],[Order Date]],"mmmm-yyy")</f>
        <v>May-2015</v>
      </c>
    </row>
    <row r="1446" spans="1:31" ht="12.75" customHeight="1" x14ac:dyDescent="0.3">
      <c r="A1446">
        <v>18199</v>
      </c>
      <c r="B1446" t="s">
        <v>56</v>
      </c>
      <c r="C1446">
        <v>0</v>
      </c>
      <c r="D1446">
        <v>9.27</v>
      </c>
      <c r="E1446">
        <v>4.3899999999999997</v>
      </c>
      <c r="F1446">
        <v>1826</v>
      </c>
      <c r="G1446" t="str">
        <f>IF(COUNTIF(Table1[Customer ID],Table1[[#This Row],[Customer ID]])&gt;1,"Repeat Customer","One-Time Customer")</f>
        <v>Repeat Customer</v>
      </c>
      <c r="H1446" t="s">
        <v>1814</v>
      </c>
      <c r="I1446" t="s">
        <v>49</v>
      </c>
      <c r="J1446" t="s">
        <v>28</v>
      </c>
      <c r="K1446" t="s">
        <v>29</v>
      </c>
      <c r="L1446" t="s">
        <v>93</v>
      </c>
      <c r="M1446" t="s">
        <v>31</v>
      </c>
      <c r="N1446" t="s">
        <v>1817</v>
      </c>
      <c r="O1446">
        <v>0.38</v>
      </c>
      <c r="P1446">
        <f>Table1[[#This Row],[Profit]]/Table1[[#This Row],[Sales]]</f>
        <v>-0.71455399061032865</v>
      </c>
      <c r="Q1446" t="s">
        <v>33</v>
      </c>
      <c r="R1446" t="s">
        <v>61</v>
      </c>
      <c r="S1446" t="s">
        <v>330</v>
      </c>
      <c r="T1446" t="s">
        <v>1816</v>
      </c>
      <c r="U1446">
        <v>52722</v>
      </c>
      <c r="V1446">
        <v>42136</v>
      </c>
      <c r="W1446" t="str">
        <f>TEXT(Table1[[#This Row],[Order Date]],"mmmm")</f>
        <v>May</v>
      </c>
      <c r="X1446" t="str">
        <f>TEXT(Table1[[#This Row],[Order Date]],"yyyy")</f>
        <v>2015</v>
      </c>
      <c r="Y1446">
        <v>42138</v>
      </c>
      <c r="Z1446">
        <v>-7.61</v>
      </c>
      <c r="AA1446">
        <v>1</v>
      </c>
      <c r="AB1446">
        <v>10.65</v>
      </c>
      <c r="AC1446">
        <v>86959</v>
      </c>
      <c r="AD1446" t="e">
        <f>IF(COUNTIF(#REF!,Orders!AC1023)&gt;0,"Returned","Not Returned")</f>
        <v>#REF!</v>
      </c>
      <c r="AE1446" t="str">
        <f>TEXT(Table1[[#This Row],[Order Date]],"mmmm-yyy")</f>
        <v>May-2015</v>
      </c>
    </row>
    <row r="1447" spans="1:31" ht="12.75" customHeight="1" x14ac:dyDescent="0.3">
      <c r="A1447">
        <v>18664</v>
      </c>
      <c r="B1447" t="s">
        <v>56</v>
      </c>
      <c r="C1447">
        <v>0.03</v>
      </c>
      <c r="D1447">
        <v>162.93</v>
      </c>
      <c r="E1447">
        <v>19.989999999999998</v>
      </c>
      <c r="F1447">
        <v>578</v>
      </c>
      <c r="G1447" t="str">
        <f>IF(COUNTIF(Table1[Customer ID],Table1[[#This Row],[Customer ID]])&gt;1,"Repeat Customer","One-Time Customer")</f>
        <v>One-Time Customer</v>
      </c>
      <c r="H1447" t="s">
        <v>682</v>
      </c>
      <c r="I1447" t="s">
        <v>49</v>
      </c>
      <c r="J1447" t="s">
        <v>28</v>
      </c>
      <c r="K1447" t="s">
        <v>29</v>
      </c>
      <c r="L1447" t="s">
        <v>69</v>
      </c>
      <c r="M1447" t="s">
        <v>59</v>
      </c>
      <c r="N1447" t="s">
        <v>683</v>
      </c>
      <c r="O1447">
        <v>0.39</v>
      </c>
      <c r="P1447">
        <f>Table1[[#This Row],[Profit]]/Table1[[#This Row],[Sales]]</f>
        <v>0.56823292238505074</v>
      </c>
      <c r="Q1447" t="s">
        <v>33</v>
      </c>
      <c r="R1447" t="s">
        <v>53</v>
      </c>
      <c r="S1447" t="s">
        <v>228</v>
      </c>
      <c r="T1447" t="s">
        <v>684</v>
      </c>
      <c r="U1447">
        <v>6770</v>
      </c>
      <c r="V1447">
        <v>42137</v>
      </c>
      <c r="W1447" t="str">
        <f>TEXT(Table1[[#This Row],[Order Date]],"mmmm")</f>
        <v>May</v>
      </c>
      <c r="X1447" t="str">
        <f>TEXT(Table1[[#This Row],[Order Date]],"yyyy")</f>
        <v>2015</v>
      </c>
      <c r="Y1447">
        <v>42138</v>
      </c>
      <c r="Z1447">
        <v>293.14</v>
      </c>
      <c r="AA1447">
        <v>3</v>
      </c>
      <c r="AB1447">
        <v>515.88</v>
      </c>
      <c r="AC1447">
        <v>88644</v>
      </c>
      <c r="AD1447" t="e">
        <f>IF(COUNTIF(#REF!,Orders!AC312)&gt;0,"Returned","Not Returned")</f>
        <v>#REF!</v>
      </c>
      <c r="AE1447" t="str">
        <f>TEXT(Table1[[#This Row],[Order Date]],"mmmm-yyy")</f>
        <v>May-2015</v>
      </c>
    </row>
    <row r="1448" spans="1:31" ht="12.75" customHeight="1" x14ac:dyDescent="0.3">
      <c r="A1448">
        <v>18665</v>
      </c>
      <c r="B1448" t="s">
        <v>56</v>
      </c>
      <c r="C1448">
        <v>0.01</v>
      </c>
      <c r="D1448">
        <v>11.58</v>
      </c>
      <c r="E1448">
        <v>5.72</v>
      </c>
      <c r="F1448">
        <v>579</v>
      </c>
      <c r="G1448" t="str">
        <f>IF(COUNTIF(Table1[Customer ID],Table1[[#This Row],[Customer ID]])&gt;1,"Repeat Customer","One-Time Customer")</f>
        <v>One-Time Customer</v>
      </c>
      <c r="H1448" t="s">
        <v>685</v>
      </c>
      <c r="I1448" t="s">
        <v>49</v>
      </c>
      <c r="J1448" t="s">
        <v>28</v>
      </c>
      <c r="K1448" t="s">
        <v>29</v>
      </c>
      <c r="L1448" t="s">
        <v>69</v>
      </c>
      <c r="M1448" t="s">
        <v>59</v>
      </c>
      <c r="N1448" t="s">
        <v>686</v>
      </c>
      <c r="O1448">
        <v>0.35</v>
      </c>
      <c r="P1448">
        <f>Table1[[#This Row],[Profit]]/Table1[[#This Row],[Sales]]</f>
        <v>-0.26376695929768557</v>
      </c>
      <c r="Q1448" t="s">
        <v>33</v>
      </c>
      <c r="R1448" t="s">
        <v>53</v>
      </c>
      <c r="S1448" t="s">
        <v>228</v>
      </c>
      <c r="T1448" t="s">
        <v>687</v>
      </c>
      <c r="U1448">
        <v>6478</v>
      </c>
      <c r="V1448">
        <v>42137</v>
      </c>
      <c r="W1448" t="str">
        <f>TEXT(Table1[[#This Row],[Order Date]],"mmmm")</f>
        <v>May</v>
      </c>
      <c r="X1448" t="str">
        <f>TEXT(Table1[[#This Row],[Order Date]],"yyyy")</f>
        <v>2015</v>
      </c>
      <c r="Y1448">
        <v>42139</v>
      </c>
      <c r="Z1448">
        <v>-6.61</v>
      </c>
      <c r="AA1448">
        <v>2</v>
      </c>
      <c r="AB1448">
        <v>25.06</v>
      </c>
      <c r="AC1448">
        <v>88644</v>
      </c>
      <c r="AD1448" t="e">
        <f>IF(COUNTIF(#REF!,Orders!AC313)&gt;0,"Returned","Not Returned")</f>
        <v>#REF!</v>
      </c>
      <c r="AE1448" t="str">
        <f>TEXT(Table1[[#This Row],[Order Date]],"mmmm-yyy")</f>
        <v>May-2015</v>
      </c>
    </row>
    <row r="1449" spans="1:31" ht="12.75" customHeight="1" x14ac:dyDescent="0.3">
      <c r="A1449">
        <v>18662</v>
      </c>
      <c r="B1449" t="s">
        <v>56</v>
      </c>
      <c r="C1449">
        <v>0.01</v>
      </c>
      <c r="D1449">
        <v>55.99</v>
      </c>
      <c r="E1449">
        <v>5</v>
      </c>
      <c r="F1449">
        <v>580</v>
      </c>
      <c r="G1449" t="str">
        <f>IF(COUNTIF(Table1[Customer ID],Table1[[#This Row],[Customer ID]])&gt;1,"Repeat Customer","One-Time Customer")</f>
        <v>One-Time Customer</v>
      </c>
      <c r="H1449" t="s">
        <v>688</v>
      </c>
      <c r="I1449" t="s">
        <v>49</v>
      </c>
      <c r="J1449" t="s">
        <v>28</v>
      </c>
      <c r="K1449" t="s">
        <v>77</v>
      </c>
      <c r="L1449" t="s">
        <v>78</v>
      </c>
      <c r="M1449" t="s">
        <v>51</v>
      </c>
      <c r="N1449" t="s">
        <v>689</v>
      </c>
      <c r="O1449">
        <v>0.8</v>
      </c>
      <c r="P1449">
        <f>Table1[[#This Row],[Profit]]/Table1[[#This Row],[Sales]]</f>
        <v>-9.9510583840619823E-2</v>
      </c>
      <c r="Q1449" t="s">
        <v>33</v>
      </c>
      <c r="R1449" t="s">
        <v>53</v>
      </c>
      <c r="S1449" t="s">
        <v>188</v>
      </c>
      <c r="T1449" t="s">
        <v>511</v>
      </c>
      <c r="U1449">
        <v>4210</v>
      </c>
      <c r="V1449">
        <v>42137</v>
      </c>
      <c r="W1449" t="str">
        <f>TEXT(Table1[[#This Row],[Order Date]],"mmmm")</f>
        <v>May</v>
      </c>
      <c r="X1449" t="str">
        <f>TEXT(Table1[[#This Row],[Order Date]],"yyyy")</f>
        <v>2015</v>
      </c>
      <c r="Y1449">
        <v>42138</v>
      </c>
      <c r="Z1449">
        <v>-57.541000000000004</v>
      </c>
      <c r="AA1449">
        <v>12</v>
      </c>
      <c r="AB1449">
        <v>578.24</v>
      </c>
      <c r="AC1449">
        <v>88644</v>
      </c>
      <c r="AD1449" t="e">
        <f>IF(COUNTIF(#REF!,Orders!AC314)&gt;0,"Returned","Not Returned")</f>
        <v>#REF!</v>
      </c>
      <c r="AE1449" t="str">
        <f>TEXT(Table1[[#This Row],[Order Date]],"mmmm-yyy")</f>
        <v>May-2015</v>
      </c>
    </row>
    <row r="1450" spans="1:31" ht="12.75" customHeight="1" x14ac:dyDescent="0.3">
      <c r="A1450">
        <v>18663</v>
      </c>
      <c r="B1450" t="s">
        <v>56</v>
      </c>
      <c r="C1450">
        <v>0.06</v>
      </c>
      <c r="D1450">
        <v>13.9</v>
      </c>
      <c r="E1450">
        <v>7.59</v>
      </c>
      <c r="F1450">
        <v>585</v>
      </c>
      <c r="G1450" t="str">
        <f>IF(COUNTIF(Table1[Customer ID],Table1[[#This Row],[Customer ID]])&gt;1,"Repeat Customer","One-Time Customer")</f>
        <v>One-Time Customer</v>
      </c>
      <c r="H1450" t="s">
        <v>693</v>
      </c>
      <c r="I1450" t="s">
        <v>49</v>
      </c>
      <c r="J1450" t="s">
        <v>28</v>
      </c>
      <c r="K1450" t="s">
        <v>29</v>
      </c>
      <c r="L1450" t="s">
        <v>174</v>
      </c>
      <c r="M1450" t="s">
        <v>51</v>
      </c>
      <c r="N1450" t="s">
        <v>694</v>
      </c>
      <c r="O1450">
        <v>0.56000000000000005</v>
      </c>
      <c r="P1450">
        <f>Table1[[#This Row],[Profit]]/Table1[[#This Row],[Sales]]</f>
        <v>-0.39653857436198303</v>
      </c>
      <c r="Q1450" t="s">
        <v>33</v>
      </c>
      <c r="R1450" t="s">
        <v>53</v>
      </c>
      <c r="S1450" t="s">
        <v>197</v>
      </c>
      <c r="T1450" t="s">
        <v>695</v>
      </c>
      <c r="U1450">
        <v>3301</v>
      </c>
      <c r="V1450">
        <v>42137</v>
      </c>
      <c r="W1450" t="str">
        <f>TEXT(Table1[[#This Row],[Order Date]],"mmmm")</f>
        <v>May</v>
      </c>
      <c r="X1450" t="str">
        <f>TEXT(Table1[[#This Row],[Order Date]],"yyyy")</f>
        <v>2015</v>
      </c>
      <c r="Y1450">
        <v>42138</v>
      </c>
      <c r="Z1450">
        <v>-67.59</v>
      </c>
      <c r="AA1450">
        <v>12</v>
      </c>
      <c r="AB1450">
        <v>170.45</v>
      </c>
      <c r="AC1450">
        <v>88644</v>
      </c>
      <c r="AD1450" t="e">
        <f>IF(COUNTIF(#REF!,Orders!AC316)&gt;0,"Returned","Not Returned")</f>
        <v>#REF!</v>
      </c>
      <c r="AE1450" t="str">
        <f>TEXT(Table1[[#This Row],[Order Date]],"mmmm-yyy")</f>
        <v>May-2015</v>
      </c>
    </row>
    <row r="1451" spans="1:31" ht="12.75" customHeight="1" x14ac:dyDescent="0.3">
      <c r="A1451">
        <v>23104</v>
      </c>
      <c r="B1451" t="s">
        <v>37</v>
      </c>
      <c r="C1451">
        <v>0.06</v>
      </c>
      <c r="D1451">
        <v>30.42</v>
      </c>
      <c r="E1451">
        <v>8.65</v>
      </c>
      <c r="F1451">
        <v>1085</v>
      </c>
      <c r="G1451" t="str">
        <f>IF(COUNTIF(Table1[Customer ID],Table1[[#This Row],[Customer ID]])&gt;1,"Repeat Customer","One-Time Customer")</f>
        <v>Repeat Customer</v>
      </c>
      <c r="H1451" t="s">
        <v>1194</v>
      </c>
      <c r="I1451" t="s">
        <v>49</v>
      </c>
      <c r="J1451" t="s">
        <v>28</v>
      </c>
      <c r="K1451" t="s">
        <v>77</v>
      </c>
      <c r="L1451" t="s">
        <v>180</v>
      </c>
      <c r="M1451" t="s">
        <v>59</v>
      </c>
      <c r="N1451" t="s">
        <v>1196</v>
      </c>
      <c r="O1451">
        <v>0.74</v>
      </c>
      <c r="P1451">
        <f>Table1[[#This Row],[Profit]]/Table1[[#This Row],[Sales]]</f>
        <v>-0.51528878822197055</v>
      </c>
      <c r="Q1451" t="s">
        <v>33</v>
      </c>
      <c r="R1451" t="s">
        <v>53</v>
      </c>
      <c r="S1451" t="s">
        <v>71</v>
      </c>
      <c r="T1451" t="s">
        <v>1195</v>
      </c>
      <c r="U1451">
        <v>11729</v>
      </c>
      <c r="V1451">
        <v>42137</v>
      </c>
      <c r="W1451" t="str">
        <f>TEXT(Table1[[#This Row],[Order Date]],"mmmm")</f>
        <v>May</v>
      </c>
      <c r="X1451" t="str">
        <f>TEXT(Table1[[#This Row],[Order Date]],"yyyy")</f>
        <v>2015</v>
      </c>
      <c r="Y1451">
        <v>42139</v>
      </c>
      <c r="Z1451">
        <v>-159.25</v>
      </c>
      <c r="AA1451">
        <v>10</v>
      </c>
      <c r="AB1451">
        <v>309.05</v>
      </c>
      <c r="AC1451">
        <v>86124</v>
      </c>
      <c r="AD1451" t="e">
        <f>IF(COUNTIF(#REF!,Orders!AC609)&gt;0,"Returned","Not Returned")</f>
        <v>#REF!</v>
      </c>
      <c r="AE1451" t="str">
        <f>TEXT(Table1[[#This Row],[Order Date]],"mmmm-yyy")</f>
        <v>May-2015</v>
      </c>
    </row>
    <row r="1452" spans="1:31" ht="12.75" customHeight="1" x14ac:dyDescent="0.3">
      <c r="A1452">
        <v>23105</v>
      </c>
      <c r="B1452" t="s">
        <v>37</v>
      </c>
      <c r="C1452">
        <v>0.02</v>
      </c>
      <c r="D1452">
        <v>37.94</v>
      </c>
      <c r="E1452">
        <v>5.08</v>
      </c>
      <c r="F1452">
        <v>1085</v>
      </c>
      <c r="G1452" t="str">
        <f>IF(COUNTIF(Table1[Customer ID],Table1[[#This Row],[Customer ID]])&gt;1,"Repeat Customer","One-Time Customer")</f>
        <v>Repeat Customer</v>
      </c>
      <c r="H1452" t="s">
        <v>1194</v>
      </c>
      <c r="I1452" t="s">
        <v>49</v>
      </c>
      <c r="J1452" t="s">
        <v>28</v>
      </c>
      <c r="K1452" t="s">
        <v>29</v>
      </c>
      <c r="L1452" t="s">
        <v>93</v>
      </c>
      <c r="M1452" t="s">
        <v>31</v>
      </c>
      <c r="N1452" t="s">
        <v>892</v>
      </c>
      <c r="O1452">
        <v>0.38</v>
      </c>
      <c r="P1452">
        <f>Table1[[#This Row],[Profit]]/Table1[[#This Row],[Sales]]</f>
        <v>0.69</v>
      </c>
      <c r="Q1452" t="s">
        <v>33</v>
      </c>
      <c r="R1452" t="s">
        <v>53</v>
      </c>
      <c r="S1452" t="s">
        <v>71</v>
      </c>
      <c r="T1452" t="s">
        <v>1195</v>
      </c>
      <c r="U1452">
        <v>11729</v>
      </c>
      <c r="V1452">
        <v>42137</v>
      </c>
      <c r="W1452" t="str">
        <f>TEXT(Table1[[#This Row],[Order Date]],"mmmm")</f>
        <v>May</v>
      </c>
      <c r="X1452" t="str">
        <f>TEXT(Table1[[#This Row],[Order Date]],"yyyy")</f>
        <v>2015</v>
      </c>
      <c r="Y1452">
        <v>42138</v>
      </c>
      <c r="Z1452">
        <v>206.517</v>
      </c>
      <c r="AA1452">
        <v>8</v>
      </c>
      <c r="AB1452">
        <v>299.3</v>
      </c>
      <c r="AC1452">
        <v>86124</v>
      </c>
      <c r="AD1452" t="e">
        <f>IF(COUNTIF(#REF!,Orders!AC610)&gt;0,"Returned","Not Returned")</f>
        <v>#REF!</v>
      </c>
      <c r="AE1452" t="str">
        <f>TEXT(Table1[[#This Row],[Order Date]],"mmmm-yyy")</f>
        <v>May-2015</v>
      </c>
    </row>
    <row r="1453" spans="1:31" ht="12.75" customHeight="1" x14ac:dyDescent="0.3">
      <c r="A1453">
        <v>19852</v>
      </c>
      <c r="B1453" t="s">
        <v>25</v>
      </c>
      <c r="C1453">
        <v>0.08</v>
      </c>
      <c r="D1453">
        <v>2.62</v>
      </c>
      <c r="E1453">
        <v>0.8</v>
      </c>
      <c r="F1453">
        <v>1389</v>
      </c>
      <c r="G1453" t="str">
        <f>IF(COUNTIF(Table1[Customer ID],Table1[[#This Row],[Customer ID]])&gt;1,"Repeat Customer","One-Time Customer")</f>
        <v>Repeat Customer</v>
      </c>
      <c r="H1453" t="s">
        <v>1455</v>
      </c>
      <c r="I1453" t="s">
        <v>27</v>
      </c>
      <c r="J1453" t="s">
        <v>58</v>
      </c>
      <c r="K1453" t="s">
        <v>29</v>
      </c>
      <c r="L1453" t="s">
        <v>66</v>
      </c>
      <c r="M1453" t="s">
        <v>31</v>
      </c>
      <c r="N1453" t="s">
        <v>1409</v>
      </c>
      <c r="O1453">
        <v>0.39</v>
      </c>
      <c r="P1453">
        <f>Table1[[#This Row],[Profit]]/Table1[[#This Row],[Sales]]</f>
        <v>0.69</v>
      </c>
      <c r="Q1453" t="s">
        <v>33</v>
      </c>
      <c r="R1453" t="s">
        <v>34</v>
      </c>
      <c r="S1453" t="s">
        <v>45</v>
      </c>
      <c r="T1453" t="s">
        <v>1456</v>
      </c>
      <c r="U1453">
        <v>94025</v>
      </c>
      <c r="V1453">
        <v>42137</v>
      </c>
      <c r="W1453" t="str">
        <f>TEXT(Table1[[#This Row],[Order Date]],"mmmm")</f>
        <v>May</v>
      </c>
      <c r="X1453" t="str">
        <f>TEXT(Table1[[#This Row],[Order Date]],"yyyy")</f>
        <v>2015</v>
      </c>
      <c r="Y1453">
        <v>42139</v>
      </c>
      <c r="Z1453">
        <v>21.769499999999997</v>
      </c>
      <c r="AA1453">
        <v>12</v>
      </c>
      <c r="AB1453">
        <v>31.55</v>
      </c>
      <c r="AC1453">
        <v>88728</v>
      </c>
      <c r="AD1453" t="e">
        <f>IF(COUNTIF(#REF!,Orders!AC788)&gt;0,"Returned","Not Returned")</f>
        <v>#REF!</v>
      </c>
      <c r="AE1453" t="str">
        <f>TEXT(Table1[[#This Row],[Order Date]],"mmmm-yyy")</f>
        <v>May-2015</v>
      </c>
    </row>
    <row r="1454" spans="1:31" ht="12.75" customHeight="1" x14ac:dyDescent="0.3">
      <c r="A1454">
        <v>21852</v>
      </c>
      <c r="B1454" t="s">
        <v>56</v>
      </c>
      <c r="C1454">
        <v>0</v>
      </c>
      <c r="D1454">
        <v>25.38</v>
      </c>
      <c r="E1454">
        <v>8.99</v>
      </c>
      <c r="F1454">
        <v>3257</v>
      </c>
      <c r="G1454" t="str">
        <f>IF(COUNTIF(Table1[Customer ID],Table1[[#This Row],[Customer ID]])&gt;1,"Repeat Customer","One-Time Customer")</f>
        <v>Repeat Customer</v>
      </c>
      <c r="H1454" t="s">
        <v>2919</v>
      </c>
      <c r="I1454" t="s">
        <v>49</v>
      </c>
      <c r="J1454" t="s">
        <v>114</v>
      </c>
      <c r="K1454" t="s">
        <v>41</v>
      </c>
      <c r="L1454" t="s">
        <v>50</v>
      </c>
      <c r="M1454" t="s">
        <v>51</v>
      </c>
      <c r="N1454" t="s">
        <v>762</v>
      </c>
      <c r="O1454">
        <v>0.5</v>
      </c>
      <c r="P1454">
        <f>Table1[[#This Row],[Profit]]/Table1[[#This Row],[Sales]]</f>
        <v>0.67151811082080493</v>
      </c>
      <c r="Q1454" t="s">
        <v>33</v>
      </c>
      <c r="R1454" t="s">
        <v>34</v>
      </c>
      <c r="S1454" t="s">
        <v>35</v>
      </c>
      <c r="T1454" t="s">
        <v>2920</v>
      </c>
      <c r="U1454">
        <v>98632</v>
      </c>
      <c r="V1454">
        <v>42137</v>
      </c>
      <c r="W1454" t="str">
        <f>TEXT(Table1[[#This Row],[Order Date]],"mmmm")</f>
        <v>May</v>
      </c>
      <c r="X1454" t="str">
        <f>TEXT(Table1[[#This Row],[Order Date]],"yyyy")</f>
        <v>2015</v>
      </c>
      <c r="Y1454">
        <v>42139</v>
      </c>
      <c r="Z1454">
        <v>470.33799999999997</v>
      </c>
      <c r="AA1454">
        <v>26</v>
      </c>
      <c r="AB1454">
        <v>700.41</v>
      </c>
      <c r="AC1454">
        <v>88826</v>
      </c>
      <c r="AD1454" t="e">
        <f>IF(COUNTIF(#REF!,Orders!AC1863)&gt;0,"Returned","Not Returned")</f>
        <v>#REF!</v>
      </c>
      <c r="AE1454" t="str">
        <f>TEXT(Table1[[#This Row],[Order Date]],"mmmm-yyy")</f>
        <v>May-2015</v>
      </c>
    </row>
    <row r="1455" spans="1:31" ht="12.75" customHeight="1" x14ac:dyDescent="0.3">
      <c r="A1455">
        <v>22329</v>
      </c>
      <c r="B1455" t="s">
        <v>47</v>
      </c>
      <c r="C1455">
        <v>0.01</v>
      </c>
      <c r="D1455">
        <v>95.99</v>
      </c>
      <c r="E1455">
        <v>4.9000000000000004</v>
      </c>
      <c r="F1455">
        <v>156</v>
      </c>
      <c r="G1455" t="str">
        <f>IF(COUNTIF(Table1[Customer ID],Table1[[#This Row],[Customer ID]])&gt;1,"Repeat Customer","One-Time Customer")</f>
        <v>Repeat Customer</v>
      </c>
      <c r="H1455" t="s">
        <v>253</v>
      </c>
      <c r="I1455" t="s">
        <v>49</v>
      </c>
      <c r="J1455" t="s">
        <v>28</v>
      </c>
      <c r="K1455" t="s">
        <v>77</v>
      </c>
      <c r="L1455" t="s">
        <v>78</v>
      </c>
      <c r="M1455" t="s">
        <v>59</v>
      </c>
      <c r="N1455" t="s">
        <v>254</v>
      </c>
      <c r="O1455">
        <v>0.56000000000000005</v>
      </c>
      <c r="P1455">
        <f>Table1[[#This Row],[Profit]]/Table1[[#This Row],[Sales]]</f>
        <v>0.679833917415816</v>
      </c>
      <c r="Q1455" t="s">
        <v>33</v>
      </c>
      <c r="R1455" t="s">
        <v>34</v>
      </c>
      <c r="S1455" t="s">
        <v>255</v>
      </c>
      <c r="T1455" t="s">
        <v>256</v>
      </c>
      <c r="U1455">
        <v>80525</v>
      </c>
      <c r="V1455">
        <v>42138</v>
      </c>
      <c r="W1455" t="str">
        <f>TEXT(Table1[[#This Row],[Order Date]],"mmmm")</f>
        <v>May</v>
      </c>
      <c r="X1455" t="str">
        <f>TEXT(Table1[[#This Row],[Order Date]],"yyyy")</f>
        <v>2015</v>
      </c>
      <c r="Y1455">
        <v>42139</v>
      </c>
      <c r="Z1455">
        <v>713.88</v>
      </c>
      <c r="AA1455">
        <v>13</v>
      </c>
      <c r="AB1455">
        <v>1050.08</v>
      </c>
      <c r="AC1455">
        <v>87671</v>
      </c>
      <c r="AD1455" t="e">
        <f>IF(COUNTIF(#REF!,Orders!AC92)&gt;0,"Returned","Not Returned")</f>
        <v>#REF!</v>
      </c>
      <c r="AE1455" t="str">
        <f>TEXT(Table1[[#This Row],[Order Date]],"mmmm-yyy")</f>
        <v>May-2015</v>
      </c>
    </row>
    <row r="1456" spans="1:31" ht="12.75" customHeight="1" x14ac:dyDescent="0.3">
      <c r="A1456">
        <v>19107</v>
      </c>
      <c r="B1456" t="s">
        <v>106</v>
      </c>
      <c r="C1456">
        <v>0.08</v>
      </c>
      <c r="D1456">
        <v>4.8899999999999997</v>
      </c>
      <c r="E1456">
        <v>4.93</v>
      </c>
      <c r="F1456">
        <v>353</v>
      </c>
      <c r="G1456" t="str">
        <f>IF(COUNTIF(Table1[Customer ID],Table1[[#This Row],[Customer ID]])&gt;1,"Repeat Customer","One-Time Customer")</f>
        <v>Repeat Customer</v>
      </c>
      <c r="H1456" t="s">
        <v>457</v>
      </c>
      <c r="I1456" t="s">
        <v>27</v>
      </c>
      <c r="J1456" t="s">
        <v>40</v>
      </c>
      <c r="K1456" t="s">
        <v>77</v>
      </c>
      <c r="L1456" t="s">
        <v>180</v>
      </c>
      <c r="M1456" t="s">
        <v>51</v>
      </c>
      <c r="N1456" t="s">
        <v>458</v>
      </c>
      <c r="O1456">
        <v>0.66</v>
      </c>
      <c r="P1456">
        <f>Table1[[#This Row],[Profit]]/Table1[[#This Row],[Sales]]</f>
        <v>-1.9519820670127417</v>
      </c>
      <c r="Q1456" t="s">
        <v>33</v>
      </c>
      <c r="R1456" t="s">
        <v>34</v>
      </c>
      <c r="S1456" t="s">
        <v>378</v>
      </c>
      <c r="T1456" t="s">
        <v>459</v>
      </c>
      <c r="U1456">
        <v>85301</v>
      </c>
      <c r="V1456">
        <v>42138</v>
      </c>
      <c r="W1456" t="str">
        <f>TEXT(Table1[[#This Row],[Order Date]],"mmmm")</f>
        <v>May</v>
      </c>
      <c r="X1456" t="str">
        <f>TEXT(Table1[[#This Row],[Order Date]],"yyyy")</f>
        <v>2015</v>
      </c>
      <c r="Y1456">
        <v>42138</v>
      </c>
      <c r="Z1456">
        <v>-165.45</v>
      </c>
      <c r="AA1456">
        <v>17</v>
      </c>
      <c r="AB1456">
        <v>84.76</v>
      </c>
      <c r="AC1456">
        <v>89647</v>
      </c>
      <c r="AD1456" t="e">
        <f>IF(COUNTIF(#REF!,Orders!AC194)&gt;0,"Returned","Not Returned")</f>
        <v>#REF!</v>
      </c>
      <c r="AE1456" t="str">
        <f>TEXT(Table1[[#This Row],[Order Date]],"mmmm-yyy")</f>
        <v>May-2015</v>
      </c>
    </row>
    <row r="1457" spans="1:31" ht="12.75" customHeight="1" x14ac:dyDescent="0.3">
      <c r="A1457">
        <v>19108</v>
      </c>
      <c r="B1457" t="s">
        <v>106</v>
      </c>
      <c r="C1457">
        <v>7.0000000000000007E-2</v>
      </c>
      <c r="D1457">
        <v>6.68</v>
      </c>
      <c r="E1457">
        <v>6.92</v>
      </c>
      <c r="F1457">
        <v>353</v>
      </c>
      <c r="G1457" t="str">
        <f>IF(COUNTIF(Table1[Customer ID],Table1[[#This Row],[Customer ID]])&gt;1,"Repeat Customer","One-Time Customer")</f>
        <v>Repeat Customer</v>
      </c>
      <c r="H1457" t="s">
        <v>457</v>
      </c>
      <c r="I1457" t="s">
        <v>49</v>
      </c>
      <c r="J1457" t="s">
        <v>40</v>
      </c>
      <c r="K1457" t="s">
        <v>29</v>
      </c>
      <c r="L1457" t="s">
        <v>93</v>
      </c>
      <c r="M1457" t="s">
        <v>59</v>
      </c>
      <c r="N1457" t="s">
        <v>460</v>
      </c>
      <c r="O1457">
        <v>0.37</v>
      </c>
      <c r="P1457">
        <f>Table1[[#This Row],[Profit]]/Table1[[#This Row],[Sales]]</f>
        <v>-1.346051125524609</v>
      </c>
      <c r="Q1457" t="s">
        <v>33</v>
      </c>
      <c r="R1457" t="s">
        <v>34</v>
      </c>
      <c r="S1457" t="s">
        <v>378</v>
      </c>
      <c r="T1457" t="s">
        <v>459</v>
      </c>
      <c r="U1457">
        <v>85301</v>
      </c>
      <c r="V1457">
        <v>42138</v>
      </c>
      <c r="W1457" t="str">
        <f>TEXT(Table1[[#This Row],[Order Date]],"mmmm")</f>
        <v>May</v>
      </c>
      <c r="X1457" t="str">
        <f>TEXT(Table1[[#This Row],[Order Date]],"yyyy")</f>
        <v>2015</v>
      </c>
      <c r="Y1457">
        <v>42145</v>
      </c>
      <c r="Z1457">
        <v>-141.12</v>
      </c>
      <c r="AA1457">
        <v>16</v>
      </c>
      <c r="AB1457">
        <v>104.84</v>
      </c>
      <c r="AC1457">
        <v>89647</v>
      </c>
      <c r="AD1457" t="e">
        <f>IF(COUNTIF(#REF!,Orders!AC195)&gt;0,"Returned","Not Returned")</f>
        <v>#REF!</v>
      </c>
      <c r="AE1457" t="str">
        <f>TEXT(Table1[[#This Row],[Order Date]],"mmmm-yyy")</f>
        <v>May-2015</v>
      </c>
    </row>
    <row r="1458" spans="1:31" ht="12.75" customHeight="1" x14ac:dyDescent="0.3">
      <c r="A1458">
        <v>26315</v>
      </c>
      <c r="B1458" t="s">
        <v>47</v>
      </c>
      <c r="C1458">
        <v>7.0000000000000007E-2</v>
      </c>
      <c r="D1458">
        <v>152.47999999999999</v>
      </c>
      <c r="E1458">
        <v>6.5</v>
      </c>
      <c r="F1458">
        <v>497</v>
      </c>
      <c r="G1458" t="str">
        <f>IF(COUNTIF(Table1[Customer ID],Table1[[#This Row],[Customer ID]])&gt;1,"Repeat Customer","One-Time Customer")</f>
        <v>One-Time Customer</v>
      </c>
      <c r="H1458" t="s">
        <v>608</v>
      </c>
      <c r="I1458" t="s">
        <v>49</v>
      </c>
      <c r="J1458" t="s">
        <v>58</v>
      </c>
      <c r="K1458" t="s">
        <v>77</v>
      </c>
      <c r="L1458" t="s">
        <v>180</v>
      </c>
      <c r="M1458" t="s">
        <v>59</v>
      </c>
      <c r="N1458" t="s">
        <v>609</v>
      </c>
      <c r="O1458">
        <v>0.74</v>
      </c>
      <c r="P1458">
        <f>Table1[[#This Row],[Profit]]/Table1[[#This Row],[Sales]]</f>
        <v>3.3943533715622157E-2</v>
      </c>
      <c r="Q1458" t="s">
        <v>33</v>
      </c>
      <c r="R1458" t="s">
        <v>136</v>
      </c>
      <c r="S1458" t="s">
        <v>244</v>
      </c>
      <c r="T1458" t="s">
        <v>610</v>
      </c>
      <c r="U1458">
        <v>37130</v>
      </c>
      <c r="V1458">
        <v>42138</v>
      </c>
      <c r="W1458" t="str">
        <f>TEXT(Table1[[#This Row],[Order Date]],"mmmm")</f>
        <v>May</v>
      </c>
      <c r="X1458" t="str">
        <f>TEXT(Table1[[#This Row],[Order Date]],"yyyy")</f>
        <v>2015</v>
      </c>
      <c r="Y1458">
        <v>42140</v>
      </c>
      <c r="Z1458">
        <v>171.83879999999999</v>
      </c>
      <c r="AA1458">
        <v>35</v>
      </c>
      <c r="AB1458">
        <v>5062.49</v>
      </c>
      <c r="AC1458">
        <v>90706</v>
      </c>
      <c r="AD1458" t="e">
        <f>IF(COUNTIF(#REF!,Orders!AC269)&gt;0,"Returned","Not Returned")</f>
        <v>#REF!</v>
      </c>
      <c r="AE1458" t="str">
        <f>TEXT(Table1[[#This Row],[Order Date]],"mmmm-yyy")</f>
        <v>May-2015</v>
      </c>
    </row>
    <row r="1459" spans="1:31" ht="12.75" customHeight="1" x14ac:dyDescent="0.3">
      <c r="A1459">
        <v>20811</v>
      </c>
      <c r="B1459" t="s">
        <v>56</v>
      </c>
      <c r="C1459">
        <v>0.05</v>
      </c>
      <c r="D1459">
        <v>59.78</v>
      </c>
      <c r="E1459">
        <v>10.29</v>
      </c>
      <c r="F1459">
        <v>539</v>
      </c>
      <c r="G1459" t="str">
        <f>IF(COUNTIF(Table1[Customer ID],Table1[[#This Row],[Customer ID]])&gt;1,"Repeat Customer","One-Time Customer")</f>
        <v>One-Time Customer</v>
      </c>
      <c r="H1459" t="s">
        <v>640</v>
      </c>
      <c r="I1459" t="s">
        <v>49</v>
      </c>
      <c r="J1459" t="s">
        <v>58</v>
      </c>
      <c r="K1459" t="s">
        <v>29</v>
      </c>
      <c r="L1459" t="s">
        <v>109</v>
      </c>
      <c r="M1459" t="s">
        <v>59</v>
      </c>
      <c r="N1459" t="s">
        <v>641</v>
      </c>
      <c r="O1459">
        <v>0.39</v>
      </c>
      <c r="P1459">
        <f>Table1[[#This Row],[Profit]]/Table1[[#This Row],[Sales]]</f>
        <v>0.38488190306159387</v>
      </c>
      <c r="Q1459" t="s">
        <v>33</v>
      </c>
      <c r="R1459" t="s">
        <v>61</v>
      </c>
      <c r="S1459" t="s">
        <v>178</v>
      </c>
      <c r="T1459" t="s">
        <v>540</v>
      </c>
      <c r="U1459">
        <v>61801</v>
      </c>
      <c r="V1459">
        <v>42138</v>
      </c>
      <c r="W1459" t="str">
        <f>TEXT(Table1[[#This Row],[Order Date]],"mmmm")</f>
        <v>May</v>
      </c>
      <c r="X1459" t="str">
        <f>TEXT(Table1[[#This Row],[Order Date]],"yyyy")</f>
        <v>2015</v>
      </c>
      <c r="Y1459">
        <v>42139</v>
      </c>
      <c r="Z1459">
        <v>159.52970000000005</v>
      </c>
      <c r="AA1459">
        <v>7</v>
      </c>
      <c r="AB1459">
        <v>414.49</v>
      </c>
      <c r="AC1459">
        <v>91174</v>
      </c>
      <c r="AD1459" t="e">
        <f>IF(COUNTIF(#REF!,Orders!AC286)&gt;0,"Returned","Not Returned")</f>
        <v>#REF!</v>
      </c>
      <c r="AE1459" t="str">
        <f>TEXT(Table1[[#This Row],[Order Date]],"mmmm-yyy")</f>
        <v>May-2015</v>
      </c>
    </row>
    <row r="1460" spans="1:31" ht="12.75" customHeight="1" x14ac:dyDescent="0.3">
      <c r="A1460">
        <v>20812</v>
      </c>
      <c r="B1460" t="s">
        <v>56</v>
      </c>
      <c r="C1460">
        <v>0.08</v>
      </c>
      <c r="D1460">
        <v>20.99</v>
      </c>
      <c r="E1460">
        <v>1.25</v>
      </c>
      <c r="F1460">
        <v>540</v>
      </c>
      <c r="G1460" t="str">
        <f>IF(COUNTIF(Table1[Customer ID],Table1[[#This Row],[Customer ID]])&gt;1,"Repeat Customer","One-Time Customer")</f>
        <v>Repeat Customer</v>
      </c>
      <c r="H1460" t="s">
        <v>642</v>
      </c>
      <c r="I1460" t="s">
        <v>49</v>
      </c>
      <c r="J1460" t="s">
        <v>58</v>
      </c>
      <c r="K1460" t="s">
        <v>77</v>
      </c>
      <c r="L1460" t="s">
        <v>78</v>
      </c>
      <c r="M1460" t="s">
        <v>51</v>
      </c>
      <c r="N1460" t="s">
        <v>643</v>
      </c>
      <c r="O1460">
        <v>0.83</v>
      </c>
      <c r="P1460">
        <f>Table1[[#This Row],[Profit]]/Table1[[#This Row],[Sales]]</f>
        <v>3.2726692073495302E-2</v>
      </c>
      <c r="Q1460" t="s">
        <v>33</v>
      </c>
      <c r="R1460" t="s">
        <v>61</v>
      </c>
      <c r="S1460" t="s">
        <v>178</v>
      </c>
      <c r="T1460" t="s">
        <v>644</v>
      </c>
      <c r="U1460">
        <v>60061</v>
      </c>
      <c r="V1460">
        <v>42138</v>
      </c>
      <c r="W1460" t="str">
        <f>TEXT(Table1[[#This Row],[Order Date]],"mmmm")</f>
        <v>May</v>
      </c>
      <c r="X1460" t="str">
        <f>TEXT(Table1[[#This Row],[Order Date]],"yyyy")</f>
        <v>2015</v>
      </c>
      <c r="Y1460">
        <v>42140</v>
      </c>
      <c r="Z1460">
        <v>15.371400000000008</v>
      </c>
      <c r="AA1460">
        <v>28</v>
      </c>
      <c r="AB1460">
        <v>469.69</v>
      </c>
      <c r="AC1460">
        <v>91174</v>
      </c>
      <c r="AD1460" t="e">
        <f>IF(COUNTIF(#REF!,Orders!AC287)&gt;0,"Returned","Not Returned")</f>
        <v>#REF!</v>
      </c>
      <c r="AE1460" t="str">
        <f>TEXT(Table1[[#This Row],[Order Date]],"mmmm-yyy")</f>
        <v>May-2015</v>
      </c>
    </row>
    <row r="1461" spans="1:31" ht="12.75" customHeight="1" x14ac:dyDescent="0.3">
      <c r="A1461">
        <v>19480</v>
      </c>
      <c r="B1461" t="s">
        <v>47</v>
      </c>
      <c r="C1461">
        <v>0</v>
      </c>
      <c r="D1461">
        <v>5.28</v>
      </c>
      <c r="E1461">
        <v>5.61</v>
      </c>
      <c r="F1461">
        <v>910</v>
      </c>
      <c r="G1461" t="str">
        <f>IF(COUNTIF(Table1[Customer ID],Table1[[#This Row],[Customer ID]])&gt;1,"Repeat Customer","One-Time Customer")</f>
        <v>One-Time Customer</v>
      </c>
      <c r="H1461" t="s">
        <v>1024</v>
      </c>
      <c r="I1461" t="s">
        <v>49</v>
      </c>
      <c r="J1461" t="s">
        <v>28</v>
      </c>
      <c r="K1461" t="s">
        <v>29</v>
      </c>
      <c r="L1461" t="s">
        <v>93</v>
      </c>
      <c r="M1461" t="s">
        <v>59</v>
      </c>
      <c r="N1461" t="s">
        <v>836</v>
      </c>
      <c r="O1461">
        <v>0.4</v>
      </c>
      <c r="P1461">
        <f>Table1[[#This Row],[Profit]]/Table1[[#This Row],[Sales]]</f>
        <v>-1.7500821018062396</v>
      </c>
      <c r="Q1461" t="s">
        <v>33</v>
      </c>
      <c r="R1461" t="s">
        <v>136</v>
      </c>
      <c r="S1461" t="s">
        <v>958</v>
      </c>
      <c r="T1461" t="s">
        <v>959</v>
      </c>
      <c r="U1461">
        <v>71854</v>
      </c>
      <c r="V1461">
        <v>42138</v>
      </c>
      <c r="W1461" t="str">
        <f>TEXT(Table1[[#This Row],[Order Date]],"mmmm")</f>
        <v>May</v>
      </c>
      <c r="X1461" t="str">
        <f>TEXT(Table1[[#This Row],[Order Date]],"yyyy")</f>
        <v>2015</v>
      </c>
      <c r="Y1461">
        <v>42138</v>
      </c>
      <c r="Z1461">
        <v>-149.21199999999999</v>
      </c>
      <c r="AA1461">
        <v>15</v>
      </c>
      <c r="AB1461">
        <v>85.26</v>
      </c>
      <c r="AC1461">
        <v>90187</v>
      </c>
      <c r="AD1461" t="e">
        <f>IF(COUNTIF(#REF!,Orders!AC513)&gt;0,"Returned","Not Returned")</f>
        <v>#REF!</v>
      </c>
      <c r="AE1461" t="str">
        <f>TEXT(Table1[[#This Row],[Order Date]],"mmmm-yyy")</f>
        <v>May-2015</v>
      </c>
    </row>
    <row r="1462" spans="1:31" ht="12.75" customHeight="1" x14ac:dyDescent="0.3">
      <c r="A1462">
        <v>24737</v>
      </c>
      <c r="B1462" t="s">
        <v>56</v>
      </c>
      <c r="C1462">
        <v>0.02</v>
      </c>
      <c r="D1462">
        <v>15.94</v>
      </c>
      <c r="E1462">
        <v>5.45</v>
      </c>
      <c r="F1462">
        <v>1069</v>
      </c>
      <c r="G1462" t="str">
        <f>IF(COUNTIF(Table1[Customer ID],Table1[[#This Row],[Customer ID]])&gt;1,"Repeat Customer","One-Time Customer")</f>
        <v>One-Time Customer</v>
      </c>
      <c r="H1462" t="s">
        <v>1182</v>
      </c>
      <c r="I1462" t="s">
        <v>49</v>
      </c>
      <c r="J1462" t="s">
        <v>40</v>
      </c>
      <c r="K1462" t="s">
        <v>29</v>
      </c>
      <c r="L1462" t="s">
        <v>30</v>
      </c>
      <c r="M1462" t="s">
        <v>51</v>
      </c>
      <c r="N1462" t="s">
        <v>1183</v>
      </c>
      <c r="O1462">
        <v>0.55000000000000004</v>
      </c>
      <c r="P1462">
        <f>Table1[[#This Row],[Profit]]/Table1[[#This Row],[Sales]]</f>
        <v>0.21015142848541413</v>
      </c>
      <c r="Q1462" t="s">
        <v>33</v>
      </c>
      <c r="R1462" t="s">
        <v>61</v>
      </c>
      <c r="S1462" t="s">
        <v>178</v>
      </c>
      <c r="T1462" t="s">
        <v>1184</v>
      </c>
      <c r="U1462">
        <v>62901</v>
      </c>
      <c r="V1462">
        <v>42138</v>
      </c>
      <c r="W1462" t="str">
        <f>TEXT(Table1[[#This Row],[Order Date]],"mmmm")</f>
        <v>May</v>
      </c>
      <c r="X1462" t="str">
        <f>TEXT(Table1[[#This Row],[Order Date]],"yyyy")</f>
        <v>2015</v>
      </c>
      <c r="Y1462">
        <v>42139</v>
      </c>
      <c r="Z1462">
        <v>139.61200000000002</v>
      </c>
      <c r="AA1462">
        <v>41</v>
      </c>
      <c r="AB1462">
        <v>664.34</v>
      </c>
      <c r="AC1462">
        <v>87110</v>
      </c>
      <c r="AD1462" t="e">
        <f>IF(COUNTIF(#REF!,Orders!AC602)&gt;0,"Returned","Not Returned")</f>
        <v>#REF!</v>
      </c>
      <c r="AE1462" t="str">
        <f>TEXT(Table1[[#This Row],[Order Date]],"mmmm-yyy")</f>
        <v>May-2015</v>
      </c>
    </row>
    <row r="1463" spans="1:31" ht="12.75" customHeight="1" x14ac:dyDescent="0.3">
      <c r="A1463">
        <v>23890</v>
      </c>
      <c r="B1463" t="s">
        <v>25</v>
      </c>
      <c r="C1463">
        <v>0.05</v>
      </c>
      <c r="D1463">
        <v>26.48</v>
      </c>
      <c r="E1463">
        <v>6.93</v>
      </c>
      <c r="F1463">
        <v>18</v>
      </c>
      <c r="G1463" t="str">
        <f>IF(COUNTIF(Table1[Customer ID],Table1[[#This Row],[Customer ID]])&gt;1,"Repeat Customer","One-Time Customer")</f>
        <v>One-Time Customer</v>
      </c>
      <c r="H1463" t="s">
        <v>80</v>
      </c>
      <c r="I1463" t="s">
        <v>49</v>
      </c>
      <c r="J1463" t="s">
        <v>58</v>
      </c>
      <c r="K1463" t="s">
        <v>41</v>
      </c>
      <c r="L1463" t="s">
        <v>50</v>
      </c>
      <c r="M1463" t="s">
        <v>59</v>
      </c>
      <c r="N1463" t="s">
        <v>81</v>
      </c>
      <c r="O1463">
        <v>0.49</v>
      </c>
      <c r="P1463">
        <f>Table1[[#This Row],[Profit]]/Table1[[#This Row],[Sales]]</f>
        <v>0.69</v>
      </c>
      <c r="Q1463" t="s">
        <v>33</v>
      </c>
      <c r="R1463" t="s">
        <v>34</v>
      </c>
      <c r="S1463" t="s">
        <v>82</v>
      </c>
      <c r="T1463" t="s">
        <v>83</v>
      </c>
      <c r="U1463">
        <v>59601</v>
      </c>
      <c r="V1463">
        <v>42139</v>
      </c>
      <c r="W1463" t="str">
        <f>TEXT(Table1[[#This Row],[Order Date]],"mmmm")</f>
        <v>May</v>
      </c>
      <c r="X1463" t="str">
        <f>TEXT(Table1[[#This Row],[Order Date]],"yyyy")</f>
        <v>2015</v>
      </c>
      <c r="Y1463">
        <v>42140</v>
      </c>
      <c r="Z1463">
        <v>314.48129999999998</v>
      </c>
      <c r="AA1463">
        <v>17</v>
      </c>
      <c r="AB1463">
        <v>455.77</v>
      </c>
      <c r="AC1463">
        <v>90031</v>
      </c>
      <c r="AD1463" t="e">
        <f>IF(COUNTIF(#REF!,Orders!AC13)&gt;0,"Returned","Not Returned")</f>
        <v>#REF!</v>
      </c>
      <c r="AE1463" t="str">
        <f>TEXT(Table1[[#This Row],[Order Date]],"mmmm-yyy")</f>
        <v>May-2015</v>
      </c>
    </row>
    <row r="1464" spans="1:31" ht="12.75" customHeight="1" x14ac:dyDescent="0.3">
      <c r="A1464">
        <v>5890</v>
      </c>
      <c r="B1464" t="s">
        <v>25</v>
      </c>
      <c r="C1464">
        <v>0.05</v>
      </c>
      <c r="D1464">
        <v>26.48</v>
      </c>
      <c r="E1464">
        <v>6.93</v>
      </c>
      <c r="F1464">
        <v>21</v>
      </c>
      <c r="G1464" t="str">
        <f>IF(COUNTIF(Table1[Customer ID],Table1[[#This Row],[Customer ID]])&gt;1,"Repeat Customer","One-Time Customer")</f>
        <v>Repeat Customer</v>
      </c>
      <c r="H1464" t="s">
        <v>89</v>
      </c>
      <c r="I1464" t="s">
        <v>49</v>
      </c>
      <c r="J1464" t="s">
        <v>58</v>
      </c>
      <c r="K1464" t="s">
        <v>41</v>
      </c>
      <c r="L1464" t="s">
        <v>50</v>
      </c>
      <c r="M1464" t="s">
        <v>59</v>
      </c>
      <c r="N1464" t="s">
        <v>81</v>
      </c>
      <c r="O1464">
        <v>0.49</v>
      </c>
      <c r="P1464">
        <f>Table1[[#This Row],[Profit]]/Table1[[#This Row],[Sales]]</f>
        <v>0.20481805732433167</v>
      </c>
      <c r="Q1464" t="s">
        <v>33</v>
      </c>
      <c r="R1464" t="s">
        <v>53</v>
      </c>
      <c r="S1464" t="s">
        <v>71</v>
      </c>
      <c r="T1464" t="s">
        <v>90</v>
      </c>
      <c r="U1464">
        <v>10012</v>
      </c>
      <c r="V1464">
        <v>42139</v>
      </c>
      <c r="W1464" t="str">
        <f>TEXT(Table1[[#This Row],[Order Date]],"mmmm")</f>
        <v>May</v>
      </c>
      <c r="X1464" t="str">
        <f>TEXT(Table1[[#This Row],[Order Date]],"yyyy")</f>
        <v>2015</v>
      </c>
      <c r="Y1464">
        <v>42140</v>
      </c>
      <c r="Z1464">
        <v>384.38</v>
      </c>
      <c r="AA1464">
        <v>70</v>
      </c>
      <c r="AB1464">
        <v>1876.69</v>
      </c>
      <c r="AC1464">
        <v>41793</v>
      </c>
      <c r="AD1464" t="e">
        <f>IF(COUNTIF(#REF!,Orders!AC15)&gt;0,"Returned","Not Returned")</f>
        <v>#REF!</v>
      </c>
      <c r="AE1464" t="str">
        <f>TEXT(Table1[[#This Row],[Order Date]],"mmmm-yyy")</f>
        <v>May-2015</v>
      </c>
    </row>
    <row r="1465" spans="1:31" ht="12.75" customHeight="1" x14ac:dyDescent="0.3">
      <c r="A1465">
        <v>19823</v>
      </c>
      <c r="B1465" t="s">
        <v>56</v>
      </c>
      <c r="C1465">
        <v>0.08</v>
      </c>
      <c r="D1465">
        <v>6.48</v>
      </c>
      <c r="E1465">
        <v>7.03</v>
      </c>
      <c r="F1465">
        <v>266</v>
      </c>
      <c r="G1465" t="str">
        <f>IF(COUNTIF(Table1[Customer ID],Table1[[#This Row],[Customer ID]])&gt;1,"Repeat Customer","One-Time Customer")</f>
        <v>Repeat Customer</v>
      </c>
      <c r="H1465" t="s">
        <v>371</v>
      </c>
      <c r="I1465" t="s">
        <v>49</v>
      </c>
      <c r="J1465" t="s">
        <v>28</v>
      </c>
      <c r="K1465" t="s">
        <v>29</v>
      </c>
      <c r="L1465" t="s">
        <v>93</v>
      </c>
      <c r="M1465" t="s">
        <v>59</v>
      </c>
      <c r="N1465" t="s">
        <v>374</v>
      </c>
      <c r="O1465">
        <v>0.37</v>
      </c>
      <c r="P1465">
        <f>Table1[[#This Row],[Profit]]/Table1[[#This Row],[Sales]]</f>
        <v>0.13162393162393177</v>
      </c>
      <c r="Q1465" t="s">
        <v>33</v>
      </c>
      <c r="R1465" t="s">
        <v>61</v>
      </c>
      <c r="S1465" t="s">
        <v>130</v>
      </c>
      <c r="T1465" t="s">
        <v>373</v>
      </c>
      <c r="U1465">
        <v>78207</v>
      </c>
      <c r="V1465">
        <v>42139</v>
      </c>
      <c r="W1465" t="str">
        <f>TEXT(Table1[[#This Row],[Order Date]],"mmmm")</f>
        <v>May</v>
      </c>
      <c r="X1465" t="str">
        <f>TEXT(Table1[[#This Row],[Order Date]],"yyyy")</f>
        <v>2015</v>
      </c>
      <c r="Y1465">
        <v>42140</v>
      </c>
      <c r="Z1465">
        <v>8.9320000000000093</v>
      </c>
      <c r="AA1465">
        <v>10</v>
      </c>
      <c r="AB1465">
        <v>67.86</v>
      </c>
      <c r="AC1465">
        <v>90594</v>
      </c>
      <c r="AD1465" t="e">
        <f>IF(COUNTIF(#REF!,Orders!AC150)&gt;0,"Returned","Not Returned")</f>
        <v>#REF!</v>
      </c>
      <c r="AE1465" t="str">
        <f>TEXT(Table1[[#This Row],[Order Date]],"mmmm-yyy")</f>
        <v>May-2015</v>
      </c>
    </row>
    <row r="1466" spans="1:31" ht="12.75" customHeight="1" x14ac:dyDescent="0.3">
      <c r="A1466">
        <v>19824</v>
      </c>
      <c r="B1466" t="s">
        <v>56</v>
      </c>
      <c r="C1466">
        <v>0.01</v>
      </c>
      <c r="D1466">
        <v>20.34</v>
      </c>
      <c r="E1466">
        <v>35</v>
      </c>
      <c r="F1466">
        <v>266</v>
      </c>
      <c r="G1466" t="str">
        <f>IF(COUNTIF(Table1[Customer ID],Table1[[#This Row],[Customer ID]])&gt;1,"Repeat Customer","One-Time Customer")</f>
        <v>Repeat Customer</v>
      </c>
      <c r="H1466" t="s">
        <v>371</v>
      </c>
      <c r="I1466" t="s">
        <v>49</v>
      </c>
      <c r="J1466" t="s">
        <v>28</v>
      </c>
      <c r="K1466" t="s">
        <v>29</v>
      </c>
      <c r="L1466" t="s">
        <v>141</v>
      </c>
      <c r="M1466" t="s">
        <v>236</v>
      </c>
      <c r="N1466" t="s">
        <v>375</v>
      </c>
      <c r="O1466">
        <v>0.84</v>
      </c>
      <c r="P1466">
        <f>Table1[[#This Row],[Profit]]/Table1[[#This Row],[Sales]]</f>
        <v>0.30729846911465603</v>
      </c>
      <c r="Q1466" t="s">
        <v>33</v>
      </c>
      <c r="R1466" t="s">
        <v>61</v>
      </c>
      <c r="S1466" t="s">
        <v>130</v>
      </c>
      <c r="T1466" t="s">
        <v>373</v>
      </c>
      <c r="U1466">
        <v>78207</v>
      </c>
      <c r="V1466">
        <v>42139</v>
      </c>
      <c r="W1466" t="str">
        <f>TEXT(Table1[[#This Row],[Order Date]],"mmmm")</f>
        <v>May</v>
      </c>
      <c r="X1466" t="str">
        <f>TEXT(Table1[[#This Row],[Order Date]],"yyyy")</f>
        <v>2015</v>
      </c>
      <c r="Y1466">
        <v>42140</v>
      </c>
      <c r="Z1466">
        <v>229.63800000000015</v>
      </c>
      <c r="AA1466">
        <v>33</v>
      </c>
      <c r="AB1466">
        <v>747.28</v>
      </c>
      <c r="AC1466">
        <v>90594</v>
      </c>
      <c r="AD1466" t="e">
        <f>IF(COUNTIF(#REF!,Orders!AC151)&gt;0,"Returned","Not Returned")</f>
        <v>#REF!</v>
      </c>
      <c r="AE1466" t="str">
        <f>TEXT(Table1[[#This Row],[Order Date]],"mmmm-yyy")</f>
        <v>May-2015</v>
      </c>
    </row>
    <row r="1467" spans="1:31" ht="12.75" customHeight="1" x14ac:dyDescent="0.3">
      <c r="A1467">
        <v>1147</v>
      </c>
      <c r="B1467" t="s">
        <v>56</v>
      </c>
      <c r="C1467">
        <v>0.08</v>
      </c>
      <c r="D1467">
        <v>2.94</v>
      </c>
      <c r="E1467">
        <v>0.96</v>
      </c>
      <c r="F1467">
        <v>491</v>
      </c>
      <c r="G1467" t="str">
        <f>IF(COUNTIF(Table1[Customer ID],Table1[[#This Row],[Customer ID]])&gt;1,"Repeat Customer","One-Time Customer")</f>
        <v>Repeat Customer</v>
      </c>
      <c r="H1467" t="s">
        <v>598</v>
      </c>
      <c r="I1467" t="s">
        <v>49</v>
      </c>
      <c r="J1467" t="s">
        <v>114</v>
      </c>
      <c r="K1467" t="s">
        <v>29</v>
      </c>
      <c r="L1467" t="s">
        <v>30</v>
      </c>
      <c r="M1467" t="s">
        <v>31</v>
      </c>
      <c r="N1467" t="s">
        <v>599</v>
      </c>
      <c r="O1467">
        <v>0.57999999999999996</v>
      </c>
      <c r="P1467">
        <f>Table1[[#This Row],[Profit]]/Table1[[#This Row],[Sales]]</f>
        <v>-3.1784107946026985E-2</v>
      </c>
      <c r="Q1467" t="s">
        <v>33</v>
      </c>
      <c r="R1467" t="s">
        <v>53</v>
      </c>
      <c r="S1467" t="s">
        <v>71</v>
      </c>
      <c r="T1467" t="s">
        <v>90</v>
      </c>
      <c r="U1467">
        <v>10154</v>
      </c>
      <c r="V1467">
        <v>42139</v>
      </c>
      <c r="W1467" t="str">
        <f>TEXT(Table1[[#This Row],[Order Date]],"mmmm")</f>
        <v>May</v>
      </c>
      <c r="X1467" t="str">
        <f>TEXT(Table1[[#This Row],[Order Date]],"yyyy")</f>
        <v>2015</v>
      </c>
      <c r="Y1467">
        <v>42141</v>
      </c>
      <c r="Z1467">
        <v>-2.12</v>
      </c>
      <c r="AA1467">
        <v>23</v>
      </c>
      <c r="AB1467">
        <v>66.7</v>
      </c>
      <c r="AC1467">
        <v>8353</v>
      </c>
      <c r="AD1467" t="e">
        <f>IF(COUNTIF(#REF!,Orders!AC258)&gt;0,"Returned","Not Returned")</f>
        <v>#REF!</v>
      </c>
      <c r="AE1467" t="str">
        <f>TEXT(Table1[[#This Row],[Order Date]],"mmmm-yyy")</f>
        <v>May-2015</v>
      </c>
    </row>
    <row r="1468" spans="1:31" ht="12.75" customHeight="1" x14ac:dyDescent="0.3">
      <c r="A1468">
        <v>19146</v>
      </c>
      <c r="B1468" t="s">
        <v>56</v>
      </c>
      <c r="C1468">
        <v>0.06</v>
      </c>
      <c r="D1468">
        <v>8.32</v>
      </c>
      <c r="E1468">
        <v>2.38</v>
      </c>
      <c r="F1468">
        <v>494</v>
      </c>
      <c r="G1468" t="str">
        <f>IF(COUNTIF(Table1[Customer ID],Table1[[#This Row],[Customer ID]])&gt;1,"Repeat Customer","One-Time Customer")</f>
        <v>Repeat Customer</v>
      </c>
      <c r="H1468" t="s">
        <v>606</v>
      </c>
      <c r="I1468" t="s">
        <v>49</v>
      </c>
      <c r="J1468" t="s">
        <v>114</v>
      </c>
      <c r="K1468" t="s">
        <v>77</v>
      </c>
      <c r="L1468" t="s">
        <v>180</v>
      </c>
      <c r="M1468" t="s">
        <v>51</v>
      </c>
      <c r="N1468" t="s">
        <v>607</v>
      </c>
      <c r="O1468">
        <v>0.74</v>
      </c>
      <c r="P1468">
        <f>Table1[[#This Row],[Profit]]/Table1[[#This Row],[Sales]]</f>
        <v>-0.36174205016788469</v>
      </c>
      <c r="Q1468" t="s">
        <v>33</v>
      </c>
      <c r="R1468" t="s">
        <v>34</v>
      </c>
      <c r="S1468" t="s">
        <v>35</v>
      </c>
      <c r="T1468" t="s">
        <v>209</v>
      </c>
      <c r="U1468">
        <v>98115</v>
      </c>
      <c r="V1468">
        <v>42139</v>
      </c>
      <c r="W1468" t="str">
        <f>TEXT(Table1[[#This Row],[Order Date]],"mmmm")</f>
        <v>May</v>
      </c>
      <c r="X1468" t="str">
        <f>TEXT(Table1[[#This Row],[Order Date]],"yyyy")</f>
        <v>2015</v>
      </c>
      <c r="Y1468">
        <v>42141</v>
      </c>
      <c r="Z1468">
        <v>-36.630000000000003</v>
      </c>
      <c r="AA1468">
        <v>12</v>
      </c>
      <c r="AB1468">
        <v>101.26</v>
      </c>
      <c r="AC1468">
        <v>88905</v>
      </c>
      <c r="AD1468" t="e">
        <f>IF(COUNTIF(#REF!,Orders!AC264)&gt;0,"Returned","Not Returned")</f>
        <v>#REF!</v>
      </c>
      <c r="AE1468" t="str">
        <f>TEXT(Table1[[#This Row],[Order Date]],"mmmm-yyy")</f>
        <v>May-2015</v>
      </c>
    </row>
    <row r="1469" spans="1:31" ht="12.75" customHeight="1" x14ac:dyDescent="0.3">
      <c r="A1469">
        <v>19147</v>
      </c>
      <c r="B1469" t="s">
        <v>56</v>
      </c>
      <c r="C1469">
        <v>0.08</v>
      </c>
      <c r="D1469">
        <v>2.94</v>
      </c>
      <c r="E1469">
        <v>0.96</v>
      </c>
      <c r="F1469">
        <v>494</v>
      </c>
      <c r="G1469" t="str">
        <f>IF(COUNTIF(Table1[Customer ID],Table1[[#This Row],[Customer ID]])&gt;1,"Repeat Customer","One-Time Customer")</f>
        <v>Repeat Customer</v>
      </c>
      <c r="H1469" t="s">
        <v>606</v>
      </c>
      <c r="I1469" t="s">
        <v>49</v>
      </c>
      <c r="J1469" t="s">
        <v>114</v>
      </c>
      <c r="K1469" t="s">
        <v>29</v>
      </c>
      <c r="L1469" t="s">
        <v>30</v>
      </c>
      <c r="M1469" t="s">
        <v>31</v>
      </c>
      <c r="N1469" t="s">
        <v>599</v>
      </c>
      <c r="O1469">
        <v>0.57999999999999996</v>
      </c>
      <c r="P1469">
        <f>Table1[[#This Row],[Profit]]/Table1[[#This Row],[Sales]]</f>
        <v>-0.12183908045977013</v>
      </c>
      <c r="Q1469" t="s">
        <v>33</v>
      </c>
      <c r="R1469" t="s">
        <v>34</v>
      </c>
      <c r="S1469" t="s">
        <v>35</v>
      </c>
      <c r="T1469" t="s">
        <v>209</v>
      </c>
      <c r="U1469">
        <v>98115</v>
      </c>
      <c r="V1469">
        <v>42139</v>
      </c>
      <c r="W1469" t="str">
        <f>TEXT(Table1[[#This Row],[Order Date]],"mmmm")</f>
        <v>May</v>
      </c>
      <c r="X1469" t="str">
        <f>TEXT(Table1[[#This Row],[Order Date]],"yyyy")</f>
        <v>2015</v>
      </c>
      <c r="Y1469">
        <v>42141</v>
      </c>
      <c r="Z1469">
        <v>-2.12</v>
      </c>
      <c r="AA1469">
        <v>6</v>
      </c>
      <c r="AB1469">
        <v>17.399999999999999</v>
      </c>
      <c r="AC1469">
        <v>88905</v>
      </c>
      <c r="AD1469" t="e">
        <f>IF(COUNTIF(#REF!,Orders!AC265)&gt;0,"Returned","Not Returned")</f>
        <v>#REF!</v>
      </c>
      <c r="AE1469" t="str">
        <f>TEXT(Table1[[#This Row],[Order Date]],"mmmm-yyy")</f>
        <v>May-2015</v>
      </c>
    </row>
    <row r="1470" spans="1:31" ht="12.75" customHeight="1" x14ac:dyDescent="0.3">
      <c r="A1470">
        <v>18921</v>
      </c>
      <c r="B1470" t="s">
        <v>47</v>
      </c>
      <c r="C1470">
        <v>0.02</v>
      </c>
      <c r="D1470">
        <v>39.06</v>
      </c>
      <c r="E1470">
        <v>10.55</v>
      </c>
      <c r="F1470">
        <v>1023</v>
      </c>
      <c r="G1470" t="str">
        <f>IF(COUNTIF(Table1[Customer ID],Table1[[#This Row],[Customer ID]])&gt;1,"Repeat Customer","One-Time Customer")</f>
        <v>Repeat Customer</v>
      </c>
      <c r="H1470" t="s">
        <v>1131</v>
      </c>
      <c r="I1470" t="s">
        <v>49</v>
      </c>
      <c r="J1470" t="s">
        <v>58</v>
      </c>
      <c r="K1470" t="s">
        <v>29</v>
      </c>
      <c r="L1470" t="s">
        <v>109</v>
      </c>
      <c r="M1470" t="s">
        <v>59</v>
      </c>
      <c r="N1470" t="s">
        <v>1132</v>
      </c>
      <c r="O1470">
        <v>0.37</v>
      </c>
      <c r="P1470">
        <f>Table1[[#This Row],[Profit]]/Table1[[#This Row],[Sales]]</f>
        <v>0.69</v>
      </c>
      <c r="Q1470" t="s">
        <v>33</v>
      </c>
      <c r="R1470" t="s">
        <v>53</v>
      </c>
      <c r="S1470" t="s">
        <v>234</v>
      </c>
      <c r="T1470" t="s">
        <v>1133</v>
      </c>
      <c r="U1470">
        <v>15221</v>
      </c>
      <c r="V1470">
        <v>42139</v>
      </c>
      <c r="W1470" t="str">
        <f>TEXT(Table1[[#This Row],[Order Date]],"mmmm")</f>
        <v>May</v>
      </c>
      <c r="X1470" t="str">
        <f>TEXT(Table1[[#This Row],[Order Date]],"yyyy")</f>
        <v>2015</v>
      </c>
      <c r="Y1470">
        <v>42139</v>
      </c>
      <c r="Z1470">
        <v>442.0899</v>
      </c>
      <c r="AA1470">
        <v>16</v>
      </c>
      <c r="AB1470">
        <v>640.71</v>
      </c>
      <c r="AC1470">
        <v>88633</v>
      </c>
      <c r="AD1470" t="e">
        <f>IF(COUNTIF(#REF!,Orders!AC573)&gt;0,"Returned","Not Returned")</f>
        <v>#REF!</v>
      </c>
      <c r="AE1470" t="str">
        <f>TEXT(Table1[[#This Row],[Order Date]],"mmmm-yyy")</f>
        <v>May-2015</v>
      </c>
    </row>
    <row r="1471" spans="1:31" ht="12.75" customHeight="1" x14ac:dyDescent="0.3">
      <c r="A1471">
        <v>18922</v>
      </c>
      <c r="B1471" t="s">
        <v>47</v>
      </c>
      <c r="C1471">
        <v>0.1</v>
      </c>
      <c r="D1471">
        <v>37.700000000000003</v>
      </c>
      <c r="E1471">
        <v>2.99</v>
      </c>
      <c r="F1471">
        <v>1023</v>
      </c>
      <c r="G1471" t="str">
        <f>IF(COUNTIF(Table1[Customer ID],Table1[[#This Row],[Customer ID]])&gt;1,"Repeat Customer","One-Time Customer")</f>
        <v>Repeat Customer</v>
      </c>
      <c r="H1471" t="s">
        <v>1131</v>
      </c>
      <c r="I1471" t="s">
        <v>49</v>
      </c>
      <c r="J1471" t="s">
        <v>58</v>
      </c>
      <c r="K1471" t="s">
        <v>29</v>
      </c>
      <c r="L1471" t="s">
        <v>109</v>
      </c>
      <c r="M1471" t="s">
        <v>59</v>
      </c>
      <c r="N1471" t="s">
        <v>552</v>
      </c>
      <c r="O1471">
        <v>0.35</v>
      </c>
      <c r="P1471">
        <f>Table1[[#This Row],[Profit]]/Table1[[#This Row],[Sales]]</f>
        <v>0.69</v>
      </c>
      <c r="Q1471" t="s">
        <v>33</v>
      </c>
      <c r="R1471" t="s">
        <v>53</v>
      </c>
      <c r="S1471" t="s">
        <v>234</v>
      </c>
      <c r="T1471" t="s">
        <v>1133</v>
      </c>
      <c r="U1471">
        <v>15221</v>
      </c>
      <c r="V1471">
        <v>42139</v>
      </c>
      <c r="W1471" t="str">
        <f>TEXT(Table1[[#This Row],[Order Date]],"mmmm")</f>
        <v>May</v>
      </c>
      <c r="X1471" t="str">
        <f>TEXT(Table1[[#This Row],[Order Date]],"yyyy")</f>
        <v>2015</v>
      </c>
      <c r="Y1471">
        <v>42140</v>
      </c>
      <c r="Z1471">
        <v>455.12399999999997</v>
      </c>
      <c r="AA1471">
        <v>18</v>
      </c>
      <c r="AB1471">
        <v>659.6</v>
      </c>
      <c r="AC1471">
        <v>88633</v>
      </c>
      <c r="AD1471" t="e">
        <f>IF(COUNTIF(#REF!,Orders!AC574)&gt;0,"Returned","Not Returned")</f>
        <v>#REF!</v>
      </c>
      <c r="AE1471" t="str">
        <f>TEXT(Table1[[#This Row],[Order Date]],"mmmm-yyy")</f>
        <v>May-2015</v>
      </c>
    </row>
    <row r="1472" spans="1:31" ht="12.75" customHeight="1" x14ac:dyDescent="0.3">
      <c r="A1472">
        <v>20554</v>
      </c>
      <c r="B1472" t="s">
        <v>25</v>
      </c>
      <c r="C1472">
        <v>0.01</v>
      </c>
      <c r="D1472">
        <v>30.98</v>
      </c>
      <c r="E1472">
        <v>6.5</v>
      </c>
      <c r="F1472">
        <v>1989</v>
      </c>
      <c r="G1472" t="str">
        <f>IF(COUNTIF(Table1[Customer ID],Table1[[#This Row],[Customer ID]])&gt;1,"Repeat Customer","One-Time Customer")</f>
        <v>Repeat Customer</v>
      </c>
      <c r="H1472" t="s">
        <v>1932</v>
      </c>
      <c r="I1472" t="s">
        <v>49</v>
      </c>
      <c r="J1472" t="s">
        <v>28</v>
      </c>
      <c r="K1472" t="s">
        <v>77</v>
      </c>
      <c r="L1472" t="s">
        <v>180</v>
      </c>
      <c r="M1472" t="s">
        <v>59</v>
      </c>
      <c r="N1472" t="s">
        <v>1908</v>
      </c>
      <c r="O1472">
        <v>0.64</v>
      </c>
      <c r="P1472">
        <f>Table1[[#This Row],[Profit]]/Table1[[#This Row],[Sales]]</f>
        <v>0.12739081377108732</v>
      </c>
      <c r="Q1472" t="s">
        <v>33</v>
      </c>
      <c r="R1472" t="s">
        <v>34</v>
      </c>
      <c r="S1472" t="s">
        <v>212</v>
      </c>
      <c r="T1472" t="s">
        <v>1933</v>
      </c>
      <c r="U1472">
        <v>84117</v>
      </c>
      <c r="V1472">
        <v>42139</v>
      </c>
      <c r="W1472" t="str">
        <f>TEXT(Table1[[#This Row],[Order Date]],"mmmm")</f>
        <v>May</v>
      </c>
      <c r="X1472" t="str">
        <f>TEXT(Table1[[#This Row],[Order Date]],"yyyy")</f>
        <v>2015</v>
      </c>
      <c r="Y1472">
        <v>42140</v>
      </c>
      <c r="Z1472">
        <v>46.29</v>
      </c>
      <c r="AA1472">
        <v>11</v>
      </c>
      <c r="AB1472">
        <v>363.37</v>
      </c>
      <c r="AC1472">
        <v>90001</v>
      </c>
      <c r="AD1472" t="e">
        <f>IF(COUNTIF(#REF!,Orders!AC1104)&gt;0,"Returned","Not Returned")</f>
        <v>#REF!</v>
      </c>
      <c r="AE1472" t="str">
        <f>TEXT(Table1[[#This Row],[Order Date]],"mmmm-yyy")</f>
        <v>May-2015</v>
      </c>
    </row>
    <row r="1473" spans="1:31" ht="12.75" customHeight="1" x14ac:dyDescent="0.3">
      <c r="A1473">
        <v>20555</v>
      </c>
      <c r="B1473" t="s">
        <v>25</v>
      </c>
      <c r="C1473">
        <v>0.01</v>
      </c>
      <c r="D1473">
        <v>40.99</v>
      </c>
      <c r="E1473">
        <v>19.989999999999998</v>
      </c>
      <c r="F1473">
        <v>1989</v>
      </c>
      <c r="G1473" t="str">
        <f>IF(COUNTIF(Table1[Customer ID],Table1[[#This Row],[Customer ID]])&gt;1,"Repeat Customer","One-Time Customer")</f>
        <v>Repeat Customer</v>
      </c>
      <c r="H1473" t="s">
        <v>1932</v>
      </c>
      <c r="I1473" t="s">
        <v>49</v>
      </c>
      <c r="J1473" t="s">
        <v>28</v>
      </c>
      <c r="K1473" t="s">
        <v>29</v>
      </c>
      <c r="L1473" t="s">
        <v>93</v>
      </c>
      <c r="M1473" t="s">
        <v>59</v>
      </c>
      <c r="N1473" t="s">
        <v>1934</v>
      </c>
      <c r="O1473">
        <v>0.36</v>
      </c>
      <c r="P1473">
        <f>Table1[[#This Row],[Profit]]/Table1[[#This Row],[Sales]]</f>
        <v>0.36981799271970878</v>
      </c>
      <c r="Q1473" t="s">
        <v>33</v>
      </c>
      <c r="R1473" t="s">
        <v>34</v>
      </c>
      <c r="S1473" t="s">
        <v>212</v>
      </c>
      <c r="T1473" t="s">
        <v>1933</v>
      </c>
      <c r="U1473">
        <v>84117</v>
      </c>
      <c r="V1473">
        <v>42139</v>
      </c>
      <c r="W1473" t="str">
        <f>TEXT(Table1[[#This Row],[Order Date]],"mmmm")</f>
        <v>May</v>
      </c>
      <c r="X1473" t="str">
        <f>TEXT(Table1[[#This Row],[Order Date]],"yyyy")</f>
        <v>2015</v>
      </c>
      <c r="Y1473">
        <v>42142</v>
      </c>
      <c r="Z1473">
        <v>177.79</v>
      </c>
      <c r="AA1473">
        <v>11</v>
      </c>
      <c r="AB1473">
        <v>480.75</v>
      </c>
      <c r="AC1473">
        <v>90001</v>
      </c>
      <c r="AD1473" t="e">
        <f>IF(COUNTIF(#REF!,Orders!AC1105)&gt;0,"Returned","Not Returned")</f>
        <v>#REF!</v>
      </c>
      <c r="AE1473" t="str">
        <f>TEXT(Table1[[#This Row],[Order Date]],"mmmm-yyy")</f>
        <v>May-2015</v>
      </c>
    </row>
    <row r="1474" spans="1:31" ht="12.75" customHeight="1" x14ac:dyDescent="0.3">
      <c r="A1474">
        <v>19381</v>
      </c>
      <c r="B1474" t="s">
        <v>37</v>
      </c>
      <c r="C1474">
        <v>0.08</v>
      </c>
      <c r="D1474">
        <v>73.98</v>
      </c>
      <c r="E1474">
        <v>4</v>
      </c>
      <c r="F1474">
        <v>3041</v>
      </c>
      <c r="G1474" t="str">
        <f>IF(COUNTIF(Table1[Customer ID],Table1[[#This Row],[Customer ID]])&gt;1,"Repeat Customer","One-Time Customer")</f>
        <v>Repeat Customer</v>
      </c>
      <c r="H1474" t="s">
        <v>2747</v>
      </c>
      <c r="I1474" t="s">
        <v>49</v>
      </c>
      <c r="J1474" t="s">
        <v>28</v>
      </c>
      <c r="K1474" t="s">
        <v>77</v>
      </c>
      <c r="L1474" t="s">
        <v>180</v>
      </c>
      <c r="M1474" t="s">
        <v>59</v>
      </c>
      <c r="N1474" t="s">
        <v>372</v>
      </c>
      <c r="O1474">
        <v>0.77</v>
      </c>
      <c r="P1474">
        <f>Table1[[#This Row],[Profit]]/Table1[[#This Row],[Sales]]</f>
        <v>8.2222617143534085E-2</v>
      </c>
      <c r="Q1474" t="s">
        <v>33</v>
      </c>
      <c r="R1474" t="s">
        <v>61</v>
      </c>
      <c r="S1474" t="s">
        <v>183</v>
      </c>
      <c r="T1474" t="s">
        <v>2001</v>
      </c>
      <c r="U1474">
        <v>67846</v>
      </c>
      <c r="V1474">
        <v>42139</v>
      </c>
      <c r="W1474" t="str">
        <f>TEXT(Table1[[#This Row],[Order Date]],"mmmm")</f>
        <v>May</v>
      </c>
      <c r="X1474" t="str">
        <f>TEXT(Table1[[#This Row],[Order Date]],"yyyy")</f>
        <v>2015</v>
      </c>
      <c r="Y1474">
        <v>42142</v>
      </c>
      <c r="Z1474">
        <v>97.159999999999926</v>
      </c>
      <c r="AA1474">
        <v>17</v>
      </c>
      <c r="AB1474">
        <v>1181.67</v>
      </c>
      <c r="AC1474">
        <v>86102</v>
      </c>
      <c r="AD1474" t="e">
        <f>IF(COUNTIF(#REF!,Orders!AC1726)&gt;0,"Returned","Not Returned")</f>
        <v>#REF!</v>
      </c>
      <c r="AE1474" t="str">
        <f>TEXT(Table1[[#This Row],[Order Date]],"mmmm-yyy")</f>
        <v>May-2015</v>
      </c>
    </row>
    <row r="1475" spans="1:31" ht="12.75" customHeight="1" x14ac:dyDescent="0.3">
      <c r="A1475">
        <v>19382</v>
      </c>
      <c r="B1475" t="s">
        <v>37</v>
      </c>
      <c r="C1475">
        <v>0.02</v>
      </c>
      <c r="D1475">
        <v>3.68</v>
      </c>
      <c r="E1475">
        <v>1.32</v>
      </c>
      <c r="F1475">
        <v>3041</v>
      </c>
      <c r="G1475" t="str">
        <f>IF(COUNTIF(Table1[Customer ID],Table1[[#This Row],[Customer ID]])&gt;1,"Repeat Customer","One-Time Customer")</f>
        <v>Repeat Customer</v>
      </c>
      <c r="H1475" t="s">
        <v>2747</v>
      </c>
      <c r="I1475" t="s">
        <v>49</v>
      </c>
      <c r="J1475" t="s">
        <v>28</v>
      </c>
      <c r="K1475" t="s">
        <v>29</v>
      </c>
      <c r="L1475" t="s">
        <v>174</v>
      </c>
      <c r="M1475" t="s">
        <v>31</v>
      </c>
      <c r="N1475" t="s">
        <v>839</v>
      </c>
      <c r="O1475">
        <v>0.83</v>
      </c>
      <c r="P1475">
        <f>Table1[[#This Row],[Profit]]/Table1[[#This Row],[Sales]]</f>
        <v>-0.68994320080187099</v>
      </c>
      <c r="Q1475" t="s">
        <v>33</v>
      </c>
      <c r="R1475" t="s">
        <v>61</v>
      </c>
      <c r="S1475" t="s">
        <v>183</v>
      </c>
      <c r="T1475" t="s">
        <v>2001</v>
      </c>
      <c r="U1475">
        <v>67846</v>
      </c>
      <c r="V1475">
        <v>42139</v>
      </c>
      <c r="W1475" t="str">
        <f>TEXT(Table1[[#This Row],[Order Date]],"mmmm")</f>
        <v>May</v>
      </c>
      <c r="X1475" t="str">
        <f>TEXT(Table1[[#This Row],[Order Date]],"yyyy")</f>
        <v>2015</v>
      </c>
      <c r="Y1475">
        <v>42141</v>
      </c>
      <c r="Z1475">
        <v>-20.65</v>
      </c>
      <c r="AA1475">
        <v>8</v>
      </c>
      <c r="AB1475">
        <v>29.93</v>
      </c>
      <c r="AC1475">
        <v>86102</v>
      </c>
      <c r="AD1475" t="e">
        <f>IF(COUNTIF(#REF!,Orders!AC1727)&gt;0,"Returned","Not Returned")</f>
        <v>#REF!</v>
      </c>
      <c r="AE1475" t="str">
        <f>TEXT(Table1[[#This Row],[Order Date]],"mmmm-yyy")</f>
        <v>May-2015</v>
      </c>
    </row>
    <row r="1476" spans="1:31" ht="12.75" customHeight="1" x14ac:dyDescent="0.3">
      <c r="A1476">
        <v>25762</v>
      </c>
      <c r="B1476" t="s">
        <v>47</v>
      </c>
      <c r="C1476">
        <v>0.04</v>
      </c>
      <c r="D1476">
        <v>18.97</v>
      </c>
      <c r="E1476">
        <v>9.5399999999999991</v>
      </c>
      <c r="F1476">
        <v>136</v>
      </c>
      <c r="G1476" t="str">
        <f>IF(COUNTIF(Table1[Customer ID],Table1[[#This Row],[Customer ID]])&gt;1,"Repeat Customer","One-Time Customer")</f>
        <v>Repeat Customer</v>
      </c>
      <c r="H1476" t="s">
        <v>222</v>
      </c>
      <c r="I1476" t="s">
        <v>49</v>
      </c>
      <c r="J1476" t="s">
        <v>58</v>
      </c>
      <c r="K1476" t="s">
        <v>29</v>
      </c>
      <c r="L1476" t="s">
        <v>93</v>
      </c>
      <c r="M1476" t="s">
        <v>59</v>
      </c>
      <c r="N1476" t="s">
        <v>223</v>
      </c>
      <c r="O1476">
        <v>0.37</v>
      </c>
      <c r="P1476">
        <f>Table1[[#This Row],[Profit]]/Table1[[#This Row],[Sales]]</f>
        <v>2.9880086494987249E-2</v>
      </c>
      <c r="Q1476" t="s">
        <v>33</v>
      </c>
      <c r="R1476" t="s">
        <v>34</v>
      </c>
      <c r="S1476" t="s">
        <v>45</v>
      </c>
      <c r="T1476" t="s">
        <v>224</v>
      </c>
      <c r="U1476">
        <v>94952</v>
      </c>
      <c r="V1476">
        <v>42140</v>
      </c>
      <c r="W1476" t="str">
        <f>TEXT(Table1[[#This Row],[Order Date]],"mmmm")</f>
        <v>May</v>
      </c>
      <c r="X1476" t="str">
        <f>TEXT(Table1[[#This Row],[Order Date]],"yyyy")</f>
        <v>2015</v>
      </c>
      <c r="Y1476">
        <v>42141</v>
      </c>
      <c r="Z1476">
        <v>3.0400000000000027</v>
      </c>
      <c r="AA1476">
        <v>5</v>
      </c>
      <c r="AB1476">
        <v>101.74</v>
      </c>
      <c r="AC1476">
        <v>88534</v>
      </c>
      <c r="AD1476" t="e">
        <f>IF(COUNTIF(#REF!,Orders!AC78)&gt;0,"Returned","Not Returned")</f>
        <v>#REF!</v>
      </c>
      <c r="AE1476" t="str">
        <f>TEXT(Table1[[#This Row],[Order Date]],"mmmm-yyy")</f>
        <v>May-2015</v>
      </c>
    </row>
    <row r="1477" spans="1:31" ht="12.75" customHeight="1" x14ac:dyDescent="0.3">
      <c r="A1477">
        <v>25764</v>
      </c>
      <c r="B1477" t="s">
        <v>47</v>
      </c>
      <c r="C1477">
        <v>0.09</v>
      </c>
      <c r="D1477">
        <v>10.98</v>
      </c>
      <c r="E1477">
        <v>3.37</v>
      </c>
      <c r="F1477">
        <v>136</v>
      </c>
      <c r="G1477" t="str">
        <f>IF(COUNTIF(Table1[Customer ID],Table1[[#This Row],[Customer ID]])&gt;1,"Repeat Customer","One-Time Customer")</f>
        <v>Repeat Customer</v>
      </c>
      <c r="H1477" t="s">
        <v>222</v>
      </c>
      <c r="I1477" t="s">
        <v>49</v>
      </c>
      <c r="J1477" t="s">
        <v>58</v>
      </c>
      <c r="K1477" t="s">
        <v>29</v>
      </c>
      <c r="L1477" t="s">
        <v>174</v>
      </c>
      <c r="M1477" t="s">
        <v>51</v>
      </c>
      <c r="N1477" t="s">
        <v>225</v>
      </c>
      <c r="O1477">
        <v>0.56999999999999995</v>
      </c>
      <c r="P1477">
        <f>Table1[[#This Row],[Profit]]/Table1[[#This Row],[Sales]]</f>
        <v>3.2016090866067222E-2</v>
      </c>
      <c r="Q1477" t="s">
        <v>33</v>
      </c>
      <c r="R1477" t="s">
        <v>34</v>
      </c>
      <c r="S1477" t="s">
        <v>45</v>
      </c>
      <c r="T1477" t="s">
        <v>224</v>
      </c>
      <c r="U1477">
        <v>94952</v>
      </c>
      <c r="V1477">
        <v>42140</v>
      </c>
      <c r="W1477" t="str">
        <f>TEXT(Table1[[#This Row],[Order Date]],"mmmm")</f>
        <v>May</v>
      </c>
      <c r="X1477" t="str">
        <f>TEXT(Table1[[#This Row],[Order Date]],"yyyy")</f>
        <v>2015</v>
      </c>
      <c r="Y1477">
        <v>42141</v>
      </c>
      <c r="Z1477">
        <v>2.7060000000000013</v>
      </c>
      <c r="AA1477">
        <v>8</v>
      </c>
      <c r="AB1477">
        <v>84.52</v>
      </c>
      <c r="AC1477">
        <v>88534</v>
      </c>
      <c r="AD1477" t="e">
        <f>IF(COUNTIF(#REF!,Orders!AC79)&gt;0,"Returned","Not Returned")</f>
        <v>#REF!</v>
      </c>
      <c r="AE1477" t="str">
        <f>TEXT(Table1[[#This Row],[Order Date]],"mmmm-yyy")</f>
        <v>May-2015</v>
      </c>
    </row>
    <row r="1478" spans="1:31" ht="12.75" customHeight="1" x14ac:dyDescent="0.3">
      <c r="A1478">
        <v>21411</v>
      </c>
      <c r="B1478" t="s">
        <v>47</v>
      </c>
      <c r="C1478">
        <v>7.0000000000000007E-2</v>
      </c>
      <c r="D1478">
        <v>279.48</v>
      </c>
      <c r="E1478">
        <v>35</v>
      </c>
      <c r="F1478">
        <v>688</v>
      </c>
      <c r="G1478" t="str">
        <f>IF(COUNTIF(Table1[Customer ID],Table1[[#This Row],[Customer ID]])&gt;1,"Repeat Customer","One-Time Customer")</f>
        <v>Repeat Customer</v>
      </c>
      <c r="H1478" t="s">
        <v>809</v>
      </c>
      <c r="I1478" t="s">
        <v>49</v>
      </c>
      <c r="J1478" t="s">
        <v>58</v>
      </c>
      <c r="K1478" t="s">
        <v>29</v>
      </c>
      <c r="L1478" t="s">
        <v>141</v>
      </c>
      <c r="M1478" t="s">
        <v>236</v>
      </c>
      <c r="N1478" t="s">
        <v>810</v>
      </c>
      <c r="O1478">
        <v>0.8</v>
      </c>
      <c r="P1478">
        <f>Table1[[#This Row],[Profit]]/Table1[[#This Row],[Sales]]</f>
        <v>-7.6315586007827424E-2</v>
      </c>
      <c r="Q1478" t="s">
        <v>33</v>
      </c>
      <c r="R1478" t="s">
        <v>61</v>
      </c>
      <c r="S1478" t="s">
        <v>506</v>
      </c>
      <c r="T1478" t="s">
        <v>811</v>
      </c>
      <c r="U1478">
        <v>63116</v>
      </c>
      <c r="V1478">
        <v>42140</v>
      </c>
      <c r="W1478" t="str">
        <f>TEXT(Table1[[#This Row],[Order Date]],"mmmm")</f>
        <v>May</v>
      </c>
      <c r="X1478" t="str">
        <f>TEXT(Table1[[#This Row],[Order Date]],"yyyy")</f>
        <v>2015</v>
      </c>
      <c r="Y1478">
        <v>42140</v>
      </c>
      <c r="Z1478">
        <v>-207.28</v>
      </c>
      <c r="AA1478">
        <v>10</v>
      </c>
      <c r="AB1478">
        <v>2716.09</v>
      </c>
      <c r="AC1478">
        <v>88503</v>
      </c>
      <c r="AD1478" t="e">
        <f>IF(COUNTIF(#REF!,Orders!AC379)&gt;0,"Returned","Not Returned")</f>
        <v>#REF!</v>
      </c>
      <c r="AE1478" t="str">
        <f>TEXT(Table1[[#This Row],[Order Date]],"mmmm-yyy")</f>
        <v>May-2015</v>
      </c>
    </row>
    <row r="1479" spans="1:31" ht="12.75" customHeight="1" x14ac:dyDescent="0.3">
      <c r="A1479">
        <v>20937</v>
      </c>
      <c r="B1479" t="s">
        <v>47</v>
      </c>
      <c r="C1479">
        <v>0</v>
      </c>
      <c r="D1479">
        <v>14.42</v>
      </c>
      <c r="E1479">
        <v>6.75</v>
      </c>
      <c r="F1479">
        <v>1042</v>
      </c>
      <c r="G1479" t="str">
        <f>IF(COUNTIF(Table1[Customer ID],Table1[[#This Row],[Customer ID]])&gt;1,"Repeat Customer","One-Time Customer")</f>
        <v>One-Time Customer</v>
      </c>
      <c r="H1479" t="s">
        <v>1159</v>
      </c>
      <c r="I1479" t="s">
        <v>27</v>
      </c>
      <c r="J1479" t="s">
        <v>58</v>
      </c>
      <c r="K1479" t="s">
        <v>29</v>
      </c>
      <c r="L1479" t="s">
        <v>257</v>
      </c>
      <c r="M1479" t="s">
        <v>86</v>
      </c>
      <c r="N1479" t="s">
        <v>571</v>
      </c>
      <c r="O1479">
        <v>0.52</v>
      </c>
      <c r="P1479">
        <f>Table1[[#This Row],[Profit]]/Table1[[#This Row],[Sales]]</f>
        <v>9.4280517380759904E-2</v>
      </c>
      <c r="Q1479" t="s">
        <v>33</v>
      </c>
      <c r="R1479" t="s">
        <v>34</v>
      </c>
      <c r="S1479" t="s">
        <v>45</v>
      </c>
      <c r="T1479" t="s">
        <v>1160</v>
      </c>
      <c r="U1479">
        <v>95991</v>
      </c>
      <c r="V1479">
        <v>42140</v>
      </c>
      <c r="W1479" t="str">
        <f>TEXT(Table1[[#This Row],[Order Date]],"mmmm")</f>
        <v>May</v>
      </c>
      <c r="X1479" t="str">
        <f>TEXT(Table1[[#This Row],[Order Date]],"yyyy")</f>
        <v>2015</v>
      </c>
      <c r="Y1479">
        <v>42141</v>
      </c>
      <c r="Z1479">
        <v>9.33</v>
      </c>
      <c r="AA1479">
        <v>6</v>
      </c>
      <c r="AB1479">
        <v>98.96</v>
      </c>
      <c r="AC1479">
        <v>87847</v>
      </c>
      <c r="AD1479" t="e">
        <f>IF(COUNTIF(#REF!,Orders!AC587)&gt;0,"Returned","Not Returned")</f>
        <v>#REF!</v>
      </c>
      <c r="AE1479" t="str">
        <f>TEXT(Table1[[#This Row],[Order Date]],"mmmm-yyy")</f>
        <v>May-2015</v>
      </c>
    </row>
    <row r="1480" spans="1:31" ht="12.75" customHeight="1" x14ac:dyDescent="0.3">
      <c r="A1480">
        <v>18702</v>
      </c>
      <c r="B1480" t="s">
        <v>47</v>
      </c>
      <c r="C1480">
        <v>0.1</v>
      </c>
      <c r="D1480">
        <v>8.17</v>
      </c>
      <c r="E1480">
        <v>1.69</v>
      </c>
      <c r="F1480">
        <v>1390</v>
      </c>
      <c r="G1480" t="str">
        <f>IF(COUNTIF(Table1[Customer ID],Table1[[#This Row],[Customer ID]])&gt;1,"Repeat Customer","One-Time Customer")</f>
        <v>Repeat Customer</v>
      </c>
      <c r="H1480" t="s">
        <v>1457</v>
      </c>
      <c r="I1480" t="s">
        <v>49</v>
      </c>
      <c r="J1480" t="s">
        <v>28</v>
      </c>
      <c r="K1480" t="s">
        <v>29</v>
      </c>
      <c r="L1480" t="s">
        <v>93</v>
      </c>
      <c r="M1480" t="s">
        <v>31</v>
      </c>
      <c r="N1480" t="s">
        <v>1458</v>
      </c>
      <c r="O1480">
        <v>0.38</v>
      </c>
      <c r="P1480">
        <f>Table1[[#This Row],[Profit]]/Table1[[#This Row],[Sales]]</f>
        <v>0.69</v>
      </c>
      <c r="Q1480" t="s">
        <v>33</v>
      </c>
      <c r="R1480" t="s">
        <v>34</v>
      </c>
      <c r="S1480" t="s">
        <v>45</v>
      </c>
      <c r="T1480" t="s">
        <v>1447</v>
      </c>
      <c r="U1480">
        <v>95207</v>
      </c>
      <c r="V1480">
        <v>42140</v>
      </c>
      <c r="W1480" t="str">
        <f>TEXT(Table1[[#This Row],[Order Date]],"mmmm")</f>
        <v>May</v>
      </c>
      <c r="X1480" t="str">
        <f>TEXT(Table1[[#This Row],[Order Date]],"yyyy")</f>
        <v>2015</v>
      </c>
      <c r="Y1480">
        <v>42140</v>
      </c>
      <c r="Z1480">
        <v>100.2984</v>
      </c>
      <c r="AA1480">
        <v>19</v>
      </c>
      <c r="AB1480">
        <v>145.36000000000001</v>
      </c>
      <c r="AC1480">
        <v>88731</v>
      </c>
      <c r="AD1480" t="e">
        <f>IF(COUNTIF(#REF!,Orders!AC790)&gt;0,"Returned","Not Returned")</f>
        <v>#REF!</v>
      </c>
      <c r="AE1480" t="str">
        <f>TEXT(Table1[[#This Row],[Order Date]],"mmmm-yyy")</f>
        <v>May-2015</v>
      </c>
    </row>
    <row r="1481" spans="1:31" ht="12.75" customHeight="1" x14ac:dyDescent="0.3">
      <c r="A1481">
        <v>18703</v>
      </c>
      <c r="B1481" t="s">
        <v>47</v>
      </c>
      <c r="C1481">
        <v>0.03</v>
      </c>
      <c r="D1481">
        <v>110.99</v>
      </c>
      <c r="E1481">
        <v>2.5</v>
      </c>
      <c r="F1481">
        <v>1390</v>
      </c>
      <c r="G1481" t="str">
        <f>IF(COUNTIF(Table1[Customer ID],Table1[[#This Row],[Customer ID]])&gt;1,"Repeat Customer","One-Time Customer")</f>
        <v>Repeat Customer</v>
      </c>
      <c r="H1481" t="s">
        <v>1457</v>
      </c>
      <c r="I1481" t="s">
        <v>49</v>
      </c>
      <c r="J1481" t="s">
        <v>28</v>
      </c>
      <c r="K1481" t="s">
        <v>77</v>
      </c>
      <c r="L1481" t="s">
        <v>78</v>
      </c>
      <c r="M1481" t="s">
        <v>59</v>
      </c>
      <c r="N1481" t="s">
        <v>501</v>
      </c>
      <c r="O1481">
        <v>0.56999999999999995</v>
      </c>
      <c r="P1481">
        <f>Table1[[#This Row],[Profit]]/Table1[[#This Row],[Sales]]</f>
        <v>0.69</v>
      </c>
      <c r="Q1481" t="s">
        <v>33</v>
      </c>
      <c r="R1481" t="s">
        <v>34</v>
      </c>
      <c r="S1481" t="s">
        <v>45</v>
      </c>
      <c r="T1481" t="s">
        <v>1447</v>
      </c>
      <c r="U1481">
        <v>95207</v>
      </c>
      <c r="V1481">
        <v>42140</v>
      </c>
      <c r="W1481" t="str">
        <f>TEXT(Table1[[#This Row],[Order Date]],"mmmm")</f>
        <v>May</v>
      </c>
      <c r="X1481" t="str">
        <f>TEXT(Table1[[#This Row],[Order Date]],"yyyy")</f>
        <v>2015</v>
      </c>
      <c r="Y1481">
        <v>42142</v>
      </c>
      <c r="Z1481">
        <v>2495.3987999999999</v>
      </c>
      <c r="AA1481">
        <v>38</v>
      </c>
      <c r="AB1481">
        <v>3616.52</v>
      </c>
      <c r="AC1481">
        <v>88731</v>
      </c>
      <c r="AD1481" t="e">
        <f>IF(COUNTIF(#REF!,Orders!AC791)&gt;0,"Returned","Not Returned")</f>
        <v>#REF!</v>
      </c>
      <c r="AE1481" t="str">
        <f>TEXT(Table1[[#This Row],[Order Date]],"mmmm-yyy")</f>
        <v>May-2015</v>
      </c>
    </row>
    <row r="1482" spans="1:31" ht="12.75" customHeight="1" x14ac:dyDescent="0.3">
      <c r="A1482">
        <v>22596</v>
      </c>
      <c r="B1482" t="s">
        <v>25</v>
      </c>
      <c r="C1482">
        <v>0.04</v>
      </c>
      <c r="D1482">
        <v>12.44</v>
      </c>
      <c r="E1482">
        <v>6.27</v>
      </c>
      <c r="F1482">
        <v>1721</v>
      </c>
      <c r="G1482" t="str">
        <f>IF(COUNTIF(Table1[Customer ID],Table1[[#This Row],[Customer ID]])&gt;1,"Repeat Customer","One-Time Customer")</f>
        <v>One-Time Customer</v>
      </c>
      <c r="H1482" t="s">
        <v>1727</v>
      </c>
      <c r="I1482" t="s">
        <v>49</v>
      </c>
      <c r="J1482" t="s">
        <v>28</v>
      </c>
      <c r="K1482" t="s">
        <v>29</v>
      </c>
      <c r="L1482" t="s">
        <v>141</v>
      </c>
      <c r="M1482" t="s">
        <v>86</v>
      </c>
      <c r="N1482" t="s">
        <v>1728</v>
      </c>
      <c r="O1482">
        <v>0.56999999999999995</v>
      </c>
      <c r="P1482">
        <f>Table1[[#This Row],[Profit]]/Table1[[#This Row],[Sales]]</f>
        <v>-0.556127672387835</v>
      </c>
      <c r="Q1482" t="s">
        <v>33</v>
      </c>
      <c r="R1482" t="s">
        <v>136</v>
      </c>
      <c r="S1482" t="s">
        <v>958</v>
      </c>
      <c r="T1482" t="s">
        <v>1729</v>
      </c>
      <c r="U1482">
        <v>72401</v>
      </c>
      <c r="V1482">
        <v>42140</v>
      </c>
      <c r="W1482" t="str">
        <f>TEXT(Table1[[#This Row],[Order Date]],"mmmm")</f>
        <v>May</v>
      </c>
      <c r="X1482" t="str">
        <f>TEXT(Table1[[#This Row],[Order Date]],"yyyy")</f>
        <v>2015</v>
      </c>
      <c r="Y1482">
        <v>42141</v>
      </c>
      <c r="Z1482">
        <v>-258.56600000000003</v>
      </c>
      <c r="AA1482">
        <v>37</v>
      </c>
      <c r="AB1482">
        <v>464.94</v>
      </c>
      <c r="AC1482">
        <v>90787</v>
      </c>
      <c r="AD1482" t="e">
        <f>IF(COUNTIF(#REF!,Orders!AC959)&gt;0,"Returned","Not Returned")</f>
        <v>#REF!</v>
      </c>
      <c r="AE1482" t="str">
        <f>TEXT(Table1[[#This Row],[Order Date]],"mmmm-yyy")</f>
        <v>May-2015</v>
      </c>
    </row>
    <row r="1483" spans="1:31" ht="12.75" customHeight="1" x14ac:dyDescent="0.3">
      <c r="A1483">
        <v>4596</v>
      </c>
      <c r="B1483" t="s">
        <v>25</v>
      </c>
      <c r="C1483">
        <v>0.04</v>
      </c>
      <c r="D1483">
        <v>12.44</v>
      </c>
      <c r="E1483">
        <v>6.27</v>
      </c>
      <c r="F1483">
        <v>1723</v>
      </c>
      <c r="G1483" t="str">
        <f>IF(COUNTIF(Table1[Customer ID],Table1[[#This Row],[Customer ID]])&gt;1,"Repeat Customer","One-Time Customer")</f>
        <v>Repeat Customer</v>
      </c>
      <c r="H1483" t="s">
        <v>1730</v>
      </c>
      <c r="I1483" t="s">
        <v>49</v>
      </c>
      <c r="J1483" t="s">
        <v>28</v>
      </c>
      <c r="K1483" t="s">
        <v>29</v>
      </c>
      <c r="L1483" t="s">
        <v>141</v>
      </c>
      <c r="M1483" t="s">
        <v>86</v>
      </c>
      <c r="N1483" t="s">
        <v>1728</v>
      </c>
      <c r="O1483">
        <v>0.56999999999999995</v>
      </c>
      <c r="P1483">
        <f>Table1[[#This Row],[Profit]]/Table1[[#This Row],[Sales]]</f>
        <v>-3.2192128027210144E-2</v>
      </c>
      <c r="Q1483" t="s">
        <v>33</v>
      </c>
      <c r="R1483" t="s">
        <v>34</v>
      </c>
      <c r="S1483" t="s">
        <v>45</v>
      </c>
      <c r="T1483" t="s">
        <v>1732</v>
      </c>
      <c r="U1483">
        <v>92037</v>
      </c>
      <c r="V1483">
        <v>42140</v>
      </c>
      <c r="W1483" t="str">
        <f>TEXT(Table1[[#This Row],[Order Date]],"mmmm")</f>
        <v>May</v>
      </c>
      <c r="X1483" t="str">
        <f>TEXT(Table1[[#This Row],[Order Date]],"yyyy")</f>
        <v>2015</v>
      </c>
      <c r="Y1483">
        <v>42141</v>
      </c>
      <c r="Z1483">
        <v>-59.06</v>
      </c>
      <c r="AA1483">
        <v>146</v>
      </c>
      <c r="AB1483">
        <v>1834.61</v>
      </c>
      <c r="AC1483">
        <v>32710</v>
      </c>
      <c r="AD1483" t="e">
        <f>IF(COUNTIF(#REF!,Orders!AC963)&gt;0,"Returned","Not Returned")</f>
        <v>#REF!</v>
      </c>
      <c r="AE1483" t="str">
        <f>TEXT(Table1[[#This Row],[Order Date]],"mmmm-yyy")</f>
        <v>May-2015</v>
      </c>
    </row>
    <row r="1484" spans="1:31" ht="12.75" customHeight="1" x14ac:dyDescent="0.3">
      <c r="A1484">
        <v>24935</v>
      </c>
      <c r="B1484" t="s">
        <v>37</v>
      </c>
      <c r="C1484">
        <v>0.1</v>
      </c>
      <c r="D1484">
        <v>7.37</v>
      </c>
      <c r="E1484">
        <v>5.53</v>
      </c>
      <c r="F1484">
        <v>1984</v>
      </c>
      <c r="G1484" t="str">
        <f>IF(COUNTIF(Table1[Customer ID],Table1[[#This Row],[Customer ID]])&gt;1,"Repeat Customer","One-Time Customer")</f>
        <v>One-Time Customer</v>
      </c>
      <c r="H1484" t="s">
        <v>1926</v>
      </c>
      <c r="I1484" t="s">
        <v>49</v>
      </c>
      <c r="J1484" t="s">
        <v>114</v>
      </c>
      <c r="K1484" t="s">
        <v>77</v>
      </c>
      <c r="L1484" t="s">
        <v>180</v>
      </c>
      <c r="M1484" t="s">
        <v>51</v>
      </c>
      <c r="N1484" t="s">
        <v>306</v>
      </c>
      <c r="O1484">
        <v>0.69</v>
      </c>
      <c r="P1484">
        <f>Table1[[#This Row],[Profit]]/Table1[[#This Row],[Sales]]</f>
        <v>1.077496008613968</v>
      </c>
      <c r="Q1484" t="s">
        <v>33</v>
      </c>
      <c r="R1484" t="s">
        <v>136</v>
      </c>
      <c r="S1484" t="s">
        <v>932</v>
      </c>
      <c r="T1484" t="s">
        <v>933</v>
      </c>
      <c r="U1484">
        <v>29915</v>
      </c>
      <c r="V1484">
        <v>42140</v>
      </c>
      <c r="W1484" t="str">
        <f>TEXT(Table1[[#This Row],[Order Date]],"mmmm")</f>
        <v>May</v>
      </c>
      <c r="X1484" t="str">
        <f>TEXT(Table1[[#This Row],[Order Date]],"yyyy")</f>
        <v>2015</v>
      </c>
      <c r="Y1484">
        <v>42140</v>
      </c>
      <c r="Z1484">
        <v>290.202</v>
      </c>
      <c r="AA1484">
        <v>38</v>
      </c>
      <c r="AB1484">
        <v>269.33</v>
      </c>
      <c r="AC1484">
        <v>91258</v>
      </c>
      <c r="AD1484" t="e">
        <f>IF(COUNTIF(#REF!,Orders!AC1098)&gt;0,"Returned","Not Returned")</f>
        <v>#REF!</v>
      </c>
      <c r="AE1484" t="str">
        <f>TEXT(Table1[[#This Row],[Order Date]],"mmmm-yyy")</f>
        <v>May-2015</v>
      </c>
    </row>
    <row r="1485" spans="1:31" ht="12.75" customHeight="1" x14ac:dyDescent="0.3">
      <c r="A1485">
        <v>19567</v>
      </c>
      <c r="B1485" t="s">
        <v>106</v>
      </c>
      <c r="C1485">
        <v>7.0000000000000007E-2</v>
      </c>
      <c r="D1485">
        <v>35.99</v>
      </c>
      <c r="E1485">
        <v>5.99</v>
      </c>
      <c r="F1485">
        <v>2070</v>
      </c>
      <c r="G1485" t="str">
        <f>IF(COUNTIF(Table1[Customer ID],Table1[[#This Row],[Customer ID]])&gt;1,"Repeat Customer","One-Time Customer")</f>
        <v>One-Time Customer</v>
      </c>
      <c r="H1485" t="s">
        <v>1989</v>
      </c>
      <c r="I1485" t="s">
        <v>49</v>
      </c>
      <c r="J1485" t="s">
        <v>28</v>
      </c>
      <c r="K1485" t="s">
        <v>77</v>
      </c>
      <c r="L1485" t="s">
        <v>78</v>
      </c>
      <c r="M1485" t="s">
        <v>31</v>
      </c>
      <c r="N1485" t="s">
        <v>981</v>
      </c>
      <c r="O1485">
        <v>0.38</v>
      </c>
      <c r="P1485">
        <f>Table1[[#This Row],[Profit]]/Table1[[#This Row],[Sales]]</f>
        <v>0.11613697024933278</v>
      </c>
      <c r="Q1485" t="s">
        <v>33</v>
      </c>
      <c r="R1485" t="s">
        <v>61</v>
      </c>
      <c r="S1485" t="s">
        <v>300</v>
      </c>
      <c r="T1485" t="s">
        <v>1990</v>
      </c>
      <c r="U1485">
        <v>48021</v>
      </c>
      <c r="V1485">
        <v>42140</v>
      </c>
      <c r="W1485" t="str">
        <f>TEXT(Table1[[#This Row],[Order Date]],"mmmm")</f>
        <v>May</v>
      </c>
      <c r="X1485" t="str">
        <f>TEXT(Table1[[#This Row],[Order Date]],"yyyy")</f>
        <v>2015</v>
      </c>
      <c r="Y1485">
        <v>42144</v>
      </c>
      <c r="Z1485">
        <v>17.839800000000011</v>
      </c>
      <c r="AA1485">
        <v>5</v>
      </c>
      <c r="AB1485">
        <v>153.61000000000001</v>
      </c>
      <c r="AC1485">
        <v>88558</v>
      </c>
      <c r="AD1485" t="e">
        <f>IF(COUNTIF(#REF!,Orders!AC1148)&gt;0,"Returned","Not Returned")</f>
        <v>#REF!</v>
      </c>
      <c r="AE1485" t="str">
        <f>TEXT(Table1[[#This Row],[Order Date]],"mmmm-yyy")</f>
        <v>May-2015</v>
      </c>
    </row>
    <row r="1486" spans="1:31" ht="12.75" customHeight="1" x14ac:dyDescent="0.3">
      <c r="A1486">
        <v>19568</v>
      </c>
      <c r="B1486" t="s">
        <v>106</v>
      </c>
      <c r="C1486">
        <v>0.08</v>
      </c>
      <c r="D1486">
        <v>65.989999999999995</v>
      </c>
      <c r="E1486">
        <v>5.92</v>
      </c>
      <c r="F1486">
        <v>2071</v>
      </c>
      <c r="G1486" t="str">
        <f>IF(COUNTIF(Table1[Customer ID],Table1[[#This Row],[Customer ID]])&gt;1,"Repeat Customer","One-Time Customer")</f>
        <v>Repeat Customer</v>
      </c>
      <c r="H1486" t="s">
        <v>1991</v>
      </c>
      <c r="I1486" t="s">
        <v>27</v>
      </c>
      <c r="J1486" t="s">
        <v>28</v>
      </c>
      <c r="K1486" t="s">
        <v>77</v>
      </c>
      <c r="L1486" t="s">
        <v>78</v>
      </c>
      <c r="M1486" t="s">
        <v>59</v>
      </c>
      <c r="N1486" t="s">
        <v>1135</v>
      </c>
      <c r="O1486">
        <v>0.57999999999999996</v>
      </c>
      <c r="P1486">
        <f>Table1[[#This Row],[Profit]]/Table1[[#This Row],[Sales]]</f>
        <v>0.17281563437079933</v>
      </c>
      <c r="Q1486" t="s">
        <v>33</v>
      </c>
      <c r="R1486" t="s">
        <v>61</v>
      </c>
      <c r="S1486" t="s">
        <v>300</v>
      </c>
      <c r="T1486" t="s">
        <v>1993</v>
      </c>
      <c r="U1486">
        <v>48336</v>
      </c>
      <c r="V1486">
        <v>42140</v>
      </c>
      <c r="W1486" t="str">
        <f>TEXT(Table1[[#This Row],[Order Date]],"mmmm")</f>
        <v>May</v>
      </c>
      <c r="X1486" t="str">
        <f>TEXT(Table1[[#This Row],[Order Date]],"yyyy")</f>
        <v>2015</v>
      </c>
      <c r="Y1486">
        <v>42147</v>
      </c>
      <c r="Z1486">
        <v>183.84300000000002</v>
      </c>
      <c r="AA1486">
        <v>20</v>
      </c>
      <c r="AB1486">
        <v>1063.81</v>
      </c>
      <c r="AC1486">
        <v>88558</v>
      </c>
      <c r="AD1486" t="e">
        <f>IF(COUNTIF(#REF!,Orders!AC1151)&gt;0,"Returned","Not Returned")</f>
        <v>#REF!</v>
      </c>
      <c r="AE1486" t="str">
        <f>TEXT(Table1[[#This Row],[Order Date]],"mmmm-yyy")</f>
        <v>May-2015</v>
      </c>
    </row>
    <row r="1487" spans="1:31" ht="12.75" customHeight="1" x14ac:dyDescent="0.3">
      <c r="A1487">
        <v>18046</v>
      </c>
      <c r="B1487" t="s">
        <v>25</v>
      </c>
      <c r="C1487">
        <v>0.09</v>
      </c>
      <c r="D1487">
        <v>5.4</v>
      </c>
      <c r="E1487">
        <v>7.78</v>
      </c>
      <c r="F1487">
        <v>2610</v>
      </c>
      <c r="G1487" t="str">
        <f>IF(COUNTIF(Table1[Customer ID],Table1[[#This Row],[Customer ID]])&gt;1,"Repeat Customer","One-Time Customer")</f>
        <v>One-Time Customer</v>
      </c>
      <c r="H1487" t="s">
        <v>2429</v>
      </c>
      <c r="I1487" t="s">
        <v>49</v>
      </c>
      <c r="J1487" t="s">
        <v>28</v>
      </c>
      <c r="K1487" t="s">
        <v>29</v>
      </c>
      <c r="L1487" t="s">
        <v>109</v>
      </c>
      <c r="M1487" t="s">
        <v>59</v>
      </c>
      <c r="N1487" t="s">
        <v>310</v>
      </c>
      <c r="O1487">
        <v>0.37</v>
      </c>
      <c r="P1487">
        <f>Table1[[#This Row],[Profit]]/Table1[[#This Row],[Sales]]</f>
        <v>-2.7670999187652314</v>
      </c>
      <c r="Q1487" t="s">
        <v>33</v>
      </c>
      <c r="R1487" t="s">
        <v>34</v>
      </c>
      <c r="S1487" t="s">
        <v>45</v>
      </c>
      <c r="T1487" t="s">
        <v>2402</v>
      </c>
      <c r="U1487">
        <v>95616</v>
      </c>
      <c r="V1487">
        <v>42140</v>
      </c>
      <c r="W1487" t="str">
        <f>TEXT(Table1[[#This Row],[Order Date]],"mmmm")</f>
        <v>May</v>
      </c>
      <c r="X1487" t="str">
        <f>TEXT(Table1[[#This Row],[Order Date]],"yyyy")</f>
        <v>2015</v>
      </c>
      <c r="Y1487">
        <v>42141</v>
      </c>
      <c r="Z1487">
        <v>-136.25200000000001</v>
      </c>
      <c r="AA1487">
        <v>9</v>
      </c>
      <c r="AB1487">
        <v>49.24</v>
      </c>
      <c r="AC1487">
        <v>86118</v>
      </c>
      <c r="AD1487" t="e">
        <f>IF(COUNTIF(#REF!,Orders!AC1478)&gt;0,"Returned","Not Returned")</f>
        <v>#REF!</v>
      </c>
      <c r="AE1487" t="str">
        <f>TEXT(Table1[[#This Row],[Order Date]],"mmmm-yyy")</f>
        <v>May-2015</v>
      </c>
    </row>
    <row r="1488" spans="1:31" ht="12.75" customHeight="1" x14ac:dyDescent="0.3">
      <c r="A1488">
        <v>19838</v>
      </c>
      <c r="B1488" t="s">
        <v>25</v>
      </c>
      <c r="C1488">
        <v>0.03</v>
      </c>
      <c r="D1488">
        <v>28.53</v>
      </c>
      <c r="E1488">
        <v>1.49</v>
      </c>
      <c r="F1488">
        <v>3354</v>
      </c>
      <c r="G1488" t="str">
        <f>IF(COUNTIF(Table1[Customer ID],Table1[[#This Row],[Customer ID]])&gt;1,"Repeat Customer","One-Time Customer")</f>
        <v>Repeat Customer</v>
      </c>
      <c r="H1488" t="s">
        <v>2984</v>
      </c>
      <c r="I1488" t="s">
        <v>49</v>
      </c>
      <c r="J1488" t="s">
        <v>28</v>
      </c>
      <c r="K1488" t="s">
        <v>29</v>
      </c>
      <c r="L1488" t="s">
        <v>109</v>
      </c>
      <c r="M1488" t="s">
        <v>59</v>
      </c>
      <c r="N1488" t="s">
        <v>332</v>
      </c>
      <c r="O1488">
        <v>0.38</v>
      </c>
      <c r="P1488">
        <f>Table1[[#This Row],[Profit]]/Table1[[#This Row],[Sales]]</f>
        <v>0.68999999999999984</v>
      </c>
      <c r="Q1488" t="s">
        <v>33</v>
      </c>
      <c r="R1488" t="s">
        <v>34</v>
      </c>
      <c r="S1488" t="s">
        <v>45</v>
      </c>
      <c r="T1488" t="s">
        <v>2985</v>
      </c>
      <c r="U1488">
        <v>92231</v>
      </c>
      <c r="V1488">
        <v>42140</v>
      </c>
      <c r="W1488" t="str">
        <f>TEXT(Table1[[#This Row],[Order Date]],"mmmm")</f>
        <v>May</v>
      </c>
      <c r="X1488" t="str">
        <f>TEXT(Table1[[#This Row],[Order Date]],"yyyy")</f>
        <v>2015</v>
      </c>
      <c r="Y1488">
        <v>42141</v>
      </c>
      <c r="Z1488">
        <v>137.67569999999998</v>
      </c>
      <c r="AA1488">
        <v>7</v>
      </c>
      <c r="AB1488">
        <v>199.53</v>
      </c>
      <c r="AC1488">
        <v>88589</v>
      </c>
      <c r="AD1488" t="e">
        <f>IF(COUNTIF(#REF!,Orders!AC1911)&gt;0,"Returned","Not Returned")</f>
        <v>#REF!</v>
      </c>
      <c r="AE1488" t="str">
        <f>TEXT(Table1[[#This Row],[Order Date]],"mmmm-yyy")</f>
        <v>May-2015</v>
      </c>
    </row>
    <row r="1489" spans="1:31" ht="12.75" customHeight="1" x14ac:dyDescent="0.3">
      <c r="A1489">
        <v>19839</v>
      </c>
      <c r="B1489" t="s">
        <v>25</v>
      </c>
      <c r="C1489">
        <v>7.0000000000000007E-2</v>
      </c>
      <c r="D1489">
        <v>5.98</v>
      </c>
      <c r="E1489">
        <v>7.15</v>
      </c>
      <c r="F1489">
        <v>3354</v>
      </c>
      <c r="G1489" t="str">
        <f>IF(COUNTIF(Table1[Customer ID],Table1[[#This Row],[Customer ID]])&gt;1,"Repeat Customer","One-Time Customer")</f>
        <v>Repeat Customer</v>
      </c>
      <c r="H1489" t="s">
        <v>2984</v>
      </c>
      <c r="I1489" t="s">
        <v>49</v>
      </c>
      <c r="J1489" t="s">
        <v>28</v>
      </c>
      <c r="K1489" t="s">
        <v>29</v>
      </c>
      <c r="L1489" t="s">
        <v>93</v>
      </c>
      <c r="M1489" t="s">
        <v>59</v>
      </c>
      <c r="N1489" t="s">
        <v>2986</v>
      </c>
      <c r="O1489">
        <v>0.36</v>
      </c>
      <c r="P1489">
        <f>Table1[[#This Row],[Profit]]/Table1[[#This Row],[Sales]]</f>
        <v>-1.6734143049932524</v>
      </c>
      <c r="Q1489" t="s">
        <v>33</v>
      </c>
      <c r="R1489" t="s">
        <v>34</v>
      </c>
      <c r="S1489" t="s">
        <v>45</v>
      </c>
      <c r="T1489" t="s">
        <v>2985</v>
      </c>
      <c r="U1489">
        <v>92231</v>
      </c>
      <c r="V1489">
        <v>42140</v>
      </c>
      <c r="W1489" t="str">
        <f>TEXT(Table1[[#This Row],[Order Date]],"mmmm")</f>
        <v>May</v>
      </c>
      <c r="X1489" t="str">
        <f>TEXT(Table1[[#This Row],[Order Date]],"yyyy")</f>
        <v>2015</v>
      </c>
      <c r="Y1489">
        <v>42142</v>
      </c>
      <c r="Z1489">
        <v>-62</v>
      </c>
      <c r="AA1489">
        <v>6</v>
      </c>
      <c r="AB1489">
        <v>37.049999999999997</v>
      </c>
      <c r="AC1489">
        <v>88589</v>
      </c>
      <c r="AD1489" t="e">
        <f>IF(COUNTIF(#REF!,Orders!AC1912)&gt;0,"Returned","Not Returned")</f>
        <v>#REF!</v>
      </c>
      <c r="AE1489" t="str">
        <f>TEXT(Table1[[#This Row],[Order Date]],"mmmm-yyy")</f>
        <v>May-2015</v>
      </c>
    </row>
    <row r="1490" spans="1:31" ht="12.75" customHeight="1" x14ac:dyDescent="0.3">
      <c r="A1490">
        <v>23071</v>
      </c>
      <c r="B1490" t="s">
        <v>25</v>
      </c>
      <c r="C1490">
        <v>7.0000000000000007E-2</v>
      </c>
      <c r="D1490">
        <v>19.84</v>
      </c>
      <c r="E1490">
        <v>4.0999999999999996</v>
      </c>
      <c r="F1490">
        <v>91</v>
      </c>
      <c r="G1490" t="str">
        <f>IF(COUNTIF(Table1[Customer ID],Table1[[#This Row],[Customer ID]])&gt;1,"Repeat Customer","One-Time Customer")</f>
        <v>Repeat Customer</v>
      </c>
      <c r="H1490" t="s">
        <v>164</v>
      </c>
      <c r="I1490" t="s">
        <v>49</v>
      </c>
      <c r="J1490" t="s">
        <v>40</v>
      </c>
      <c r="K1490" t="s">
        <v>29</v>
      </c>
      <c r="L1490" t="s">
        <v>30</v>
      </c>
      <c r="M1490" t="s">
        <v>31</v>
      </c>
      <c r="N1490" t="s">
        <v>165</v>
      </c>
      <c r="O1490">
        <v>0.44</v>
      </c>
      <c r="P1490">
        <f>Table1[[#This Row],[Profit]]/Table1[[#This Row],[Sales]]</f>
        <v>0.69</v>
      </c>
      <c r="Q1490" t="s">
        <v>33</v>
      </c>
      <c r="R1490" t="s">
        <v>34</v>
      </c>
      <c r="S1490" t="s">
        <v>45</v>
      </c>
      <c r="T1490" t="s">
        <v>166</v>
      </c>
      <c r="U1490">
        <v>94591</v>
      </c>
      <c r="V1490">
        <v>42141</v>
      </c>
      <c r="W1490" t="str">
        <f>TEXT(Table1[[#This Row],[Order Date]],"mmmm")</f>
        <v>May</v>
      </c>
      <c r="X1490" t="str">
        <f>TEXT(Table1[[#This Row],[Order Date]],"yyyy")</f>
        <v>2015</v>
      </c>
      <c r="Y1490">
        <v>42142</v>
      </c>
      <c r="Z1490">
        <v>117.852</v>
      </c>
      <c r="AA1490">
        <v>9</v>
      </c>
      <c r="AB1490">
        <v>170.8</v>
      </c>
      <c r="AC1490">
        <v>87175</v>
      </c>
      <c r="AD1490" t="e">
        <f>IF(COUNTIF(#REF!,Orders!AC49)&gt;0,"Returned","Not Returned")</f>
        <v>#REF!</v>
      </c>
      <c r="AE1490" t="str">
        <f>TEXT(Table1[[#This Row],[Order Date]],"mmmm-yyy")</f>
        <v>May-2015</v>
      </c>
    </row>
    <row r="1491" spans="1:31" ht="12.75" customHeight="1" x14ac:dyDescent="0.3">
      <c r="A1491">
        <v>23069</v>
      </c>
      <c r="B1491" t="s">
        <v>25</v>
      </c>
      <c r="C1491">
        <v>7.0000000000000007E-2</v>
      </c>
      <c r="D1491">
        <v>8.34</v>
      </c>
      <c r="E1491">
        <v>1.43</v>
      </c>
      <c r="F1491">
        <v>92</v>
      </c>
      <c r="G1491" t="str">
        <f>IF(COUNTIF(Table1[Customer ID],Table1[[#This Row],[Customer ID]])&gt;1,"Repeat Customer","One-Time Customer")</f>
        <v>Repeat Customer</v>
      </c>
      <c r="H1491" t="s">
        <v>169</v>
      </c>
      <c r="I1491" t="s">
        <v>49</v>
      </c>
      <c r="J1491" t="s">
        <v>40</v>
      </c>
      <c r="K1491" t="s">
        <v>29</v>
      </c>
      <c r="L1491" t="s">
        <v>93</v>
      </c>
      <c r="M1491" t="s">
        <v>31</v>
      </c>
      <c r="N1491" t="s">
        <v>170</v>
      </c>
      <c r="O1491">
        <v>0.35</v>
      </c>
      <c r="P1491">
        <f>Table1[[#This Row],[Profit]]/Table1[[#This Row],[Sales]]</f>
        <v>-1.4436705027256205</v>
      </c>
      <c r="Q1491" t="s">
        <v>33</v>
      </c>
      <c r="R1491" t="s">
        <v>136</v>
      </c>
      <c r="S1491" t="s">
        <v>171</v>
      </c>
      <c r="T1491" t="s">
        <v>172</v>
      </c>
      <c r="U1491">
        <v>70056</v>
      </c>
      <c r="V1491">
        <v>42141</v>
      </c>
      <c r="W1491" t="str">
        <f>TEXT(Table1[[#This Row],[Order Date]],"mmmm")</f>
        <v>May</v>
      </c>
      <c r="X1491" t="str">
        <f>TEXT(Table1[[#This Row],[Order Date]],"yyyy")</f>
        <v>2015</v>
      </c>
      <c r="Y1491">
        <v>42143</v>
      </c>
      <c r="Z1491">
        <v>-190.67999999999998</v>
      </c>
      <c r="AA1491">
        <v>16</v>
      </c>
      <c r="AB1491">
        <v>132.08000000000001</v>
      </c>
      <c r="AC1491">
        <v>87175</v>
      </c>
      <c r="AD1491" t="e">
        <f>IF(COUNTIF(#REF!,Orders!AC52)&gt;0,"Returned","Not Returned")</f>
        <v>#REF!</v>
      </c>
      <c r="AE1491" t="str">
        <f>TEXT(Table1[[#This Row],[Order Date]],"mmmm-yyy")</f>
        <v>May-2015</v>
      </c>
    </row>
    <row r="1492" spans="1:31" ht="12.75" customHeight="1" x14ac:dyDescent="0.3">
      <c r="A1492">
        <v>23070</v>
      </c>
      <c r="B1492" t="s">
        <v>25</v>
      </c>
      <c r="C1492">
        <v>0.09</v>
      </c>
      <c r="D1492">
        <v>4.9800000000000004</v>
      </c>
      <c r="E1492">
        <v>6.07</v>
      </c>
      <c r="F1492">
        <v>92</v>
      </c>
      <c r="G1492" t="str">
        <f>IF(COUNTIF(Table1[Customer ID],Table1[[#This Row],[Customer ID]])&gt;1,"Repeat Customer","One-Time Customer")</f>
        <v>Repeat Customer</v>
      </c>
      <c r="H1492" t="s">
        <v>169</v>
      </c>
      <c r="I1492" t="s">
        <v>49</v>
      </c>
      <c r="J1492" t="s">
        <v>40</v>
      </c>
      <c r="K1492" t="s">
        <v>29</v>
      </c>
      <c r="L1492" t="s">
        <v>93</v>
      </c>
      <c r="M1492" t="s">
        <v>59</v>
      </c>
      <c r="N1492" t="s">
        <v>173</v>
      </c>
      <c r="O1492">
        <v>0.36</v>
      </c>
      <c r="P1492">
        <f>Table1[[#This Row],[Profit]]/Table1[[#This Row],[Sales]]</f>
        <v>7.176841640935157</v>
      </c>
      <c r="Q1492" t="s">
        <v>33</v>
      </c>
      <c r="R1492" t="s">
        <v>136</v>
      </c>
      <c r="S1492" t="s">
        <v>171</v>
      </c>
      <c r="T1492" t="s">
        <v>172</v>
      </c>
      <c r="U1492">
        <v>70056</v>
      </c>
      <c r="V1492">
        <v>42141</v>
      </c>
      <c r="W1492" t="str">
        <f>TEXT(Table1[[#This Row],[Order Date]],"mmmm")</f>
        <v>May</v>
      </c>
      <c r="X1492" t="str">
        <f>TEXT(Table1[[#This Row],[Order Date]],"yyyy")</f>
        <v>2015</v>
      </c>
      <c r="Y1492">
        <v>42142</v>
      </c>
      <c r="Z1492">
        <v>325.39800000000002</v>
      </c>
      <c r="AA1492">
        <v>9</v>
      </c>
      <c r="AB1492">
        <v>45.34</v>
      </c>
      <c r="AC1492">
        <v>87175</v>
      </c>
      <c r="AD1492" t="e">
        <f>IF(COUNTIF(#REF!,Orders!AC53)&gt;0,"Returned","Not Returned")</f>
        <v>#REF!</v>
      </c>
      <c r="AE1492" t="str">
        <f>TEXT(Table1[[#This Row],[Order Date]],"mmmm-yyy")</f>
        <v>May-2015</v>
      </c>
    </row>
    <row r="1493" spans="1:31" ht="12.75" customHeight="1" x14ac:dyDescent="0.3">
      <c r="A1493">
        <v>20967</v>
      </c>
      <c r="B1493" t="s">
        <v>106</v>
      </c>
      <c r="C1493">
        <v>0.02</v>
      </c>
      <c r="D1493">
        <v>4.0599999999999996</v>
      </c>
      <c r="E1493">
        <v>6.89</v>
      </c>
      <c r="F1493">
        <v>772</v>
      </c>
      <c r="G1493" t="str">
        <f>IF(COUNTIF(Table1[Customer ID],Table1[[#This Row],[Customer ID]])&gt;1,"Repeat Customer","One-Time Customer")</f>
        <v>Repeat Customer</v>
      </c>
      <c r="H1493" t="s">
        <v>908</v>
      </c>
      <c r="I1493" t="s">
        <v>27</v>
      </c>
      <c r="J1493" t="s">
        <v>58</v>
      </c>
      <c r="K1493" t="s">
        <v>29</v>
      </c>
      <c r="L1493" t="s">
        <v>257</v>
      </c>
      <c r="M1493" t="s">
        <v>59</v>
      </c>
      <c r="N1493" t="s">
        <v>910</v>
      </c>
      <c r="O1493">
        <v>0.6</v>
      </c>
      <c r="P1493">
        <f>Table1[[#This Row],[Profit]]/Table1[[#This Row],[Sales]]</f>
        <v>0.19726750504580062</v>
      </c>
      <c r="Q1493" t="s">
        <v>33</v>
      </c>
      <c r="R1493" t="s">
        <v>53</v>
      </c>
      <c r="S1493" t="s">
        <v>234</v>
      </c>
      <c r="T1493" t="s">
        <v>909</v>
      </c>
      <c r="U1493">
        <v>18103</v>
      </c>
      <c r="V1493">
        <v>42141</v>
      </c>
      <c r="W1493" t="str">
        <f>TEXT(Table1[[#This Row],[Order Date]],"mmmm")</f>
        <v>May</v>
      </c>
      <c r="X1493" t="str">
        <f>TEXT(Table1[[#This Row],[Order Date]],"yyyy")</f>
        <v>2015</v>
      </c>
      <c r="Y1493">
        <v>42145</v>
      </c>
      <c r="Z1493">
        <v>12.706000000000017</v>
      </c>
      <c r="AA1493">
        <v>12</v>
      </c>
      <c r="AB1493">
        <v>64.41</v>
      </c>
      <c r="AC1493">
        <v>88668</v>
      </c>
      <c r="AD1493" t="e">
        <f>IF(COUNTIF(#REF!,Orders!AC445)&gt;0,"Returned","Not Returned")</f>
        <v>#REF!</v>
      </c>
      <c r="AE1493" t="str">
        <f>TEXT(Table1[[#This Row],[Order Date]],"mmmm-yyy")</f>
        <v>May-2015</v>
      </c>
    </row>
    <row r="1494" spans="1:31" ht="12.75" customHeight="1" x14ac:dyDescent="0.3">
      <c r="A1494">
        <v>20968</v>
      </c>
      <c r="B1494" t="s">
        <v>106</v>
      </c>
      <c r="C1494">
        <v>7.0000000000000007E-2</v>
      </c>
      <c r="D1494">
        <v>9.49</v>
      </c>
      <c r="E1494">
        <v>5.76</v>
      </c>
      <c r="F1494">
        <v>772</v>
      </c>
      <c r="G1494" t="str">
        <f>IF(COUNTIF(Table1[Customer ID],Table1[[#This Row],[Customer ID]])&gt;1,"Repeat Customer","One-Time Customer")</f>
        <v>Repeat Customer</v>
      </c>
      <c r="H1494" t="s">
        <v>908</v>
      </c>
      <c r="I1494" t="s">
        <v>49</v>
      </c>
      <c r="J1494" t="s">
        <v>58</v>
      </c>
      <c r="K1494" t="s">
        <v>77</v>
      </c>
      <c r="L1494" t="s">
        <v>85</v>
      </c>
      <c r="M1494" t="s">
        <v>86</v>
      </c>
      <c r="N1494" t="s">
        <v>911</v>
      </c>
      <c r="O1494">
        <v>0.39</v>
      </c>
      <c r="P1494">
        <f>Table1[[#This Row],[Profit]]/Table1[[#This Row],[Sales]]</f>
        <v>2.2390689845314463E-2</v>
      </c>
      <c r="Q1494" t="s">
        <v>33</v>
      </c>
      <c r="R1494" t="s">
        <v>53</v>
      </c>
      <c r="S1494" t="s">
        <v>234</v>
      </c>
      <c r="T1494" t="s">
        <v>909</v>
      </c>
      <c r="U1494">
        <v>18103</v>
      </c>
      <c r="V1494">
        <v>42141</v>
      </c>
      <c r="W1494" t="str">
        <f>TEXT(Table1[[#This Row],[Order Date]],"mmmm")</f>
        <v>May</v>
      </c>
      <c r="X1494" t="str">
        <f>TEXT(Table1[[#This Row],[Order Date]],"yyyy")</f>
        <v>2015</v>
      </c>
      <c r="Y1494">
        <v>42145</v>
      </c>
      <c r="Z1494">
        <v>7.7151600000000045</v>
      </c>
      <c r="AA1494">
        <v>37</v>
      </c>
      <c r="AB1494">
        <v>344.57</v>
      </c>
      <c r="AC1494">
        <v>88668</v>
      </c>
      <c r="AD1494" t="e">
        <f>IF(COUNTIF(#REF!,Orders!AC446)&gt;0,"Returned","Not Returned")</f>
        <v>#REF!</v>
      </c>
      <c r="AE1494" t="str">
        <f>TEXT(Table1[[#This Row],[Order Date]],"mmmm-yyy")</f>
        <v>May-2015</v>
      </c>
    </row>
    <row r="1495" spans="1:31" ht="12.75" customHeight="1" x14ac:dyDescent="0.3">
      <c r="A1495">
        <v>19048</v>
      </c>
      <c r="B1495" t="s">
        <v>106</v>
      </c>
      <c r="C1495">
        <v>7.0000000000000007E-2</v>
      </c>
      <c r="D1495">
        <v>172.99</v>
      </c>
      <c r="E1495">
        <v>19.989999999999998</v>
      </c>
      <c r="F1495">
        <v>1906</v>
      </c>
      <c r="G1495" t="str">
        <f>IF(COUNTIF(Table1[Customer ID],Table1[[#This Row],[Customer ID]])&gt;1,"Repeat Customer","One-Time Customer")</f>
        <v>One-Time Customer</v>
      </c>
      <c r="H1495" t="s">
        <v>1861</v>
      </c>
      <c r="I1495" t="s">
        <v>49</v>
      </c>
      <c r="J1495" t="s">
        <v>28</v>
      </c>
      <c r="K1495" t="s">
        <v>29</v>
      </c>
      <c r="L1495" t="s">
        <v>109</v>
      </c>
      <c r="M1495" t="s">
        <v>59</v>
      </c>
      <c r="N1495" t="s">
        <v>1862</v>
      </c>
      <c r="O1495">
        <v>0.39</v>
      </c>
      <c r="P1495">
        <f>Table1[[#This Row],[Profit]]/Table1[[#This Row],[Sales]]</f>
        <v>0.69</v>
      </c>
      <c r="Q1495" t="s">
        <v>33</v>
      </c>
      <c r="R1495" t="s">
        <v>53</v>
      </c>
      <c r="S1495" t="s">
        <v>154</v>
      </c>
      <c r="T1495" t="s">
        <v>1854</v>
      </c>
      <c r="U1495">
        <v>45801</v>
      </c>
      <c r="V1495">
        <v>42141</v>
      </c>
      <c r="W1495" t="str">
        <f>TEXT(Table1[[#This Row],[Order Date]],"mmmm")</f>
        <v>May</v>
      </c>
      <c r="X1495" t="str">
        <f>TEXT(Table1[[#This Row],[Order Date]],"yyyy")</f>
        <v>2015</v>
      </c>
      <c r="Y1495">
        <v>42141</v>
      </c>
      <c r="Z1495">
        <v>2502.6851999999999</v>
      </c>
      <c r="AA1495">
        <v>22</v>
      </c>
      <c r="AB1495">
        <v>3627.08</v>
      </c>
      <c r="AC1495">
        <v>86500</v>
      </c>
      <c r="AD1495" t="e">
        <f>IF(COUNTIF(#REF!,Orders!AC1054)&gt;0,"Returned","Not Returned")</f>
        <v>#REF!</v>
      </c>
      <c r="AE1495" t="str">
        <f>TEXT(Table1[[#This Row],[Order Date]],"mmmm-yyy")</f>
        <v>May-2015</v>
      </c>
    </row>
    <row r="1496" spans="1:31" ht="12.75" customHeight="1" x14ac:dyDescent="0.3">
      <c r="A1496">
        <v>19049</v>
      </c>
      <c r="B1496" t="s">
        <v>106</v>
      </c>
      <c r="C1496">
        <v>0.09</v>
      </c>
      <c r="D1496">
        <v>7.64</v>
      </c>
      <c r="E1496">
        <v>1.39</v>
      </c>
      <c r="F1496">
        <v>1907</v>
      </c>
      <c r="G1496" t="str">
        <f>IF(COUNTIF(Table1[Customer ID],Table1[[#This Row],[Customer ID]])&gt;1,"Repeat Customer","One-Time Customer")</f>
        <v>One-Time Customer</v>
      </c>
      <c r="H1496" t="s">
        <v>1863</v>
      </c>
      <c r="I1496" t="s">
        <v>49</v>
      </c>
      <c r="J1496" t="s">
        <v>28</v>
      </c>
      <c r="K1496" t="s">
        <v>29</v>
      </c>
      <c r="L1496" t="s">
        <v>69</v>
      </c>
      <c r="M1496" t="s">
        <v>59</v>
      </c>
      <c r="N1496" t="s">
        <v>1239</v>
      </c>
      <c r="O1496">
        <v>0.36</v>
      </c>
      <c r="P1496">
        <f>Table1[[#This Row],[Profit]]/Table1[[#This Row],[Sales]]</f>
        <v>8.249400479616309E-2</v>
      </c>
      <c r="Q1496" t="s">
        <v>33</v>
      </c>
      <c r="R1496" t="s">
        <v>53</v>
      </c>
      <c r="S1496" t="s">
        <v>154</v>
      </c>
      <c r="T1496" t="s">
        <v>1864</v>
      </c>
      <c r="U1496">
        <v>44052</v>
      </c>
      <c r="V1496">
        <v>42141</v>
      </c>
      <c r="W1496" t="str">
        <f>TEXT(Table1[[#This Row],[Order Date]],"mmmm")</f>
        <v>May</v>
      </c>
      <c r="X1496" t="str">
        <f>TEXT(Table1[[#This Row],[Order Date]],"yyyy")</f>
        <v>2015</v>
      </c>
      <c r="Y1496">
        <v>42150</v>
      </c>
      <c r="Z1496">
        <v>0.68800000000000017</v>
      </c>
      <c r="AA1496">
        <v>1</v>
      </c>
      <c r="AB1496">
        <v>8.34</v>
      </c>
      <c r="AC1496">
        <v>86500</v>
      </c>
      <c r="AD1496" t="e">
        <f>IF(COUNTIF(#REF!,Orders!AC1055)&gt;0,"Returned","Not Returned")</f>
        <v>#REF!</v>
      </c>
      <c r="AE1496" t="str">
        <f>TEXT(Table1[[#This Row],[Order Date]],"mmmm-yyy")</f>
        <v>May-2015</v>
      </c>
    </row>
    <row r="1497" spans="1:31" ht="12.75" customHeight="1" x14ac:dyDescent="0.3">
      <c r="A1497">
        <v>18516</v>
      </c>
      <c r="B1497" t="s">
        <v>56</v>
      </c>
      <c r="C1497">
        <v>0.06</v>
      </c>
      <c r="D1497">
        <v>2.94</v>
      </c>
      <c r="E1497">
        <v>0.96</v>
      </c>
      <c r="F1497">
        <v>2858</v>
      </c>
      <c r="G1497" t="str">
        <f>IF(COUNTIF(Table1[Customer ID],Table1[[#This Row],[Customer ID]])&gt;1,"Repeat Customer","One-Time Customer")</f>
        <v>Repeat Customer</v>
      </c>
      <c r="H1497" t="s">
        <v>2609</v>
      </c>
      <c r="I1497" t="s">
        <v>49</v>
      </c>
      <c r="J1497" t="s">
        <v>28</v>
      </c>
      <c r="K1497" t="s">
        <v>29</v>
      </c>
      <c r="L1497" t="s">
        <v>30</v>
      </c>
      <c r="M1497" t="s">
        <v>31</v>
      </c>
      <c r="N1497" t="s">
        <v>599</v>
      </c>
      <c r="O1497">
        <v>0.57999999999999996</v>
      </c>
      <c r="P1497">
        <f>Table1[[#This Row],[Profit]]/Table1[[#This Row],[Sales]]</f>
        <v>-1.0097838452787258</v>
      </c>
      <c r="Q1497" t="s">
        <v>33</v>
      </c>
      <c r="R1497" t="s">
        <v>136</v>
      </c>
      <c r="S1497" t="s">
        <v>362</v>
      </c>
      <c r="T1497" t="s">
        <v>2233</v>
      </c>
      <c r="U1497">
        <v>32259</v>
      </c>
      <c r="V1497">
        <v>42141</v>
      </c>
      <c r="W1497" t="str">
        <f>TEXT(Table1[[#This Row],[Order Date]],"mmmm")</f>
        <v>May</v>
      </c>
      <c r="X1497" t="str">
        <f>TEXT(Table1[[#This Row],[Order Date]],"yyyy")</f>
        <v>2015</v>
      </c>
      <c r="Y1497">
        <v>42142</v>
      </c>
      <c r="Z1497">
        <v>-8.8759999999999994</v>
      </c>
      <c r="AA1497">
        <v>3</v>
      </c>
      <c r="AB1497">
        <v>8.7899999999999991</v>
      </c>
      <c r="AC1497">
        <v>88279</v>
      </c>
      <c r="AD1497" t="e">
        <f>IF(COUNTIF(#REF!,Orders!AC1608)&gt;0,"Returned","Not Returned")</f>
        <v>#REF!</v>
      </c>
      <c r="AE1497" t="str">
        <f>TEXT(Table1[[#This Row],[Order Date]],"mmmm-yyy")</f>
        <v>May-2015</v>
      </c>
    </row>
    <row r="1498" spans="1:31" ht="12.75" customHeight="1" x14ac:dyDescent="0.3">
      <c r="A1498">
        <v>21120</v>
      </c>
      <c r="B1498" t="s">
        <v>37</v>
      </c>
      <c r="C1498">
        <v>7.0000000000000007E-2</v>
      </c>
      <c r="D1498">
        <v>34.54</v>
      </c>
      <c r="E1498">
        <v>14.72</v>
      </c>
      <c r="F1498">
        <v>3113</v>
      </c>
      <c r="G1498" t="str">
        <f>IF(COUNTIF(Table1[Customer ID],Table1[[#This Row],[Customer ID]])&gt;1,"Repeat Customer","One-Time Customer")</f>
        <v>Repeat Customer</v>
      </c>
      <c r="H1498" t="s">
        <v>2800</v>
      </c>
      <c r="I1498" t="s">
        <v>49</v>
      </c>
      <c r="J1498" t="s">
        <v>28</v>
      </c>
      <c r="K1498" t="s">
        <v>29</v>
      </c>
      <c r="L1498" t="s">
        <v>109</v>
      </c>
      <c r="M1498" t="s">
        <v>59</v>
      </c>
      <c r="N1498" t="s">
        <v>2801</v>
      </c>
      <c r="O1498">
        <v>0.37</v>
      </c>
      <c r="P1498">
        <f>Table1[[#This Row],[Profit]]/Table1[[#This Row],[Sales]]</f>
        <v>-3.5101413986816703E-2</v>
      </c>
      <c r="Q1498" t="s">
        <v>33</v>
      </c>
      <c r="R1498" t="s">
        <v>136</v>
      </c>
      <c r="S1498" t="s">
        <v>171</v>
      </c>
      <c r="T1498" t="s">
        <v>2802</v>
      </c>
      <c r="U1498">
        <v>70560</v>
      </c>
      <c r="V1498">
        <v>42141</v>
      </c>
      <c r="W1498" t="str">
        <f>TEXT(Table1[[#This Row],[Order Date]],"mmmm")</f>
        <v>May</v>
      </c>
      <c r="X1498" t="str">
        <f>TEXT(Table1[[#This Row],[Order Date]],"yyyy")</f>
        <v>2015</v>
      </c>
      <c r="Y1498">
        <v>42142</v>
      </c>
      <c r="Z1498">
        <v>-20.182259999999999</v>
      </c>
      <c r="AA1498">
        <v>17</v>
      </c>
      <c r="AB1498">
        <v>574.97</v>
      </c>
      <c r="AC1498">
        <v>86860</v>
      </c>
      <c r="AD1498" t="e">
        <f>IF(COUNTIF(#REF!,Orders!AC1773)&gt;0,"Returned","Not Returned")</f>
        <v>#REF!</v>
      </c>
      <c r="AE1498" t="str">
        <f>TEXT(Table1[[#This Row],[Order Date]],"mmmm-yyy")</f>
        <v>May-2015</v>
      </c>
    </row>
    <row r="1499" spans="1:31" ht="12.75" customHeight="1" x14ac:dyDescent="0.3">
      <c r="A1499">
        <v>21121</v>
      </c>
      <c r="B1499" t="s">
        <v>37</v>
      </c>
      <c r="C1499">
        <v>0.02</v>
      </c>
      <c r="D1499">
        <v>12.28</v>
      </c>
      <c r="E1499">
        <v>6.47</v>
      </c>
      <c r="F1499">
        <v>3113</v>
      </c>
      <c r="G1499" t="str">
        <f>IF(COUNTIF(Table1[Customer ID],Table1[[#This Row],[Customer ID]])&gt;1,"Repeat Customer","One-Time Customer")</f>
        <v>Repeat Customer</v>
      </c>
      <c r="H1499" t="s">
        <v>2800</v>
      </c>
      <c r="I1499" t="s">
        <v>49</v>
      </c>
      <c r="J1499" t="s">
        <v>28</v>
      </c>
      <c r="K1499" t="s">
        <v>29</v>
      </c>
      <c r="L1499" t="s">
        <v>93</v>
      </c>
      <c r="M1499" t="s">
        <v>59</v>
      </c>
      <c r="N1499" t="s">
        <v>2732</v>
      </c>
      <c r="O1499">
        <v>0.38</v>
      </c>
      <c r="P1499">
        <f>Table1[[#This Row],[Profit]]/Table1[[#This Row],[Sales]]</f>
        <v>-1.3623693803159176</v>
      </c>
      <c r="Q1499" t="s">
        <v>33</v>
      </c>
      <c r="R1499" t="s">
        <v>136</v>
      </c>
      <c r="S1499" t="s">
        <v>171</v>
      </c>
      <c r="T1499" t="s">
        <v>2802</v>
      </c>
      <c r="U1499">
        <v>70560</v>
      </c>
      <c r="V1499">
        <v>42141</v>
      </c>
      <c r="W1499" t="str">
        <f>TEXT(Table1[[#This Row],[Order Date]],"mmmm")</f>
        <v>May</v>
      </c>
      <c r="X1499" t="str">
        <f>TEXT(Table1[[#This Row],[Order Date]],"yyyy")</f>
        <v>2015</v>
      </c>
      <c r="Y1499">
        <v>42141</v>
      </c>
      <c r="Z1499">
        <v>-156.97220000000002</v>
      </c>
      <c r="AA1499">
        <v>9</v>
      </c>
      <c r="AB1499">
        <v>115.22</v>
      </c>
      <c r="AC1499">
        <v>86860</v>
      </c>
      <c r="AD1499" t="e">
        <f>IF(COUNTIF(#REF!,Orders!AC1774)&gt;0,"Returned","Not Returned")</f>
        <v>#REF!</v>
      </c>
      <c r="AE1499" t="str">
        <f>TEXT(Table1[[#This Row],[Order Date]],"mmmm-yyy")</f>
        <v>May-2015</v>
      </c>
    </row>
    <row r="1500" spans="1:31" ht="12.75" customHeight="1" x14ac:dyDescent="0.3">
      <c r="A1500">
        <v>21122</v>
      </c>
      <c r="B1500" t="s">
        <v>37</v>
      </c>
      <c r="C1500">
        <v>0.06</v>
      </c>
      <c r="D1500">
        <v>34.58</v>
      </c>
      <c r="E1500">
        <v>8.99</v>
      </c>
      <c r="F1500">
        <v>3113</v>
      </c>
      <c r="G1500" t="str">
        <f>IF(COUNTIF(Table1[Customer ID],Table1[[#This Row],[Customer ID]])&gt;1,"Repeat Customer","One-Time Customer")</f>
        <v>Repeat Customer</v>
      </c>
      <c r="H1500" t="s">
        <v>2800</v>
      </c>
      <c r="I1500" t="s">
        <v>27</v>
      </c>
      <c r="J1500" t="s">
        <v>28</v>
      </c>
      <c r="K1500" t="s">
        <v>29</v>
      </c>
      <c r="L1500" t="s">
        <v>30</v>
      </c>
      <c r="M1500" t="s">
        <v>51</v>
      </c>
      <c r="N1500" t="s">
        <v>2803</v>
      </c>
      <c r="O1500">
        <v>0.56000000000000005</v>
      </c>
      <c r="P1500">
        <f>Table1[[#This Row],[Profit]]/Table1[[#This Row],[Sales]]</f>
        <v>0.84214004117569763</v>
      </c>
      <c r="Q1500" t="s">
        <v>33</v>
      </c>
      <c r="R1500" t="s">
        <v>136</v>
      </c>
      <c r="S1500" t="s">
        <v>171</v>
      </c>
      <c r="T1500" t="s">
        <v>2802</v>
      </c>
      <c r="U1500">
        <v>70560</v>
      </c>
      <c r="V1500">
        <v>42141</v>
      </c>
      <c r="W1500" t="str">
        <f>TEXT(Table1[[#This Row],[Order Date]],"mmmm")</f>
        <v>May</v>
      </c>
      <c r="X1500" t="str">
        <f>TEXT(Table1[[#This Row],[Order Date]],"yyyy")</f>
        <v>2015</v>
      </c>
      <c r="Y1500">
        <v>42143</v>
      </c>
      <c r="Z1500">
        <v>384.5043</v>
      </c>
      <c r="AA1500">
        <v>13</v>
      </c>
      <c r="AB1500">
        <v>456.58</v>
      </c>
      <c r="AC1500">
        <v>86860</v>
      </c>
      <c r="AD1500" t="e">
        <f>IF(COUNTIF(#REF!,Orders!AC1775)&gt;0,"Returned","Not Returned")</f>
        <v>#REF!</v>
      </c>
      <c r="AE1500" t="str">
        <f>TEXT(Table1[[#This Row],[Order Date]],"mmmm-yyy")</f>
        <v>May-2015</v>
      </c>
    </row>
    <row r="1501" spans="1:31" ht="12.75" customHeight="1" x14ac:dyDescent="0.3">
      <c r="A1501">
        <v>19258</v>
      </c>
      <c r="B1501" t="s">
        <v>56</v>
      </c>
      <c r="C1501">
        <v>0.04</v>
      </c>
      <c r="D1501">
        <v>62.05</v>
      </c>
      <c r="E1501">
        <v>3.99</v>
      </c>
      <c r="F1501">
        <v>3132</v>
      </c>
      <c r="G1501" t="str">
        <f>IF(COUNTIF(Table1[Customer ID],Table1[[#This Row],[Customer ID]])&gt;1,"Repeat Customer","One-Time Customer")</f>
        <v>Repeat Customer</v>
      </c>
      <c r="H1501" t="s">
        <v>2818</v>
      </c>
      <c r="I1501" t="s">
        <v>49</v>
      </c>
      <c r="J1501" t="s">
        <v>28</v>
      </c>
      <c r="K1501" t="s">
        <v>29</v>
      </c>
      <c r="L1501" t="s">
        <v>257</v>
      </c>
      <c r="M1501" t="s">
        <v>59</v>
      </c>
      <c r="N1501" t="s">
        <v>2820</v>
      </c>
      <c r="O1501">
        <v>0.55000000000000004</v>
      </c>
      <c r="P1501">
        <f>Table1[[#This Row],[Profit]]/Table1[[#This Row],[Sales]]</f>
        <v>0.69</v>
      </c>
      <c r="Q1501" t="s">
        <v>33</v>
      </c>
      <c r="R1501" t="s">
        <v>61</v>
      </c>
      <c r="S1501" t="s">
        <v>178</v>
      </c>
      <c r="T1501" t="s">
        <v>2819</v>
      </c>
      <c r="U1501">
        <v>60060</v>
      </c>
      <c r="V1501">
        <v>42141</v>
      </c>
      <c r="W1501" t="str">
        <f>TEXT(Table1[[#This Row],[Order Date]],"mmmm")</f>
        <v>May</v>
      </c>
      <c r="X1501" t="str">
        <f>TEXT(Table1[[#This Row],[Order Date]],"yyyy")</f>
        <v>2015</v>
      </c>
      <c r="Y1501">
        <v>42142</v>
      </c>
      <c r="Z1501">
        <v>1644.0767999999998</v>
      </c>
      <c r="AA1501">
        <v>40</v>
      </c>
      <c r="AB1501">
        <v>2382.7199999999998</v>
      </c>
      <c r="AC1501">
        <v>86794</v>
      </c>
      <c r="AD1501" t="e">
        <f>IF(COUNTIF(#REF!,Orders!AC1783)&gt;0,"Returned","Not Returned")</f>
        <v>#REF!</v>
      </c>
      <c r="AE1501" t="str">
        <f>TEXT(Table1[[#This Row],[Order Date]],"mmmm-yyy")</f>
        <v>May-2015</v>
      </c>
    </row>
    <row r="1502" spans="1:31" ht="12.75" customHeight="1" x14ac:dyDescent="0.3">
      <c r="A1502">
        <v>20858</v>
      </c>
      <c r="B1502" t="s">
        <v>37</v>
      </c>
      <c r="C1502">
        <v>0</v>
      </c>
      <c r="D1502">
        <v>73.98</v>
      </c>
      <c r="E1502">
        <v>12.14</v>
      </c>
      <c r="F1502">
        <v>266</v>
      </c>
      <c r="G1502" t="str">
        <f>IF(COUNTIF(Table1[Customer ID],Table1[[#This Row],[Customer ID]])&gt;1,"Repeat Customer","One-Time Customer")</f>
        <v>Repeat Customer</v>
      </c>
      <c r="H1502" t="s">
        <v>371</v>
      </c>
      <c r="I1502" t="s">
        <v>27</v>
      </c>
      <c r="J1502" t="s">
        <v>28</v>
      </c>
      <c r="K1502" t="s">
        <v>77</v>
      </c>
      <c r="L1502" t="s">
        <v>180</v>
      </c>
      <c r="M1502" t="s">
        <v>59</v>
      </c>
      <c r="N1502" t="s">
        <v>372</v>
      </c>
      <c r="O1502">
        <v>0.67</v>
      </c>
      <c r="P1502">
        <f>Table1[[#This Row],[Profit]]/Table1[[#This Row],[Sales]]</f>
        <v>0.25080526748718107</v>
      </c>
      <c r="Q1502" t="s">
        <v>33</v>
      </c>
      <c r="R1502" t="s">
        <v>61</v>
      </c>
      <c r="S1502" t="s">
        <v>130</v>
      </c>
      <c r="T1502" t="s">
        <v>373</v>
      </c>
      <c r="U1502">
        <v>78207</v>
      </c>
      <c r="V1502">
        <v>42142</v>
      </c>
      <c r="W1502" t="str">
        <f>TEXT(Table1[[#This Row],[Order Date]],"mmmm")</f>
        <v>May</v>
      </c>
      <c r="X1502" t="str">
        <f>TEXT(Table1[[#This Row],[Order Date]],"yyyy")</f>
        <v>2015</v>
      </c>
      <c r="Y1502">
        <v>42144</v>
      </c>
      <c r="Z1502">
        <v>326.25</v>
      </c>
      <c r="AA1502">
        <v>17</v>
      </c>
      <c r="AB1502">
        <v>1300.81</v>
      </c>
      <c r="AC1502">
        <v>90593</v>
      </c>
      <c r="AD1502" t="e">
        <f>IF(COUNTIF(#REF!,Orders!AC149)&gt;0,"Returned","Not Returned")</f>
        <v>#REF!</v>
      </c>
      <c r="AE1502" t="str">
        <f>TEXT(Table1[[#This Row],[Order Date]],"mmmm-yyy")</f>
        <v>May-2015</v>
      </c>
    </row>
    <row r="1503" spans="1:31" ht="12.75" customHeight="1" x14ac:dyDescent="0.3">
      <c r="A1503">
        <v>23394</v>
      </c>
      <c r="B1503" t="s">
        <v>56</v>
      </c>
      <c r="C1503">
        <v>0.1</v>
      </c>
      <c r="D1503">
        <v>3.36</v>
      </c>
      <c r="E1503">
        <v>6.27</v>
      </c>
      <c r="F1503">
        <v>487</v>
      </c>
      <c r="G1503" t="str">
        <f>IF(COUNTIF(Table1[Customer ID],Table1[[#This Row],[Customer ID]])&gt;1,"Repeat Customer","One-Time Customer")</f>
        <v>One-Time Customer</v>
      </c>
      <c r="H1503" t="s">
        <v>592</v>
      </c>
      <c r="I1503" t="s">
        <v>27</v>
      </c>
      <c r="J1503" t="s">
        <v>28</v>
      </c>
      <c r="K1503" t="s">
        <v>29</v>
      </c>
      <c r="L1503" t="s">
        <v>109</v>
      </c>
      <c r="M1503" t="s">
        <v>59</v>
      </c>
      <c r="N1503" t="s">
        <v>586</v>
      </c>
      <c r="O1503">
        <v>0.4</v>
      </c>
      <c r="P1503">
        <f>Table1[[#This Row],[Profit]]/Table1[[#This Row],[Sales]]</f>
        <v>-3.213057019645424</v>
      </c>
      <c r="Q1503" t="s">
        <v>33</v>
      </c>
      <c r="R1503" t="s">
        <v>53</v>
      </c>
      <c r="S1503" t="s">
        <v>188</v>
      </c>
      <c r="T1503" t="s">
        <v>433</v>
      </c>
      <c r="U1503">
        <v>4073</v>
      </c>
      <c r="V1503">
        <v>42142</v>
      </c>
      <c r="W1503" t="str">
        <f>TEXT(Table1[[#This Row],[Order Date]],"mmmm")</f>
        <v>May</v>
      </c>
      <c r="X1503" t="str">
        <f>TEXT(Table1[[#This Row],[Order Date]],"yyyy")</f>
        <v>2015</v>
      </c>
      <c r="Y1503">
        <v>42143</v>
      </c>
      <c r="Z1503">
        <v>-67.0565</v>
      </c>
      <c r="AA1503">
        <v>5</v>
      </c>
      <c r="AB1503">
        <v>20.87</v>
      </c>
      <c r="AC1503">
        <v>91063</v>
      </c>
      <c r="AD1503" t="e">
        <f>IF(COUNTIF(#REF!,Orders!AC255)&gt;0,"Returned","Not Returned")</f>
        <v>#REF!</v>
      </c>
      <c r="AE1503" t="str">
        <f>TEXT(Table1[[#This Row],[Order Date]],"mmmm-yyy")</f>
        <v>May-2015</v>
      </c>
    </row>
    <row r="1504" spans="1:31" ht="12.75" customHeight="1" x14ac:dyDescent="0.3">
      <c r="A1504">
        <v>23395</v>
      </c>
      <c r="B1504" t="s">
        <v>56</v>
      </c>
      <c r="C1504">
        <v>7.0000000000000007E-2</v>
      </c>
      <c r="D1504">
        <v>12.28</v>
      </c>
      <c r="E1504">
        <v>4.8600000000000003</v>
      </c>
      <c r="F1504">
        <v>488</v>
      </c>
      <c r="G1504" t="str">
        <f>IF(COUNTIF(Table1[Customer ID],Table1[[#This Row],[Customer ID]])&gt;1,"Repeat Customer","One-Time Customer")</f>
        <v>One-Time Customer</v>
      </c>
      <c r="H1504" t="s">
        <v>593</v>
      </c>
      <c r="I1504" t="s">
        <v>49</v>
      </c>
      <c r="J1504" t="s">
        <v>28</v>
      </c>
      <c r="K1504" t="s">
        <v>29</v>
      </c>
      <c r="L1504" t="s">
        <v>93</v>
      </c>
      <c r="M1504" t="s">
        <v>59</v>
      </c>
      <c r="N1504" t="s">
        <v>303</v>
      </c>
      <c r="O1504">
        <v>0.38</v>
      </c>
      <c r="P1504">
        <f>Table1[[#This Row],[Profit]]/Table1[[#This Row],[Sales]]</f>
        <v>-0.30894941634241246</v>
      </c>
      <c r="Q1504" t="s">
        <v>33</v>
      </c>
      <c r="R1504" t="s">
        <v>53</v>
      </c>
      <c r="S1504" t="s">
        <v>188</v>
      </c>
      <c r="T1504" t="s">
        <v>594</v>
      </c>
      <c r="U1504">
        <v>4106</v>
      </c>
      <c r="V1504">
        <v>42142</v>
      </c>
      <c r="W1504" t="str">
        <f>TEXT(Table1[[#This Row],[Order Date]],"mmmm")</f>
        <v>May</v>
      </c>
      <c r="X1504" t="str">
        <f>TEXT(Table1[[#This Row],[Order Date]],"yyyy")</f>
        <v>2015</v>
      </c>
      <c r="Y1504">
        <v>42144</v>
      </c>
      <c r="Z1504">
        <v>-7.94</v>
      </c>
      <c r="AA1504">
        <v>2</v>
      </c>
      <c r="AB1504">
        <v>25.7</v>
      </c>
      <c r="AC1504">
        <v>91063</v>
      </c>
      <c r="AD1504" t="e">
        <f>IF(COUNTIF(#REF!,Orders!AC256)&gt;0,"Returned","Not Returned")</f>
        <v>#REF!</v>
      </c>
      <c r="AE1504" t="str">
        <f>TEXT(Table1[[#This Row],[Order Date]],"mmmm-yyy")</f>
        <v>May-2015</v>
      </c>
    </row>
    <row r="1505" spans="1:31" ht="12.75" customHeight="1" x14ac:dyDescent="0.3">
      <c r="A1505">
        <v>23393</v>
      </c>
      <c r="B1505" t="s">
        <v>56</v>
      </c>
      <c r="C1505">
        <v>0.09</v>
      </c>
      <c r="D1505">
        <v>20.99</v>
      </c>
      <c r="E1505">
        <v>0.99</v>
      </c>
      <c r="F1505">
        <v>489</v>
      </c>
      <c r="G1505" t="str">
        <f>IF(COUNTIF(Table1[Customer ID],Table1[[#This Row],[Customer ID]])&gt;1,"Repeat Customer","One-Time Customer")</f>
        <v>One-Time Customer</v>
      </c>
      <c r="H1505" t="s">
        <v>595</v>
      </c>
      <c r="I1505" t="s">
        <v>49</v>
      </c>
      <c r="J1505" t="s">
        <v>28</v>
      </c>
      <c r="K1505" t="s">
        <v>77</v>
      </c>
      <c r="L1505" t="s">
        <v>78</v>
      </c>
      <c r="M1505" t="s">
        <v>31</v>
      </c>
      <c r="N1505" t="s">
        <v>596</v>
      </c>
      <c r="O1505">
        <v>0.56999999999999995</v>
      </c>
      <c r="P1505">
        <f>Table1[[#This Row],[Profit]]/Table1[[#This Row],[Sales]]</f>
        <v>0.53270026571416129</v>
      </c>
      <c r="Q1505" t="s">
        <v>33</v>
      </c>
      <c r="R1505" t="s">
        <v>53</v>
      </c>
      <c r="S1505" t="s">
        <v>193</v>
      </c>
      <c r="T1505" t="s">
        <v>597</v>
      </c>
      <c r="U1505">
        <v>2062</v>
      </c>
      <c r="V1505">
        <v>42142</v>
      </c>
      <c r="W1505" t="str">
        <f>TEXT(Table1[[#This Row],[Order Date]],"mmmm")</f>
        <v>May</v>
      </c>
      <c r="X1505" t="str">
        <f>TEXT(Table1[[#This Row],[Order Date]],"yyyy")</f>
        <v>2015</v>
      </c>
      <c r="Y1505">
        <v>42142</v>
      </c>
      <c r="Z1505">
        <v>122.292</v>
      </c>
      <c r="AA1505">
        <v>14</v>
      </c>
      <c r="AB1505">
        <v>229.57</v>
      </c>
      <c r="AC1505">
        <v>91063</v>
      </c>
      <c r="AD1505" t="e">
        <f>IF(COUNTIF(#REF!,Orders!AC257)&gt;0,"Returned","Not Returned")</f>
        <v>#REF!</v>
      </c>
      <c r="AE1505" t="str">
        <f>TEXT(Table1[[#This Row],[Order Date]],"mmmm-yyy")</f>
        <v>May-2015</v>
      </c>
    </row>
    <row r="1506" spans="1:31" ht="12.75" customHeight="1" x14ac:dyDescent="0.3">
      <c r="A1506">
        <v>26135</v>
      </c>
      <c r="B1506" t="s">
        <v>25</v>
      </c>
      <c r="C1506">
        <v>0.04</v>
      </c>
      <c r="D1506">
        <v>10.98</v>
      </c>
      <c r="E1506">
        <v>3.99</v>
      </c>
      <c r="F1506">
        <v>1554</v>
      </c>
      <c r="G1506" t="str">
        <f>IF(COUNTIF(Table1[Customer ID],Table1[[#This Row],[Customer ID]])&gt;1,"Repeat Customer","One-Time Customer")</f>
        <v>Repeat Customer</v>
      </c>
      <c r="H1506" t="s">
        <v>1577</v>
      </c>
      <c r="I1506" t="s">
        <v>49</v>
      </c>
      <c r="J1506" t="s">
        <v>58</v>
      </c>
      <c r="K1506" t="s">
        <v>29</v>
      </c>
      <c r="L1506" t="s">
        <v>257</v>
      </c>
      <c r="M1506" t="s">
        <v>59</v>
      </c>
      <c r="N1506" t="s">
        <v>1578</v>
      </c>
      <c r="O1506">
        <v>0.57999999999999996</v>
      </c>
      <c r="P1506">
        <f>Table1[[#This Row],[Profit]]/Table1[[#This Row],[Sales]]</f>
        <v>2.7931250725815815</v>
      </c>
      <c r="Q1506" t="s">
        <v>33</v>
      </c>
      <c r="R1506" t="s">
        <v>136</v>
      </c>
      <c r="S1506" t="s">
        <v>671</v>
      </c>
      <c r="T1506" t="s">
        <v>1579</v>
      </c>
      <c r="U1506">
        <v>39503</v>
      </c>
      <c r="V1506">
        <v>42142</v>
      </c>
      <c r="W1506" t="str">
        <f>TEXT(Table1[[#This Row],[Order Date]],"mmmm")</f>
        <v>May</v>
      </c>
      <c r="X1506" t="str">
        <f>TEXT(Table1[[#This Row],[Order Date]],"yyyy")</f>
        <v>2015</v>
      </c>
      <c r="Y1506">
        <v>42142</v>
      </c>
      <c r="Z1506">
        <v>481.03199999999998</v>
      </c>
      <c r="AA1506">
        <v>15</v>
      </c>
      <c r="AB1506">
        <v>172.22</v>
      </c>
      <c r="AC1506">
        <v>87485</v>
      </c>
      <c r="AD1506" t="e">
        <f>IF(COUNTIF(#REF!,Orders!AC869)&gt;0,"Returned","Not Returned")</f>
        <v>#REF!</v>
      </c>
      <c r="AE1506" t="str">
        <f>TEXT(Table1[[#This Row],[Order Date]],"mmmm-yyy")</f>
        <v>May-2015</v>
      </c>
    </row>
    <row r="1507" spans="1:31" ht="12.75" customHeight="1" x14ac:dyDescent="0.3">
      <c r="A1507">
        <v>25918</v>
      </c>
      <c r="B1507" t="s">
        <v>47</v>
      </c>
      <c r="C1507">
        <v>0.1</v>
      </c>
      <c r="D1507">
        <v>1.89</v>
      </c>
      <c r="E1507">
        <v>0.76</v>
      </c>
      <c r="F1507">
        <v>2035</v>
      </c>
      <c r="G1507" t="str">
        <f>IF(COUNTIF(Table1[Customer ID],Table1[[#This Row],[Customer ID]])&gt;1,"Repeat Customer","One-Time Customer")</f>
        <v>One-Time Customer</v>
      </c>
      <c r="H1507" t="s">
        <v>1957</v>
      </c>
      <c r="I1507" t="s">
        <v>49</v>
      </c>
      <c r="J1507" t="s">
        <v>114</v>
      </c>
      <c r="K1507" t="s">
        <v>29</v>
      </c>
      <c r="L1507" t="s">
        <v>66</v>
      </c>
      <c r="M1507" t="s">
        <v>31</v>
      </c>
      <c r="N1507" t="s">
        <v>1958</v>
      </c>
      <c r="O1507">
        <v>0.83</v>
      </c>
      <c r="P1507">
        <f>Table1[[#This Row],[Profit]]/Table1[[#This Row],[Sales]]</f>
        <v>-1.1010893246187365</v>
      </c>
      <c r="Q1507" t="s">
        <v>33</v>
      </c>
      <c r="R1507" t="s">
        <v>136</v>
      </c>
      <c r="S1507" t="s">
        <v>362</v>
      </c>
      <c r="T1507" t="s">
        <v>1841</v>
      </c>
      <c r="U1507">
        <v>33403</v>
      </c>
      <c r="V1507">
        <v>42142</v>
      </c>
      <c r="W1507" t="str">
        <f>TEXT(Table1[[#This Row],[Order Date]],"mmmm")</f>
        <v>May</v>
      </c>
      <c r="X1507" t="str">
        <f>TEXT(Table1[[#This Row],[Order Date]],"yyyy")</f>
        <v>2015</v>
      </c>
      <c r="Y1507">
        <v>42144</v>
      </c>
      <c r="Z1507">
        <v>-40.432000000000002</v>
      </c>
      <c r="AA1507">
        <v>20</v>
      </c>
      <c r="AB1507">
        <v>36.72</v>
      </c>
      <c r="AC1507">
        <v>87117</v>
      </c>
      <c r="AD1507" t="e">
        <f>IF(COUNTIF(#REF!,Orders!AC1123)&gt;0,"Returned","Not Returned")</f>
        <v>#REF!</v>
      </c>
      <c r="AE1507" t="str">
        <f>TEXT(Table1[[#This Row],[Order Date]],"mmmm-yyy")</f>
        <v>May-2015</v>
      </c>
    </row>
    <row r="1508" spans="1:31" ht="12.75" customHeight="1" x14ac:dyDescent="0.3">
      <c r="A1508">
        <v>20008</v>
      </c>
      <c r="B1508" t="s">
        <v>25</v>
      </c>
      <c r="C1508">
        <v>0.05</v>
      </c>
      <c r="D1508">
        <v>39.99</v>
      </c>
      <c r="E1508">
        <v>10.25</v>
      </c>
      <c r="F1508">
        <v>3086</v>
      </c>
      <c r="G1508" t="str">
        <f>IF(COUNTIF(Table1[Customer ID],Table1[[#This Row],[Customer ID]])&gt;1,"Repeat Customer","One-Time Customer")</f>
        <v>One-Time Customer</v>
      </c>
      <c r="H1508" t="s">
        <v>2782</v>
      </c>
      <c r="I1508" t="s">
        <v>27</v>
      </c>
      <c r="J1508" t="s">
        <v>114</v>
      </c>
      <c r="K1508" t="s">
        <v>77</v>
      </c>
      <c r="L1508" t="s">
        <v>180</v>
      </c>
      <c r="M1508" t="s">
        <v>59</v>
      </c>
      <c r="N1508" t="s">
        <v>2783</v>
      </c>
      <c r="O1508">
        <v>0.55000000000000004</v>
      </c>
      <c r="P1508">
        <f>Table1[[#This Row],[Profit]]/Table1[[#This Row],[Sales]]</f>
        <v>3.2770605759682228E-2</v>
      </c>
      <c r="Q1508" t="s">
        <v>33</v>
      </c>
      <c r="R1508" t="s">
        <v>136</v>
      </c>
      <c r="S1508" t="s">
        <v>362</v>
      </c>
      <c r="T1508" t="s">
        <v>2784</v>
      </c>
      <c r="U1508">
        <v>34287</v>
      </c>
      <c r="V1508">
        <v>42142</v>
      </c>
      <c r="W1508" t="str">
        <f>TEXT(Table1[[#This Row],[Order Date]],"mmmm")</f>
        <v>May</v>
      </c>
      <c r="X1508" t="str">
        <f>TEXT(Table1[[#This Row],[Order Date]],"yyyy")</f>
        <v>2015</v>
      </c>
      <c r="Y1508">
        <v>42143</v>
      </c>
      <c r="Z1508">
        <v>4.29</v>
      </c>
      <c r="AA1508">
        <v>3</v>
      </c>
      <c r="AB1508">
        <v>130.91</v>
      </c>
      <c r="AC1508">
        <v>88380</v>
      </c>
      <c r="AD1508" t="e">
        <f>IF(COUNTIF(#REF!,Orders!AC1756)&gt;0,"Returned","Not Returned")</f>
        <v>#REF!</v>
      </c>
      <c r="AE1508" t="str">
        <f>TEXT(Table1[[#This Row],[Order Date]],"mmmm-yyy")</f>
        <v>May-2015</v>
      </c>
    </row>
    <row r="1509" spans="1:31" ht="12.75" customHeight="1" x14ac:dyDescent="0.3">
      <c r="A1509">
        <v>20124</v>
      </c>
      <c r="B1509" t="s">
        <v>25</v>
      </c>
      <c r="C1509">
        <v>7.0000000000000007E-2</v>
      </c>
      <c r="D1509">
        <v>300.98</v>
      </c>
      <c r="E1509">
        <v>64.73</v>
      </c>
      <c r="F1509">
        <v>1433</v>
      </c>
      <c r="G1509" t="str">
        <f>IF(COUNTIF(Table1[Customer ID],Table1[[#This Row],[Customer ID]])&gt;1,"Repeat Customer","One-Time Customer")</f>
        <v>Repeat Customer</v>
      </c>
      <c r="H1509" t="s">
        <v>1487</v>
      </c>
      <c r="I1509" t="s">
        <v>39</v>
      </c>
      <c r="J1509" t="s">
        <v>28</v>
      </c>
      <c r="K1509" t="s">
        <v>41</v>
      </c>
      <c r="L1509" t="s">
        <v>42</v>
      </c>
      <c r="M1509" t="s">
        <v>43</v>
      </c>
      <c r="N1509" t="s">
        <v>1489</v>
      </c>
      <c r="O1509">
        <v>0.56000000000000005</v>
      </c>
      <c r="P1509">
        <f>Table1[[#This Row],[Profit]]/Table1[[#This Row],[Sales]]</f>
        <v>0.32659442406593309</v>
      </c>
      <c r="Q1509" t="s">
        <v>33</v>
      </c>
      <c r="R1509" t="s">
        <v>61</v>
      </c>
      <c r="S1509" t="s">
        <v>703</v>
      </c>
      <c r="T1509" t="s">
        <v>1488</v>
      </c>
      <c r="U1509">
        <v>47130</v>
      </c>
      <c r="V1509">
        <v>42143</v>
      </c>
      <c r="W1509" t="str">
        <f>TEXT(Table1[[#This Row],[Order Date]],"mmmm")</f>
        <v>May</v>
      </c>
      <c r="X1509" t="str">
        <f>TEXT(Table1[[#This Row],[Order Date]],"yyyy")</f>
        <v>2015</v>
      </c>
      <c r="Y1509">
        <v>42145</v>
      </c>
      <c r="Z1509">
        <v>1399.6400000000003</v>
      </c>
      <c r="AA1509">
        <v>14</v>
      </c>
      <c r="AB1509">
        <v>4285.5600000000004</v>
      </c>
      <c r="AC1509">
        <v>86828</v>
      </c>
      <c r="AD1509" t="e">
        <f>IF(COUNTIF(#REF!,Orders!AC815)&gt;0,"Returned","Not Returned")</f>
        <v>#REF!</v>
      </c>
      <c r="AE1509" t="str">
        <f>TEXT(Table1[[#This Row],[Order Date]],"mmmm-yyy")</f>
        <v>May-2015</v>
      </c>
    </row>
    <row r="1510" spans="1:31" ht="12.75" customHeight="1" x14ac:dyDescent="0.3">
      <c r="A1510">
        <v>20125</v>
      </c>
      <c r="B1510" t="s">
        <v>25</v>
      </c>
      <c r="C1510">
        <v>0.01</v>
      </c>
      <c r="D1510">
        <v>20.98</v>
      </c>
      <c r="E1510">
        <v>45</v>
      </c>
      <c r="F1510">
        <v>1433</v>
      </c>
      <c r="G1510" t="str">
        <f>IF(COUNTIF(Table1[Customer ID],Table1[[#This Row],[Customer ID]])&gt;1,"Repeat Customer","One-Time Customer")</f>
        <v>Repeat Customer</v>
      </c>
      <c r="H1510" t="s">
        <v>1487</v>
      </c>
      <c r="I1510" t="s">
        <v>39</v>
      </c>
      <c r="J1510" t="s">
        <v>28</v>
      </c>
      <c r="K1510" t="s">
        <v>29</v>
      </c>
      <c r="L1510" t="s">
        <v>141</v>
      </c>
      <c r="M1510" t="s">
        <v>43</v>
      </c>
      <c r="N1510" t="s">
        <v>1490</v>
      </c>
      <c r="O1510">
        <v>0.61</v>
      </c>
      <c r="P1510">
        <f>Table1[[#This Row],[Profit]]/Table1[[#This Row],[Sales]]</f>
        <v>0.36847173606601563</v>
      </c>
      <c r="Q1510" t="s">
        <v>33</v>
      </c>
      <c r="R1510" t="s">
        <v>61</v>
      </c>
      <c r="S1510" t="s">
        <v>703</v>
      </c>
      <c r="T1510" t="s">
        <v>1488</v>
      </c>
      <c r="U1510">
        <v>47130</v>
      </c>
      <c r="V1510">
        <v>42143</v>
      </c>
      <c r="W1510" t="str">
        <f>TEXT(Table1[[#This Row],[Order Date]],"mmmm")</f>
        <v>May</v>
      </c>
      <c r="X1510" t="str">
        <f>TEXT(Table1[[#This Row],[Order Date]],"yyyy")</f>
        <v>2015</v>
      </c>
      <c r="Y1510">
        <v>42143</v>
      </c>
      <c r="Z1510">
        <v>232.64200000000028</v>
      </c>
      <c r="AA1510">
        <v>28</v>
      </c>
      <c r="AB1510">
        <v>631.37</v>
      </c>
      <c r="AC1510">
        <v>86828</v>
      </c>
      <c r="AD1510" t="e">
        <f>IF(COUNTIF(#REF!,Orders!AC816)&gt;0,"Returned","Not Returned")</f>
        <v>#REF!</v>
      </c>
      <c r="AE1510" t="str">
        <f>TEXT(Table1[[#This Row],[Order Date]],"mmmm-yyy")</f>
        <v>May-2015</v>
      </c>
    </row>
    <row r="1511" spans="1:31" ht="12.75" customHeight="1" x14ac:dyDescent="0.3">
      <c r="A1511">
        <v>819</v>
      </c>
      <c r="B1511" t="s">
        <v>25</v>
      </c>
      <c r="C1511">
        <v>7.0000000000000007E-2</v>
      </c>
      <c r="D1511">
        <v>155.06</v>
      </c>
      <c r="E1511">
        <v>7.07</v>
      </c>
      <c r="F1511">
        <v>2431</v>
      </c>
      <c r="G1511" t="str">
        <f>IF(COUNTIF(Table1[Customer ID],Table1[[#This Row],[Customer ID]])&gt;1,"Repeat Customer","One-Time Customer")</f>
        <v>Repeat Customer</v>
      </c>
      <c r="H1511" t="s">
        <v>2284</v>
      </c>
      <c r="I1511" t="s">
        <v>49</v>
      </c>
      <c r="J1511" t="s">
        <v>114</v>
      </c>
      <c r="K1511" t="s">
        <v>29</v>
      </c>
      <c r="L1511" t="s">
        <v>141</v>
      </c>
      <c r="M1511" t="s">
        <v>59</v>
      </c>
      <c r="N1511" t="s">
        <v>142</v>
      </c>
      <c r="O1511">
        <v>0.59</v>
      </c>
      <c r="P1511">
        <f>Table1[[#This Row],[Profit]]/Table1[[#This Row],[Sales]]</f>
        <v>-5.9708592642724378E-2</v>
      </c>
      <c r="Q1511" t="s">
        <v>33</v>
      </c>
      <c r="R1511" t="s">
        <v>34</v>
      </c>
      <c r="S1511" t="s">
        <v>45</v>
      </c>
      <c r="T1511" t="s">
        <v>663</v>
      </c>
      <c r="U1511">
        <v>90004</v>
      </c>
      <c r="V1511">
        <v>42143</v>
      </c>
      <c r="W1511" t="str">
        <f>TEXT(Table1[[#This Row],[Order Date]],"mmmm")</f>
        <v>May</v>
      </c>
      <c r="X1511" t="str">
        <f>TEXT(Table1[[#This Row],[Order Date]],"yyyy")</f>
        <v>2015</v>
      </c>
      <c r="Y1511">
        <v>42143</v>
      </c>
      <c r="Z1511">
        <v>-121.75</v>
      </c>
      <c r="AA1511">
        <v>14</v>
      </c>
      <c r="AB1511">
        <v>2039.07</v>
      </c>
      <c r="AC1511">
        <v>5920</v>
      </c>
      <c r="AD1511" t="e">
        <f>IF(COUNTIF(#REF!,Orders!AC1358)&gt;0,"Returned","Not Returned")</f>
        <v>#REF!</v>
      </c>
      <c r="AE1511" t="str">
        <f>TEXT(Table1[[#This Row],[Order Date]],"mmmm-yyy")</f>
        <v>May-2015</v>
      </c>
    </row>
    <row r="1512" spans="1:31" ht="12.75" customHeight="1" x14ac:dyDescent="0.3">
      <c r="A1512">
        <v>18819</v>
      </c>
      <c r="B1512" t="s">
        <v>25</v>
      </c>
      <c r="C1512">
        <v>7.0000000000000007E-2</v>
      </c>
      <c r="D1512">
        <v>155.06</v>
      </c>
      <c r="E1512">
        <v>7.07</v>
      </c>
      <c r="F1512">
        <v>2432</v>
      </c>
      <c r="G1512" t="str">
        <f>IF(COUNTIF(Table1[Customer ID],Table1[[#This Row],[Customer ID]])&gt;1,"Repeat Customer","One-Time Customer")</f>
        <v>Repeat Customer</v>
      </c>
      <c r="H1512" t="s">
        <v>2286</v>
      </c>
      <c r="I1512" t="s">
        <v>49</v>
      </c>
      <c r="J1512" t="s">
        <v>114</v>
      </c>
      <c r="K1512" t="s">
        <v>29</v>
      </c>
      <c r="L1512" t="s">
        <v>141</v>
      </c>
      <c r="M1512" t="s">
        <v>59</v>
      </c>
      <c r="N1512" t="s">
        <v>142</v>
      </c>
      <c r="O1512">
        <v>0.59</v>
      </c>
      <c r="P1512">
        <f>Table1[[#This Row],[Profit]]/Table1[[#This Row],[Sales]]</f>
        <v>5.5728475305533993E-2</v>
      </c>
      <c r="Q1512" t="s">
        <v>33</v>
      </c>
      <c r="R1512" t="s">
        <v>61</v>
      </c>
      <c r="S1512" t="s">
        <v>304</v>
      </c>
      <c r="T1512" t="s">
        <v>2287</v>
      </c>
      <c r="U1512">
        <v>73110</v>
      </c>
      <c r="V1512">
        <v>42143</v>
      </c>
      <c r="W1512" t="str">
        <f>TEXT(Table1[[#This Row],[Order Date]],"mmmm")</f>
        <v>May</v>
      </c>
      <c r="X1512" t="str">
        <f>TEXT(Table1[[#This Row],[Order Date]],"yyyy")</f>
        <v>2015</v>
      </c>
      <c r="Y1512">
        <v>42143</v>
      </c>
      <c r="Z1512">
        <v>24.350000000000023</v>
      </c>
      <c r="AA1512">
        <v>3</v>
      </c>
      <c r="AB1512">
        <v>436.94</v>
      </c>
      <c r="AC1512">
        <v>89096</v>
      </c>
      <c r="AD1512" t="e">
        <f>IF(COUNTIF(#REF!,Orders!AC1359)&gt;0,"Returned","Not Returned")</f>
        <v>#REF!</v>
      </c>
      <c r="AE1512" t="str">
        <f>TEXT(Table1[[#This Row],[Order Date]],"mmmm-yyy")</f>
        <v>May-2015</v>
      </c>
    </row>
    <row r="1513" spans="1:31" ht="12.75" customHeight="1" x14ac:dyDescent="0.3">
      <c r="A1513">
        <v>19214</v>
      </c>
      <c r="B1513" t="s">
        <v>56</v>
      </c>
      <c r="C1513">
        <v>0.04</v>
      </c>
      <c r="D1513">
        <v>9.99</v>
      </c>
      <c r="E1513">
        <v>11.59</v>
      </c>
      <c r="F1513">
        <v>3264</v>
      </c>
      <c r="G1513" t="str">
        <f>IF(COUNTIF(Table1[Customer ID],Table1[[#This Row],[Customer ID]])&gt;1,"Repeat Customer","One-Time Customer")</f>
        <v>One-Time Customer</v>
      </c>
      <c r="H1513" t="s">
        <v>2925</v>
      </c>
      <c r="I1513" t="s">
        <v>49</v>
      </c>
      <c r="J1513" t="s">
        <v>28</v>
      </c>
      <c r="K1513" t="s">
        <v>29</v>
      </c>
      <c r="L1513" t="s">
        <v>93</v>
      </c>
      <c r="M1513" t="s">
        <v>59</v>
      </c>
      <c r="N1513" t="s">
        <v>1911</v>
      </c>
      <c r="O1513">
        <v>0.4</v>
      </c>
      <c r="P1513">
        <f>Table1[[#This Row],[Profit]]/Table1[[#This Row],[Sales]]</f>
        <v>-1.7723171434056437</v>
      </c>
      <c r="Q1513" t="s">
        <v>33</v>
      </c>
      <c r="R1513" t="s">
        <v>34</v>
      </c>
      <c r="S1513" t="s">
        <v>45</v>
      </c>
      <c r="T1513" t="s">
        <v>2926</v>
      </c>
      <c r="U1513">
        <v>95501</v>
      </c>
      <c r="V1513">
        <v>42143</v>
      </c>
      <c r="W1513" t="str">
        <f>TEXT(Table1[[#This Row],[Order Date]],"mmmm")</f>
        <v>May</v>
      </c>
      <c r="X1513" t="str">
        <f>TEXT(Table1[[#This Row],[Order Date]],"yyyy")</f>
        <v>2015</v>
      </c>
      <c r="Y1513">
        <v>42145</v>
      </c>
      <c r="Z1513">
        <v>-92.32</v>
      </c>
      <c r="AA1513">
        <v>5</v>
      </c>
      <c r="AB1513">
        <v>52.09</v>
      </c>
      <c r="AC1513">
        <v>89835</v>
      </c>
      <c r="AD1513" t="e">
        <f>IF(COUNTIF(#REF!,Orders!AC1866)&gt;0,"Returned","Not Returned")</f>
        <v>#REF!</v>
      </c>
      <c r="AE1513" t="str">
        <f>TEXT(Table1[[#This Row],[Order Date]],"mmmm-yyy")</f>
        <v>May-2015</v>
      </c>
    </row>
    <row r="1514" spans="1:31" ht="12.75" customHeight="1" x14ac:dyDescent="0.3">
      <c r="A1514">
        <v>448</v>
      </c>
      <c r="B1514" t="s">
        <v>56</v>
      </c>
      <c r="C1514">
        <v>0.1</v>
      </c>
      <c r="D1514">
        <v>4.26</v>
      </c>
      <c r="E1514">
        <v>1.2</v>
      </c>
      <c r="F1514">
        <v>699</v>
      </c>
      <c r="G1514" t="str">
        <f>IF(COUNTIF(Table1[Customer ID],Table1[[#This Row],[Customer ID]])&gt;1,"Repeat Customer","One-Time Customer")</f>
        <v>Repeat Customer</v>
      </c>
      <c r="H1514" t="s">
        <v>835</v>
      </c>
      <c r="I1514" t="s">
        <v>49</v>
      </c>
      <c r="J1514" t="s">
        <v>114</v>
      </c>
      <c r="K1514" t="s">
        <v>29</v>
      </c>
      <c r="L1514" t="s">
        <v>30</v>
      </c>
      <c r="M1514" t="s">
        <v>31</v>
      </c>
      <c r="N1514" t="s">
        <v>202</v>
      </c>
      <c r="O1514">
        <v>0.44</v>
      </c>
      <c r="P1514">
        <f>Table1[[#This Row],[Profit]]/Table1[[#This Row],[Sales]]</f>
        <v>4.3861645238366137E-2</v>
      </c>
      <c r="Q1514" t="s">
        <v>33</v>
      </c>
      <c r="R1514" t="s">
        <v>34</v>
      </c>
      <c r="S1514" t="s">
        <v>45</v>
      </c>
      <c r="T1514" t="s">
        <v>663</v>
      </c>
      <c r="U1514">
        <v>90041</v>
      </c>
      <c r="V1514">
        <v>42144</v>
      </c>
      <c r="W1514" t="str">
        <f>TEXT(Table1[[#This Row],[Order Date]],"mmmm")</f>
        <v>May</v>
      </c>
      <c r="X1514" t="str">
        <f>TEXT(Table1[[#This Row],[Order Date]],"yyyy")</f>
        <v>2015</v>
      </c>
      <c r="Y1514">
        <v>42145</v>
      </c>
      <c r="Z1514">
        <v>15.42</v>
      </c>
      <c r="AA1514">
        <v>88</v>
      </c>
      <c r="AB1514">
        <v>351.56</v>
      </c>
      <c r="AC1514">
        <v>3042</v>
      </c>
      <c r="AD1514" t="e">
        <f>IF(COUNTIF(#REF!,Orders!AC406)&gt;0,"Returned","Not Returned")</f>
        <v>#REF!</v>
      </c>
      <c r="AE1514" t="str">
        <f>TEXT(Table1[[#This Row],[Order Date]],"mmmm-yyy")</f>
        <v>May-2015</v>
      </c>
    </row>
    <row r="1515" spans="1:31" ht="12.75" customHeight="1" x14ac:dyDescent="0.3">
      <c r="A1515">
        <v>18448</v>
      </c>
      <c r="B1515" t="s">
        <v>56</v>
      </c>
      <c r="C1515">
        <v>0.1</v>
      </c>
      <c r="D1515">
        <v>4.26</v>
      </c>
      <c r="E1515">
        <v>1.2</v>
      </c>
      <c r="F1515">
        <v>700</v>
      </c>
      <c r="G1515" t="str">
        <f>IF(COUNTIF(Table1[Customer ID],Table1[[#This Row],[Customer ID]])&gt;1,"Repeat Customer","One-Time Customer")</f>
        <v>One-Time Customer</v>
      </c>
      <c r="H1515" t="s">
        <v>841</v>
      </c>
      <c r="I1515" t="s">
        <v>49</v>
      </c>
      <c r="J1515" t="s">
        <v>114</v>
      </c>
      <c r="K1515" t="s">
        <v>29</v>
      </c>
      <c r="L1515" t="s">
        <v>30</v>
      </c>
      <c r="M1515" t="s">
        <v>31</v>
      </c>
      <c r="N1515" t="s">
        <v>202</v>
      </c>
      <c r="O1515">
        <v>0.44</v>
      </c>
      <c r="P1515">
        <f>Table1[[#This Row],[Profit]]/Table1[[#This Row],[Sales]]</f>
        <v>0.38598247809762204</v>
      </c>
      <c r="Q1515" t="s">
        <v>33</v>
      </c>
      <c r="R1515" t="s">
        <v>34</v>
      </c>
      <c r="S1515" t="s">
        <v>45</v>
      </c>
      <c r="T1515" t="s">
        <v>756</v>
      </c>
      <c r="U1515">
        <v>93454</v>
      </c>
      <c r="V1515">
        <v>42144</v>
      </c>
      <c r="W1515" t="str">
        <f>TEXT(Table1[[#This Row],[Order Date]],"mmmm")</f>
        <v>May</v>
      </c>
      <c r="X1515" t="str">
        <f>TEXT(Table1[[#This Row],[Order Date]],"yyyy")</f>
        <v>2015</v>
      </c>
      <c r="Y1515">
        <v>42145</v>
      </c>
      <c r="Z1515">
        <v>33.923999999999999</v>
      </c>
      <c r="AA1515">
        <v>22</v>
      </c>
      <c r="AB1515">
        <v>87.89</v>
      </c>
      <c r="AC1515">
        <v>87980</v>
      </c>
      <c r="AD1515" t="e">
        <f>IF(COUNTIF(#REF!,Orders!AC407)&gt;0,"Returned","Not Returned")</f>
        <v>#REF!</v>
      </c>
      <c r="AE1515" t="str">
        <f>TEXT(Table1[[#This Row],[Order Date]],"mmmm-yyy")</f>
        <v>May-2015</v>
      </c>
    </row>
    <row r="1516" spans="1:31" ht="12.75" customHeight="1" x14ac:dyDescent="0.3">
      <c r="A1516">
        <v>22547</v>
      </c>
      <c r="B1516" t="s">
        <v>37</v>
      </c>
      <c r="C1516">
        <v>0.01</v>
      </c>
      <c r="D1516">
        <v>5.94</v>
      </c>
      <c r="E1516">
        <v>9.92</v>
      </c>
      <c r="F1516">
        <v>871</v>
      </c>
      <c r="G1516" t="str">
        <f>IF(COUNTIF(Table1[Customer ID],Table1[[#This Row],[Customer ID]])&gt;1,"Repeat Customer","One-Time Customer")</f>
        <v>Repeat Customer</v>
      </c>
      <c r="H1516" t="s">
        <v>990</v>
      </c>
      <c r="I1516" t="s">
        <v>49</v>
      </c>
      <c r="J1516" t="s">
        <v>40</v>
      </c>
      <c r="K1516" t="s">
        <v>29</v>
      </c>
      <c r="L1516" t="s">
        <v>109</v>
      </c>
      <c r="M1516" t="s">
        <v>59</v>
      </c>
      <c r="N1516" t="s">
        <v>344</v>
      </c>
      <c r="O1516">
        <v>0.38</v>
      </c>
      <c r="P1516">
        <f>Table1[[#This Row],[Profit]]/Table1[[#This Row],[Sales]]</f>
        <v>-3.2006820917480274</v>
      </c>
      <c r="Q1516" t="s">
        <v>33</v>
      </c>
      <c r="R1516" t="s">
        <v>34</v>
      </c>
      <c r="S1516" t="s">
        <v>533</v>
      </c>
      <c r="T1516" t="s">
        <v>991</v>
      </c>
      <c r="U1516">
        <v>89502</v>
      </c>
      <c r="V1516">
        <v>42144</v>
      </c>
      <c r="W1516" t="str">
        <f>TEXT(Table1[[#This Row],[Order Date]],"mmmm")</f>
        <v>May</v>
      </c>
      <c r="X1516" t="str">
        <f>TEXT(Table1[[#This Row],[Order Date]],"yyyy")</f>
        <v>2015</v>
      </c>
      <c r="Y1516">
        <v>42147</v>
      </c>
      <c r="Z1516">
        <v>-239.315</v>
      </c>
      <c r="AA1516">
        <v>12</v>
      </c>
      <c r="AB1516">
        <v>74.77</v>
      </c>
      <c r="AC1516">
        <v>90578</v>
      </c>
      <c r="AD1516" t="e">
        <f>IF(COUNTIF(#REF!,Orders!AC487)&gt;0,"Returned","Not Returned")</f>
        <v>#REF!</v>
      </c>
      <c r="AE1516" t="str">
        <f>TEXT(Table1[[#This Row],[Order Date]],"mmmm-yyy")</f>
        <v>May-2015</v>
      </c>
    </row>
    <row r="1517" spans="1:31" ht="12.75" customHeight="1" x14ac:dyDescent="0.3">
      <c r="A1517">
        <v>22548</v>
      </c>
      <c r="B1517" t="s">
        <v>37</v>
      </c>
      <c r="C1517">
        <v>0</v>
      </c>
      <c r="D1517">
        <v>6.48</v>
      </c>
      <c r="E1517">
        <v>5.1100000000000003</v>
      </c>
      <c r="F1517">
        <v>871</v>
      </c>
      <c r="G1517" t="str">
        <f>IF(COUNTIF(Table1[Customer ID],Table1[[#This Row],[Customer ID]])&gt;1,"Repeat Customer","One-Time Customer")</f>
        <v>Repeat Customer</v>
      </c>
      <c r="H1517" t="s">
        <v>990</v>
      </c>
      <c r="I1517" t="s">
        <v>49</v>
      </c>
      <c r="J1517" t="s">
        <v>40</v>
      </c>
      <c r="K1517" t="s">
        <v>29</v>
      </c>
      <c r="L1517" t="s">
        <v>93</v>
      </c>
      <c r="M1517" t="s">
        <v>59</v>
      </c>
      <c r="N1517" t="s">
        <v>992</v>
      </c>
      <c r="O1517">
        <v>0.37</v>
      </c>
      <c r="P1517">
        <f>Table1[[#This Row],[Profit]]/Table1[[#This Row],[Sales]]</f>
        <v>-0.26062123464517645</v>
      </c>
      <c r="Q1517" t="s">
        <v>33</v>
      </c>
      <c r="R1517" t="s">
        <v>34</v>
      </c>
      <c r="S1517" t="s">
        <v>533</v>
      </c>
      <c r="T1517" t="s">
        <v>991</v>
      </c>
      <c r="U1517">
        <v>89502</v>
      </c>
      <c r="V1517">
        <v>42144</v>
      </c>
      <c r="W1517" t="str">
        <f>TEXT(Table1[[#This Row],[Order Date]],"mmmm")</f>
        <v>May</v>
      </c>
      <c r="X1517" t="str">
        <f>TEXT(Table1[[#This Row],[Order Date]],"yyyy")</f>
        <v>2015</v>
      </c>
      <c r="Y1517">
        <v>42146</v>
      </c>
      <c r="Z1517">
        <v>-33.31</v>
      </c>
      <c r="AA1517">
        <v>18</v>
      </c>
      <c r="AB1517">
        <v>127.81</v>
      </c>
      <c r="AC1517">
        <v>90578</v>
      </c>
      <c r="AD1517" t="e">
        <f>IF(COUNTIF(#REF!,Orders!AC488)&gt;0,"Returned","Not Returned")</f>
        <v>#REF!</v>
      </c>
      <c r="AE1517" t="str">
        <f>TEXT(Table1[[#This Row],[Order Date]],"mmmm-yyy")</f>
        <v>May-2015</v>
      </c>
    </row>
    <row r="1518" spans="1:31" ht="12.75" customHeight="1" x14ac:dyDescent="0.3">
      <c r="A1518">
        <v>19772</v>
      </c>
      <c r="B1518" t="s">
        <v>47</v>
      </c>
      <c r="C1518">
        <v>0.09</v>
      </c>
      <c r="D1518">
        <v>58.14</v>
      </c>
      <c r="E1518">
        <v>36.61</v>
      </c>
      <c r="F1518">
        <v>918</v>
      </c>
      <c r="G1518" t="str">
        <f>IF(COUNTIF(Table1[Customer ID],Table1[[#This Row],[Customer ID]])&gt;1,"Repeat Customer","One-Time Customer")</f>
        <v>Repeat Customer</v>
      </c>
      <c r="H1518" t="s">
        <v>1033</v>
      </c>
      <c r="I1518" t="s">
        <v>39</v>
      </c>
      <c r="J1518" t="s">
        <v>28</v>
      </c>
      <c r="K1518" t="s">
        <v>41</v>
      </c>
      <c r="L1518" t="s">
        <v>191</v>
      </c>
      <c r="M1518" t="s">
        <v>121</v>
      </c>
      <c r="N1518" t="s">
        <v>1035</v>
      </c>
      <c r="O1518">
        <v>0.61</v>
      </c>
      <c r="P1518">
        <f>Table1[[#This Row],[Profit]]/Table1[[#This Row],[Sales]]</f>
        <v>8.8608360992123283E-2</v>
      </c>
      <c r="Q1518" t="s">
        <v>33</v>
      </c>
      <c r="R1518" t="s">
        <v>34</v>
      </c>
      <c r="S1518" t="s">
        <v>45</v>
      </c>
      <c r="T1518" t="s">
        <v>773</v>
      </c>
      <c r="U1518">
        <v>91730</v>
      </c>
      <c r="V1518">
        <v>42144</v>
      </c>
      <c r="W1518" t="str">
        <f>TEXT(Table1[[#This Row],[Order Date]],"mmmm")</f>
        <v>May</v>
      </c>
      <c r="X1518" t="str">
        <f>TEXT(Table1[[#This Row],[Order Date]],"yyyy")</f>
        <v>2015</v>
      </c>
      <c r="Y1518">
        <v>42145</v>
      </c>
      <c r="Z1518">
        <v>187.41200000000026</v>
      </c>
      <c r="AA1518">
        <v>39</v>
      </c>
      <c r="AB1518">
        <v>2115.06</v>
      </c>
      <c r="AC1518">
        <v>90493</v>
      </c>
      <c r="AD1518" t="e">
        <f>IF(COUNTIF(#REF!,Orders!AC520)&gt;0,"Returned","Not Returned")</f>
        <v>#REF!</v>
      </c>
      <c r="AE1518" t="str">
        <f>TEXT(Table1[[#This Row],[Order Date]],"mmmm-yyy")</f>
        <v>May-2015</v>
      </c>
    </row>
    <row r="1519" spans="1:31" ht="12.75" customHeight="1" x14ac:dyDescent="0.3">
      <c r="A1519">
        <v>18395</v>
      </c>
      <c r="B1519" t="s">
        <v>37</v>
      </c>
      <c r="C1519">
        <v>0.01</v>
      </c>
      <c r="D1519">
        <v>65.989999999999995</v>
      </c>
      <c r="E1519">
        <v>8.99</v>
      </c>
      <c r="F1519">
        <v>922</v>
      </c>
      <c r="G1519" t="str">
        <f>IF(COUNTIF(Table1[Customer ID],Table1[[#This Row],[Customer ID]])&gt;1,"Repeat Customer","One-Time Customer")</f>
        <v>One-Time Customer</v>
      </c>
      <c r="H1519" t="s">
        <v>1041</v>
      </c>
      <c r="I1519" t="s">
        <v>27</v>
      </c>
      <c r="J1519" t="s">
        <v>58</v>
      </c>
      <c r="K1519" t="s">
        <v>77</v>
      </c>
      <c r="L1519" t="s">
        <v>78</v>
      </c>
      <c r="M1519" t="s">
        <v>59</v>
      </c>
      <c r="N1519" t="s">
        <v>1042</v>
      </c>
      <c r="O1519">
        <v>0.56000000000000005</v>
      </c>
      <c r="P1519">
        <f>Table1[[#This Row],[Profit]]/Table1[[#This Row],[Sales]]</f>
        <v>0.50763682864450121</v>
      </c>
      <c r="Q1519" t="s">
        <v>33</v>
      </c>
      <c r="R1519" t="s">
        <v>34</v>
      </c>
      <c r="S1519" t="s">
        <v>45</v>
      </c>
      <c r="T1519" t="s">
        <v>773</v>
      </c>
      <c r="U1519">
        <v>91730</v>
      </c>
      <c r="V1519">
        <v>42144</v>
      </c>
      <c r="W1519" t="str">
        <f>TEXT(Table1[[#This Row],[Order Date]],"mmmm")</f>
        <v>May</v>
      </c>
      <c r="X1519" t="str">
        <f>TEXT(Table1[[#This Row],[Order Date]],"yyyy")</f>
        <v>2015</v>
      </c>
      <c r="Y1519">
        <v>42145</v>
      </c>
      <c r="Z1519">
        <v>396.97199999999998</v>
      </c>
      <c r="AA1519">
        <v>14</v>
      </c>
      <c r="AB1519">
        <v>782</v>
      </c>
      <c r="AC1519">
        <v>87135</v>
      </c>
      <c r="AD1519" t="e">
        <f>IF(COUNTIF(#REF!,Orders!AC524)&gt;0,"Returned","Not Returned")</f>
        <v>#REF!</v>
      </c>
      <c r="AE1519" t="str">
        <f>TEXT(Table1[[#This Row],[Order Date]],"mmmm-yyy")</f>
        <v>May-2015</v>
      </c>
    </row>
    <row r="1520" spans="1:31" ht="12.75" customHeight="1" x14ac:dyDescent="0.3">
      <c r="A1520">
        <v>2808</v>
      </c>
      <c r="B1520" t="s">
        <v>56</v>
      </c>
      <c r="C1520">
        <v>0.04</v>
      </c>
      <c r="D1520">
        <v>6.35</v>
      </c>
      <c r="E1520">
        <v>1.02</v>
      </c>
      <c r="F1520">
        <v>1106</v>
      </c>
      <c r="G1520" t="str">
        <f>IF(COUNTIF(Table1[Customer ID],Table1[[#This Row],[Customer ID]])&gt;1,"Repeat Customer","One-Time Customer")</f>
        <v>Repeat Customer</v>
      </c>
      <c r="H1520" t="s">
        <v>1205</v>
      </c>
      <c r="I1520" t="s">
        <v>49</v>
      </c>
      <c r="J1520" t="s">
        <v>58</v>
      </c>
      <c r="K1520" t="s">
        <v>29</v>
      </c>
      <c r="L1520" t="s">
        <v>93</v>
      </c>
      <c r="M1520" t="s">
        <v>31</v>
      </c>
      <c r="N1520" t="s">
        <v>887</v>
      </c>
      <c r="O1520">
        <v>0.39</v>
      </c>
      <c r="P1520">
        <f>Table1[[#This Row],[Profit]]/Table1[[#This Row],[Sales]]</f>
        <v>0.25719848023361697</v>
      </c>
      <c r="Q1520" t="s">
        <v>33</v>
      </c>
      <c r="R1520" t="s">
        <v>61</v>
      </c>
      <c r="S1520" t="s">
        <v>130</v>
      </c>
      <c r="T1520" t="s">
        <v>787</v>
      </c>
      <c r="U1520">
        <v>75220</v>
      </c>
      <c r="V1520">
        <v>42144</v>
      </c>
      <c r="W1520" t="str">
        <f>TEXT(Table1[[#This Row],[Order Date]],"mmmm")</f>
        <v>May</v>
      </c>
      <c r="X1520" t="str">
        <f>TEXT(Table1[[#This Row],[Order Date]],"yyyy")</f>
        <v>2015</v>
      </c>
      <c r="Y1520">
        <v>42147</v>
      </c>
      <c r="Z1520">
        <v>81.91</v>
      </c>
      <c r="AA1520">
        <v>52</v>
      </c>
      <c r="AB1520">
        <v>318.47000000000003</v>
      </c>
      <c r="AC1520">
        <v>20261</v>
      </c>
      <c r="AD1520" t="e">
        <f>IF(COUNTIF(#REF!,Orders!AC615)&gt;0,"Returned","Not Returned")</f>
        <v>#REF!</v>
      </c>
      <c r="AE1520" t="str">
        <f>TEXT(Table1[[#This Row],[Order Date]],"mmmm-yyy")</f>
        <v>May-2015</v>
      </c>
    </row>
    <row r="1521" spans="1:31" ht="12.75" customHeight="1" x14ac:dyDescent="0.3">
      <c r="A1521">
        <v>20807</v>
      </c>
      <c r="B1521" t="s">
        <v>56</v>
      </c>
      <c r="C1521">
        <v>0.09</v>
      </c>
      <c r="D1521">
        <v>31.74</v>
      </c>
      <c r="E1521">
        <v>12.62</v>
      </c>
      <c r="F1521">
        <v>1108</v>
      </c>
      <c r="G1521" t="str">
        <f>IF(COUNTIF(Table1[Customer ID],Table1[[#This Row],[Customer ID]])&gt;1,"Repeat Customer","One-Time Customer")</f>
        <v>Repeat Customer</v>
      </c>
      <c r="H1521" t="s">
        <v>1210</v>
      </c>
      <c r="I1521" t="s">
        <v>27</v>
      </c>
      <c r="J1521" t="s">
        <v>58</v>
      </c>
      <c r="K1521" t="s">
        <v>29</v>
      </c>
      <c r="L1521" t="s">
        <v>109</v>
      </c>
      <c r="M1521" t="s">
        <v>59</v>
      </c>
      <c r="N1521" t="s">
        <v>1058</v>
      </c>
      <c r="O1521">
        <v>0.37</v>
      </c>
      <c r="P1521">
        <f>Table1[[#This Row],[Profit]]/Table1[[#This Row],[Sales]]</f>
        <v>0.24804102753649973</v>
      </c>
      <c r="Q1521" t="s">
        <v>33</v>
      </c>
      <c r="R1521" t="s">
        <v>61</v>
      </c>
      <c r="S1521" t="s">
        <v>130</v>
      </c>
      <c r="T1521" t="s">
        <v>1211</v>
      </c>
      <c r="U1521">
        <v>75146</v>
      </c>
      <c r="V1521">
        <v>42144</v>
      </c>
      <c r="W1521" t="str">
        <f>TEXT(Table1[[#This Row],[Order Date]],"mmmm")</f>
        <v>May</v>
      </c>
      <c r="X1521" t="str">
        <f>TEXT(Table1[[#This Row],[Order Date]],"yyyy")</f>
        <v>2015</v>
      </c>
      <c r="Y1521">
        <v>42144</v>
      </c>
      <c r="Z1521">
        <v>67.107500000000002</v>
      </c>
      <c r="AA1521">
        <v>9</v>
      </c>
      <c r="AB1521">
        <v>270.55</v>
      </c>
      <c r="AC1521">
        <v>86409</v>
      </c>
      <c r="AD1521" t="e">
        <f>IF(COUNTIF(#REF!,Orders!AC619)&gt;0,"Returned","Not Returned")</f>
        <v>#REF!</v>
      </c>
      <c r="AE1521" t="str">
        <f>TEXT(Table1[[#This Row],[Order Date]],"mmmm-yyy")</f>
        <v>May-2015</v>
      </c>
    </row>
    <row r="1522" spans="1:31" ht="12.75" customHeight="1" x14ac:dyDescent="0.3">
      <c r="A1522">
        <v>20808</v>
      </c>
      <c r="B1522" t="s">
        <v>56</v>
      </c>
      <c r="C1522">
        <v>0.04</v>
      </c>
      <c r="D1522">
        <v>6.35</v>
      </c>
      <c r="E1522">
        <v>1.02</v>
      </c>
      <c r="F1522">
        <v>1108</v>
      </c>
      <c r="G1522" t="str">
        <f>IF(COUNTIF(Table1[Customer ID],Table1[[#This Row],[Customer ID]])&gt;1,"Repeat Customer","One-Time Customer")</f>
        <v>Repeat Customer</v>
      </c>
      <c r="H1522" t="s">
        <v>1210</v>
      </c>
      <c r="I1522" t="s">
        <v>49</v>
      </c>
      <c r="J1522" t="s">
        <v>58</v>
      </c>
      <c r="K1522" t="s">
        <v>29</v>
      </c>
      <c r="L1522" t="s">
        <v>93</v>
      </c>
      <c r="M1522" t="s">
        <v>31</v>
      </c>
      <c r="N1522" t="s">
        <v>887</v>
      </c>
      <c r="O1522">
        <v>0.39</v>
      </c>
      <c r="P1522">
        <f>Table1[[#This Row],[Profit]]/Table1[[#This Row],[Sales]]</f>
        <v>0.69</v>
      </c>
      <c r="Q1522" t="s">
        <v>33</v>
      </c>
      <c r="R1522" t="s">
        <v>61</v>
      </c>
      <c r="S1522" t="s">
        <v>130</v>
      </c>
      <c r="T1522" t="s">
        <v>1211</v>
      </c>
      <c r="U1522">
        <v>75146</v>
      </c>
      <c r="V1522">
        <v>42144</v>
      </c>
      <c r="W1522" t="str">
        <f>TEXT(Table1[[#This Row],[Order Date]],"mmmm")</f>
        <v>May</v>
      </c>
      <c r="X1522" t="str">
        <f>TEXT(Table1[[#This Row],[Order Date]],"yyyy")</f>
        <v>2015</v>
      </c>
      <c r="Y1522">
        <v>42147</v>
      </c>
      <c r="Z1522">
        <v>54.937799999999996</v>
      </c>
      <c r="AA1522">
        <v>13</v>
      </c>
      <c r="AB1522">
        <v>79.62</v>
      </c>
      <c r="AC1522">
        <v>86409</v>
      </c>
      <c r="AD1522" t="e">
        <f>IF(COUNTIF(#REF!,Orders!AC620)&gt;0,"Returned","Not Returned")</f>
        <v>#REF!</v>
      </c>
      <c r="AE1522" t="str">
        <f>TEXT(Table1[[#This Row],[Order Date]],"mmmm-yyy")</f>
        <v>May-2015</v>
      </c>
    </row>
    <row r="1523" spans="1:31" ht="12.75" customHeight="1" x14ac:dyDescent="0.3">
      <c r="A1523">
        <v>20809</v>
      </c>
      <c r="B1523" t="s">
        <v>56</v>
      </c>
      <c r="C1523">
        <v>0.02</v>
      </c>
      <c r="D1523">
        <v>65.989999999999995</v>
      </c>
      <c r="E1523">
        <v>8.99</v>
      </c>
      <c r="F1523">
        <v>1108</v>
      </c>
      <c r="G1523" t="str">
        <f>IF(COUNTIF(Table1[Customer ID],Table1[[#This Row],[Customer ID]])&gt;1,"Repeat Customer","One-Time Customer")</f>
        <v>Repeat Customer</v>
      </c>
      <c r="H1523" t="s">
        <v>1210</v>
      </c>
      <c r="I1523" t="s">
        <v>27</v>
      </c>
      <c r="J1523" t="s">
        <v>58</v>
      </c>
      <c r="K1523" t="s">
        <v>77</v>
      </c>
      <c r="L1523" t="s">
        <v>78</v>
      </c>
      <c r="M1523" t="s">
        <v>59</v>
      </c>
      <c r="N1523" t="s">
        <v>615</v>
      </c>
      <c r="O1523">
        <v>0.56000000000000005</v>
      </c>
      <c r="P1523">
        <f>Table1[[#This Row],[Profit]]/Table1[[#This Row],[Sales]]</f>
        <v>0.35064715813168257</v>
      </c>
      <c r="Q1523" t="s">
        <v>33</v>
      </c>
      <c r="R1523" t="s">
        <v>61</v>
      </c>
      <c r="S1523" t="s">
        <v>130</v>
      </c>
      <c r="T1523" t="s">
        <v>1211</v>
      </c>
      <c r="U1523">
        <v>75146</v>
      </c>
      <c r="V1523">
        <v>42144</v>
      </c>
      <c r="W1523" t="str">
        <f>TEXT(Table1[[#This Row],[Order Date]],"mmmm")</f>
        <v>May</v>
      </c>
      <c r="X1523" t="str">
        <f>TEXT(Table1[[#This Row],[Order Date]],"yyyy")</f>
        <v>2015</v>
      </c>
      <c r="Y1523">
        <v>42145</v>
      </c>
      <c r="Z1523">
        <v>168.23699999999999</v>
      </c>
      <c r="AA1523">
        <v>8</v>
      </c>
      <c r="AB1523">
        <v>479.79</v>
      </c>
      <c r="AC1523">
        <v>86409</v>
      </c>
      <c r="AD1523" t="e">
        <f>IF(COUNTIF(#REF!,Orders!AC621)&gt;0,"Returned","Not Returned")</f>
        <v>#REF!</v>
      </c>
      <c r="AE1523" t="str">
        <f>TEXT(Table1[[#This Row],[Order Date]],"mmmm-yyy")</f>
        <v>May-2015</v>
      </c>
    </row>
    <row r="1524" spans="1:31" ht="12.75" customHeight="1" x14ac:dyDescent="0.3">
      <c r="A1524">
        <v>20897</v>
      </c>
      <c r="B1524" t="s">
        <v>25</v>
      </c>
      <c r="C1524">
        <v>0.04</v>
      </c>
      <c r="D1524">
        <v>100.98</v>
      </c>
      <c r="E1524">
        <v>35.840000000000003</v>
      </c>
      <c r="F1524">
        <v>1159</v>
      </c>
      <c r="G1524" t="str">
        <f>IF(COUNTIF(Table1[Customer ID],Table1[[#This Row],[Customer ID]])&gt;1,"Repeat Customer","One-Time Customer")</f>
        <v>One-Time Customer</v>
      </c>
      <c r="H1524" t="s">
        <v>1262</v>
      </c>
      <c r="I1524" t="s">
        <v>39</v>
      </c>
      <c r="J1524" t="s">
        <v>114</v>
      </c>
      <c r="K1524" t="s">
        <v>41</v>
      </c>
      <c r="L1524" t="s">
        <v>191</v>
      </c>
      <c r="M1524" t="s">
        <v>121</v>
      </c>
      <c r="N1524" t="s">
        <v>260</v>
      </c>
      <c r="O1524">
        <v>0.62</v>
      </c>
      <c r="P1524">
        <f>Table1[[#This Row],[Profit]]/Table1[[#This Row],[Sales]]</f>
        <v>-1.3793227990970653</v>
      </c>
      <c r="Q1524" t="s">
        <v>33</v>
      </c>
      <c r="R1524" t="s">
        <v>53</v>
      </c>
      <c r="S1524" t="s">
        <v>54</v>
      </c>
      <c r="T1524" t="s">
        <v>1263</v>
      </c>
      <c r="U1524">
        <v>7086</v>
      </c>
      <c r="V1524">
        <v>42144</v>
      </c>
      <c r="W1524" t="str">
        <f>TEXT(Table1[[#This Row],[Order Date]],"mmmm")</f>
        <v>May</v>
      </c>
      <c r="X1524" t="str">
        <f>TEXT(Table1[[#This Row],[Order Date]],"yyyy")</f>
        <v>2015</v>
      </c>
      <c r="Y1524">
        <v>42145</v>
      </c>
      <c r="Z1524">
        <v>-152.76</v>
      </c>
      <c r="AA1524">
        <v>1</v>
      </c>
      <c r="AB1524">
        <v>110.75</v>
      </c>
      <c r="AC1524">
        <v>90854</v>
      </c>
      <c r="AD1524" t="e">
        <f>IF(COUNTIF(#REF!,Orders!AC656)&gt;0,"Returned","Not Returned")</f>
        <v>#REF!</v>
      </c>
      <c r="AE1524" t="str">
        <f>TEXT(Table1[[#This Row],[Order Date]],"mmmm-yyy")</f>
        <v>May-2015</v>
      </c>
    </row>
    <row r="1525" spans="1:31" ht="12.75" customHeight="1" x14ac:dyDescent="0.3">
      <c r="A1525">
        <v>26037</v>
      </c>
      <c r="B1525" t="s">
        <v>37</v>
      </c>
      <c r="C1525">
        <v>0.03</v>
      </c>
      <c r="D1525">
        <v>205.99</v>
      </c>
      <c r="E1525">
        <v>3</v>
      </c>
      <c r="F1525">
        <v>1708</v>
      </c>
      <c r="G1525" t="str">
        <f>IF(COUNTIF(Table1[Customer ID],Table1[[#This Row],[Customer ID]])&gt;1,"Repeat Customer","One-Time Customer")</f>
        <v>Repeat Customer</v>
      </c>
      <c r="H1525" t="s">
        <v>1710</v>
      </c>
      <c r="I1525" t="s">
        <v>49</v>
      </c>
      <c r="J1525" t="s">
        <v>58</v>
      </c>
      <c r="K1525" t="s">
        <v>77</v>
      </c>
      <c r="L1525" t="s">
        <v>78</v>
      </c>
      <c r="M1525" t="s">
        <v>59</v>
      </c>
      <c r="N1525" t="s">
        <v>214</v>
      </c>
      <c r="O1525">
        <v>0.57999999999999996</v>
      </c>
      <c r="P1525">
        <f>Table1[[#This Row],[Profit]]/Table1[[#This Row],[Sales]]</f>
        <v>0.69</v>
      </c>
      <c r="Q1525" t="s">
        <v>33</v>
      </c>
      <c r="R1525" t="s">
        <v>53</v>
      </c>
      <c r="S1525" t="s">
        <v>154</v>
      </c>
      <c r="T1525" t="s">
        <v>1711</v>
      </c>
      <c r="U1525">
        <v>44118</v>
      </c>
      <c r="V1525">
        <v>42144</v>
      </c>
      <c r="W1525" t="str">
        <f>TEXT(Table1[[#This Row],[Order Date]],"mmmm")</f>
        <v>May</v>
      </c>
      <c r="X1525" t="str">
        <f>TEXT(Table1[[#This Row],[Order Date]],"yyyy")</f>
        <v>2015</v>
      </c>
      <c r="Y1525">
        <v>42145</v>
      </c>
      <c r="Z1525">
        <v>3670.3514999999998</v>
      </c>
      <c r="AA1525">
        <v>29</v>
      </c>
      <c r="AB1525">
        <v>5319.35</v>
      </c>
      <c r="AC1525">
        <v>88784</v>
      </c>
      <c r="AD1525" t="e">
        <f>IF(COUNTIF(#REF!,Orders!AC951)&gt;0,"Returned","Not Returned")</f>
        <v>#REF!</v>
      </c>
      <c r="AE1525" t="str">
        <f>TEXT(Table1[[#This Row],[Order Date]],"mmmm-yyy")</f>
        <v>May-2015</v>
      </c>
    </row>
    <row r="1526" spans="1:31" ht="12.75" customHeight="1" x14ac:dyDescent="0.3">
      <c r="A1526">
        <v>18795</v>
      </c>
      <c r="B1526" t="s">
        <v>56</v>
      </c>
      <c r="C1526">
        <v>0.09</v>
      </c>
      <c r="D1526">
        <v>20.48</v>
      </c>
      <c r="E1526">
        <v>6.32</v>
      </c>
      <c r="F1526">
        <v>1974</v>
      </c>
      <c r="G1526" t="str">
        <f>IF(COUNTIF(Table1[Customer ID],Table1[[#This Row],[Customer ID]])&gt;1,"Repeat Customer","One-Time Customer")</f>
        <v>Repeat Customer</v>
      </c>
      <c r="H1526" t="s">
        <v>1919</v>
      </c>
      <c r="I1526" t="s">
        <v>49</v>
      </c>
      <c r="J1526" t="s">
        <v>114</v>
      </c>
      <c r="K1526" t="s">
        <v>29</v>
      </c>
      <c r="L1526" t="s">
        <v>257</v>
      </c>
      <c r="M1526" t="s">
        <v>59</v>
      </c>
      <c r="N1526" t="s">
        <v>1920</v>
      </c>
      <c r="O1526">
        <v>0.57999999999999996</v>
      </c>
      <c r="P1526">
        <f>Table1[[#This Row],[Profit]]/Table1[[#This Row],[Sales]]</f>
        <v>-0.17057160169662697</v>
      </c>
      <c r="Q1526" t="s">
        <v>33</v>
      </c>
      <c r="R1526" t="s">
        <v>61</v>
      </c>
      <c r="S1526" t="s">
        <v>300</v>
      </c>
      <c r="T1526" t="s">
        <v>1921</v>
      </c>
      <c r="U1526">
        <v>48127</v>
      </c>
      <c r="V1526">
        <v>42144</v>
      </c>
      <c r="W1526" t="str">
        <f>TEXT(Table1[[#This Row],[Order Date]],"mmmm")</f>
        <v>May</v>
      </c>
      <c r="X1526" t="str">
        <f>TEXT(Table1[[#This Row],[Order Date]],"yyyy")</f>
        <v>2015</v>
      </c>
      <c r="Y1526">
        <v>42145</v>
      </c>
      <c r="Z1526">
        <v>-16.89</v>
      </c>
      <c r="AA1526">
        <v>5</v>
      </c>
      <c r="AB1526">
        <v>99.02</v>
      </c>
      <c r="AC1526">
        <v>89040</v>
      </c>
      <c r="AD1526" t="e">
        <f>IF(COUNTIF(#REF!,Orders!AC1092)&gt;0,"Returned","Not Returned")</f>
        <v>#REF!</v>
      </c>
      <c r="AE1526" t="str">
        <f>TEXT(Table1[[#This Row],[Order Date]],"mmmm-yyy")</f>
        <v>May-2015</v>
      </c>
    </row>
    <row r="1527" spans="1:31" ht="12.75" customHeight="1" x14ac:dyDescent="0.3">
      <c r="A1527">
        <v>18796</v>
      </c>
      <c r="B1527" t="s">
        <v>56</v>
      </c>
      <c r="C1527">
        <v>0.06</v>
      </c>
      <c r="D1527">
        <v>15.67</v>
      </c>
      <c r="E1527">
        <v>1.39</v>
      </c>
      <c r="F1527">
        <v>1974</v>
      </c>
      <c r="G1527" t="str">
        <f>IF(COUNTIF(Table1[Customer ID],Table1[[#This Row],[Customer ID]])&gt;1,"Repeat Customer","One-Time Customer")</f>
        <v>Repeat Customer</v>
      </c>
      <c r="H1527" t="s">
        <v>1919</v>
      </c>
      <c r="I1527" t="s">
        <v>49</v>
      </c>
      <c r="J1527" t="s">
        <v>114</v>
      </c>
      <c r="K1527" t="s">
        <v>29</v>
      </c>
      <c r="L1527" t="s">
        <v>69</v>
      </c>
      <c r="M1527" t="s">
        <v>59</v>
      </c>
      <c r="N1527" t="s">
        <v>1700</v>
      </c>
      <c r="O1527">
        <v>0.38</v>
      </c>
      <c r="P1527">
        <f>Table1[[#This Row],[Profit]]/Table1[[#This Row],[Sales]]</f>
        <v>0.54978448275862069</v>
      </c>
      <c r="Q1527" t="s">
        <v>33</v>
      </c>
      <c r="R1527" t="s">
        <v>61</v>
      </c>
      <c r="S1527" t="s">
        <v>300</v>
      </c>
      <c r="T1527" t="s">
        <v>1921</v>
      </c>
      <c r="U1527">
        <v>48127</v>
      </c>
      <c r="V1527">
        <v>42144</v>
      </c>
      <c r="W1527" t="str">
        <f>TEXT(Table1[[#This Row],[Order Date]],"mmmm")</f>
        <v>May</v>
      </c>
      <c r="X1527" t="str">
        <f>TEXT(Table1[[#This Row],[Order Date]],"yyyy")</f>
        <v>2015</v>
      </c>
      <c r="Y1527">
        <v>42145</v>
      </c>
      <c r="Z1527">
        <v>25.51</v>
      </c>
      <c r="AA1527">
        <v>3</v>
      </c>
      <c r="AB1527">
        <v>46.4</v>
      </c>
      <c r="AC1527">
        <v>89040</v>
      </c>
      <c r="AD1527" t="e">
        <f>IF(COUNTIF(#REF!,Orders!AC1093)&gt;0,"Returned","Not Returned")</f>
        <v>#REF!</v>
      </c>
      <c r="AE1527" t="str">
        <f>TEXT(Table1[[#This Row],[Order Date]],"mmmm-yyy")</f>
        <v>May-2015</v>
      </c>
    </row>
    <row r="1528" spans="1:31" ht="12.75" customHeight="1" x14ac:dyDescent="0.3">
      <c r="A1528">
        <v>23775</v>
      </c>
      <c r="B1528" t="s">
        <v>56</v>
      </c>
      <c r="C1528">
        <v>0.08</v>
      </c>
      <c r="D1528">
        <v>30.98</v>
      </c>
      <c r="E1528">
        <v>8.74</v>
      </c>
      <c r="F1528">
        <v>2159</v>
      </c>
      <c r="G1528" t="str">
        <f>IF(COUNTIF(Table1[Customer ID],Table1[[#This Row],[Customer ID]])&gt;1,"Repeat Customer","One-Time Customer")</f>
        <v>One-Time Customer</v>
      </c>
      <c r="H1528" t="s">
        <v>2065</v>
      </c>
      <c r="I1528" t="s">
        <v>49</v>
      </c>
      <c r="J1528" t="s">
        <v>28</v>
      </c>
      <c r="K1528" t="s">
        <v>29</v>
      </c>
      <c r="L1528" t="s">
        <v>93</v>
      </c>
      <c r="M1528" t="s">
        <v>59</v>
      </c>
      <c r="N1528" t="s">
        <v>2066</v>
      </c>
      <c r="O1528">
        <v>0.4</v>
      </c>
      <c r="P1528">
        <f>Table1[[#This Row],[Profit]]/Table1[[#This Row],[Sales]]</f>
        <v>0.51055005500550055</v>
      </c>
      <c r="Q1528" t="s">
        <v>33</v>
      </c>
      <c r="R1528" t="s">
        <v>61</v>
      </c>
      <c r="S1528" t="s">
        <v>300</v>
      </c>
      <c r="T1528" t="s">
        <v>2067</v>
      </c>
      <c r="U1528">
        <v>48185</v>
      </c>
      <c r="V1528">
        <v>42144</v>
      </c>
      <c r="W1528" t="str">
        <f>TEXT(Table1[[#This Row],[Order Date]],"mmmm")</f>
        <v>May</v>
      </c>
      <c r="X1528" t="str">
        <f>TEXT(Table1[[#This Row],[Order Date]],"yyyy")</f>
        <v>2015</v>
      </c>
      <c r="Y1528">
        <v>42145</v>
      </c>
      <c r="Z1528">
        <v>371.27200000000005</v>
      </c>
      <c r="AA1528">
        <v>25</v>
      </c>
      <c r="AB1528">
        <v>727.2</v>
      </c>
      <c r="AC1528">
        <v>90387</v>
      </c>
      <c r="AD1528" t="e">
        <f>IF(COUNTIF(#REF!,Orders!AC1198)&gt;0,"Returned","Not Returned")</f>
        <v>#REF!</v>
      </c>
      <c r="AE1528" t="str">
        <f>TEXT(Table1[[#This Row],[Order Date]],"mmmm-yyy")</f>
        <v>May-2015</v>
      </c>
    </row>
    <row r="1529" spans="1:31" ht="12.75" customHeight="1" x14ac:dyDescent="0.3">
      <c r="A1529">
        <v>23773</v>
      </c>
      <c r="B1529" t="s">
        <v>56</v>
      </c>
      <c r="C1529">
        <v>0.09</v>
      </c>
      <c r="D1529">
        <v>159.31</v>
      </c>
      <c r="E1529">
        <v>60</v>
      </c>
      <c r="F1529">
        <v>2162</v>
      </c>
      <c r="G1529" t="str">
        <f>IF(COUNTIF(Table1[Customer ID],Table1[[#This Row],[Customer ID]])&gt;1,"Repeat Customer","One-Time Customer")</f>
        <v>Repeat Customer</v>
      </c>
      <c r="H1529" t="s">
        <v>2068</v>
      </c>
      <c r="I1529" t="s">
        <v>39</v>
      </c>
      <c r="J1529" t="s">
        <v>28</v>
      </c>
      <c r="K1529" t="s">
        <v>41</v>
      </c>
      <c r="L1529" t="s">
        <v>152</v>
      </c>
      <c r="M1529" t="s">
        <v>43</v>
      </c>
      <c r="N1529" t="s">
        <v>2069</v>
      </c>
      <c r="O1529">
        <v>0.55000000000000004</v>
      </c>
      <c r="P1529">
        <f>Table1[[#This Row],[Profit]]/Table1[[#This Row],[Sales]]</f>
        <v>1.2472972096504062E-2</v>
      </c>
      <c r="Q1529" t="s">
        <v>33</v>
      </c>
      <c r="R1529" t="s">
        <v>53</v>
      </c>
      <c r="S1529" t="s">
        <v>234</v>
      </c>
      <c r="T1529" t="s">
        <v>2070</v>
      </c>
      <c r="U1529">
        <v>16146</v>
      </c>
      <c r="V1529">
        <v>42144</v>
      </c>
      <c r="W1529" t="str">
        <f>TEXT(Table1[[#This Row],[Order Date]],"mmmm")</f>
        <v>May</v>
      </c>
      <c r="X1529" t="str">
        <f>TEXT(Table1[[#This Row],[Order Date]],"yyyy")</f>
        <v>2015</v>
      </c>
      <c r="Y1529">
        <v>42146</v>
      </c>
      <c r="Z1529">
        <v>77.000895400000104</v>
      </c>
      <c r="AA1529">
        <v>41</v>
      </c>
      <c r="AB1529">
        <v>6173.42</v>
      </c>
      <c r="AC1529">
        <v>90387</v>
      </c>
      <c r="AD1529" t="e">
        <f>IF(COUNTIF(#REF!,Orders!AC1199)&gt;0,"Returned","Not Returned")</f>
        <v>#REF!</v>
      </c>
      <c r="AE1529" t="str">
        <f>TEXT(Table1[[#This Row],[Order Date]],"mmmm-yyy")</f>
        <v>May-2015</v>
      </c>
    </row>
    <row r="1530" spans="1:31" ht="12.75" customHeight="1" x14ac:dyDescent="0.3">
      <c r="A1530">
        <v>23774</v>
      </c>
      <c r="B1530" t="s">
        <v>56</v>
      </c>
      <c r="C1530">
        <v>0.06</v>
      </c>
      <c r="D1530">
        <v>55.99</v>
      </c>
      <c r="E1530">
        <v>5</v>
      </c>
      <c r="F1530">
        <v>2162</v>
      </c>
      <c r="G1530" t="str">
        <f>IF(COUNTIF(Table1[Customer ID],Table1[[#This Row],[Customer ID]])&gt;1,"Repeat Customer","One-Time Customer")</f>
        <v>Repeat Customer</v>
      </c>
      <c r="H1530" t="s">
        <v>2068</v>
      </c>
      <c r="I1530" t="s">
        <v>49</v>
      </c>
      <c r="J1530" t="s">
        <v>28</v>
      </c>
      <c r="K1530" t="s">
        <v>77</v>
      </c>
      <c r="L1530" t="s">
        <v>78</v>
      </c>
      <c r="M1530" t="s">
        <v>51</v>
      </c>
      <c r="N1530" t="s">
        <v>398</v>
      </c>
      <c r="O1530">
        <v>0.83</v>
      </c>
      <c r="P1530">
        <f>Table1[[#This Row],[Profit]]/Table1[[#This Row],[Sales]]</f>
        <v>1.8001287249790828E-2</v>
      </c>
      <c r="Q1530" t="s">
        <v>33</v>
      </c>
      <c r="R1530" t="s">
        <v>53</v>
      </c>
      <c r="S1530" t="s">
        <v>234</v>
      </c>
      <c r="T1530" t="s">
        <v>2070</v>
      </c>
      <c r="U1530">
        <v>16146</v>
      </c>
      <c r="V1530">
        <v>42144</v>
      </c>
      <c r="W1530" t="str">
        <f>TEXT(Table1[[#This Row],[Order Date]],"mmmm")</f>
        <v>May</v>
      </c>
      <c r="X1530" t="str">
        <f>TEXT(Table1[[#This Row],[Order Date]],"yyyy")</f>
        <v>2015</v>
      </c>
      <c r="Y1530">
        <v>42146</v>
      </c>
      <c r="Z1530">
        <v>27.968600000000009</v>
      </c>
      <c r="AA1530">
        <v>33</v>
      </c>
      <c r="AB1530">
        <v>1553.7</v>
      </c>
      <c r="AC1530">
        <v>90387</v>
      </c>
      <c r="AD1530" t="e">
        <f>IF(COUNTIF(#REF!,Orders!AC1200)&gt;0,"Returned","Not Returned")</f>
        <v>#REF!</v>
      </c>
      <c r="AE1530" t="str">
        <f>TEXT(Table1[[#This Row],[Order Date]],"mmmm-yyy")</f>
        <v>May-2015</v>
      </c>
    </row>
    <row r="1531" spans="1:31" x14ac:dyDescent="0.3">
      <c r="A1531">
        <v>21627</v>
      </c>
      <c r="B1531" t="s">
        <v>25</v>
      </c>
      <c r="C1531">
        <v>0.1</v>
      </c>
      <c r="D1531">
        <v>218.75</v>
      </c>
      <c r="E1531">
        <v>69.64</v>
      </c>
      <c r="F1531">
        <v>2346</v>
      </c>
      <c r="G1531" t="str">
        <f>IF(COUNTIF(Table1[Customer ID],Table1[[#This Row],[Customer ID]])&gt;1,"Repeat Customer","One-Time Customer")</f>
        <v>Repeat Customer</v>
      </c>
      <c r="H1531" t="s">
        <v>2214</v>
      </c>
      <c r="I1531" t="s">
        <v>39</v>
      </c>
      <c r="J1531" t="s">
        <v>28</v>
      </c>
      <c r="K1531" t="s">
        <v>41</v>
      </c>
      <c r="L1531" t="s">
        <v>152</v>
      </c>
      <c r="M1531" t="s">
        <v>121</v>
      </c>
      <c r="N1531" t="s">
        <v>655</v>
      </c>
      <c r="O1531">
        <v>0.77</v>
      </c>
      <c r="P1531">
        <f>Table1[[#This Row],[Profit]]/Table1[[#This Row],[Sales]]</f>
        <v>2.2208200543280644E-2</v>
      </c>
      <c r="Q1531" t="s">
        <v>33</v>
      </c>
      <c r="R1531" t="s">
        <v>136</v>
      </c>
      <c r="S1531" t="s">
        <v>613</v>
      </c>
      <c r="T1531" t="s">
        <v>2215</v>
      </c>
      <c r="U1531">
        <v>40258</v>
      </c>
      <c r="V1531">
        <v>42144</v>
      </c>
      <c r="W1531" t="str">
        <f>TEXT(Table1[[#This Row],[Order Date]],"mmmm")</f>
        <v>May</v>
      </c>
      <c r="X1531" t="str">
        <f>TEXT(Table1[[#This Row],[Order Date]],"yyyy")</f>
        <v>2015</v>
      </c>
      <c r="Y1531">
        <v>42145</v>
      </c>
      <c r="Z1531">
        <v>62.297999999999995</v>
      </c>
      <c r="AA1531">
        <v>17</v>
      </c>
      <c r="AB1531">
        <v>2805.18</v>
      </c>
      <c r="AC1531">
        <v>89505</v>
      </c>
      <c r="AD1531" t="e">
        <f>IF(COUNTIF(#REF!,Orders!AC1304)&gt;0,"Returned","Not Returned")</f>
        <v>#REF!</v>
      </c>
      <c r="AE1531" t="str">
        <f>TEXT(Table1[[#This Row],[Order Date]],"mmmm-yyy")</f>
        <v>May-2015</v>
      </c>
    </row>
    <row r="1532" spans="1:31" x14ac:dyDescent="0.3">
      <c r="A1532">
        <v>22660</v>
      </c>
      <c r="B1532" t="s">
        <v>106</v>
      </c>
      <c r="C1532">
        <v>0.02</v>
      </c>
      <c r="D1532">
        <v>27.48</v>
      </c>
      <c r="E1532">
        <v>4</v>
      </c>
      <c r="F1532">
        <v>2825</v>
      </c>
      <c r="G1532" t="str">
        <f>IF(COUNTIF(Table1[Customer ID],Table1[[#This Row],[Customer ID]])&gt;1,"Repeat Customer","One-Time Customer")</f>
        <v>Repeat Customer</v>
      </c>
      <c r="H1532" t="s">
        <v>2589</v>
      </c>
      <c r="I1532" t="s">
        <v>49</v>
      </c>
      <c r="J1532" t="s">
        <v>114</v>
      </c>
      <c r="K1532" t="s">
        <v>77</v>
      </c>
      <c r="L1532" t="s">
        <v>180</v>
      </c>
      <c r="M1532" t="s">
        <v>59</v>
      </c>
      <c r="N1532" t="s">
        <v>870</v>
      </c>
      <c r="O1532">
        <v>0.75</v>
      </c>
      <c r="P1532">
        <f>Table1[[#This Row],[Profit]]/Table1[[#This Row],[Sales]]</f>
        <v>0.22139662882696964</v>
      </c>
      <c r="Q1532" t="s">
        <v>33</v>
      </c>
      <c r="R1532" t="s">
        <v>34</v>
      </c>
      <c r="S1532" t="s">
        <v>1741</v>
      </c>
      <c r="T1532" t="s">
        <v>2454</v>
      </c>
      <c r="U1532">
        <v>83701</v>
      </c>
      <c r="V1532">
        <v>42144</v>
      </c>
      <c r="W1532" t="str">
        <f>TEXT(Table1[[#This Row],[Order Date]],"mmmm")</f>
        <v>May</v>
      </c>
      <c r="X1532" t="str">
        <f>TEXT(Table1[[#This Row],[Order Date]],"yyyy")</f>
        <v>2015</v>
      </c>
      <c r="Y1532">
        <v>42151</v>
      </c>
      <c r="Z1532">
        <v>19.308000000000021</v>
      </c>
      <c r="AA1532">
        <v>3</v>
      </c>
      <c r="AB1532">
        <v>87.21</v>
      </c>
      <c r="AC1532">
        <v>89497</v>
      </c>
      <c r="AD1532" t="e">
        <f>IF(COUNTIF(#REF!,Orders!AC1588)&gt;0,"Returned","Not Returned")</f>
        <v>#REF!</v>
      </c>
      <c r="AE1532" t="str">
        <f>TEXT(Table1[[#This Row],[Order Date]],"mmmm-yyy")</f>
        <v>May-2015</v>
      </c>
    </row>
    <row r="1533" spans="1:31" ht="12.75" customHeight="1" x14ac:dyDescent="0.3">
      <c r="A1533">
        <v>22661</v>
      </c>
      <c r="B1533" t="s">
        <v>106</v>
      </c>
      <c r="C1533">
        <v>0.08</v>
      </c>
      <c r="D1533">
        <v>10.06</v>
      </c>
      <c r="E1533">
        <v>2.06</v>
      </c>
      <c r="F1533">
        <v>2825</v>
      </c>
      <c r="G1533" t="str">
        <f>IF(COUNTIF(Table1[Customer ID],Table1[[#This Row],[Customer ID]])&gt;1,"Repeat Customer","One-Time Customer")</f>
        <v>Repeat Customer</v>
      </c>
      <c r="H1533" t="s">
        <v>2589</v>
      </c>
      <c r="I1533" t="s">
        <v>49</v>
      </c>
      <c r="J1533" t="s">
        <v>114</v>
      </c>
      <c r="K1533" t="s">
        <v>29</v>
      </c>
      <c r="L1533" t="s">
        <v>93</v>
      </c>
      <c r="M1533" t="s">
        <v>31</v>
      </c>
      <c r="N1533" t="s">
        <v>280</v>
      </c>
      <c r="O1533">
        <v>0.39</v>
      </c>
      <c r="P1533">
        <f>Table1[[#This Row],[Profit]]/Table1[[#This Row],[Sales]]</f>
        <v>8.2191780821917037E-3</v>
      </c>
      <c r="Q1533" t="s">
        <v>33</v>
      </c>
      <c r="R1533" t="s">
        <v>34</v>
      </c>
      <c r="S1533" t="s">
        <v>1741</v>
      </c>
      <c r="T1533" t="s">
        <v>2454</v>
      </c>
      <c r="U1533">
        <v>83701</v>
      </c>
      <c r="V1533">
        <v>42144</v>
      </c>
      <c r="W1533" t="str">
        <f>TEXT(Table1[[#This Row],[Order Date]],"mmmm")</f>
        <v>May</v>
      </c>
      <c r="X1533" t="str">
        <f>TEXT(Table1[[#This Row],[Order Date]],"yyyy")</f>
        <v>2015</v>
      </c>
      <c r="Y1533">
        <v>42148</v>
      </c>
      <c r="Z1533">
        <v>0.32999999999999691</v>
      </c>
      <c r="AA1533">
        <v>4</v>
      </c>
      <c r="AB1533">
        <v>40.15</v>
      </c>
      <c r="AC1533">
        <v>89497</v>
      </c>
      <c r="AD1533" t="e">
        <f>IF(COUNTIF(#REF!,Orders!AC1589)&gt;0,"Returned","Not Returned")</f>
        <v>#REF!</v>
      </c>
      <c r="AE1533" t="str">
        <f>TEXT(Table1[[#This Row],[Order Date]],"mmmm-yyy")</f>
        <v>May-2015</v>
      </c>
    </row>
    <row r="1534" spans="1:31" ht="12.75" customHeight="1" x14ac:dyDescent="0.3">
      <c r="A1534">
        <v>24770</v>
      </c>
      <c r="B1534" t="s">
        <v>47</v>
      </c>
      <c r="C1534">
        <v>0.1</v>
      </c>
      <c r="D1534">
        <v>442.14</v>
      </c>
      <c r="E1534">
        <v>14.7</v>
      </c>
      <c r="F1534">
        <v>2973</v>
      </c>
      <c r="G1534" t="str">
        <f>IF(COUNTIF(Table1[Customer ID],Table1[[#This Row],[Customer ID]])&gt;1,"Repeat Customer","One-Time Customer")</f>
        <v>Repeat Customer</v>
      </c>
      <c r="H1534" t="s">
        <v>2701</v>
      </c>
      <c r="I1534" t="s">
        <v>39</v>
      </c>
      <c r="J1534" t="s">
        <v>40</v>
      </c>
      <c r="K1534" t="s">
        <v>77</v>
      </c>
      <c r="L1534" t="s">
        <v>85</v>
      </c>
      <c r="M1534" t="s">
        <v>43</v>
      </c>
      <c r="N1534" t="s">
        <v>336</v>
      </c>
      <c r="O1534">
        <v>0.56000000000000005</v>
      </c>
      <c r="P1534">
        <f>Table1[[#This Row],[Profit]]/Table1[[#This Row],[Sales]]</f>
        <v>5.7098045558029942E-2</v>
      </c>
      <c r="Q1534" t="s">
        <v>33</v>
      </c>
      <c r="R1534" t="s">
        <v>61</v>
      </c>
      <c r="S1534" t="s">
        <v>1858</v>
      </c>
      <c r="T1534" t="s">
        <v>2703</v>
      </c>
      <c r="U1534">
        <v>53151</v>
      </c>
      <c r="V1534">
        <v>42144</v>
      </c>
      <c r="W1534" t="str">
        <f>TEXT(Table1[[#This Row],[Order Date]],"mmmm")</f>
        <v>May</v>
      </c>
      <c r="X1534" t="str">
        <f>TEXT(Table1[[#This Row],[Order Date]],"yyyy")</f>
        <v>2015</v>
      </c>
      <c r="Y1534">
        <v>42145</v>
      </c>
      <c r="Z1534">
        <v>137.68794000000014</v>
      </c>
      <c r="AA1534">
        <v>6</v>
      </c>
      <c r="AB1534">
        <v>2411.4299999999998</v>
      </c>
      <c r="AC1534">
        <v>87187</v>
      </c>
      <c r="AD1534" t="e">
        <f>IF(COUNTIF(#REF!,Orders!AC1686)&gt;0,"Returned","Not Returned")</f>
        <v>#REF!</v>
      </c>
      <c r="AE1534" t="str">
        <f>TEXT(Table1[[#This Row],[Order Date]],"mmmm-yyy")</f>
        <v>May-2015</v>
      </c>
    </row>
    <row r="1535" spans="1:31" ht="12.75" customHeight="1" x14ac:dyDescent="0.3">
      <c r="A1535">
        <v>24063</v>
      </c>
      <c r="B1535" t="s">
        <v>37</v>
      </c>
      <c r="C1535">
        <v>7.0000000000000007E-2</v>
      </c>
      <c r="D1535">
        <v>12.99</v>
      </c>
      <c r="E1535">
        <v>9.44</v>
      </c>
      <c r="F1535">
        <v>19</v>
      </c>
      <c r="G1535" t="str">
        <f>IF(COUNTIF(Table1[Customer ID],Table1[[#This Row],[Customer ID]])&gt;1,"Repeat Customer","One-Time Customer")</f>
        <v>One-Time Customer</v>
      </c>
      <c r="H1535" t="s">
        <v>84</v>
      </c>
      <c r="I1535" t="s">
        <v>49</v>
      </c>
      <c r="J1535" t="s">
        <v>58</v>
      </c>
      <c r="K1535" t="s">
        <v>77</v>
      </c>
      <c r="L1535" t="s">
        <v>85</v>
      </c>
      <c r="M1535" t="s">
        <v>86</v>
      </c>
      <c r="N1535" t="s">
        <v>87</v>
      </c>
      <c r="O1535">
        <v>0.39</v>
      </c>
      <c r="P1535">
        <f>Table1[[#This Row],[Profit]]/Table1[[#This Row],[Sales]]</f>
        <v>-0.4945851848656112</v>
      </c>
      <c r="Q1535" t="s">
        <v>33</v>
      </c>
      <c r="R1535" t="s">
        <v>34</v>
      </c>
      <c r="S1535" t="s">
        <v>82</v>
      </c>
      <c r="T1535" t="s">
        <v>88</v>
      </c>
      <c r="U1535">
        <v>59801</v>
      </c>
      <c r="V1535">
        <v>42145</v>
      </c>
      <c r="W1535" t="str">
        <f>TEXT(Table1[[#This Row],[Order Date]],"mmmm")</f>
        <v>May</v>
      </c>
      <c r="X1535" t="str">
        <f>TEXT(Table1[[#This Row],[Order Date]],"yyyy")</f>
        <v>2015</v>
      </c>
      <c r="Y1535">
        <v>42147</v>
      </c>
      <c r="Z1535">
        <v>-114.63990000000001</v>
      </c>
      <c r="AA1535">
        <v>18</v>
      </c>
      <c r="AB1535">
        <v>231.79</v>
      </c>
      <c r="AC1535">
        <v>90032</v>
      </c>
      <c r="AD1535" t="e">
        <f>IF(COUNTIF(#REF!,Orders!AC14)&gt;0,"Returned","Not Returned")</f>
        <v>#REF!</v>
      </c>
      <c r="AE1535" t="str">
        <f>TEXT(Table1[[#This Row],[Order Date]],"mmmm-yyy")</f>
        <v>May-2015</v>
      </c>
    </row>
    <row r="1536" spans="1:31" ht="12.75" customHeight="1" x14ac:dyDescent="0.3">
      <c r="A1536">
        <v>6062</v>
      </c>
      <c r="B1536" t="s">
        <v>37</v>
      </c>
      <c r="C1536">
        <v>0.08</v>
      </c>
      <c r="D1536">
        <v>5</v>
      </c>
      <c r="E1536">
        <v>3.39</v>
      </c>
      <c r="F1536">
        <v>21</v>
      </c>
      <c r="G1536" t="str">
        <f>IF(COUNTIF(Table1[Customer ID],Table1[[#This Row],[Customer ID]])&gt;1,"Repeat Customer","One-Time Customer")</f>
        <v>Repeat Customer</v>
      </c>
      <c r="H1536" t="s">
        <v>89</v>
      </c>
      <c r="I1536" t="s">
        <v>49</v>
      </c>
      <c r="J1536" t="s">
        <v>58</v>
      </c>
      <c r="K1536" t="s">
        <v>29</v>
      </c>
      <c r="L1536" t="s">
        <v>66</v>
      </c>
      <c r="M1536" t="s">
        <v>31</v>
      </c>
      <c r="N1536" t="s">
        <v>91</v>
      </c>
      <c r="O1536">
        <v>0.37</v>
      </c>
      <c r="P1536">
        <f>Table1[[#This Row],[Profit]]/Table1[[#This Row],[Sales]]</f>
        <v>-5.9680611478878043E-2</v>
      </c>
      <c r="Q1536" t="s">
        <v>33</v>
      </c>
      <c r="R1536" t="s">
        <v>53</v>
      </c>
      <c r="S1536" t="s">
        <v>71</v>
      </c>
      <c r="T1536" t="s">
        <v>90</v>
      </c>
      <c r="U1536">
        <v>10012</v>
      </c>
      <c r="V1536">
        <v>42145</v>
      </c>
      <c r="W1536" t="str">
        <f>TEXT(Table1[[#This Row],[Order Date]],"mmmm")</f>
        <v>May</v>
      </c>
      <c r="X1536" t="str">
        <f>TEXT(Table1[[#This Row],[Order Date]],"yyyy")</f>
        <v>2015</v>
      </c>
      <c r="Y1536">
        <v>42146</v>
      </c>
      <c r="Z1536">
        <v>-17.489999999999998</v>
      </c>
      <c r="AA1536">
        <v>58</v>
      </c>
      <c r="AB1536">
        <v>293.06</v>
      </c>
      <c r="AC1536">
        <v>42949</v>
      </c>
      <c r="AD1536" t="e">
        <f>IF(COUNTIF(#REF!,Orders!AC16)&gt;0,"Returned","Not Returned")</f>
        <v>#REF!</v>
      </c>
      <c r="AE1536" t="str">
        <f>TEXT(Table1[[#This Row],[Order Date]],"mmmm-yyy")</f>
        <v>May-2015</v>
      </c>
    </row>
    <row r="1537" spans="1:31" ht="12.75" customHeight="1" x14ac:dyDescent="0.3">
      <c r="A1537">
        <v>6063</v>
      </c>
      <c r="B1537" t="s">
        <v>37</v>
      </c>
      <c r="C1537">
        <v>7.0000000000000007E-2</v>
      </c>
      <c r="D1537">
        <v>12.99</v>
      </c>
      <c r="E1537">
        <v>9.44</v>
      </c>
      <c r="F1537">
        <v>21</v>
      </c>
      <c r="G1537" t="str">
        <f>IF(COUNTIF(Table1[Customer ID],Table1[[#This Row],[Customer ID]])&gt;1,"Repeat Customer","One-Time Customer")</f>
        <v>Repeat Customer</v>
      </c>
      <c r="H1537" t="s">
        <v>89</v>
      </c>
      <c r="I1537" t="s">
        <v>49</v>
      </c>
      <c r="J1537" t="s">
        <v>58</v>
      </c>
      <c r="K1537" t="s">
        <v>77</v>
      </c>
      <c r="L1537" t="s">
        <v>85</v>
      </c>
      <c r="M1537" t="s">
        <v>86</v>
      </c>
      <c r="N1537" t="s">
        <v>87</v>
      </c>
      <c r="O1537">
        <v>0.39</v>
      </c>
      <c r="P1537">
        <f>Table1[[#This Row],[Profit]]/Table1[[#This Row],[Sales]]</f>
        <v>-0.12538680287436155</v>
      </c>
      <c r="Q1537" t="s">
        <v>33</v>
      </c>
      <c r="R1537" t="s">
        <v>53</v>
      </c>
      <c r="S1537" t="s">
        <v>71</v>
      </c>
      <c r="T1537" t="s">
        <v>90</v>
      </c>
      <c r="U1537">
        <v>10012</v>
      </c>
      <c r="V1537">
        <v>42145</v>
      </c>
      <c r="W1537" t="str">
        <f>TEXT(Table1[[#This Row],[Order Date]],"mmmm")</f>
        <v>May</v>
      </c>
      <c r="X1537" t="str">
        <f>TEXT(Table1[[#This Row],[Order Date]],"yyyy")</f>
        <v>2015</v>
      </c>
      <c r="Y1537">
        <v>42147</v>
      </c>
      <c r="Z1537">
        <v>-114.63990000000001</v>
      </c>
      <c r="AA1537">
        <v>71</v>
      </c>
      <c r="AB1537">
        <v>914.29</v>
      </c>
      <c r="AC1537">
        <v>42949</v>
      </c>
      <c r="AD1537" t="e">
        <f>IF(COUNTIF(#REF!,Orders!AC17)&gt;0,"Returned","Not Returned")</f>
        <v>#REF!</v>
      </c>
      <c r="AE1537" t="str">
        <f>TEXT(Table1[[#This Row],[Order Date]],"mmmm-yyy")</f>
        <v>May-2015</v>
      </c>
    </row>
    <row r="1538" spans="1:31" ht="12.75" customHeight="1" x14ac:dyDescent="0.3">
      <c r="A1538">
        <v>23504</v>
      </c>
      <c r="B1538" t="s">
        <v>47</v>
      </c>
      <c r="C1538">
        <v>0.04</v>
      </c>
      <c r="D1538">
        <v>1.98</v>
      </c>
      <c r="E1538">
        <v>0.7</v>
      </c>
      <c r="F1538">
        <v>276</v>
      </c>
      <c r="G1538" t="str">
        <f>IF(COUNTIF(Table1[Customer ID],Table1[[#This Row],[Customer ID]])&gt;1,"Repeat Customer","One-Time Customer")</f>
        <v>One-Time Customer</v>
      </c>
      <c r="H1538" t="s">
        <v>394</v>
      </c>
      <c r="I1538" t="s">
        <v>27</v>
      </c>
      <c r="J1538" t="s">
        <v>28</v>
      </c>
      <c r="K1538" t="s">
        <v>29</v>
      </c>
      <c r="L1538" t="s">
        <v>66</v>
      </c>
      <c r="M1538" t="s">
        <v>31</v>
      </c>
      <c r="N1538" t="s">
        <v>395</v>
      </c>
      <c r="O1538">
        <v>0.83</v>
      </c>
      <c r="P1538">
        <f>Table1[[#This Row],[Profit]]/Table1[[#This Row],[Sales]]</f>
        <v>-0.12048192771084336</v>
      </c>
      <c r="Q1538" t="s">
        <v>33</v>
      </c>
      <c r="R1538" t="s">
        <v>53</v>
      </c>
      <c r="S1538" t="s">
        <v>228</v>
      </c>
      <c r="T1538" t="s">
        <v>396</v>
      </c>
      <c r="U1538">
        <v>6111</v>
      </c>
      <c r="V1538">
        <v>42145</v>
      </c>
      <c r="W1538" t="str">
        <f>TEXT(Table1[[#This Row],[Order Date]],"mmmm")</f>
        <v>May</v>
      </c>
      <c r="X1538" t="str">
        <f>TEXT(Table1[[#This Row],[Order Date]],"yyyy")</f>
        <v>2015</v>
      </c>
      <c r="Y1538">
        <v>42146</v>
      </c>
      <c r="Z1538">
        <v>-1</v>
      </c>
      <c r="AA1538">
        <v>3</v>
      </c>
      <c r="AB1538">
        <v>8.3000000000000007</v>
      </c>
      <c r="AC1538">
        <v>89291</v>
      </c>
      <c r="AD1538" t="e">
        <f>IF(COUNTIF(#REF!,Orders!AC163)&gt;0,"Returned","Not Returned")</f>
        <v>#REF!</v>
      </c>
      <c r="AE1538" t="str">
        <f>TEXT(Table1[[#This Row],[Order Date]],"mmmm-yyy")</f>
        <v>May-2015</v>
      </c>
    </row>
    <row r="1539" spans="1:31" ht="12.75" customHeight="1" x14ac:dyDescent="0.3">
      <c r="A1539">
        <v>23503</v>
      </c>
      <c r="B1539" t="s">
        <v>47</v>
      </c>
      <c r="C1539">
        <v>0.03</v>
      </c>
      <c r="D1539">
        <v>55.99</v>
      </c>
      <c r="E1539">
        <v>5</v>
      </c>
      <c r="F1539">
        <v>282</v>
      </c>
      <c r="G1539" t="str">
        <f>IF(COUNTIF(Table1[Customer ID],Table1[[#This Row],[Customer ID]])&gt;1,"Repeat Customer","One-Time Customer")</f>
        <v>One-Time Customer</v>
      </c>
      <c r="H1539" t="s">
        <v>397</v>
      </c>
      <c r="I1539" t="s">
        <v>49</v>
      </c>
      <c r="J1539" t="s">
        <v>28</v>
      </c>
      <c r="K1539" t="s">
        <v>77</v>
      </c>
      <c r="L1539" t="s">
        <v>78</v>
      </c>
      <c r="M1539" t="s">
        <v>51</v>
      </c>
      <c r="N1539" t="s">
        <v>398</v>
      </c>
      <c r="O1539">
        <v>0.83</v>
      </c>
      <c r="P1539">
        <f>Table1[[#This Row],[Profit]]/Table1[[#This Row],[Sales]]</f>
        <v>-0.5306487588439861</v>
      </c>
      <c r="Q1539" t="s">
        <v>33</v>
      </c>
      <c r="R1539" t="s">
        <v>53</v>
      </c>
      <c r="S1539" t="s">
        <v>54</v>
      </c>
      <c r="T1539" t="s">
        <v>399</v>
      </c>
      <c r="U1539">
        <v>7109</v>
      </c>
      <c r="V1539">
        <v>42145</v>
      </c>
      <c r="W1539" t="str">
        <f>TEXT(Table1[[#This Row],[Order Date]],"mmmm")</f>
        <v>May</v>
      </c>
      <c r="X1539" t="str">
        <f>TEXT(Table1[[#This Row],[Order Date]],"yyyy")</f>
        <v>2015</v>
      </c>
      <c r="Y1539">
        <v>42146</v>
      </c>
      <c r="Z1539">
        <v>-221.25399999999999</v>
      </c>
      <c r="AA1539">
        <v>9</v>
      </c>
      <c r="AB1539">
        <v>416.95</v>
      </c>
      <c r="AC1539">
        <v>89291</v>
      </c>
      <c r="AD1539" t="e">
        <f>IF(COUNTIF(#REF!,Orders!AC164)&gt;0,"Returned","Not Returned")</f>
        <v>#REF!</v>
      </c>
      <c r="AE1539" t="str">
        <f>TEXT(Table1[[#This Row],[Order Date]],"mmmm-yyy")</f>
        <v>May-2015</v>
      </c>
    </row>
    <row r="1540" spans="1:31" ht="12.75" customHeight="1" x14ac:dyDescent="0.3">
      <c r="A1540">
        <v>21570</v>
      </c>
      <c r="B1540" t="s">
        <v>25</v>
      </c>
      <c r="C1540">
        <v>0.03</v>
      </c>
      <c r="D1540">
        <v>4.9800000000000004</v>
      </c>
      <c r="E1540">
        <v>0.8</v>
      </c>
      <c r="F1540">
        <v>406</v>
      </c>
      <c r="G1540" t="str">
        <f>IF(COUNTIF(Table1[Customer ID],Table1[[#This Row],[Customer ID]])&gt;1,"Repeat Customer","One-Time Customer")</f>
        <v>One-Time Customer</v>
      </c>
      <c r="H1540" t="s">
        <v>521</v>
      </c>
      <c r="I1540" t="s">
        <v>49</v>
      </c>
      <c r="J1540" t="s">
        <v>58</v>
      </c>
      <c r="K1540" t="s">
        <v>29</v>
      </c>
      <c r="L1540" t="s">
        <v>93</v>
      </c>
      <c r="M1540" t="s">
        <v>31</v>
      </c>
      <c r="N1540" t="s">
        <v>522</v>
      </c>
      <c r="O1540">
        <v>0.36</v>
      </c>
      <c r="P1540">
        <f>Table1[[#This Row],[Profit]]/Table1[[#This Row],[Sales]]</f>
        <v>0.69</v>
      </c>
      <c r="Q1540" t="s">
        <v>33</v>
      </c>
      <c r="R1540" t="s">
        <v>53</v>
      </c>
      <c r="S1540" t="s">
        <v>54</v>
      </c>
      <c r="T1540" t="s">
        <v>523</v>
      </c>
      <c r="U1540">
        <v>8360</v>
      </c>
      <c r="V1540">
        <v>42145</v>
      </c>
      <c r="W1540" t="str">
        <f>TEXT(Table1[[#This Row],[Order Date]],"mmmm")</f>
        <v>May</v>
      </c>
      <c r="X1540" t="str">
        <f>TEXT(Table1[[#This Row],[Order Date]],"yyyy")</f>
        <v>2015</v>
      </c>
      <c r="Y1540">
        <v>42146</v>
      </c>
      <c r="Z1540">
        <v>50.2044</v>
      </c>
      <c r="AA1540">
        <v>15</v>
      </c>
      <c r="AB1540">
        <v>72.760000000000005</v>
      </c>
      <c r="AC1540">
        <v>87804</v>
      </c>
      <c r="AD1540" t="e">
        <f>IF(COUNTIF(#REF!,Orders!AC222)&gt;0,"Returned","Not Returned")</f>
        <v>#REF!</v>
      </c>
      <c r="AE1540" t="str">
        <f>TEXT(Table1[[#This Row],[Order Date]],"mmmm-yyy")</f>
        <v>May-2015</v>
      </c>
    </row>
    <row r="1541" spans="1:31" ht="12.75" customHeight="1" x14ac:dyDescent="0.3">
      <c r="A1541">
        <v>21942</v>
      </c>
      <c r="B1541" t="s">
        <v>106</v>
      </c>
      <c r="C1541">
        <v>0.09</v>
      </c>
      <c r="D1541">
        <v>5.84</v>
      </c>
      <c r="E1541">
        <v>0.83</v>
      </c>
      <c r="F1541">
        <v>820</v>
      </c>
      <c r="G1541" t="str">
        <f>IF(COUNTIF(Table1[Customer ID],Table1[[#This Row],[Customer ID]])&gt;1,"Repeat Customer","One-Time Customer")</f>
        <v>One-Time Customer</v>
      </c>
      <c r="H1541" t="s">
        <v>943</v>
      </c>
      <c r="I1541" t="s">
        <v>49</v>
      </c>
      <c r="J1541" t="s">
        <v>58</v>
      </c>
      <c r="K1541" t="s">
        <v>29</v>
      </c>
      <c r="L1541" t="s">
        <v>30</v>
      </c>
      <c r="M1541" t="s">
        <v>31</v>
      </c>
      <c r="N1541" t="s">
        <v>944</v>
      </c>
      <c r="O1541">
        <v>0.49</v>
      </c>
      <c r="P1541">
        <f>Table1[[#This Row],[Profit]]/Table1[[#This Row],[Sales]]</f>
        <v>-0.48644067796610169</v>
      </c>
      <c r="Q1541" t="s">
        <v>33</v>
      </c>
      <c r="R1541" t="s">
        <v>34</v>
      </c>
      <c r="S1541" t="s">
        <v>35</v>
      </c>
      <c r="T1541" t="s">
        <v>945</v>
      </c>
      <c r="U1541">
        <v>99362</v>
      </c>
      <c r="V1541">
        <v>42145</v>
      </c>
      <c r="W1541" t="str">
        <f>TEXT(Table1[[#This Row],[Order Date]],"mmmm")</f>
        <v>May</v>
      </c>
      <c r="X1541" t="str">
        <f>TEXT(Table1[[#This Row],[Order Date]],"yyyy")</f>
        <v>2015</v>
      </c>
      <c r="Y1541">
        <v>42149</v>
      </c>
      <c r="Z1541">
        <v>-2.87</v>
      </c>
      <c r="AA1541">
        <v>1</v>
      </c>
      <c r="AB1541">
        <v>5.9</v>
      </c>
      <c r="AC1541">
        <v>90244</v>
      </c>
      <c r="AD1541" t="e">
        <f>IF(COUNTIF(#REF!,Orders!AC463)&gt;0,"Returned","Not Returned")</f>
        <v>#REF!</v>
      </c>
      <c r="AE1541" t="str">
        <f>TEXT(Table1[[#This Row],[Order Date]],"mmmm-yyy")</f>
        <v>May-2015</v>
      </c>
    </row>
    <row r="1542" spans="1:31" ht="12.75" customHeight="1" x14ac:dyDescent="0.3">
      <c r="A1542">
        <v>21350</v>
      </c>
      <c r="B1542" t="s">
        <v>47</v>
      </c>
      <c r="C1542">
        <v>0</v>
      </c>
      <c r="D1542">
        <v>11.97</v>
      </c>
      <c r="E1542">
        <v>4.9800000000000004</v>
      </c>
      <c r="F1542">
        <v>825</v>
      </c>
      <c r="G1542" t="str">
        <f>IF(COUNTIF(Table1[Customer ID],Table1[[#This Row],[Customer ID]])&gt;1,"Repeat Customer","One-Time Customer")</f>
        <v>One-Time Customer</v>
      </c>
      <c r="H1542" t="s">
        <v>952</v>
      </c>
      <c r="I1542" t="s">
        <v>49</v>
      </c>
      <c r="J1542" t="s">
        <v>40</v>
      </c>
      <c r="K1542" t="s">
        <v>29</v>
      </c>
      <c r="L1542" t="s">
        <v>257</v>
      </c>
      <c r="M1542" t="s">
        <v>59</v>
      </c>
      <c r="N1542" t="s">
        <v>584</v>
      </c>
      <c r="O1542">
        <v>0.57999999999999996</v>
      </c>
      <c r="P1542">
        <f>Table1[[#This Row],[Profit]]/Table1[[#This Row],[Sales]]</f>
        <v>6.3489681050656735E-2</v>
      </c>
      <c r="Q1542" t="s">
        <v>33</v>
      </c>
      <c r="R1542" t="s">
        <v>61</v>
      </c>
      <c r="S1542" t="s">
        <v>130</v>
      </c>
      <c r="T1542" t="s">
        <v>953</v>
      </c>
      <c r="U1542">
        <v>79605</v>
      </c>
      <c r="V1542">
        <v>42145</v>
      </c>
      <c r="W1542" t="str">
        <f>TEXT(Table1[[#This Row],[Order Date]],"mmmm")</f>
        <v>May</v>
      </c>
      <c r="X1542" t="str">
        <f>TEXT(Table1[[#This Row],[Order Date]],"yyyy")</f>
        <v>2015</v>
      </c>
      <c r="Y1542">
        <v>42148</v>
      </c>
      <c r="Z1542">
        <v>3.3840000000000039</v>
      </c>
      <c r="AA1542">
        <v>4</v>
      </c>
      <c r="AB1542">
        <v>53.3</v>
      </c>
      <c r="AC1542">
        <v>89258</v>
      </c>
      <c r="AD1542" t="e">
        <f>IF(COUNTIF(#REF!,Orders!AC466)&gt;0,"Returned","Not Returned")</f>
        <v>#REF!</v>
      </c>
      <c r="AE1542" t="str">
        <f>TEXT(Table1[[#This Row],[Order Date]],"mmmm-yyy")</f>
        <v>May-2015</v>
      </c>
    </row>
    <row r="1543" spans="1:31" ht="12.75" customHeight="1" x14ac:dyDescent="0.3">
      <c r="A1543">
        <v>106</v>
      </c>
      <c r="B1543" t="s">
        <v>25</v>
      </c>
      <c r="C1543">
        <v>0.01</v>
      </c>
      <c r="D1543">
        <v>9.31</v>
      </c>
      <c r="E1543">
        <v>3.98</v>
      </c>
      <c r="F1543">
        <v>1106</v>
      </c>
      <c r="G1543" t="str">
        <f>IF(COUNTIF(Table1[Customer ID],Table1[[#This Row],[Customer ID]])&gt;1,"Repeat Customer","One-Time Customer")</f>
        <v>Repeat Customer</v>
      </c>
      <c r="H1543" t="s">
        <v>1205</v>
      </c>
      <c r="I1543" t="s">
        <v>49</v>
      </c>
      <c r="J1543" t="s">
        <v>58</v>
      </c>
      <c r="K1543" t="s">
        <v>29</v>
      </c>
      <c r="L1543" t="s">
        <v>174</v>
      </c>
      <c r="M1543" t="s">
        <v>51</v>
      </c>
      <c r="N1543" t="s">
        <v>1206</v>
      </c>
      <c r="O1543">
        <v>0.56000000000000005</v>
      </c>
      <c r="P1543">
        <f>Table1[[#This Row],[Profit]]/Table1[[#This Row],[Sales]]</f>
        <v>-1.8570260324383261E-2</v>
      </c>
      <c r="Q1543" t="s">
        <v>33</v>
      </c>
      <c r="R1543" t="s">
        <v>61</v>
      </c>
      <c r="S1543" t="s">
        <v>130</v>
      </c>
      <c r="T1543" t="s">
        <v>787</v>
      </c>
      <c r="U1543">
        <v>75220</v>
      </c>
      <c r="V1543">
        <v>42145</v>
      </c>
      <c r="W1543" t="str">
        <f>TEXT(Table1[[#This Row],[Order Date]],"mmmm")</f>
        <v>May</v>
      </c>
      <c r="X1543" t="str">
        <f>TEXT(Table1[[#This Row],[Order Date]],"yyyy")</f>
        <v>2015</v>
      </c>
      <c r="Y1543">
        <v>42146</v>
      </c>
      <c r="Z1543">
        <v>-10.9</v>
      </c>
      <c r="AA1543">
        <v>61</v>
      </c>
      <c r="AB1543">
        <v>586.96</v>
      </c>
      <c r="AC1543">
        <v>646</v>
      </c>
      <c r="AD1543" t="e">
        <f>IF(COUNTIF(#REF!,Orders!AC616)&gt;0,"Returned","Not Returned")</f>
        <v>#REF!</v>
      </c>
      <c r="AE1543" t="str">
        <f>TEXT(Table1[[#This Row],[Order Date]],"mmmm-yyy")</f>
        <v>May-2015</v>
      </c>
    </row>
    <row r="1544" spans="1:31" ht="12.75" customHeight="1" x14ac:dyDescent="0.3">
      <c r="A1544">
        <v>18106</v>
      </c>
      <c r="B1544" t="s">
        <v>25</v>
      </c>
      <c r="C1544">
        <v>0.01</v>
      </c>
      <c r="D1544">
        <v>9.31</v>
      </c>
      <c r="E1544">
        <v>3.98</v>
      </c>
      <c r="F1544">
        <v>1107</v>
      </c>
      <c r="G1544" t="str">
        <f>IF(COUNTIF(Table1[Customer ID],Table1[[#This Row],[Customer ID]])&gt;1,"Repeat Customer","One-Time Customer")</f>
        <v>One-Time Customer</v>
      </c>
      <c r="H1544" t="s">
        <v>1208</v>
      </c>
      <c r="I1544" t="s">
        <v>49</v>
      </c>
      <c r="J1544" t="s">
        <v>58</v>
      </c>
      <c r="K1544" t="s">
        <v>29</v>
      </c>
      <c r="L1544" t="s">
        <v>174</v>
      </c>
      <c r="M1544" t="s">
        <v>51</v>
      </c>
      <c r="N1544" t="s">
        <v>1206</v>
      </c>
      <c r="O1544">
        <v>0.56000000000000005</v>
      </c>
      <c r="P1544">
        <f>Table1[[#This Row],[Profit]]/Table1[[#This Row],[Sales]]</f>
        <v>1.510427492551792E-2</v>
      </c>
      <c r="Q1544" t="s">
        <v>33</v>
      </c>
      <c r="R1544" t="s">
        <v>61</v>
      </c>
      <c r="S1544" t="s">
        <v>130</v>
      </c>
      <c r="T1544" t="s">
        <v>1209</v>
      </c>
      <c r="U1544">
        <v>77566</v>
      </c>
      <c r="V1544">
        <v>42145</v>
      </c>
      <c r="W1544" t="str">
        <f>TEXT(Table1[[#This Row],[Order Date]],"mmmm")</f>
        <v>May</v>
      </c>
      <c r="X1544" t="str">
        <f>TEXT(Table1[[#This Row],[Order Date]],"yyyy")</f>
        <v>2015</v>
      </c>
      <c r="Y1544">
        <v>42146</v>
      </c>
      <c r="Z1544">
        <v>2.1800000000000015</v>
      </c>
      <c r="AA1544">
        <v>15</v>
      </c>
      <c r="AB1544">
        <v>144.33000000000001</v>
      </c>
      <c r="AC1544">
        <v>86411</v>
      </c>
      <c r="AD1544" t="e">
        <f>IF(COUNTIF(#REF!,Orders!AC618)&gt;0,"Returned","Not Returned")</f>
        <v>#REF!</v>
      </c>
      <c r="AE1544" t="str">
        <f>TEXT(Table1[[#This Row],[Order Date]],"mmmm-yyy")</f>
        <v>May-2015</v>
      </c>
    </row>
    <row r="1545" spans="1:31" ht="12.75" customHeight="1" x14ac:dyDescent="0.3">
      <c r="A1545">
        <v>1917</v>
      </c>
      <c r="B1545" t="s">
        <v>56</v>
      </c>
      <c r="C1545">
        <v>0.02</v>
      </c>
      <c r="D1545">
        <v>7.64</v>
      </c>
      <c r="E1545">
        <v>1.39</v>
      </c>
      <c r="F1545">
        <v>1129</v>
      </c>
      <c r="G1545" t="str">
        <f>IF(COUNTIF(Table1[Customer ID],Table1[[#This Row],[Customer ID]])&gt;1,"Repeat Customer","One-Time Customer")</f>
        <v>Repeat Customer</v>
      </c>
      <c r="H1545" t="s">
        <v>1236</v>
      </c>
      <c r="I1545" t="s">
        <v>49</v>
      </c>
      <c r="J1545" t="s">
        <v>40</v>
      </c>
      <c r="K1545" t="s">
        <v>29</v>
      </c>
      <c r="L1545" t="s">
        <v>69</v>
      </c>
      <c r="M1545" t="s">
        <v>59</v>
      </c>
      <c r="N1545" t="s">
        <v>1239</v>
      </c>
      <c r="O1545">
        <v>0.36</v>
      </c>
      <c r="P1545">
        <f>Table1[[#This Row],[Profit]]/Table1[[#This Row],[Sales]]</f>
        <v>0.2884667371163156</v>
      </c>
      <c r="Q1545" t="s">
        <v>33</v>
      </c>
      <c r="R1545" t="s">
        <v>53</v>
      </c>
      <c r="S1545" t="s">
        <v>193</v>
      </c>
      <c r="T1545" t="s">
        <v>194</v>
      </c>
      <c r="U1545">
        <v>2118</v>
      </c>
      <c r="V1545">
        <v>42145</v>
      </c>
      <c r="W1545" t="str">
        <f>TEXT(Table1[[#This Row],[Order Date]],"mmmm")</f>
        <v>May</v>
      </c>
      <c r="X1545" t="str">
        <f>TEXT(Table1[[#This Row],[Order Date]],"yyyy")</f>
        <v>2015</v>
      </c>
      <c r="Y1545">
        <v>42147</v>
      </c>
      <c r="Z1545">
        <v>117.38</v>
      </c>
      <c r="AA1545">
        <v>52</v>
      </c>
      <c r="AB1545">
        <v>406.91</v>
      </c>
      <c r="AC1545">
        <v>13735</v>
      </c>
      <c r="AD1545" t="e">
        <f>IF(COUNTIF(#REF!,Orders!AC639)&gt;0,"Returned","Not Returned")</f>
        <v>#REF!</v>
      </c>
      <c r="AE1545" t="str">
        <f>TEXT(Table1[[#This Row],[Order Date]],"mmmm-yyy")</f>
        <v>May-2015</v>
      </c>
    </row>
    <row r="1546" spans="1:31" ht="12.75" customHeight="1" x14ac:dyDescent="0.3">
      <c r="A1546">
        <v>19917</v>
      </c>
      <c r="B1546" t="s">
        <v>56</v>
      </c>
      <c r="C1546">
        <v>0.02</v>
      </c>
      <c r="D1546">
        <v>7.64</v>
      </c>
      <c r="E1546">
        <v>1.39</v>
      </c>
      <c r="F1546">
        <v>1131</v>
      </c>
      <c r="G1546" t="str">
        <f>IF(COUNTIF(Table1[Customer ID],Table1[[#This Row],[Customer ID]])&gt;1,"Repeat Customer","One-Time Customer")</f>
        <v>One-Time Customer</v>
      </c>
      <c r="H1546" t="s">
        <v>1241</v>
      </c>
      <c r="I1546" t="s">
        <v>49</v>
      </c>
      <c r="J1546" t="s">
        <v>40</v>
      </c>
      <c r="K1546" t="s">
        <v>29</v>
      </c>
      <c r="L1546" t="s">
        <v>69</v>
      </c>
      <c r="M1546" t="s">
        <v>59</v>
      </c>
      <c r="N1546" t="s">
        <v>1239</v>
      </c>
      <c r="O1546">
        <v>0.36</v>
      </c>
      <c r="P1546">
        <f>Table1[[#This Row],[Profit]]/Table1[[#This Row],[Sales]]</f>
        <v>0.69</v>
      </c>
      <c r="Q1546" t="s">
        <v>33</v>
      </c>
      <c r="R1546" t="s">
        <v>61</v>
      </c>
      <c r="S1546" t="s">
        <v>130</v>
      </c>
      <c r="T1546" t="s">
        <v>1242</v>
      </c>
      <c r="U1546">
        <v>79907</v>
      </c>
      <c r="V1546">
        <v>42145</v>
      </c>
      <c r="W1546" t="str">
        <f>TEXT(Table1[[#This Row],[Order Date]],"mmmm")</f>
        <v>May</v>
      </c>
      <c r="X1546" t="str">
        <f>TEXT(Table1[[#This Row],[Order Date]],"yyyy")</f>
        <v>2015</v>
      </c>
      <c r="Y1546">
        <v>42147</v>
      </c>
      <c r="Z1546">
        <v>70.193699999999993</v>
      </c>
      <c r="AA1546">
        <v>13</v>
      </c>
      <c r="AB1546">
        <v>101.73</v>
      </c>
      <c r="AC1546">
        <v>88103</v>
      </c>
      <c r="AD1546" t="e">
        <f>IF(COUNTIF(#REF!,Orders!AC642)&gt;0,"Returned","Not Returned")</f>
        <v>#REF!</v>
      </c>
      <c r="AE1546" t="str">
        <f>TEXT(Table1[[#This Row],[Order Date]],"mmmm-yyy")</f>
        <v>May-2015</v>
      </c>
    </row>
    <row r="1547" spans="1:31" ht="12.75" customHeight="1" x14ac:dyDescent="0.3">
      <c r="A1547">
        <v>23455</v>
      </c>
      <c r="B1547" t="s">
        <v>56</v>
      </c>
      <c r="C1547">
        <v>0.04</v>
      </c>
      <c r="D1547">
        <v>2.08</v>
      </c>
      <c r="E1547">
        <v>1.49</v>
      </c>
      <c r="F1547">
        <v>1254</v>
      </c>
      <c r="G1547" t="str">
        <f>IF(COUNTIF(Table1[Customer ID],Table1[[#This Row],[Customer ID]])&gt;1,"Repeat Customer","One-Time Customer")</f>
        <v>Repeat Customer</v>
      </c>
      <c r="H1547" t="s">
        <v>1349</v>
      </c>
      <c r="I1547" t="s">
        <v>49</v>
      </c>
      <c r="J1547" t="s">
        <v>40</v>
      </c>
      <c r="K1547" t="s">
        <v>29</v>
      </c>
      <c r="L1547" t="s">
        <v>109</v>
      </c>
      <c r="M1547" t="s">
        <v>59</v>
      </c>
      <c r="N1547" t="s">
        <v>1350</v>
      </c>
      <c r="O1547">
        <v>0.36</v>
      </c>
      <c r="P1547">
        <f>Table1[[#This Row],[Profit]]/Table1[[#This Row],[Sales]]</f>
        <v>-0.33406870002961209</v>
      </c>
      <c r="Q1547" t="s">
        <v>33</v>
      </c>
      <c r="R1547" t="s">
        <v>61</v>
      </c>
      <c r="S1547" t="s">
        <v>130</v>
      </c>
      <c r="T1547" t="s">
        <v>1351</v>
      </c>
      <c r="U1547">
        <v>77530</v>
      </c>
      <c r="V1547">
        <v>42145</v>
      </c>
      <c r="W1547" t="str">
        <f>TEXT(Table1[[#This Row],[Order Date]],"mmmm")</f>
        <v>May</v>
      </c>
      <c r="X1547" t="str">
        <f>TEXT(Table1[[#This Row],[Order Date]],"yyyy")</f>
        <v>2015</v>
      </c>
      <c r="Y1547">
        <v>42147</v>
      </c>
      <c r="Z1547">
        <v>-11.281500000000001</v>
      </c>
      <c r="AA1547">
        <v>16</v>
      </c>
      <c r="AB1547">
        <v>33.770000000000003</v>
      </c>
      <c r="AC1547">
        <v>89982</v>
      </c>
      <c r="AD1547" t="e">
        <f>IF(COUNTIF(#REF!,Orders!AC720)&gt;0,"Returned","Not Returned")</f>
        <v>#REF!</v>
      </c>
      <c r="AE1547" t="str">
        <f>TEXT(Table1[[#This Row],[Order Date]],"mmmm-yyy")</f>
        <v>May-2015</v>
      </c>
    </row>
    <row r="1548" spans="1:31" ht="12.75" customHeight="1" x14ac:dyDescent="0.3">
      <c r="A1548">
        <v>21455</v>
      </c>
      <c r="B1548" t="s">
        <v>106</v>
      </c>
      <c r="C1548">
        <v>0.09</v>
      </c>
      <c r="D1548">
        <v>50.98</v>
      </c>
      <c r="E1548">
        <v>6.5</v>
      </c>
      <c r="F1548">
        <v>1527</v>
      </c>
      <c r="G1548" t="str">
        <f>IF(COUNTIF(Table1[Customer ID],Table1[[#This Row],[Customer ID]])&gt;1,"Repeat Customer","One-Time Customer")</f>
        <v>Repeat Customer</v>
      </c>
      <c r="H1548" t="s">
        <v>1554</v>
      </c>
      <c r="I1548" t="s">
        <v>49</v>
      </c>
      <c r="J1548" t="s">
        <v>40</v>
      </c>
      <c r="K1548" t="s">
        <v>77</v>
      </c>
      <c r="L1548" t="s">
        <v>180</v>
      </c>
      <c r="M1548" t="s">
        <v>59</v>
      </c>
      <c r="N1548" t="s">
        <v>937</v>
      </c>
      <c r="O1548">
        <v>0.73</v>
      </c>
      <c r="P1548">
        <f>Table1[[#This Row],[Profit]]/Table1[[#This Row],[Sales]]</f>
        <v>5.0290595595559713E-2</v>
      </c>
      <c r="Q1548" t="s">
        <v>33</v>
      </c>
      <c r="R1548" t="s">
        <v>136</v>
      </c>
      <c r="S1548" t="s">
        <v>1278</v>
      </c>
      <c r="T1548" t="s">
        <v>1556</v>
      </c>
      <c r="U1548">
        <v>35601</v>
      </c>
      <c r="V1548">
        <v>42145</v>
      </c>
      <c r="W1548" t="str">
        <f>TEXT(Table1[[#This Row],[Order Date]],"mmmm")</f>
        <v>May</v>
      </c>
      <c r="X1548" t="str">
        <f>TEXT(Table1[[#This Row],[Order Date]],"yyyy")</f>
        <v>2015</v>
      </c>
      <c r="Y1548">
        <v>42152</v>
      </c>
      <c r="Z1548">
        <v>70.175999999999988</v>
      </c>
      <c r="AA1548">
        <v>28</v>
      </c>
      <c r="AB1548">
        <v>1395.41</v>
      </c>
      <c r="AC1548">
        <v>86815</v>
      </c>
      <c r="AD1548" t="e">
        <f>IF(COUNTIF(#REF!,Orders!AC860)&gt;0,"Returned","Not Returned")</f>
        <v>#REF!</v>
      </c>
      <c r="AE1548" t="str">
        <f>TEXT(Table1[[#This Row],[Order Date]],"mmmm-yyy")</f>
        <v>May-2015</v>
      </c>
    </row>
    <row r="1549" spans="1:31" ht="12.75" customHeight="1" x14ac:dyDescent="0.3">
      <c r="A1549">
        <v>21229</v>
      </c>
      <c r="B1549" t="s">
        <v>37</v>
      </c>
      <c r="C1549">
        <v>0.06</v>
      </c>
      <c r="D1549">
        <v>218.08</v>
      </c>
      <c r="E1549">
        <v>18.059999999999999</v>
      </c>
      <c r="F1549">
        <v>3206</v>
      </c>
      <c r="G1549" t="str">
        <f>IF(COUNTIF(Table1[Customer ID],Table1[[#This Row],[Customer ID]])&gt;1,"Repeat Customer","One-Time Customer")</f>
        <v>Repeat Customer</v>
      </c>
      <c r="H1549" t="s">
        <v>2877</v>
      </c>
      <c r="I1549" t="s">
        <v>27</v>
      </c>
      <c r="J1549" t="s">
        <v>114</v>
      </c>
      <c r="K1549" t="s">
        <v>41</v>
      </c>
      <c r="L1549" t="s">
        <v>42</v>
      </c>
      <c r="M1549" t="s">
        <v>236</v>
      </c>
      <c r="N1549" t="s">
        <v>1499</v>
      </c>
      <c r="O1549">
        <v>0.56999999999999995</v>
      </c>
      <c r="P1549">
        <f>Table1[[#This Row],[Profit]]/Table1[[#This Row],[Sales]]</f>
        <v>0.65126871838281231</v>
      </c>
      <c r="Q1549" t="s">
        <v>33</v>
      </c>
      <c r="R1549" t="s">
        <v>34</v>
      </c>
      <c r="S1549" t="s">
        <v>1741</v>
      </c>
      <c r="T1549" t="s">
        <v>2878</v>
      </c>
      <c r="U1549">
        <v>83301</v>
      </c>
      <c r="V1549">
        <v>42145</v>
      </c>
      <c r="W1549" t="str">
        <f>TEXT(Table1[[#This Row],[Order Date]],"mmmm")</f>
        <v>May</v>
      </c>
      <c r="X1549" t="str">
        <f>TEXT(Table1[[#This Row],[Order Date]],"yyyy")</f>
        <v>2015</v>
      </c>
      <c r="Y1549">
        <v>42147</v>
      </c>
      <c r="Z1549">
        <v>969.42</v>
      </c>
      <c r="AA1549">
        <v>7</v>
      </c>
      <c r="AB1549">
        <v>1488.51</v>
      </c>
      <c r="AC1549">
        <v>87934</v>
      </c>
      <c r="AD1549" t="e">
        <f>IF(COUNTIF(#REF!,Orders!AC1835)&gt;0,"Returned","Not Returned")</f>
        <v>#REF!</v>
      </c>
      <c r="AE1549" t="str">
        <f>TEXT(Table1[[#This Row],[Order Date]],"mmmm-yyy")</f>
        <v>May-2015</v>
      </c>
    </row>
    <row r="1550" spans="1:31" x14ac:dyDescent="0.3">
      <c r="A1550">
        <v>19422</v>
      </c>
      <c r="B1550" t="s">
        <v>106</v>
      </c>
      <c r="C1550">
        <v>0.03</v>
      </c>
      <c r="D1550">
        <v>20.98</v>
      </c>
      <c r="E1550">
        <v>1.49</v>
      </c>
      <c r="F1550">
        <v>3319</v>
      </c>
      <c r="G1550" t="str">
        <f>IF(COUNTIF(Table1[Customer ID],Table1[[#This Row],[Customer ID]])&gt;1,"Repeat Customer","One-Time Customer")</f>
        <v>One-Time Customer</v>
      </c>
      <c r="H1550" t="s">
        <v>2957</v>
      </c>
      <c r="I1550" t="s">
        <v>49</v>
      </c>
      <c r="J1550" t="s">
        <v>58</v>
      </c>
      <c r="K1550" t="s">
        <v>29</v>
      </c>
      <c r="L1550" t="s">
        <v>109</v>
      </c>
      <c r="M1550" t="s">
        <v>59</v>
      </c>
      <c r="N1550" t="s">
        <v>1546</v>
      </c>
      <c r="O1550">
        <v>0.35</v>
      </c>
      <c r="P1550">
        <f>Table1[[#This Row],[Profit]]/Table1[[#This Row],[Sales]]</f>
        <v>6.9591822543633955E-2</v>
      </c>
      <c r="Q1550" t="s">
        <v>33</v>
      </c>
      <c r="R1550" t="s">
        <v>136</v>
      </c>
      <c r="S1550" t="s">
        <v>244</v>
      </c>
      <c r="T1550" t="s">
        <v>2894</v>
      </c>
      <c r="U1550">
        <v>37075</v>
      </c>
      <c r="V1550">
        <v>42145</v>
      </c>
      <c r="W1550" t="str">
        <f>TEXT(Table1[[#This Row],[Order Date]],"mmmm")</f>
        <v>May</v>
      </c>
      <c r="X1550" t="str">
        <f>TEXT(Table1[[#This Row],[Order Date]],"yyyy")</f>
        <v>2015</v>
      </c>
      <c r="Y1550">
        <v>42145</v>
      </c>
      <c r="Z1550">
        <v>30.023999999999997</v>
      </c>
      <c r="AA1550">
        <v>20</v>
      </c>
      <c r="AB1550">
        <v>431.43</v>
      </c>
      <c r="AC1550">
        <v>90104</v>
      </c>
      <c r="AD1550" t="e">
        <f>IF(COUNTIF(#REF!,Orders!AC1889)&gt;0,"Returned","Not Returned")</f>
        <v>#REF!</v>
      </c>
      <c r="AE1550" t="str">
        <f>TEXT(Table1[[#This Row],[Order Date]],"mmmm-yyy")</f>
        <v>May-2015</v>
      </c>
    </row>
    <row r="1551" spans="1:31" ht="12.75" customHeight="1" x14ac:dyDescent="0.3">
      <c r="A1551">
        <v>522</v>
      </c>
      <c r="B1551" t="s">
        <v>25</v>
      </c>
      <c r="C1551">
        <v>7.0000000000000007E-2</v>
      </c>
      <c r="D1551">
        <v>1.68</v>
      </c>
      <c r="E1551">
        <v>1.57</v>
      </c>
      <c r="F1551">
        <v>181</v>
      </c>
      <c r="G1551" t="str">
        <f>IF(COUNTIF(Table1[Customer ID],Table1[[#This Row],[Customer ID]])&gt;1,"Repeat Customer","One-Time Customer")</f>
        <v>Repeat Customer</v>
      </c>
      <c r="H1551" t="s">
        <v>274</v>
      </c>
      <c r="I1551" t="s">
        <v>49</v>
      </c>
      <c r="J1551" t="s">
        <v>28</v>
      </c>
      <c r="K1551" t="s">
        <v>29</v>
      </c>
      <c r="L1551" t="s">
        <v>30</v>
      </c>
      <c r="M1551" t="s">
        <v>31</v>
      </c>
      <c r="N1551" t="s">
        <v>96</v>
      </c>
      <c r="O1551">
        <v>0.59</v>
      </c>
      <c r="P1551">
        <f>Table1[[#This Row],[Profit]]/Table1[[#This Row],[Sales]]</f>
        <v>-0.19159654858245351</v>
      </c>
      <c r="Q1551" t="s">
        <v>33</v>
      </c>
      <c r="R1551" t="s">
        <v>34</v>
      </c>
      <c r="S1551" t="s">
        <v>45</v>
      </c>
      <c r="T1551" t="s">
        <v>276</v>
      </c>
      <c r="U1551">
        <v>94122</v>
      </c>
      <c r="V1551">
        <v>42146</v>
      </c>
      <c r="W1551" t="str">
        <f>TEXT(Table1[[#This Row],[Order Date]],"mmmm")</f>
        <v>May</v>
      </c>
      <c r="X1551" t="str">
        <f>TEXT(Table1[[#This Row],[Order Date]],"yyyy")</f>
        <v>2015</v>
      </c>
      <c r="Y1551">
        <v>42147</v>
      </c>
      <c r="Z1551">
        <v>-35.75</v>
      </c>
      <c r="AA1551">
        <v>116</v>
      </c>
      <c r="AB1551">
        <v>186.59</v>
      </c>
      <c r="AC1551">
        <v>3585</v>
      </c>
      <c r="AD1551" t="e">
        <f>IF(COUNTIF(#REF!,Orders!AC102)&gt;0,"Returned","Not Returned")</f>
        <v>#REF!</v>
      </c>
      <c r="AE1551" t="str">
        <f>TEXT(Table1[[#This Row],[Order Date]],"mmmm-yyy")</f>
        <v>May-2015</v>
      </c>
    </row>
    <row r="1552" spans="1:31" ht="12.75" customHeight="1" x14ac:dyDescent="0.3">
      <c r="A1552">
        <v>18521</v>
      </c>
      <c r="B1552" t="s">
        <v>25</v>
      </c>
      <c r="C1552">
        <v>7.0000000000000007E-2</v>
      </c>
      <c r="D1552">
        <v>10.06</v>
      </c>
      <c r="E1552">
        <v>2.06</v>
      </c>
      <c r="F1552">
        <v>188</v>
      </c>
      <c r="G1552" t="str">
        <f>IF(COUNTIF(Table1[Customer ID],Table1[[#This Row],[Customer ID]])&gt;1,"Repeat Customer","One-Time Customer")</f>
        <v>Repeat Customer</v>
      </c>
      <c r="H1552" t="s">
        <v>279</v>
      </c>
      <c r="I1552" t="s">
        <v>49</v>
      </c>
      <c r="J1552" t="s">
        <v>28</v>
      </c>
      <c r="K1552" t="s">
        <v>29</v>
      </c>
      <c r="L1552" t="s">
        <v>93</v>
      </c>
      <c r="M1552" t="s">
        <v>31</v>
      </c>
      <c r="N1552" t="s">
        <v>280</v>
      </c>
      <c r="O1552">
        <v>0.39</v>
      </c>
      <c r="P1552">
        <f>Table1[[#This Row],[Profit]]/Table1[[#This Row],[Sales]]</f>
        <v>0.69</v>
      </c>
      <c r="Q1552" t="s">
        <v>33</v>
      </c>
      <c r="R1552" t="s">
        <v>61</v>
      </c>
      <c r="S1552" t="s">
        <v>130</v>
      </c>
      <c r="T1552" t="s">
        <v>281</v>
      </c>
      <c r="U1552">
        <v>76240</v>
      </c>
      <c r="V1552">
        <v>42146</v>
      </c>
      <c r="W1552" t="str">
        <f>TEXT(Table1[[#This Row],[Order Date]],"mmmm")</f>
        <v>May</v>
      </c>
      <c r="X1552" t="str">
        <f>TEXT(Table1[[#This Row],[Order Date]],"yyyy")</f>
        <v>2015</v>
      </c>
      <c r="Y1552">
        <v>42146</v>
      </c>
      <c r="Z1552">
        <v>152.65559999999999</v>
      </c>
      <c r="AA1552">
        <v>23</v>
      </c>
      <c r="AB1552">
        <v>221.24</v>
      </c>
      <c r="AC1552">
        <v>88361</v>
      </c>
      <c r="AD1552" t="e">
        <f>IF(COUNTIF(#REF!,Orders!AC104)&gt;0,"Returned","Not Returned")</f>
        <v>#REF!</v>
      </c>
      <c r="AE1552" t="str">
        <f>TEXT(Table1[[#This Row],[Order Date]],"mmmm-yyy")</f>
        <v>May-2015</v>
      </c>
    </row>
    <row r="1553" spans="1:31" ht="12.75" customHeight="1" x14ac:dyDescent="0.3">
      <c r="A1553">
        <v>18522</v>
      </c>
      <c r="B1553" t="s">
        <v>25</v>
      </c>
      <c r="C1553">
        <v>7.0000000000000007E-2</v>
      </c>
      <c r="D1553">
        <v>1.68</v>
      </c>
      <c r="E1553">
        <v>1.57</v>
      </c>
      <c r="F1553">
        <v>188</v>
      </c>
      <c r="G1553" t="str">
        <f>IF(COUNTIF(Table1[Customer ID],Table1[[#This Row],[Customer ID]])&gt;1,"Repeat Customer","One-Time Customer")</f>
        <v>Repeat Customer</v>
      </c>
      <c r="H1553" t="s">
        <v>279</v>
      </c>
      <c r="I1553" t="s">
        <v>49</v>
      </c>
      <c r="J1553" t="s">
        <v>28</v>
      </c>
      <c r="K1553" t="s">
        <v>29</v>
      </c>
      <c r="L1553" t="s">
        <v>30</v>
      </c>
      <c r="M1553" t="s">
        <v>31</v>
      </c>
      <c r="N1553" t="s">
        <v>96</v>
      </c>
      <c r="O1553">
        <v>0.59</v>
      </c>
      <c r="P1553">
        <f>Table1[[#This Row],[Profit]]/Table1[[#This Row],[Sales]]</f>
        <v>0.15326902465166142</v>
      </c>
      <c r="Q1553" t="s">
        <v>33</v>
      </c>
      <c r="R1553" t="s">
        <v>61</v>
      </c>
      <c r="S1553" t="s">
        <v>130</v>
      </c>
      <c r="T1553" t="s">
        <v>281</v>
      </c>
      <c r="U1553">
        <v>76240</v>
      </c>
      <c r="V1553">
        <v>42146</v>
      </c>
      <c r="W1553" t="str">
        <f>TEXT(Table1[[#This Row],[Order Date]],"mmmm")</f>
        <v>May</v>
      </c>
      <c r="X1553" t="str">
        <f>TEXT(Table1[[#This Row],[Order Date]],"yyyy")</f>
        <v>2015</v>
      </c>
      <c r="Y1553">
        <v>42147</v>
      </c>
      <c r="Z1553">
        <v>7.1500000000000057</v>
      </c>
      <c r="AA1553">
        <v>29</v>
      </c>
      <c r="AB1553">
        <v>46.65</v>
      </c>
      <c r="AC1553">
        <v>88361</v>
      </c>
      <c r="AD1553" t="e">
        <f>IF(COUNTIF(#REF!,Orders!AC105)&gt;0,"Returned","Not Returned")</f>
        <v>#REF!</v>
      </c>
      <c r="AE1553" t="str">
        <f>TEXT(Table1[[#This Row],[Order Date]],"mmmm-yyy")</f>
        <v>May-2015</v>
      </c>
    </row>
    <row r="1554" spans="1:31" ht="12.75" customHeight="1" x14ac:dyDescent="0.3">
      <c r="A1554">
        <v>6581</v>
      </c>
      <c r="B1554" t="s">
        <v>106</v>
      </c>
      <c r="C1554">
        <v>0.03</v>
      </c>
      <c r="D1554">
        <v>256.99</v>
      </c>
      <c r="E1554">
        <v>11.25</v>
      </c>
      <c r="F1554">
        <v>1246</v>
      </c>
      <c r="G1554" t="str">
        <f>IF(COUNTIF(Table1[Customer ID],Table1[[#This Row],[Customer ID]])&gt;1,"Repeat Customer","One-Time Customer")</f>
        <v>Repeat Customer</v>
      </c>
      <c r="H1554" t="s">
        <v>1334</v>
      </c>
      <c r="I1554" t="s">
        <v>49</v>
      </c>
      <c r="J1554" t="s">
        <v>40</v>
      </c>
      <c r="K1554" t="s">
        <v>77</v>
      </c>
      <c r="L1554" t="s">
        <v>180</v>
      </c>
      <c r="M1554" t="s">
        <v>59</v>
      </c>
      <c r="N1554" t="s">
        <v>1336</v>
      </c>
      <c r="O1554">
        <v>0.51</v>
      </c>
      <c r="P1554">
        <f>Table1[[#This Row],[Profit]]/Table1[[#This Row],[Sales]]</f>
        <v>0.18132293446669293</v>
      </c>
      <c r="Q1554" t="s">
        <v>33</v>
      </c>
      <c r="R1554" t="s">
        <v>53</v>
      </c>
      <c r="S1554" t="s">
        <v>71</v>
      </c>
      <c r="T1554" t="s">
        <v>90</v>
      </c>
      <c r="U1554">
        <v>10009</v>
      </c>
      <c r="V1554">
        <v>42146</v>
      </c>
      <c r="W1554" t="str">
        <f>TEXT(Table1[[#This Row],[Order Date]],"mmmm")</f>
        <v>May</v>
      </c>
      <c r="X1554" t="str">
        <f>TEXT(Table1[[#This Row],[Order Date]],"yyyy")</f>
        <v>2015</v>
      </c>
      <c r="Y1554">
        <v>42146</v>
      </c>
      <c r="Z1554">
        <v>1489.8</v>
      </c>
      <c r="AA1554">
        <v>32</v>
      </c>
      <c r="AB1554">
        <v>8216.2800000000007</v>
      </c>
      <c r="AC1554">
        <v>46853</v>
      </c>
      <c r="AD1554" t="e">
        <f>IF(COUNTIF(#REF!,Orders!AC711)&gt;0,"Returned","Not Returned")</f>
        <v>#REF!</v>
      </c>
      <c r="AE1554" t="str">
        <f>TEXT(Table1[[#This Row],[Order Date]],"mmmm-yyy")</f>
        <v>May-2015</v>
      </c>
    </row>
    <row r="1555" spans="1:31" ht="12.75" customHeight="1" x14ac:dyDescent="0.3">
      <c r="A1555">
        <v>18131</v>
      </c>
      <c r="B1555" t="s">
        <v>56</v>
      </c>
      <c r="C1555">
        <v>0.01</v>
      </c>
      <c r="D1555">
        <v>115.99</v>
      </c>
      <c r="E1555">
        <v>56.14</v>
      </c>
      <c r="F1555">
        <v>1257</v>
      </c>
      <c r="G1555" t="str">
        <f>IF(COUNTIF(Table1[Customer ID],Table1[[#This Row],[Customer ID]])&gt;1,"Repeat Customer","One-Time Customer")</f>
        <v>Repeat Customer</v>
      </c>
      <c r="H1555" t="s">
        <v>1354</v>
      </c>
      <c r="I1555" t="s">
        <v>39</v>
      </c>
      <c r="J1555" t="s">
        <v>40</v>
      </c>
      <c r="K1555" t="s">
        <v>77</v>
      </c>
      <c r="L1555" t="s">
        <v>85</v>
      </c>
      <c r="M1555" t="s">
        <v>43</v>
      </c>
      <c r="N1555" t="s">
        <v>1355</v>
      </c>
      <c r="O1555">
        <v>0.4</v>
      </c>
      <c r="P1555">
        <f>Table1[[#This Row],[Profit]]/Table1[[#This Row],[Sales]]</f>
        <v>-0.27201985604368334</v>
      </c>
      <c r="Q1555" t="s">
        <v>33</v>
      </c>
      <c r="R1555" t="s">
        <v>34</v>
      </c>
      <c r="S1555" t="s">
        <v>255</v>
      </c>
      <c r="T1555" t="s">
        <v>287</v>
      </c>
      <c r="U1555">
        <v>80013</v>
      </c>
      <c r="V1555">
        <v>42146</v>
      </c>
      <c r="W1555" t="str">
        <f>TEXT(Table1[[#This Row],[Order Date]],"mmmm")</f>
        <v>May</v>
      </c>
      <c r="X1555" t="str">
        <f>TEXT(Table1[[#This Row],[Order Date]],"yyyy")</f>
        <v>2015</v>
      </c>
      <c r="Y1555">
        <v>42147</v>
      </c>
      <c r="Z1555">
        <v>-164.39520000000002</v>
      </c>
      <c r="AA1555">
        <v>5</v>
      </c>
      <c r="AB1555">
        <v>604.35</v>
      </c>
      <c r="AC1555">
        <v>86535</v>
      </c>
      <c r="AD1555" t="e">
        <f>IF(COUNTIF(#REF!,Orders!AC723)&gt;0,"Returned","Not Returned")</f>
        <v>#REF!</v>
      </c>
      <c r="AE1555" t="str">
        <f>TEXT(Table1[[#This Row],[Order Date]],"mmmm-yyy")</f>
        <v>May-2015</v>
      </c>
    </row>
    <row r="1556" spans="1:31" ht="12.75" customHeight="1" x14ac:dyDescent="0.3">
      <c r="A1556">
        <v>26083</v>
      </c>
      <c r="B1556" t="s">
        <v>37</v>
      </c>
      <c r="C1556">
        <v>0.03</v>
      </c>
      <c r="D1556">
        <v>25.98</v>
      </c>
      <c r="E1556">
        <v>4.08</v>
      </c>
      <c r="F1556">
        <v>2198</v>
      </c>
      <c r="G1556" t="str">
        <f>IF(COUNTIF(Table1[Customer ID],Table1[[#This Row],[Customer ID]])&gt;1,"Repeat Customer","One-Time Customer")</f>
        <v>Repeat Customer</v>
      </c>
      <c r="H1556" t="s">
        <v>2094</v>
      </c>
      <c r="I1556" t="s">
        <v>49</v>
      </c>
      <c r="J1556" t="s">
        <v>58</v>
      </c>
      <c r="K1556" t="s">
        <v>29</v>
      </c>
      <c r="L1556" t="s">
        <v>30</v>
      </c>
      <c r="M1556" t="s">
        <v>51</v>
      </c>
      <c r="N1556" t="s">
        <v>2095</v>
      </c>
      <c r="O1556">
        <v>0.56999999999999995</v>
      </c>
      <c r="P1556">
        <f>Table1[[#This Row],[Profit]]/Table1[[#This Row],[Sales]]</f>
        <v>0.69</v>
      </c>
      <c r="Q1556" t="s">
        <v>33</v>
      </c>
      <c r="R1556" t="s">
        <v>53</v>
      </c>
      <c r="S1556" t="s">
        <v>71</v>
      </c>
      <c r="T1556" t="s">
        <v>2096</v>
      </c>
      <c r="U1556">
        <v>11757</v>
      </c>
      <c r="V1556">
        <v>42146</v>
      </c>
      <c r="W1556" t="str">
        <f>TEXT(Table1[[#This Row],[Order Date]],"mmmm")</f>
        <v>May</v>
      </c>
      <c r="X1556" t="str">
        <f>TEXT(Table1[[#This Row],[Order Date]],"yyyy")</f>
        <v>2015</v>
      </c>
      <c r="Y1556">
        <v>42149</v>
      </c>
      <c r="Z1556">
        <v>295.90649999999999</v>
      </c>
      <c r="AA1556">
        <v>16</v>
      </c>
      <c r="AB1556">
        <v>428.85</v>
      </c>
      <c r="AC1556">
        <v>89174</v>
      </c>
      <c r="AD1556" t="e">
        <f>IF(COUNTIF(#REF!,Orders!AC1217)&gt;0,"Returned","Not Returned")</f>
        <v>#REF!</v>
      </c>
      <c r="AE1556" t="str">
        <f>TEXT(Table1[[#This Row],[Order Date]],"mmmm-yyy")</f>
        <v>May-2015</v>
      </c>
    </row>
    <row r="1557" spans="1:31" ht="12.75" customHeight="1" x14ac:dyDescent="0.3">
      <c r="A1557">
        <v>26084</v>
      </c>
      <c r="B1557" t="s">
        <v>37</v>
      </c>
      <c r="C1557">
        <v>0.1</v>
      </c>
      <c r="D1557">
        <v>20.98</v>
      </c>
      <c r="E1557">
        <v>53.03</v>
      </c>
      <c r="F1557">
        <v>2198</v>
      </c>
      <c r="G1557" t="str">
        <f>IF(COUNTIF(Table1[Customer ID],Table1[[#This Row],[Customer ID]])&gt;1,"Repeat Customer","One-Time Customer")</f>
        <v>Repeat Customer</v>
      </c>
      <c r="H1557" t="s">
        <v>2094</v>
      </c>
      <c r="I1557" t="s">
        <v>39</v>
      </c>
      <c r="J1557" t="s">
        <v>58</v>
      </c>
      <c r="K1557" t="s">
        <v>29</v>
      </c>
      <c r="L1557" t="s">
        <v>141</v>
      </c>
      <c r="M1557" t="s">
        <v>43</v>
      </c>
      <c r="N1557" t="s">
        <v>617</v>
      </c>
      <c r="O1557">
        <v>0.78</v>
      </c>
      <c r="P1557">
        <f>Table1[[#This Row],[Profit]]/Table1[[#This Row],[Sales]]</f>
        <v>-6.1638348805978866</v>
      </c>
      <c r="Q1557" t="s">
        <v>33</v>
      </c>
      <c r="R1557" t="s">
        <v>53</v>
      </c>
      <c r="S1557" t="s">
        <v>71</v>
      </c>
      <c r="T1557" t="s">
        <v>2096</v>
      </c>
      <c r="U1557">
        <v>11757</v>
      </c>
      <c r="V1557">
        <v>42146</v>
      </c>
      <c r="W1557" t="str">
        <f>TEXT(Table1[[#This Row],[Order Date]],"mmmm")</f>
        <v>May</v>
      </c>
      <c r="X1557" t="str">
        <f>TEXT(Table1[[#This Row],[Order Date]],"yyyy")</f>
        <v>2015</v>
      </c>
      <c r="Y1557">
        <v>42146</v>
      </c>
      <c r="Z1557">
        <v>-2111.36</v>
      </c>
      <c r="AA1557">
        <v>16</v>
      </c>
      <c r="AB1557">
        <v>342.54</v>
      </c>
      <c r="AC1557">
        <v>89174</v>
      </c>
      <c r="AD1557" t="e">
        <f>IF(COUNTIF(#REF!,Orders!AC1218)&gt;0,"Returned","Not Returned")</f>
        <v>#REF!</v>
      </c>
      <c r="AE1557" t="str">
        <f>TEXT(Table1[[#This Row],[Order Date]],"mmmm-yyy")</f>
        <v>May-2015</v>
      </c>
    </row>
    <row r="1558" spans="1:31" ht="12.75" customHeight="1" x14ac:dyDescent="0.3">
      <c r="A1558">
        <v>21171</v>
      </c>
      <c r="B1558" t="s">
        <v>47</v>
      </c>
      <c r="C1558">
        <v>0.1</v>
      </c>
      <c r="D1558">
        <v>130.97999999999999</v>
      </c>
      <c r="E1558">
        <v>30</v>
      </c>
      <c r="F1558">
        <v>2385</v>
      </c>
      <c r="G1558" t="str">
        <f>IF(COUNTIF(Table1[Customer ID],Table1[[#This Row],[Customer ID]])&gt;1,"Repeat Customer","One-Time Customer")</f>
        <v>One-Time Customer</v>
      </c>
      <c r="H1558" t="s">
        <v>2247</v>
      </c>
      <c r="I1558" t="s">
        <v>39</v>
      </c>
      <c r="J1558" t="s">
        <v>58</v>
      </c>
      <c r="K1558" t="s">
        <v>41</v>
      </c>
      <c r="L1558" t="s">
        <v>42</v>
      </c>
      <c r="M1558" t="s">
        <v>43</v>
      </c>
      <c r="N1558" t="s">
        <v>546</v>
      </c>
      <c r="O1558">
        <v>0.78</v>
      </c>
      <c r="P1558">
        <f>Table1[[#This Row],[Profit]]/Table1[[#This Row],[Sales]]</f>
        <v>0.88500834074487056</v>
      </c>
      <c r="Q1558" t="s">
        <v>33</v>
      </c>
      <c r="R1558" t="s">
        <v>34</v>
      </c>
      <c r="S1558" t="s">
        <v>366</v>
      </c>
      <c r="T1558" t="s">
        <v>2248</v>
      </c>
      <c r="U1558">
        <v>88001</v>
      </c>
      <c r="V1558">
        <v>42146</v>
      </c>
      <c r="W1558" t="str">
        <f>TEXT(Table1[[#This Row],[Order Date]],"mmmm")</f>
        <v>May</v>
      </c>
      <c r="X1558" t="str">
        <f>TEXT(Table1[[#This Row],[Order Date]],"yyyy")</f>
        <v>2015</v>
      </c>
      <c r="Y1558">
        <v>42148</v>
      </c>
      <c r="Z1558">
        <v>2000.11</v>
      </c>
      <c r="AA1558">
        <v>18</v>
      </c>
      <c r="AB1558">
        <v>2259.9899999999998</v>
      </c>
      <c r="AC1558">
        <v>89184</v>
      </c>
      <c r="AD1558" t="e">
        <f>IF(COUNTIF(#REF!,Orders!AC1329)&gt;0,"Returned","Not Returned")</f>
        <v>#REF!</v>
      </c>
      <c r="AE1558" t="str">
        <f>TEXT(Table1[[#This Row],[Order Date]],"mmmm-yyy")</f>
        <v>May-2015</v>
      </c>
    </row>
    <row r="1559" spans="1:31" ht="12.75" customHeight="1" x14ac:dyDescent="0.3">
      <c r="A1559">
        <v>21580</v>
      </c>
      <c r="B1559" t="s">
        <v>47</v>
      </c>
      <c r="C1559">
        <v>0.06</v>
      </c>
      <c r="D1559">
        <v>4.9800000000000004</v>
      </c>
      <c r="E1559">
        <v>4.95</v>
      </c>
      <c r="F1559">
        <v>2699</v>
      </c>
      <c r="G1559" t="str">
        <f>IF(COUNTIF(Table1[Customer ID],Table1[[#This Row],[Customer ID]])&gt;1,"Repeat Customer","One-Time Customer")</f>
        <v>Repeat Customer</v>
      </c>
      <c r="H1559" t="s">
        <v>2497</v>
      </c>
      <c r="I1559" t="s">
        <v>49</v>
      </c>
      <c r="J1559" t="s">
        <v>28</v>
      </c>
      <c r="K1559" t="s">
        <v>29</v>
      </c>
      <c r="L1559" t="s">
        <v>109</v>
      </c>
      <c r="M1559" t="s">
        <v>59</v>
      </c>
      <c r="N1559" t="s">
        <v>2498</v>
      </c>
      <c r="O1559">
        <v>0.37</v>
      </c>
      <c r="P1559">
        <f>Table1[[#This Row],[Profit]]/Table1[[#This Row],[Sales]]</f>
        <v>-1.3067983289023928</v>
      </c>
      <c r="Q1559" t="s">
        <v>33</v>
      </c>
      <c r="R1559" t="s">
        <v>34</v>
      </c>
      <c r="S1559" t="s">
        <v>378</v>
      </c>
      <c r="T1559" t="s">
        <v>2499</v>
      </c>
      <c r="U1559">
        <v>86442</v>
      </c>
      <c r="V1559">
        <v>42146</v>
      </c>
      <c r="W1559" t="str">
        <f>TEXT(Table1[[#This Row],[Order Date]],"mmmm")</f>
        <v>May</v>
      </c>
      <c r="X1559" t="str">
        <f>TEXT(Table1[[#This Row],[Order Date]],"yyyy")</f>
        <v>2015</v>
      </c>
      <c r="Y1559">
        <v>42148</v>
      </c>
      <c r="Z1559">
        <v>-103.224</v>
      </c>
      <c r="AA1559">
        <v>16</v>
      </c>
      <c r="AB1559">
        <v>78.989999999999995</v>
      </c>
      <c r="AC1559">
        <v>87677</v>
      </c>
      <c r="AD1559" t="e">
        <f>IF(COUNTIF(#REF!,Orders!AC1531)&gt;0,"Returned","Not Returned")</f>
        <v>#REF!</v>
      </c>
      <c r="AE1559" t="str">
        <f>TEXT(Table1[[#This Row],[Order Date]],"mmmm-yyy")</f>
        <v>May-2015</v>
      </c>
    </row>
    <row r="1560" spans="1:31" ht="12.75" customHeight="1" x14ac:dyDescent="0.3">
      <c r="A1560">
        <v>19599</v>
      </c>
      <c r="B1560" t="s">
        <v>56</v>
      </c>
      <c r="C1560">
        <v>0.01</v>
      </c>
      <c r="D1560">
        <v>35.99</v>
      </c>
      <c r="E1560">
        <v>0.99</v>
      </c>
      <c r="F1560">
        <v>2976</v>
      </c>
      <c r="G1560" t="str">
        <f>IF(COUNTIF(Table1[Customer ID],Table1[[#This Row],[Customer ID]])&gt;1,"Repeat Customer","One-Time Customer")</f>
        <v>One-Time Customer</v>
      </c>
      <c r="H1560" t="s">
        <v>2704</v>
      </c>
      <c r="I1560" t="s">
        <v>49</v>
      </c>
      <c r="J1560" t="s">
        <v>58</v>
      </c>
      <c r="K1560" t="s">
        <v>77</v>
      </c>
      <c r="L1560" t="s">
        <v>78</v>
      </c>
      <c r="M1560" t="s">
        <v>51</v>
      </c>
      <c r="N1560" t="s">
        <v>2385</v>
      </c>
      <c r="O1560">
        <v>0.35</v>
      </c>
      <c r="P1560">
        <f>Table1[[#This Row],[Profit]]/Table1[[#This Row],[Sales]]</f>
        <v>0.69</v>
      </c>
      <c r="Q1560" t="s">
        <v>33</v>
      </c>
      <c r="R1560" t="s">
        <v>61</v>
      </c>
      <c r="S1560" t="s">
        <v>1858</v>
      </c>
      <c r="T1560" t="s">
        <v>2705</v>
      </c>
      <c r="U1560">
        <v>53154</v>
      </c>
      <c r="V1560">
        <v>42146</v>
      </c>
      <c r="W1560" t="str">
        <f>TEXT(Table1[[#This Row],[Order Date]],"mmmm")</f>
        <v>May</v>
      </c>
      <c r="X1560" t="str">
        <f>TEXT(Table1[[#This Row],[Order Date]],"yyyy")</f>
        <v>2015</v>
      </c>
      <c r="Y1560">
        <v>42147</v>
      </c>
      <c r="Z1560">
        <v>882.48239999999998</v>
      </c>
      <c r="AA1560">
        <v>41</v>
      </c>
      <c r="AB1560">
        <v>1278.96</v>
      </c>
      <c r="AC1560">
        <v>89047</v>
      </c>
      <c r="AD1560" t="e">
        <f>IF(COUNTIF(#REF!,Orders!AC1687)&gt;0,"Returned","Not Returned")</f>
        <v>#REF!</v>
      </c>
      <c r="AE1560" t="str">
        <f>TEXT(Table1[[#This Row],[Order Date]],"mmmm-yyy")</f>
        <v>May-2015</v>
      </c>
    </row>
    <row r="1561" spans="1:31" ht="12.75" customHeight="1" x14ac:dyDescent="0.3">
      <c r="A1561">
        <v>24471</v>
      </c>
      <c r="B1561" t="s">
        <v>56</v>
      </c>
      <c r="C1561">
        <v>0.05</v>
      </c>
      <c r="D1561">
        <v>63.94</v>
      </c>
      <c r="E1561">
        <v>14.48</v>
      </c>
      <c r="F1561">
        <v>398</v>
      </c>
      <c r="G1561" t="str">
        <f>IF(COUNTIF(Table1[Customer ID],Table1[[#This Row],[Customer ID]])&gt;1,"Repeat Customer","One-Time Customer")</f>
        <v>One-Time Customer</v>
      </c>
      <c r="H1561" t="s">
        <v>518</v>
      </c>
      <c r="I1561" t="s">
        <v>49</v>
      </c>
      <c r="J1561" t="s">
        <v>28</v>
      </c>
      <c r="K1561" t="s">
        <v>41</v>
      </c>
      <c r="L1561" t="s">
        <v>50</v>
      </c>
      <c r="M1561" t="s">
        <v>59</v>
      </c>
      <c r="N1561" t="s">
        <v>519</v>
      </c>
      <c r="O1561">
        <v>0.46</v>
      </c>
      <c r="P1561">
        <f>Table1[[#This Row],[Profit]]/Table1[[#This Row],[Sales]]</f>
        <v>0.69</v>
      </c>
      <c r="Q1561" t="s">
        <v>33</v>
      </c>
      <c r="R1561" t="s">
        <v>53</v>
      </c>
      <c r="S1561" t="s">
        <v>154</v>
      </c>
      <c r="T1561" t="s">
        <v>520</v>
      </c>
      <c r="U1561">
        <v>45406</v>
      </c>
      <c r="V1561">
        <v>42147</v>
      </c>
      <c r="W1561" t="str">
        <f>TEXT(Table1[[#This Row],[Order Date]],"mmmm")</f>
        <v>May</v>
      </c>
      <c r="X1561" t="str">
        <f>TEXT(Table1[[#This Row],[Order Date]],"yyyy")</f>
        <v>2015</v>
      </c>
      <c r="Y1561">
        <v>42149</v>
      </c>
      <c r="Z1561">
        <v>1372.6307999999999</v>
      </c>
      <c r="AA1561">
        <v>31</v>
      </c>
      <c r="AB1561">
        <v>1989.32</v>
      </c>
      <c r="AC1561">
        <v>89320</v>
      </c>
      <c r="AD1561" t="e">
        <f>IF(COUNTIF(#REF!,Orders!AC221)&gt;0,"Returned","Not Returned")</f>
        <v>#REF!</v>
      </c>
      <c r="AE1561" t="str">
        <f>TEXT(Table1[[#This Row],[Order Date]],"mmmm-yyy")</f>
        <v>May-2015</v>
      </c>
    </row>
    <row r="1562" spans="1:31" ht="12.75" customHeight="1" x14ac:dyDescent="0.3">
      <c r="A1562">
        <v>22874</v>
      </c>
      <c r="B1562" t="s">
        <v>106</v>
      </c>
      <c r="C1562">
        <v>7.0000000000000007E-2</v>
      </c>
      <c r="D1562">
        <v>16.91</v>
      </c>
      <c r="E1562">
        <v>6.25</v>
      </c>
      <c r="F1562">
        <v>460</v>
      </c>
      <c r="G1562" t="str">
        <f>IF(COUNTIF(Table1[Customer ID],Table1[[#This Row],[Customer ID]])&gt;1,"Repeat Customer","One-Time Customer")</f>
        <v>One-Time Customer</v>
      </c>
      <c r="H1562" t="s">
        <v>558</v>
      </c>
      <c r="I1562" t="s">
        <v>49</v>
      </c>
      <c r="J1562" t="s">
        <v>40</v>
      </c>
      <c r="K1562" t="s">
        <v>29</v>
      </c>
      <c r="L1562" t="s">
        <v>141</v>
      </c>
      <c r="M1562" t="s">
        <v>59</v>
      </c>
      <c r="N1562" t="s">
        <v>559</v>
      </c>
      <c r="O1562">
        <v>0.57999999999999996</v>
      </c>
      <c r="P1562">
        <f>Table1[[#This Row],[Profit]]/Table1[[#This Row],[Sales]]</f>
        <v>1.6027591803611293E-2</v>
      </c>
      <c r="Q1562" t="s">
        <v>33</v>
      </c>
      <c r="R1562" t="s">
        <v>53</v>
      </c>
      <c r="S1562" t="s">
        <v>54</v>
      </c>
      <c r="T1562" t="s">
        <v>560</v>
      </c>
      <c r="U1562">
        <v>8332</v>
      </c>
      <c r="V1562">
        <v>42147</v>
      </c>
      <c r="W1562" t="str">
        <f>TEXT(Table1[[#This Row],[Order Date]],"mmmm")</f>
        <v>May</v>
      </c>
      <c r="X1562" t="str">
        <f>TEXT(Table1[[#This Row],[Order Date]],"yyyy")</f>
        <v>2015</v>
      </c>
      <c r="Y1562">
        <v>42154</v>
      </c>
      <c r="Z1562">
        <v>7.9000000000000057</v>
      </c>
      <c r="AA1562">
        <v>31</v>
      </c>
      <c r="AB1562">
        <v>492.9</v>
      </c>
      <c r="AC1562">
        <v>86014</v>
      </c>
      <c r="AD1562" t="e">
        <f>IF(COUNTIF(#REF!,Orders!AC242)&gt;0,"Returned","Not Returned")</f>
        <v>#REF!</v>
      </c>
      <c r="AE1562" t="str">
        <f>TEXT(Table1[[#This Row],[Order Date]],"mmmm-yyy")</f>
        <v>May-2015</v>
      </c>
    </row>
    <row r="1563" spans="1:31" ht="12.75" customHeight="1" x14ac:dyDescent="0.3">
      <c r="A1563">
        <v>24783</v>
      </c>
      <c r="B1563" t="s">
        <v>56</v>
      </c>
      <c r="C1563">
        <v>0.05</v>
      </c>
      <c r="D1563">
        <v>204.1</v>
      </c>
      <c r="E1563">
        <v>13.99</v>
      </c>
      <c r="F1563">
        <v>540</v>
      </c>
      <c r="G1563" t="str">
        <f>IF(COUNTIF(Table1[Customer ID],Table1[[#This Row],[Customer ID]])&gt;1,"Repeat Customer","One-Time Customer")</f>
        <v>Repeat Customer</v>
      </c>
      <c r="H1563" t="s">
        <v>642</v>
      </c>
      <c r="I1563" t="s">
        <v>49</v>
      </c>
      <c r="J1563" t="s">
        <v>58</v>
      </c>
      <c r="K1563" t="s">
        <v>77</v>
      </c>
      <c r="L1563" t="s">
        <v>85</v>
      </c>
      <c r="M1563" t="s">
        <v>86</v>
      </c>
      <c r="N1563" t="s">
        <v>645</v>
      </c>
      <c r="O1563">
        <v>0.37</v>
      </c>
      <c r="P1563">
        <f>Table1[[#This Row],[Profit]]/Table1[[#This Row],[Sales]]</f>
        <v>0.69</v>
      </c>
      <c r="Q1563" t="s">
        <v>33</v>
      </c>
      <c r="R1563" t="s">
        <v>61</v>
      </c>
      <c r="S1563" t="s">
        <v>178</v>
      </c>
      <c r="T1563" t="s">
        <v>644</v>
      </c>
      <c r="U1563">
        <v>60061</v>
      </c>
      <c r="V1563">
        <v>42147</v>
      </c>
      <c r="W1563" t="str">
        <f>TEXT(Table1[[#This Row],[Order Date]],"mmmm")</f>
        <v>May</v>
      </c>
      <c r="X1563" t="str">
        <f>TEXT(Table1[[#This Row],[Order Date]],"yyyy")</f>
        <v>2015</v>
      </c>
      <c r="Y1563">
        <v>42149</v>
      </c>
      <c r="Z1563">
        <v>5924.1122999999998</v>
      </c>
      <c r="AA1563">
        <v>41</v>
      </c>
      <c r="AB1563">
        <v>8585.67</v>
      </c>
      <c r="AC1563">
        <v>91175</v>
      </c>
      <c r="AD1563" t="e">
        <f>IF(COUNTIF(#REF!,Orders!AC288)&gt;0,"Returned","Not Returned")</f>
        <v>#REF!</v>
      </c>
      <c r="AE1563" t="str">
        <f>TEXT(Table1[[#This Row],[Order Date]],"mmmm-yyy")</f>
        <v>May-2015</v>
      </c>
    </row>
    <row r="1564" spans="1:31" ht="12.75" customHeight="1" x14ac:dyDescent="0.3">
      <c r="A1564">
        <v>19484</v>
      </c>
      <c r="B1564" t="s">
        <v>25</v>
      </c>
      <c r="C1564">
        <v>7.0000000000000007E-2</v>
      </c>
      <c r="D1564">
        <v>2.61</v>
      </c>
      <c r="E1564">
        <v>0.5</v>
      </c>
      <c r="F1564">
        <v>1182</v>
      </c>
      <c r="G1564" t="str">
        <f>IF(COUNTIF(Table1[Customer ID],Table1[[#This Row],[Customer ID]])&gt;1,"Repeat Customer","One-Time Customer")</f>
        <v>One-Time Customer</v>
      </c>
      <c r="H1564" t="s">
        <v>1271</v>
      </c>
      <c r="I1564" t="s">
        <v>49</v>
      </c>
      <c r="J1564" t="s">
        <v>40</v>
      </c>
      <c r="K1564" t="s">
        <v>29</v>
      </c>
      <c r="L1564" t="s">
        <v>134</v>
      </c>
      <c r="M1564" t="s">
        <v>59</v>
      </c>
      <c r="N1564" t="s">
        <v>1138</v>
      </c>
      <c r="O1564">
        <v>0.39</v>
      </c>
      <c r="P1564">
        <f>Table1[[#This Row],[Profit]]/Table1[[#This Row],[Sales]]</f>
        <v>0.69</v>
      </c>
      <c r="Q1564" t="s">
        <v>33</v>
      </c>
      <c r="R1564" t="s">
        <v>34</v>
      </c>
      <c r="S1564" t="s">
        <v>212</v>
      </c>
      <c r="T1564" t="s">
        <v>1272</v>
      </c>
      <c r="U1564">
        <v>84660</v>
      </c>
      <c r="V1564">
        <v>42147</v>
      </c>
      <c r="W1564" t="str">
        <f>TEXT(Table1[[#This Row],[Order Date]],"mmmm")</f>
        <v>May</v>
      </c>
      <c r="X1564" t="str">
        <f>TEXT(Table1[[#This Row],[Order Date]],"yyyy")</f>
        <v>2015</v>
      </c>
      <c r="Y1564">
        <v>42147</v>
      </c>
      <c r="Z1564">
        <v>27.013499999999997</v>
      </c>
      <c r="AA1564">
        <v>15</v>
      </c>
      <c r="AB1564">
        <v>39.15</v>
      </c>
      <c r="AC1564">
        <v>86913</v>
      </c>
      <c r="AD1564" t="e">
        <f>IF(COUNTIF(#REF!,Orders!AC663)&gt;0,"Returned","Not Returned")</f>
        <v>#REF!</v>
      </c>
      <c r="AE1564" t="str">
        <f>TEXT(Table1[[#This Row],[Order Date]],"mmmm-yyy")</f>
        <v>May-2015</v>
      </c>
    </row>
    <row r="1565" spans="1:31" ht="12.75" customHeight="1" x14ac:dyDescent="0.3">
      <c r="A1565">
        <v>21746</v>
      </c>
      <c r="B1565" t="s">
        <v>37</v>
      </c>
      <c r="C1565">
        <v>0.09</v>
      </c>
      <c r="D1565">
        <v>77.510000000000005</v>
      </c>
      <c r="E1565">
        <v>4</v>
      </c>
      <c r="F1565">
        <v>1814</v>
      </c>
      <c r="G1565" t="str">
        <f>IF(COUNTIF(Table1[Customer ID],Table1[[#This Row],[Customer ID]])&gt;1,"Repeat Customer","One-Time Customer")</f>
        <v>Repeat Customer</v>
      </c>
      <c r="H1565" t="s">
        <v>1801</v>
      </c>
      <c r="I1565" t="s">
        <v>27</v>
      </c>
      <c r="J1565" t="s">
        <v>40</v>
      </c>
      <c r="K1565" t="s">
        <v>77</v>
      </c>
      <c r="L1565" t="s">
        <v>180</v>
      </c>
      <c r="M1565" t="s">
        <v>59</v>
      </c>
      <c r="N1565" t="s">
        <v>1802</v>
      </c>
      <c r="O1565">
        <v>0.76</v>
      </c>
      <c r="P1565">
        <f>Table1[[#This Row],[Profit]]/Table1[[#This Row],[Sales]]</f>
        <v>-0.75854952558168143</v>
      </c>
      <c r="Q1565" t="s">
        <v>33</v>
      </c>
      <c r="R1565" t="s">
        <v>136</v>
      </c>
      <c r="S1565" t="s">
        <v>671</v>
      </c>
      <c r="T1565" t="s">
        <v>1803</v>
      </c>
      <c r="U1565">
        <v>38654</v>
      </c>
      <c r="V1565">
        <v>42147</v>
      </c>
      <c r="W1565" t="str">
        <f>TEXT(Table1[[#This Row],[Order Date]],"mmmm")</f>
        <v>May</v>
      </c>
      <c r="X1565" t="str">
        <f>TEXT(Table1[[#This Row],[Order Date]],"yyyy")</f>
        <v>2015</v>
      </c>
      <c r="Y1565">
        <v>42149</v>
      </c>
      <c r="Z1565">
        <v>-986.52399999999989</v>
      </c>
      <c r="AA1565">
        <v>17</v>
      </c>
      <c r="AB1565">
        <v>1300.54</v>
      </c>
      <c r="AC1565">
        <v>90524</v>
      </c>
      <c r="AD1565" t="e">
        <f>IF(COUNTIF(#REF!,Orders!AC1011)&gt;0,"Returned","Not Returned")</f>
        <v>#REF!</v>
      </c>
      <c r="AE1565" t="str">
        <f>TEXT(Table1[[#This Row],[Order Date]],"mmmm-yyy")</f>
        <v>May-2015</v>
      </c>
    </row>
    <row r="1566" spans="1:31" ht="12.75" customHeight="1" x14ac:dyDescent="0.3">
      <c r="A1566">
        <v>21747</v>
      </c>
      <c r="B1566" t="s">
        <v>37</v>
      </c>
      <c r="C1566">
        <v>0</v>
      </c>
      <c r="D1566">
        <v>2.88</v>
      </c>
      <c r="E1566">
        <v>0.7</v>
      </c>
      <c r="F1566">
        <v>1814</v>
      </c>
      <c r="G1566" t="str">
        <f>IF(COUNTIF(Table1[Customer ID],Table1[[#This Row],[Customer ID]])&gt;1,"Repeat Customer","One-Time Customer")</f>
        <v>Repeat Customer</v>
      </c>
      <c r="H1566" t="s">
        <v>1801</v>
      </c>
      <c r="I1566" t="s">
        <v>49</v>
      </c>
      <c r="J1566" t="s">
        <v>40</v>
      </c>
      <c r="K1566" t="s">
        <v>29</v>
      </c>
      <c r="L1566" t="s">
        <v>30</v>
      </c>
      <c r="M1566" t="s">
        <v>31</v>
      </c>
      <c r="N1566" t="s">
        <v>365</v>
      </c>
      <c r="O1566">
        <v>0.56000000000000005</v>
      </c>
      <c r="P1566">
        <f>Table1[[#This Row],[Profit]]/Table1[[#This Row],[Sales]]</f>
        <v>-3.7221755123489224</v>
      </c>
      <c r="Q1566" t="s">
        <v>33</v>
      </c>
      <c r="R1566" t="s">
        <v>136</v>
      </c>
      <c r="S1566" t="s">
        <v>671</v>
      </c>
      <c r="T1566" t="s">
        <v>1803</v>
      </c>
      <c r="U1566">
        <v>38654</v>
      </c>
      <c r="V1566">
        <v>42147</v>
      </c>
      <c r="W1566" t="str">
        <f>TEXT(Table1[[#This Row],[Order Date]],"mmmm")</f>
        <v>May</v>
      </c>
      <c r="X1566" t="str">
        <f>TEXT(Table1[[#This Row],[Order Date]],"yyyy")</f>
        <v>2015</v>
      </c>
      <c r="Y1566">
        <v>42149</v>
      </c>
      <c r="Z1566">
        <v>-141.666</v>
      </c>
      <c r="AA1566">
        <v>13</v>
      </c>
      <c r="AB1566">
        <v>38.06</v>
      </c>
      <c r="AC1566">
        <v>90524</v>
      </c>
      <c r="AD1566" t="e">
        <f>IF(COUNTIF(#REF!,Orders!AC1012)&gt;0,"Returned","Not Returned")</f>
        <v>#REF!</v>
      </c>
      <c r="AE1566" t="str">
        <f>TEXT(Table1[[#This Row],[Order Date]],"mmmm-yyy")</f>
        <v>May-2015</v>
      </c>
    </row>
    <row r="1567" spans="1:31" ht="12.75" customHeight="1" x14ac:dyDescent="0.3">
      <c r="A1567">
        <v>20687</v>
      </c>
      <c r="B1567" t="s">
        <v>37</v>
      </c>
      <c r="C1567">
        <v>0.08</v>
      </c>
      <c r="D1567">
        <v>4.13</v>
      </c>
      <c r="E1567">
        <v>1.17</v>
      </c>
      <c r="F1567">
        <v>2450</v>
      </c>
      <c r="G1567" t="str">
        <f>IF(COUNTIF(Table1[Customer ID],Table1[[#This Row],[Customer ID]])&gt;1,"Repeat Customer","One-Time Customer")</f>
        <v>One-Time Customer</v>
      </c>
      <c r="H1567" t="s">
        <v>2300</v>
      </c>
      <c r="I1567" t="s">
        <v>49</v>
      </c>
      <c r="J1567" t="s">
        <v>40</v>
      </c>
      <c r="K1567" t="s">
        <v>29</v>
      </c>
      <c r="L1567" t="s">
        <v>30</v>
      </c>
      <c r="M1567" t="s">
        <v>31</v>
      </c>
      <c r="N1567" t="s">
        <v>2301</v>
      </c>
      <c r="O1567">
        <v>0.56999999999999995</v>
      </c>
      <c r="P1567">
        <f>Table1[[#This Row],[Profit]]/Table1[[#This Row],[Sales]]</f>
        <v>-1.3159144893111638</v>
      </c>
      <c r="Q1567" t="s">
        <v>33</v>
      </c>
      <c r="R1567" t="s">
        <v>61</v>
      </c>
      <c r="S1567" t="s">
        <v>1858</v>
      </c>
      <c r="T1567" t="s">
        <v>2302</v>
      </c>
      <c r="U1567">
        <v>53545</v>
      </c>
      <c r="V1567">
        <v>42147</v>
      </c>
      <c r="W1567" t="str">
        <f>TEXT(Table1[[#This Row],[Order Date]],"mmmm")</f>
        <v>May</v>
      </c>
      <c r="X1567" t="str">
        <f>TEXT(Table1[[#This Row],[Order Date]],"yyyy")</f>
        <v>2015</v>
      </c>
      <c r="Y1567">
        <v>42149</v>
      </c>
      <c r="Z1567">
        <v>-5.54</v>
      </c>
      <c r="AA1567">
        <v>1</v>
      </c>
      <c r="AB1567">
        <v>4.21</v>
      </c>
      <c r="AC1567">
        <v>90322</v>
      </c>
      <c r="AD1567" t="e">
        <f>IF(COUNTIF(#REF!,Orders!AC1368)&gt;0,"Returned","Not Returned")</f>
        <v>#REF!</v>
      </c>
      <c r="AE1567" t="str">
        <f>TEXT(Table1[[#This Row],[Order Date]],"mmmm-yyy")</f>
        <v>May-2015</v>
      </c>
    </row>
    <row r="1568" spans="1:31" ht="12.75" customHeight="1" x14ac:dyDescent="0.3">
      <c r="A1568">
        <v>21190</v>
      </c>
      <c r="B1568" t="s">
        <v>56</v>
      </c>
      <c r="C1568">
        <v>0.05</v>
      </c>
      <c r="D1568">
        <v>12.88</v>
      </c>
      <c r="E1568">
        <v>4.59</v>
      </c>
      <c r="F1568">
        <v>2458</v>
      </c>
      <c r="G1568" t="str">
        <f>IF(COUNTIF(Table1[Customer ID],Table1[[#This Row],[Customer ID]])&gt;1,"Repeat Customer","One-Time Customer")</f>
        <v>Repeat Customer</v>
      </c>
      <c r="H1568" t="s">
        <v>2311</v>
      </c>
      <c r="I1568" t="s">
        <v>49</v>
      </c>
      <c r="J1568" t="s">
        <v>40</v>
      </c>
      <c r="K1568" t="s">
        <v>29</v>
      </c>
      <c r="L1568" t="s">
        <v>174</v>
      </c>
      <c r="M1568" t="s">
        <v>31</v>
      </c>
      <c r="N1568" t="s">
        <v>1622</v>
      </c>
      <c r="O1568">
        <v>0.82</v>
      </c>
      <c r="P1568">
        <f>Table1[[#This Row],[Profit]]/Table1[[#This Row],[Sales]]</f>
        <v>0.14120425029515948</v>
      </c>
      <c r="Q1568" t="s">
        <v>33</v>
      </c>
      <c r="R1568" t="s">
        <v>61</v>
      </c>
      <c r="S1568" t="s">
        <v>62</v>
      </c>
      <c r="T1568" t="s">
        <v>2299</v>
      </c>
      <c r="U1568">
        <v>55410</v>
      </c>
      <c r="V1568">
        <v>42147</v>
      </c>
      <c r="W1568" t="str">
        <f>TEXT(Table1[[#This Row],[Order Date]],"mmmm")</f>
        <v>May</v>
      </c>
      <c r="X1568" t="str">
        <f>TEXT(Table1[[#This Row],[Order Date]],"yyyy")</f>
        <v>2015</v>
      </c>
      <c r="Y1568">
        <v>42149</v>
      </c>
      <c r="Z1568">
        <v>5.980000000000004</v>
      </c>
      <c r="AA1568">
        <v>3</v>
      </c>
      <c r="AB1568">
        <v>42.35</v>
      </c>
      <c r="AC1568">
        <v>91286</v>
      </c>
      <c r="AD1568" t="e">
        <f>IF(COUNTIF(#REF!,Orders!AC1374)&gt;0,"Returned","Not Returned")</f>
        <v>#REF!</v>
      </c>
      <c r="AE1568" t="str">
        <f>TEXT(Table1[[#This Row],[Order Date]],"mmmm-yyy")</f>
        <v>May-2015</v>
      </c>
    </row>
    <row r="1569" spans="1:31" ht="12.75" customHeight="1" x14ac:dyDescent="0.3">
      <c r="A1569">
        <v>18866</v>
      </c>
      <c r="B1569" t="s">
        <v>47</v>
      </c>
      <c r="C1569">
        <v>0.01</v>
      </c>
      <c r="D1569">
        <v>2.16</v>
      </c>
      <c r="E1569">
        <v>6.05</v>
      </c>
      <c r="F1569">
        <v>2526</v>
      </c>
      <c r="G1569" t="str">
        <f>IF(COUNTIF(Table1[Customer ID],Table1[[#This Row],[Customer ID]])&gt;1,"Repeat Customer","One-Time Customer")</f>
        <v>One-Time Customer</v>
      </c>
      <c r="H1569" t="s">
        <v>2367</v>
      </c>
      <c r="I1569" t="s">
        <v>49</v>
      </c>
      <c r="J1569" t="s">
        <v>28</v>
      </c>
      <c r="K1569" t="s">
        <v>29</v>
      </c>
      <c r="L1569" t="s">
        <v>109</v>
      </c>
      <c r="M1569" t="s">
        <v>59</v>
      </c>
      <c r="N1569" t="s">
        <v>1536</v>
      </c>
      <c r="O1569">
        <v>0.37</v>
      </c>
      <c r="P1569">
        <f>Table1[[#This Row],[Profit]]/Table1[[#This Row],[Sales]]</f>
        <v>6.8175710594315246</v>
      </c>
      <c r="Q1569" t="s">
        <v>33</v>
      </c>
      <c r="R1569" t="s">
        <v>136</v>
      </c>
      <c r="S1569" t="s">
        <v>171</v>
      </c>
      <c r="T1569" t="s">
        <v>1479</v>
      </c>
      <c r="U1569">
        <v>70506</v>
      </c>
      <c r="V1569">
        <v>42147</v>
      </c>
      <c r="W1569" t="str">
        <f>TEXT(Table1[[#This Row],[Order Date]],"mmmm")</f>
        <v>May</v>
      </c>
      <c r="X1569" t="str">
        <f>TEXT(Table1[[#This Row],[Order Date]],"yyyy")</f>
        <v>2015</v>
      </c>
      <c r="Y1569">
        <v>42149</v>
      </c>
      <c r="Z1569">
        <v>395.76</v>
      </c>
      <c r="AA1569">
        <v>24</v>
      </c>
      <c r="AB1569">
        <v>58.05</v>
      </c>
      <c r="AC1569">
        <v>87208</v>
      </c>
      <c r="AD1569" t="e">
        <f>IF(COUNTIF(#REF!,Orders!AC1428)&gt;0,"Returned","Not Returned")</f>
        <v>#REF!</v>
      </c>
      <c r="AE1569" t="str">
        <f>TEXT(Table1[[#This Row],[Order Date]],"mmmm-yyy")</f>
        <v>May-2015</v>
      </c>
    </row>
    <row r="1570" spans="1:31" ht="12.75" customHeight="1" x14ac:dyDescent="0.3">
      <c r="A1570">
        <v>18867</v>
      </c>
      <c r="B1570" t="s">
        <v>47</v>
      </c>
      <c r="C1570">
        <v>7.0000000000000007E-2</v>
      </c>
      <c r="D1570">
        <v>21.38</v>
      </c>
      <c r="E1570">
        <v>8.99</v>
      </c>
      <c r="F1570">
        <v>2527</v>
      </c>
      <c r="G1570" t="str">
        <f>IF(COUNTIF(Table1[Customer ID],Table1[[#This Row],[Customer ID]])&gt;1,"Repeat Customer","One-Time Customer")</f>
        <v>One-Time Customer</v>
      </c>
      <c r="H1570" t="s">
        <v>2368</v>
      </c>
      <c r="I1570" t="s">
        <v>49</v>
      </c>
      <c r="J1570" t="s">
        <v>28</v>
      </c>
      <c r="K1570" t="s">
        <v>29</v>
      </c>
      <c r="L1570" t="s">
        <v>30</v>
      </c>
      <c r="M1570" t="s">
        <v>51</v>
      </c>
      <c r="N1570" t="s">
        <v>2199</v>
      </c>
      <c r="O1570">
        <v>0.59</v>
      </c>
      <c r="P1570">
        <f>Table1[[#This Row],[Profit]]/Table1[[#This Row],[Sales]]</f>
        <v>-0.57395104895104898</v>
      </c>
      <c r="Q1570" t="s">
        <v>33</v>
      </c>
      <c r="R1570" t="s">
        <v>136</v>
      </c>
      <c r="S1570" t="s">
        <v>171</v>
      </c>
      <c r="T1570" t="s">
        <v>2369</v>
      </c>
      <c r="U1570">
        <v>70601</v>
      </c>
      <c r="V1570">
        <v>42147</v>
      </c>
      <c r="W1570" t="str">
        <f>TEXT(Table1[[#This Row],[Order Date]],"mmmm")</f>
        <v>May</v>
      </c>
      <c r="X1570" t="str">
        <f>TEXT(Table1[[#This Row],[Order Date]],"yyyy")</f>
        <v>2015</v>
      </c>
      <c r="Y1570">
        <v>42149</v>
      </c>
      <c r="Z1570">
        <v>-39.396000000000001</v>
      </c>
      <c r="AA1570">
        <v>3</v>
      </c>
      <c r="AB1570">
        <v>68.64</v>
      </c>
      <c r="AC1570">
        <v>87208</v>
      </c>
      <c r="AD1570" t="e">
        <f>IF(COUNTIF(#REF!,Orders!AC1429)&gt;0,"Returned","Not Returned")</f>
        <v>#REF!</v>
      </c>
      <c r="AE1570" t="str">
        <f>TEXT(Table1[[#This Row],[Order Date]],"mmmm-yyy")</f>
        <v>May-2015</v>
      </c>
    </row>
    <row r="1571" spans="1:31" ht="12.75" customHeight="1" x14ac:dyDescent="0.3">
      <c r="A1571">
        <v>18506</v>
      </c>
      <c r="B1571" t="s">
        <v>106</v>
      </c>
      <c r="C1571">
        <v>0.04</v>
      </c>
      <c r="D1571">
        <v>67.28</v>
      </c>
      <c r="E1571">
        <v>19.989999999999998</v>
      </c>
      <c r="F1571">
        <v>2858</v>
      </c>
      <c r="G1571" t="str">
        <f>IF(COUNTIF(Table1[Customer ID],Table1[[#This Row],[Customer ID]])&gt;1,"Repeat Customer","One-Time Customer")</f>
        <v>Repeat Customer</v>
      </c>
      <c r="H1571" t="s">
        <v>2609</v>
      </c>
      <c r="I1571" t="s">
        <v>49</v>
      </c>
      <c r="J1571" t="s">
        <v>28</v>
      </c>
      <c r="K1571" t="s">
        <v>29</v>
      </c>
      <c r="L1571" t="s">
        <v>109</v>
      </c>
      <c r="M1571" t="s">
        <v>59</v>
      </c>
      <c r="N1571" t="s">
        <v>673</v>
      </c>
      <c r="O1571">
        <v>0.4</v>
      </c>
      <c r="P1571">
        <f>Table1[[#This Row],[Profit]]/Table1[[#This Row],[Sales]]</f>
        <v>7.1911799110972478E-3</v>
      </c>
      <c r="Q1571" t="s">
        <v>33</v>
      </c>
      <c r="R1571" t="s">
        <v>136</v>
      </c>
      <c r="S1571" t="s">
        <v>362</v>
      </c>
      <c r="T1571" t="s">
        <v>2233</v>
      </c>
      <c r="U1571">
        <v>32259</v>
      </c>
      <c r="V1571">
        <v>42147</v>
      </c>
      <c r="W1571" t="str">
        <f>TEXT(Table1[[#This Row],[Order Date]],"mmmm")</f>
        <v>May</v>
      </c>
      <c r="X1571" t="str">
        <f>TEXT(Table1[[#This Row],[Order Date]],"yyyy")</f>
        <v>2015</v>
      </c>
      <c r="Y1571">
        <v>42152</v>
      </c>
      <c r="Z1571">
        <v>14.754</v>
      </c>
      <c r="AA1571">
        <v>30</v>
      </c>
      <c r="AB1571">
        <v>2051.6799999999998</v>
      </c>
      <c r="AC1571">
        <v>88282</v>
      </c>
      <c r="AD1571" t="e">
        <f>IF(COUNTIF(#REF!,Orders!AC1609)&gt;0,"Returned","Not Returned")</f>
        <v>#REF!</v>
      </c>
      <c r="AE1571" t="str">
        <f>TEXT(Table1[[#This Row],[Order Date]],"mmmm-yyy")</f>
        <v>May-2015</v>
      </c>
    </row>
    <row r="1572" spans="1:31" ht="12.75" customHeight="1" x14ac:dyDescent="0.3">
      <c r="A1572">
        <v>18507</v>
      </c>
      <c r="B1572" t="s">
        <v>106</v>
      </c>
      <c r="C1572">
        <v>0.1</v>
      </c>
      <c r="D1572">
        <v>130.97999999999999</v>
      </c>
      <c r="E1572">
        <v>54.74</v>
      </c>
      <c r="F1572">
        <v>2858</v>
      </c>
      <c r="G1572" t="str">
        <f>IF(COUNTIF(Table1[Customer ID],Table1[[#This Row],[Customer ID]])&gt;1,"Repeat Customer","One-Time Customer")</f>
        <v>Repeat Customer</v>
      </c>
      <c r="H1572" t="s">
        <v>2609</v>
      </c>
      <c r="I1572" t="s">
        <v>39</v>
      </c>
      <c r="J1572" t="s">
        <v>28</v>
      </c>
      <c r="K1572" t="s">
        <v>41</v>
      </c>
      <c r="L1572" t="s">
        <v>191</v>
      </c>
      <c r="M1572" t="s">
        <v>121</v>
      </c>
      <c r="N1572" t="s">
        <v>405</v>
      </c>
      <c r="O1572">
        <v>0.69</v>
      </c>
      <c r="P1572">
        <f>Table1[[#This Row],[Profit]]/Table1[[#This Row],[Sales]]</f>
        <v>0.12646047331176594</v>
      </c>
      <c r="Q1572" t="s">
        <v>33</v>
      </c>
      <c r="R1572" t="s">
        <v>136</v>
      </c>
      <c r="S1572" t="s">
        <v>362</v>
      </c>
      <c r="T1572" t="s">
        <v>2233</v>
      </c>
      <c r="U1572">
        <v>32259</v>
      </c>
      <c r="V1572">
        <v>42147</v>
      </c>
      <c r="W1572" t="str">
        <f>TEXT(Table1[[#This Row],[Order Date]],"mmmm")</f>
        <v>May</v>
      </c>
      <c r="X1572" t="str">
        <f>TEXT(Table1[[#This Row],[Order Date]],"yyyy")</f>
        <v>2015</v>
      </c>
      <c r="Y1572">
        <v>42147</v>
      </c>
      <c r="Z1572">
        <v>669.61199999999997</v>
      </c>
      <c r="AA1572">
        <v>42</v>
      </c>
      <c r="AB1572">
        <v>5295.03</v>
      </c>
      <c r="AC1572">
        <v>88282</v>
      </c>
      <c r="AD1572" t="e">
        <f>IF(COUNTIF(#REF!,Orders!AC1610)&gt;0,"Returned","Not Returned")</f>
        <v>#REF!</v>
      </c>
      <c r="AE1572" t="str">
        <f>TEXT(Table1[[#This Row],[Order Date]],"mmmm-yyy")</f>
        <v>May-2015</v>
      </c>
    </row>
    <row r="1573" spans="1:31" ht="12.75" customHeight="1" x14ac:dyDescent="0.3">
      <c r="A1573">
        <v>18508</v>
      </c>
      <c r="B1573" t="s">
        <v>106</v>
      </c>
      <c r="C1573">
        <v>0.04</v>
      </c>
      <c r="D1573">
        <v>2.78</v>
      </c>
      <c r="E1573">
        <v>1.25</v>
      </c>
      <c r="F1573">
        <v>2858</v>
      </c>
      <c r="G1573" t="str">
        <f>IF(COUNTIF(Table1[Customer ID],Table1[[#This Row],[Customer ID]])&gt;1,"Repeat Customer","One-Time Customer")</f>
        <v>Repeat Customer</v>
      </c>
      <c r="H1573" t="s">
        <v>2609</v>
      </c>
      <c r="I1573" t="s">
        <v>49</v>
      </c>
      <c r="J1573" t="s">
        <v>28</v>
      </c>
      <c r="K1573" t="s">
        <v>29</v>
      </c>
      <c r="L1573" t="s">
        <v>30</v>
      </c>
      <c r="M1573" t="s">
        <v>31</v>
      </c>
      <c r="N1573" t="s">
        <v>2206</v>
      </c>
      <c r="O1573">
        <v>0.59</v>
      </c>
      <c r="P1573">
        <f>Table1[[#This Row],[Profit]]/Table1[[#This Row],[Sales]]</f>
        <v>2.6535442880279061</v>
      </c>
      <c r="Q1573" t="s">
        <v>33</v>
      </c>
      <c r="R1573" t="s">
        <v>136</v>
      </c>
      <c r="S1573" t="s">
        <v>362</v>
      </c>
      <c r="T1573" t="s">
        <v>2233</v>
      </c>
      <c r="U1573">
        <v>32259</v>
      </c>
      <c r="V1573">
        <v>42147</v>
      </c>
      <c r="W1573" t="str">
        <f>TEXT(Table1[[#This Row],[Order Date]],"mmmm")</f>
        <v>May</v>
      </c>
      <c r="X1573" t="str">
        <f>TEXT(Table1[[#This Row],[Order Date]],"yyyy")</f>
        <v>2015</v>
      </c>
      <c r="Y1573">
        <v>42147</v>
      </c>
      <c r="Z1573">
        <v>213</v>
      </c>
      <c r="AA1573">
        <v>28</v>
      </c>
      <c r="AB1573">
        <v>80.27</v>
      </c>
      <c r="AC1573">
        <v>88282</v>
      </c>
      <c r="AD1573" t="e">
        <f>IF(COUNTIF(#REF!,Orders!AC1611)&gt;0,"Returned","Not Returned")</f>
        <v>#REF!</v>
      </c>
      <c r="AE1573" t="str">
        <f>TEXT(Table1[[#This Row],[Order Date]],"mmmm-yyy")</f>
        <v>May-2015</v>
      </c>
    </row>
    <row r="1574" spans="1:31" ht="12.75" customHeight="1" x14ac:dyDescent="0.3">
      <c r="A1574">
        <v>25820</v>
      </c>
      <c r="B1574" t="s">
        <v>25</v>
      </c>
      <c r="C1574">
        <v>0.03</v>
      </c>
      <c r="D1574">
        <v>42.8</v>
      </c>
      <c r="E1574">
        <v>2.99</v>
      </c>
      <c r="F1574">
        <v>3249</v>
      </c>
      <c r="G1574" t="str">
        <f>IF(COUNTIF(Table1[Customer ID],Table1[[#This Row],[Customer ID]])&gt;1,"Repeat Customer","One-Time Customer")</f>
        <v>One-Time Customer</v>
      </c>
      <c r="H1574" t="s">
        <v>2911</v>
      </c>
      <c r="I1574" t="s">
        <v>49</v>
      </c>
      <c r="J1574" t="s">
        <v>28</v>
      </c>
      <c r="K1574" t="s">
        <v>29</v>
      </c>
      <c r="L1574" t="s">
        <v>109</v>
      </c>
      <c r="M1574" t="s">
        <v>59</v>
      </c>
      <c r="N1574" t="s">
        <v>2912</v>
      </c>
      <c r="O1574">
        <v>0.36</v>
      </c>
      <c r="P1574">
        <f>Table1[[#This Row],[Profit]]/Table1[[#This Row],[Sales]]</f>
        <v>0.69</v>
      </c>
      <c r="Q1574" t="s">
        <v>33</v>
      </c>
      <c r="R1574" t="s">
        <v>53</v>
      </c>
      <c r="S1574" t="s">
        <v>415</v>
      </c>
      <c r="T1574" t="s">
        <v>2913</v>
      </c>
      <c r="U1574">
        <v>21403</v>
      </c>
      <c r="V1574">
        <v>42147</v>
      </c>
      <c r="W1574" t="str">
        <f>TEXT(Table1[[#This Row],[Order Date]],"mmmm")</f>
        <v>May</v>
      </c>
      <c r="X1574" t="str">
        <f>TEXT(Table1[[#This Row],[Order Date]],"yyyy")</f>
        <v>2015</v>
      </c>
      <c r="Y1574">
        <v>42148</v>
      </c>
      <c r="Z1574">
        <v>462.92099999999994</v>
      </c>
      <c r="AA1574">
        <v>16</v>
      </c>
      <c r="AB1574">
        <v>670.9</v>
      </c>
      <c r="AC1574">
        <v>87298</v>
      </c>
      <c r="AD1574" t="e">
        <f>IF(COUNTIF(#REF!,Orders!AC1857)&gt;0,"Returned","Not Returned")</f>
        <v>#REF!</v>
      </c>
      <c r="AE1574" t="str">
        <f>TEXT(Table1[[#This Row],[Order Date]],"mmmm-yyy")</f>
        <v>May-2015</v>
      </c>
    </row>
    <row r="1575" spans="1:31" ht="12.75" customHeight="1" x14ac:dyDescent="0.3">
      <c r="A1575">
        <v>20760</v>
      </c>
      <c r="B1575" t="s">
        <v>47</v>
      </c>
      <c r="C1575">
        <v>7.0000000000000007E-2</v>
      </c>
      <c r="D1575">
        <v>124.49</v>
      </c>
      <c r="E1575">
        <v>51.94</v>
      </c>
      <c r="F1575">
        <v>357</v>
      </c>
      <c r="G1575" t="str">
        <f>IF(COUNTIF(Table1[Customer ID],Table1[[#This Row],[Customer ID]])&gt;1,"Repeat Customer","One-Time Customer")</f>
        <v>One-Time Customer</v>
      </c>
      <c r="H1575" t="s">
        <v>461</v>
      </c>
      <c r="I1575" t="s">
        <v>39</v>
      </c>
      <c r="J1575" t="s">
        <v>28</v>
      </c>
      <c r="K1575" t="s">
        <v>41</v>
      </c>
      <c r="L1575" t="s">
        <v>152</v>
      </c>
      <c r="M1575" t="s">
        <v>121</v>
      </c>
      <c r="N1575" t="s">
        <v>462</v>
      </c>
      <c r="O1575">
        <v>0.63</v>
      </c>
      <c r="P1575">
        <f>Table1[[#This Row],[Profit]]/Table1[[#This Row],[Sales]]</f>
        <v>0.62652119911599891</v>
      </c>
      <c r="Q1575" t="s">
        <v>33</v>
      </c>
      <c r="R1575" t="s">
        <v>34</v>
      </c>
      <c r="S1575" t="s">
        <v>378</v>
      </c>
      <c r="T1575" t="s">
        <v>463</v>
      </c>
      <c r="U1575">
        <v>86401</v>
      </c>
      <c r="V1575">
        <v>42148</v>
      </c>
      <c r="W1575" t="str">
        <f>TEXT(Table1[[#This Row],[Order Date]],"mmmm")</f>
        <v>May</v>
      </c>
      <c r="X1575" t="str">
        <f>TEXT(Table1[[#This Row],[Order Date]],"yyyy")</f>
        <v>2015</v>
      </c>
      <c r="Y1575">
        <v>42149</v>
      </c>
      <c r="Z1575">
        <v>1074.44</v>
      </c>
      <c r="AA1575">
        <v>14</v>
      </c>
      <c r="AB1575">
        <v>1714.93</v>
      </c>
      <c r="AC1575">
        <v>91131</v>
      </c>
      <c r="AD1575" t="e">
        <f>IF(COUNTIF(#REF!,Orders!AC196)&gt;0,"Returned","Not Returned")</f>
        <v>#REF!</v>
      </c>
      <c r="AE1575" t="str">
        <f>TEXT(Table1[[#This Row],[Order Date]],"mmmm-yyy")</f>
        <v>May-2015</v>
      </c>
    </row>
    <row r="1576" spans="1:31" ht="12.75" customHeight="1" x14ac:dyDescent="0.3">
      <c r="A1576">
        <v>19401</v>
      </c>
      <c r="B1576" t="s">
        <v>47</v>
      </c>
      <c r="C1576">
        <v>0.06</v>
      </c>
      <c r="D1576">
        <v>25.98</v>
      </c>
      <c r="E1576">
        <v>14.36</v>
      </c>
      <c r="F1576">
        <v>885</v>
      </c>
      <c r="G1576" t="str">
        <f>IF(COUNTIF(Table1[Customer ID],Table1[[#This Row],[Customer ID]])&gt;1,"Repeat Customer","One-Time Customer")</f>
        <v>One-Time Customer</v>
      </c>
      <c r="H1576" t="s">
        <v>1000</v>
      </c>
      <c r="I1576" t="s">
        <v>39</v>
      </c>
      <c r="J1576" t="s">
        <v>28</v>
      </c>
      <c r="K1576" t="s">
        <v>41</v>
      </c>
      <c r="L1576" t="s">
        <v>42</v>
      </c>
      <c r="M1576" t="s">
        <v>43</v>
      </c>
      <c r="N1576" t="s">
        <v>1001</v>
      </c>
      <c r="O1576">
        <v>0.6</v>
      </c>
      <c r="P1576">
        <f>Table1[[#This Row],[Profit]]/Table1[[#This Row],[Sales]]</f>
        <v>5.4073300050311579E-2</v>
      </c>
      <c r="Q1576" t="s">
        <v>33</v>
      </c>
      <c r="R1576" t="s">
        <v>61</v>
      </c>
      <c r="S1576" t="s">
        <v>130</v>
      </c>
      <c r="T1576" t="s">
        <v>956</v>
      </c>
      <c r="U1576">
        <v>79109</v>
      </c>
      <c r="V1576">
        <v>42148</v>
      </c>
      <c r="W1576" t="str">
        <f>TEXT(Table1[[#This Row],[Order Date]],"mmmm")</f>
        <v>May</v>
      </c>
      <c r="X1576" t="str">
        <f>TEXT(Table1[[#This Row],[Order Date]],"yyyy")</f>
        <v>2015</v>
      </c>
      <c r="Y1576">
        <v>42149</v>
      </c>
      <c r="Z1576">
        <v>55.888000000000034</v>
      </c>
      <c r="AA1576">
        <v>41</v>
      </c>
      <c r="AB1576">
        <v>1033.56</v>
      </c>
      <c r="AC1576">
        <v>89537</v>
      </c>
      <c r="AD1576" t="e">
        <f>IF(COUNTIF(#REF!,Orders!AC493)&gt;0,"Returned","Not Returned")</f>
        <v>#REF!</v>
      </c>
      <c r="AE1576" t="str">
        <f>TEXT(Table1[[#This Row],[Order Date]],"mmmm-yyy")</f>
        <v>May-2015</v>
      </c>
    </row>
    <row r="1577" spans="1:31" ht="12.75" customHeight="1" x14ac:dyDescent="0.3">
      <c r="A1577">
        <v>23793</v>
      </c>
      <c r="B1577" t="s">
        <v>56</v>
      </c>
      <c r="C1577">
        <v>0.1</v>
      </c>
      <c r="D1577">
        <v>218.08</v>
      </c>
      <c r="E1577">
        <v>18.059999999999999</v>
      </c>
      <c r="F1577">
        <v>1450</v>
      </c>
      <c r="G1577" t="str">
        <f>IF(COUNTIF(Table1[Customer ID],Table1[[#This Row],[Customer ID]])&gt;1,"Repeat Customer","One-Time Customer")</f>
        <v>One-Time Customer</v>
      </c>
      <c r="H1577" t="s">
        <v>1498</v>
      </c>
      <c r="I1577" t="s">
        <v>27</v>
      </c>
      <c r="J1577" t="s">
        <v>114</v>
      </c>
      <c r="K1577" t="s">
        <v>41</v>
      </c>
      <c r="L1577" t="s">
        <v>42</v>
      </c>
      <c r="M1577" t="s">
        <v>236</v>
      </c>
      <c r="N1577" t="s">
        <v>1499</v>
      </c>
      <c r="O1577">
        <v>0.56999999999999995</v>
      </c>
      <c r="P1577">
        <f>Table1[[#This Row],[Profit]]/Table1[[#This Row],[Sales]]</f>
        <v>0.55728900363826894</v>
      </c>
      <c r="Q1577" t="s">
        <v>33</v>
      </c>
      <c r="R1577" t="s">
        <v>34</v>
      </c>
      <c r="S1577" t="s">
        <v>45</v>
      </c>
      <c r="T1577" t="s">
        <v>1500</v>
      </c>
      <c r="U1577">
        <v>96150</v>
      </c>
      <c r="V1577">
        <v>42148</v>
      </c>
      <c r="W1577" t="str">
        <f>TEXT(Table1[[#This Row],[Order Date]],"mmmm")</f>
        <v>May</v>
      </c>
      <c r="X1577" t="str">
        <f>TEXT(Table1[[#This Row],[Order Date]],"yyyy")</f>
        <v>2015</v>
      </c>
      <c r="Y1577">
        <v>42149</v>
      </c>
      <c r="Z1577">
        <v>1318.83</v>
      </c>
      <c r="AA1577">
        <v>12</v>
      </c>
      <c r="AB1577">
        <v>2366.5100000000002</v>
      </c>
      <c r="AC1577">
        <v>86735</v>
      </c>
      <c r="AD1577" t="e">
        <f>IF(COUNTIF(#REF!,Orders!AC822)&gt;0,"Returned","Not Returned")</f>
        <v>#REF!</v>
      </c>
      <c r="AE1577" t="str">
        <f>TEXT(Table1[[#This Row],[Order Date]],"mmmm-yyy")</f>
        <v>May-2015</v>
      </c>
    </row>
    <row r="1578" spans="1:31" ht="12.75" customHeight="1" x14ac:dyDescent="0.3">
      <c r="A1578">
        <v>23750</v>
      </c>
      <c r="B1578" t="s">
        <v>25</v>
      </c>
      <c r="C1578">
        <v>0.06</v>
      </c>
      <c r="D1578">
        <v>15.01</v>
      </c>
      <c r="E1578">
        <v>8.4</v>
      </c>
      <c r="F1578">
        <v>1623</v>
      </c>
      <c r="G1578" t="str">
        <f>IF(COUNTIF(Table1[Customer ID],Table1[[#This Row],[Customer ID]])&gt;1,"Repeat Customer","One-Time Customer")</f>
        <v>Repeat Customer</v>
      </c>
      <c r="H1578" t="s">
        <v>1626</v>
      </c>
      <c r="I1578" t="s">
        <v>49</v>
      </c>
      <c r="J1578" t="s">
        <v>58</v>
      </c>
      <c r="K1578" t="s">
        <v>29</v>
      </c>
      <c r="L1578" t="s">
        <v>109</v>
      </c>
      <c r="M1578" t="s">
        <v>59</v>
      </c>
      <c r="N1578" t="s">
        <v>1627</v>
      </c>
      <c r="O1578">
        <v>0.39</v>
      </c>
      <c r="P1578">
        <f>Table1[[#This Row],[Profit]]/Table1[[#This Row],[Sales]]</f>
        <v>4.8549723756906105E-3</v>
      </c>
      <c r="Q1578" t="s">
        <v>33</v>
      </c>
      <c r="R1578" t="s">
        <v>61</v>
      </c>
      <c r="S1578" t="s">
        <v>703</v>
      </c>
      <c r="T1578" t="s">
        <v>1628</v>
      </c>
      <c r="U1578">
        <v>46375</v>
      </c>
      <c r="V1578">
        <v>42148</v>
      </c>
      <c r="W1578" t="str">
        <f>TEXT(Table1[[#This Row],[Order Date]],"mmmm")</f>
        <v>May</v>
      </c>
      <c r="X1578" t="str">
        <f>TEXT(Table1[[#This Row],[Order Date]],"yyyy")</f>
        <v>2015</v>
      </c>
      <c r="Y1578">
        <v>42150</v>
      </c>
      <c r="Z1578">
        <v>1.6169000000000011</v>
      </c>
      <c r="AA1578">
        <v>22</v>
      </c>
      <c r="AB1578">
        <v>333.04</v>
      </c>
      <c r="AC1578">
        <v>87611</v>
      </c>
      <c r="AD1578" t="e">
        <f>IF(COUNTIF(#REF!,Orders!AC898)&gt;0,"Returned","Not Returned")</f>
        <v>#REF!</v>
      </c>
      <c r="AE1578" t="str">
        <f>TEXT(Table1[[#This Row],[Order Date]],"mmmm-yyy")</f>
        <v>May-2015</v>
      </c>
    </row>
    <row r="1579" spans="1:31" x14ac:dyDescent="0.3">
      <c r="A1579">
        <v>23751</v>
      </c>
      <c r="B1579" t="s">
        <v>25</v>
      </c>
      <c r="C1579">
        <v>0.09</v>
      </c>
      <c r="D1579">
        <v>40.479999999999997</v>
      </c>
      <c r="E1579">
        <v>19.989999999999998</v>
      </c>
      <c r="F1579">
        <v>1623</v>
      </c>
      <c r="G1579" t="str">
        <f>IF(COUNTIF(Table1[Customer ID],Table1[[#This Row],[Customer ID]])&gt;1,"Repeat Customer","One-Time Customer")</f>
        <v>Repeat Customer</v>
      </c>
      <c r="H1579" t="s">
        <v>1626</v>
      </c>
      <c r="I1579" t="s">
        <v>49</v>
      </c>
      <c r="J1579" t="s">
        <v>58</v>
      </c>
      <c r="K1579" t="s">
        <v>77</v>
      </c>
      <c r="L1579" t="s">
        <v>180</v>
      </c>
      <c r="M1579" t="s">
        <v>59</v>
      </c>
      <c r="N1579" t="s">
        <v>830</v>
      </c>
      <c r="O1579">
        <v>0.77</v>
      </c>
      <c r="P1579">
        <f>Table1[[#This Row],[Profit]]/Table1[[#This Row],[Sales]]</f>
        <v>0.13841757683515379</v>
      </c>
      <c r="Q1579" t="s">
        <v>33</v>
      </c>
      <c r="R1579" t="s">
        <v>61</v>
      </c>
      <c r="S1579" t="s">
        <v>703</v>
      </c>
      <c r="T1579" t="s">
        <v>1628</v>
      </c>
      <c r="U1579">
        <v>46375</v>
      </c>
      <c r="V1579">
        <v>42148</v>
      </c>
      <c r="W1579" t="str">
        <f>TEXT(Table1[[#This Row],[Order Date]],"mmmm")</f>
        <v>May</v>
      </c>
      <c r="X1579" t="str">
        <f>TEXT(Table1[[#This Row],[Order Date]],"yyyy")</f>
        <v>2015</v>
      </c>
      <c r="Y1579">
        <v>42150</v>
      </c>
      <c r="Z1579">
        <v>65.394000000000062</v>
      </c>
      <c r="AA1579">
        <v>12</v>
      </c>
      <c r="AB1579">
        <v>472.44</v>
      </c>
      <c r="AC1579">
        <v>87611</v>
      </c>
      <c r="AD1579" t="e">
        <f>IF(COUNTIF(#REF!,Orders!AC899)&gt;0,"Returned","Not Returned")</f>
        <v>#REF!</v>
      </c>
      <c r="AE1579" t="str">
        <f>TEXT(Table1[[#This Row],[Order Date]],"mmmm-yyy")</f>
        <v>May-2015</v>
      </c>
    </row>
    <row r="1580" spans="1:31" ht="12.75" customHeight="1" x14ac:dyDescent="0.3">
      <c r="A1580">
        <v>23752</v>
      </c>
      <c r="B1580" t="s">
        <v>25</v>
      </c>
      <c r="C1580">
        <v>0.05</v>
      </c>
      <c r="D1580">
        <v>12.28</v>
      </c>
      <c r="E1580">
        <v>6.13</v>
      </c>
      <c r="F1580">
        <v>1623</v>
      </c>
      <c r="G1580" t="str">
        <f>IF(COUNTIF(Table1[Customer ID],Table1[[#This Row],[Customer ID]])&gt;1,"Repeat Customer","One-Time Customer")</f>
        <v>Repeat Customer</v>
      </c>
      <c r="H1580" t="s">
        <v>1626</v>
      </c>
      <c r="I1580" t="s">
        <v>49</v>
      </c>
      <c r="J1580" t="s">
        <v>58</v>
      </c>
      <c r="K1580" t="s">
        <v>29</v>
      </c>
      <c r="L1580" t="s">
        <v>141</v>
      </c>
      <c r="M1580" t="s">
        <v>59</v>
      </c>
      <c r="N1580" t="s">
        <v>1461</v>
      </c>
      <c r="O1580">
        <v>0.56999999999999995</v>
      </c>
      <c r="P1580">
        <f>Table1[[#This Row],[Profit]]/Table1[[#This Row],[Sales]]</f>
        <v>7.1329418045915652E-2</v>
      </c>
      <c r="Q1580" t="s">
        <v>33</v>
      </c>
      <c r="R1580" t="s">
        <v>61</v>
      </c>
      <c r="S1580" t="s">
        <v>703</v>
      </c>
      <c r="T1580" t="s">
        <v>1628</v>
      </c>
      <c r="U1580">
        <v>46375</v>
      </c>
      <c r="V1580">
        <v>42148</v>
      </c>
      <c r="W1580" t="str">
        <f>TEXT(Table1[[#This Row],[Order Date]],"mmmm")</f>
        <v>May</v>
      </c>
      <c r="X1580" t="str">
        <f>TEXT(Table1[[#This Row],[Order Date]],"yyyy")</f>
        <v>2015</v>
      </c>
      <c r="Y1580">
        <v>42149</v>
      </c>
      <c r="Z1580">
        <v>1.3360000000000003</v>
      </c>
      <c r="AA1580">
        <v>1</v>
      </c>
      <c r="AB1580">
        <v>18.73</v>
      </c>
      <c r="AC1580">
        <v>87611</v>
      </c>
      <c r="AD1580" t="e">
        <f>IF(COUNTIF(#REF!,Orders!AC900)&gt;0,"Returned","Not Returned")</f>
        <v>#REF!</v>
      </c>
      <c r="AE1580" t="str">
        <f>TEXT(Table1[[#This Row],[Order Date]],"mmmm-yyy")</f>
        <v>May-2015</v>
      </c>
    </row>
    <row r="1581" spans="1:31" ht="12.75" customHeight="1" x14ac:dyDescent="0.3">
      <c r="A1581">
        <v>18802</v>
      </c>
      <c r="B1581" t="s">
        <v>37</v>
      </c>
      <c r="C1581">
        <v>0.05</v>
      </c>
      <c r="D1581">
        <v>150.97999999999999</v>
      </c>
      <c r="E1581">
        <v>43.71</v>
      </c>
      <c r="F1581">
        <v>2422</v>
      </c>
      <c r="G1581" t="str">
        <f>IF(COUNTIF(Table1[Customer ID],Table1[[#This Row],[Customer ID]])&gt;1,"Repeat Customer","One-Time Customer")</f>
        <v>Repeat Customer</v>
      </c>
      <c r="H1581" t="s">
        <v>2271</v>
      </c>
      <c r="I1581" t="s">
        <v>39</v>
      </c>
      <c r="J1581" t="s">
        <v>40</v>
      </c>
      <c r="K1581" t="s">
        <v>41</v>
      </c>
      <c r="L1581" t="s">
        <v>42</v>
      </c>
      <c r="M1581" t="s">
        <v>43</v>
      </c>
      <c r="N1581" t="s">
        <v>2272</v>
      </c>
      <c r="O1581">
        <v>0.55000000000000004</v>
      </c>
      <c r="P1581">
        <f>Table1[[#This Row],[Profit]]/Table1[[#This Row],[Sales]]</f>
        <v>0.3501733904839856</v>
      </c>
      <c r="Q1581" t="s">
        <v>33</v>
      </c>
      <c r="R1581" t="s">
        <v>61</v>
      </c>
      <c r="S1581" t="s">
        <v>130</v>
      </c>
      <c r="T1581" t="s">
        <v>2273</v>
      </c>
      <c r="U1581">
        <v>77340</v>
      </c>
      <c r="V1581">
        <v>42148</v>
      </c>
      <c r="W1581" t="str">
        <f>TEXT(Table1[[#This Row],[Order Date]],"mmmm")</f>
        <v>May</v>
      </c>
      <c r="X1581" t="str">
        <f>TEXT(Table1[[#This Row],[Order Date]],"yyyy")</f>
        <v>2015</v>
      </c>
      <c r="Y1581">
        <v>42149</v>
      </c>
      <c r="Z1581">
        <v>650.29999999999995</v>
      </c>
      <c r="AA1581">
        <v>12</v>
      </c>
      <c r="AB1581">
        <v>1857.08</v>
      </c>
      <c r="AC1581">
        <v>89053</v>
      </c>
      <c r="AD1581" t="e">
        <f>IF(COUNTIF(#REF!,Orders!AC1347)&gt;0,"Returned","Not Returned")</f>
        <v>#REF!</v>
      </c>
      <c r="AE1581" t="str">
        <f>TEXT(Table1[[#This Row],[Order Date]],"mmmm-yyy")</f>
        <v>May-2015</v>
      </c>
    </row>
    <row r="1582" spans="1:31" ht="12.75" customHeight="1" x14ac:dyDescent="0.3">
      <c r="A1582">
        <v>19652</v>
      </c>
      <c r="B1582" t="s">
        <v>37</v>
      </c>
      <c r="C1582">
        <v>0.03</v>
      </c>
      <c r="D1582">
        <v>20.99</v>
      </c>
      <c r="E1582">
        <v>0.99</v>
      </c>
      <c r="F1582">
        <v>3063</v>
      </c>
      <c r="G1582" t="str">
        <f>IF(COUNTIF(Table1[Customer ID],Table1[[#This Row],[Customer ID]])&gt;1,"Repeat Customer","One-Time Customer")</f>
        <v>Repeat Customer</v>
      </c>
      <c r="H1582" t="s">
        <v>2759</v>
      </c>
      <c r="I1582" t="s">
        <v>49</v>
      </c>
      <c r="J1582" t="s">
        <v>114</v>
      </c>
      <c r="K1582" t="s">
        <v>77</v>
      </c>
      <c r="L1582" t="s">
        <v>78</v>
      </c>
      <c r="M1582" t="s">
        <v>31</v>
      </c>
      <c r="N1582" t="s">
        <v>596</v>
      </c>
      <c r="O1582">
        <v>0.56999999999999995</v>
      </c>
      <c r="P1582">
        <f>Table1[[#This Row],[Profit]]/Table1[[#This Row],[Sales]]</f>
        <v>2.6324667967520646E-2</v>
      </c>
      <c r="Q1582" t="s">
        <v>33</v>
      </c>
      <c r="R1582" t="s">
        <v>34</v>
      </c>
      <c r="S1582" t="s">
        <v>35</v>
      </c>
      <c r="T1582" t="s">
        <v>2760</v>
      </c>
      <c r="U1582">
        <v>98034</v>
      </c>
      <c r="V1582">
        <v>42148</v>
      </c>
      <c r="W1582" t="str">
        <f>TEXT(Table1[[#This Row],[Order Date]],"mmmm")</f>
        <v>May</v>
      </c>
      <c r="X1582" t="str">
        <f>TEXT(Table1[[#This Row],[Order Date]],"yyyy")</f>
        <v>2015</v>
      </c>
      <c r="Y1582">
        <v>42150</v>
      </c>
      <c r="Z1582">
        <v>4.1822000000000052</v>
      </c>
      <c r="AA1582">
        <v>9</v>
      </c>
      <c r="AB1582">
        <v>158.87</v>
      </c>
      <c r="AC1582">
        <v>88449</v>
      </c>
      <c r="AD1582" t="e">
        <f>IF(COUNTIF(#REF!,Orders!AC1735)&gt;0,"Returned","Not Returned")</f>
        <v>#REF!</v>
      </c>
      <c r="AE1582" t="str">
        <f>TEXT(Table1[[#This Row],[Order Date]],"mmmm-yyy")</f>
        <v>May-2015</v>
      </c>
    </row>
    <row r="1583" spans="1:31" ht="12.75" customHeight="1" x14ac:dyDescent="0.3">
      <c r="A1583">
        <v>21235</v>
      </c>
      <c r="B1583" t="s">
        <v>25</v>
      </c>
      <c r="C1583">
        <v>0.08</v>
      </c>
      <c r="D1583">
        <v>40.98</v>
      </c>
      <c r="E1583">
        <v>7.2</v>
      </c>
      <c r="F1583">
        <v>3096</v>
      </c>
      <c r="G1583" t="str">
        <f>IF(COUNTIF(Table1[Customer ID],Table1[[#This Row],[Customer ID]])&gt;1,"Repeat Customer","One-Time Customer")</f>
        <v>Repeat Customer</v>
      </c>
      <c r="H1583" t="s">
        <v>2789</v>
      </c>
      <c r="I1583" t="s">
        <v>27</v>
      </c>
      <c r="J1583" t="s">
        <v>114</v>
      </c>
      <c r="K1583" t="s">
        <v>29</v>
      </c>
      <c r="L1583" t="s">
        <v>257</v>
      </c>
      <c r="M1583" t="s">
        <v>59</v>
      </c>
      <c r="N1583" t="s">
        <v>2790</v>
      </c>
      <c r="O1583">
        <v>0.6</v>
      </c>
      <c r="P1583">
        <f>Table1[[#This Row],[Profit]]/Table1[[#This Row],[Sales]]</f>
        <v>-0.13882863340563992</v>
      </c>
      <c r="Q1583" t="s">
        <v>33</v>
      </c>
      <c r="R1583" t="s">
        <v>53</v>
      </c>
      <c r="S1583" t="s">
        <v>154</v>
      </c>
      <c r="T1583" t="s">
        <v>1734</v>
      </c>
      <c r="U1583">
        <v>43026</v>
      </c>
      <c r="V1583">
        <v>42148</v>
      </c>
      <c r="W1583" t="str">
        <f>TEXT(Table1[[#This Row],[Order Date]],"mmmm")</f>
        <v>May</v>
      </c>
      <c r="X1583" t="str">
        <f>TEXT(Table1[[#This Row],[Order Date]],"yyyy")</f>
        <v>2015</v>
      </c>
      <c r="Y1583">
        <v>42149</v>
      </c>
      <c r="Z1583">
        <v>-16.64</v>
      </c>
      <c r="AA1583">
        <v>3</v>
      </c>
      <c r="AB1583">
        <v>119.86</v>
      </c>
      <c r="AC1583">
        <v>86221</v>
      </c>
      <c r="AD1583" t="e">
        <f>IF(COUNTIF(#REF!,Orders!AC1759)&gt;0,"Returned","Not Returned")</f>
        <v>#REF!</v>
      </c>
      <c r="AE1583" t="str">
        <f>TEXT(Table1[[#This Row],[Order Date]],"mmmm-yyy")</f>
        <v>May-2015</v>
      </c>
    </row>
    <row r="1584" spans="1:31" ht="12.75" customHeight="1" x14ac:dyDescent="0.3">
      <c r="A1584">
        <v>21236</v>
      </c>
      <c r="B1584" t="s">
        <v>25</v>
      </c>
      <c r="C1584">
        <v>0.08</v>
      </c>
      <c r="D1584">
        <v>8.1199999999999992</v>
      </c>
      <c r="E1584">
        <v>2.83</v>
      </c>
      <c r="F1584">
        <v>3096</v>
      </c>
      <c r="G1584" t="str">
        <f>IF(COUNTIF(Table1[Customer ID],Table1[[#This Row],[Customer ID]])&gt;1,"Repeat Customer","One-Time Customer")</f>
        <v>Repeat Customer</v>
      </c>
      <c r="H1584" t="s">
        <v>2789</v>
      </c>
      <c r="I1584" t="s">
        <v>27</v>
      </c>
      <c r="J1584" t="s">
        <v>114</v>
      </c>
      <c r="K1584" t="s">
        <v>77</v>
      </c>
      <c r="L1584" t="s">
        <v>180</v>
      </c>
      <c r="M1584" t="s">
        <v>51</v>
      </c>
      <c r="N1584" t="s">
        <v>827</v>
      </c>
      <c r="O1584">
        <v>0.77</v>
      </c>
      <c r="P1584">
        <f>Table1[[#This Row],[Profit]]/Table1[[#This Row],[Sales]]</f>
        <v>-0.60473828085451042</v>
      </c>
      <c r="Q1584" t="s">
        <v>33</v>
      </c>
      <c r="R1584" t="s">
        <v>53</v>
      </c>
      <c r="S1584" t="s">
        <v>154</v>
      </c>
      <c r="T1584" t="s">
        <v>1734</v>
      </c>
      <c r="U1584">
        <v>43026</v>
      </c>
      <c r="V1584">
        <v>42148</v>
      </c>
      <c r="W1584" t="str">
        <f>TEXT(Table1[[#This Row],[Order Date]],"mmmm")</f>
        <v>May</v>
      </c>
      <c r="X1584" t="str">
        <f>TEXT(Table1[[#This Row],[Order Date]],"yyyy")</f>
        <v>2015</v>
      </c>
      <c r="Y1584">
        <v>42149</v>
      </c>
      <c r="Z1584">
        <v>-59.73</v>
      </c>
      <c r="AA1584">
        <v>12</v>
      </c>
      <c r="AB1584">
        <v>98.77</v>
      </c>
      <c r="AC1584">
        <v>86221</v>
      </c>
      <c r="AD1584" t="e">
        <f>IF(COUNTIF(#REF!,Orders!AC1760)&gt;0,"Returned","Not Returned")</f>
        <v>#REF!</v>
      </c>
      <c r="AE1584" t="str">
        <f>TEXT(Table1[[#This Row],[Order Date]],"mmmm-yyy")</f>
        <v>May-2015</v>
      </c>
    </row>
    <row r="1585" spans="1:31" ht="12.75" customHeight="1" x14ac:dyDescent="0.3">
      <c r="A1585">
        <v>21237</v>
      </c>
      <c r="B1585" t="s">
        <v>25</v>
      </c>
      <c r="C1585">
        <v>0.02</v>
      </c>
      <c r="D1585">
        <v>262.11</v>
      </c>
      <c r="E1585">
        <v>62.74</v>
      </c>
      <c r="F1585">
        <v>3096</v>
      </c>
      <c r="G1585" t="str">
        <f>IF(COUNTIF(Table1[Customer ID],Table1[[#This Row],[Customer ID]])&gt;1,"Repeat Customer","One-Time Customer")</f>
        <v>Repeat Customer</v>
      </c>
      <c r="H1585" t="s">
        <v>2789</v>
      </c>
      <c r="I1585" t="s">
        <v>39</v>
      </c>
      <c r="J1585" t="s">
        <v>114</v>
      </c>
      <c r="K1585" t="s">
        <v>41</v>
      </c>
      <c r="L1585" t="s">
        <v>152</v>
      </c>
      <c r="M1585" t="s">
        <v>121</v>
      </c>
      <c r="N1585" t="s">
        <v>2791</v>
      </c>
      <c r="O1585">
        <v>0.75</v>
      </c>
      <c r="P1585">
        <f>Table1[[#This Row],[Profit]]/Table1[[#This Row],[Sales]]</f>
        <v>-0.25384865329512907</v>
      </c>
      <c r="Q1585" t="s">
        <v>33</v>
      </c>
      <c r="R1585" t="s">
        <v>53</v>
      </c>
      <c r="S1585" t="s">
        <v>154</v>
      </c>
      <c r="T1585" t="s">
        <v>1734</v>
      </c>
      <c r="U1585">
        <v>43026</v>
      </c>
      <c r="V1585">
        <v>42148</v>
      </c>
      <c r="W1585" t="str">
        <f>TEXT(Table1[[#This Row],[Order Date]],"mmmm")</f>
        <v>May</v>
      </c>
      <c r="X1585" t="str">
        <f>TEXT(Table1[[#This Row],[Order Date]],"yyyy")</f>
        <v>2015</v>
      </c>
      <c r="Y1585">
        <v>42149</v>
      </c>
      <c r="Z1585">
        <v>-633.44123700000023</v>
      </c>
      <c r="AA1585">
        <v>9</v>
      </c>
      <c r="AB1585">
        <v>2495.35</v>
      </c>
      <c r="AC1585">
        <v>86221</v>
      </c>
      <c r="AD1585" t="e">
        <f>IF(COUNTIF(#REF!,Orders!AC1761)&gt;0,"Returned","Not Returned")</f>
        <v>#REF!</v>
      </c>
      <c r="AE1585" t="str">
        <f>TEXT(Table1[[#This Row],[Order Date]],"mmmm-yyy")</f>
        <v>May-2015</v>
      </c>
    </row>
    <row r="1586" spans="1:31" ht="12.75" customHeight="1" x14ac:dyDescent="0.3">
      <c r="A1586">
        <v>19749</v>
      </c>
      <c r="B1586" t="s">
        <v>106</v>
      </c>
      <c r="C1586">
        <v>0.1</v>
      </c>
      <c r="D1586">
        <v>80.97</v>
      </c>
      <c r="E1586">
        <v>33.6</v>
      </c>
      <c r="F1586">
        <v>3366</v>
      </c>
      <c r="G1586" t="str">
        <f>IF(COUNTIF(Table1[Customer ID],Table1[[#This Row],[Customer ID]])&gt;1,"Repeat Customer","One-Time Customer")</f>
        <v>Repeat Customer</v>
      </c>
      <c r="H1586" t="s">
        <v>2998</v>
      </c>
      <c r="I1586" t="s">
        <v>39</v>
      </c>
      <c r="J1586" t="s">
        <v>40</v>
      </c>
      <c r="K1586" t="s">
        <v>77</v>
      </c>
      <c r="L1586" t="s">
        <v>85</v>
      </c>
      <c r="M1586" t="s">
        <v>43</v>
      </c>
      <c r="N1586" t="s">
        <v>2032</v>
      </c>
      <c r="O1586">
        <v>0.37</v>
      </c>
      <c r="P1586">
        <f>Table1[[#This Row],[Profit]]/Table1[[#This Row],[Sales]]</f>
        <v>7.9062048545196217E-2</v>
      </c>
      <c r="Q1586" t="s">
        <v>33</v>
      </c>
      <c r="R1586" t="s">
        <v>53</v>
      </c>
      <c r="S1586" t="s">
        <v>154</v>
      </c>
      <c r="T1586" t="s">
        <v>309</v>
      </c>
      <c r="U1586">
        <v>45373</v>
      </c>
      <c r="V1586">
        <v>42148</v>
      </c>
      <c r="W1586" t="str">
        <f>TEXT(Table1[[#This Row],[Order Date]],"mmmm")</f>
        <v>May</v>
      </c>
      <c r="X1586" t="str">
        <f>TEXT(Table1[[#This Row],[Order Date]],"yyyy")</f>
        <v>2015</v>
      </c>
      <c r="Y1586">
        <v>42153</v>
      </c>
      <c r="Z1586">
        <v>66.22</v>
      </c>
      <c r="AA1586">
        <v>11</v>
      </c>
      <c r="AB1586">
        <v>837.57</v>
      </c>
      <c r="AC1586">
        <v>90501</v>
      </c>
      <c r="AD1586" t="e">
        <f>IF(COUNTIF(#REF!,Orders!AC1925)&gt;0,"Returned","Not Returned")</f>
        <v>#REF!</v>
      </c>
      <c r="AE1586" t="str">
        <f>TEXT(Table1[[#This Row],[Order Date]],"mmmm-yyy")</f>
        <v>May-2015</v>
      </c>
    </row>
    <row r="1587" spans="1:31" ht="12.75" customHeight="1" x14ac:dyDescent="0.3">
      <c r="A1587">
        <v>19750</v>
      </c>
      <c r="B1587" t="s">
        <v>106</v>
      </c>
      <c r="C1587">
        <v>0.02</v>
      </c>
      <c r="D1587">
        <v>6.48</v>
      </c>
      <c r="E1587">
        <v>5.1100000000000003</v>
      </c>
      <c r="F1587">
        <v>3366</v>
      </c>
      <c r="G1587" t="str">
        <f>IF(COUNTIF(Table1[Customer ID],Table1[[#This Row],[Customer ID]])&gt;1,"Repeat Customer","One-Time Customer")</f>
        <v>Repeat Customer</v>
      </c>
      <c r="H1587" t="s">
        <v>2998</v>
      </c>
      <c r="I1587" t="s">
        <v>49</v>
      </c>
      <c r="J1587" t="s">
        <v>40</v>
      </c>
      <c r="K1587" t="s">
        <v>29</v>
      </c>
      <c r="L1587" t="s">
        <v>93</v>
      </c>
      <c r="M1587" t="s">
        <v>59</v>
      </c>
      <c r="N1587" t="s">
        <v>992</v>
      </c>
      <c r="O1587">
        <v>0.37</v>
      </c>
      <c r="P1587">
        <f>Table1[[#This Row],[Profit]]/Table1[[#This Row],[Sales]]</f>
        <v>-0.41853432942013519</v>
      </c>
      <c r="Q1587" t="s">
        <v>33</v>
      </c>
      <c r="R1587" t="s">
        <v>53</v>
      </c>
      <c r="S1587" t="s">
        <v>154</v>
      </c>
      <c r="T1587" t="s">
        <v>309</v>
      </c>
      <c r="U1587">
        <v>45373</v>
      </c>
      <c r="V1587">
        <v>42148</v>
      </c>
      <c r="W1587" t="str">
        <f>TEXT(Table1[[#This Row],[Order Date]],"mmmm")</f>
        <v>May</v>
      </c>
      <c r="X1587" t="str">
        <f>TEXT(Table1[[#This Row],[Order Date]],"yyyy")</f>
        <v>2015</v>
      </c>
      <c r="Y1587">
        <v>42152</v>
      </c>
      <c r="Z1587">
        <v>-23.53</v>
      </c>
      <c r="AA1587">
        <v>8</v>
      </c>
      <c r="AB1587">
        <v>56.22</v>
      </c>
      <c r="AC1587">
        <v>90501</v>
      </c>
      <c r="AD1587" t="e">
        <f>IF(COUNTIF(#REF!,Orders!AC1926)&gt;0,"Returned","Not Returned")</f>
        <v>#REF!</v>
      </c>
      <c r="AE1587" t="str">
        <f>TEXT(Table1[[#This Row],[Order Date]],"mmmm-yyy")</f>
        <v>May-2015</v>
      </c>
    </row>
    <row r="1588" spans="1:31" ht="12.75" customHeight="1" x14ac:dyDescent="0.3">
      <c r="A1588">
        <v>18161</v>
      </c>
      <c r="B1588" t="s">
        <v>37</v>
      </c>
      <c r="C1588">
        <v>7.0000000000000007E-2</v>
      </c>
      <c r="D1588">
        <v>15.74</v>
      </c>
      <c r="E1588">
        <v>1.39</v>
      </c>
      <c r="F1588">
        <v>129</v>
      </c>
      <c r="G1588" t="str">
        <f>IF(COUNTIF(Table1[Customer ID],Table1[[#This Row],[Customer ID]])&gt;1,"Repeat Customer","One-Time Customer")</f>
        <v>Repeat Customer</v>
      </c>
      <c r="H1588" t="s">
        <v>218</v>
      </c>
      <c r="I1588" t="s">
        <v>49</v>
      </c>
      <c r="J1588" t="s">
        <v>58</v>
      </c>
      <c r="K1588" t="s">
        <v>29</v>
      </c>
      <c r="L1588" t="s">
        <v>69</v>
      </c>
      <c r="M1588" t="s">
        <v>59</v>
      </c>
      <c r="N1588" t="s">
        <v>221</v>
      </c>
      <c r="O1588">
        <v>0.4</v>
      </c>
      <c r="P1588">
        <f>Table1[[#This Row],[Profit]]/Table1[[#This Row],[Sales]]</f>
        <v>0.69</v>
      </c>
      <c r="Q1588" t="s">
        <v>33</v>
      </c>
      <c r="R1588" t="s">
        <v>61</v>
      </c>
      <c r="S1588" t="s">
        <v>178</v>
      </c>
      <c r="T1588" t="s">
        <v>220</v>
      </c>
      <c r="U1588">
        <v>62002</v>
      </c>
      <c r="V1588">
        <v>42149</v>
      </c>
      <c r="W1588" t="str">
        <f>TEXT(Table1[[#This Row],[Order Date]],"mmmm")</f>
        <v>May</v>
      </c>
      <c r="X1588" t="str">
        <f>TEXT(Table1[[#This Row],[Order Date]],"yyyy")</f>
        <v>2015</v>
      </c>
      <c r="Y1588">
        <v>42150</v>
      </c>
      <c r="Z1588">
        <v>149.88869999999997</v>
      </c>
      <c r="AA1588">
        <v>14</v>
      </c>
      <c r="AB1588">
        <v>217.23</v>
      </c>
      <c r="AC1588">
        <v>86694</v>
      </c>
      <c r="AD1588" t="e">
        <f>IF(COUNTIF(#REF!,Orders!AC77)&gt;0,"Returned","Not Returned")</f>
        <v>#REF!</v>
      </c>
      <c r="AE1588" t="str">
        <f>TEXT(Table1[[#This Row],[Order Date]],"mmmm-yyy")</f>
        <v>May-2015</v>
      </c>
    </row>
    <row r="1589" spans="1:31" ht="12.75" customHeight="1" x14ac:dyDescent="0.3">
      <c r="A1589">
        <v>25813</v>
      </c>
      <c r="B1589" t="s">
        <v>47</v>
      </c>
      <c r="C1589">
        <v>0</v>
      </c>
      <c r="D1589">
        <v>7.59</v>
      </c>
      <c r="E1589">
        <v>4</v>
      </c>
      <c r="F1589">
        <v>444</v>
      </c>
      <c r="G1589" t="str">
        <f>IF(COUNTIF(Table1[Customer ID],Table1[[#This Row],[Customer ID]])&gt;1,"Repeat Customer","One-Time Customer")</f>
        <v>One-Time Customer</v>
      </c>
      <c r="H1589" t="s">
        <v>539</v>
      </c>
      <c r="I1589" t="s">
        <v>49</v>
      </c>
      <c r="J1589" t="s">
        <v>58</v>
      </c>
      <c r="K1589" t="s">
        <v>41</v>
      </c>
      <c r="L1589" t="s">
        <v>50</v>
      </c>
      <c r="M1589" t="s">
        <v>31</v>
      </c>
      <c r="N1589" t="s">
        <v>444</v>
      </c>
      <c r="O1589">
        <v>0.42</v>
      </c>
      <c r="P1589">
        <f>Table1[[#This Row],[Profit]]/Table1[[#This Row],[Sales]]</f>
        <v>0.24285794560575411</v>
      </c>
      <c r="Q1589" t="s">
        <v>33</v>
      </c>
      <c r="R1589" t="s">
        <v>61</v>
      </c>
      <c r="S1589" t="s">
        <v>178</v>
      </c>
      <c r="T1589" t="s">
        <v>540</v>
      </c>
      <c r="U1589">
        <v>61801</v>
      </c>
      <c r="V1589">
        <v>42149</v>
      </c>
      <c r="W1589" t="str">
        <f>TEXT(Table1[[#This Row],[Order Date]],"mmmm")</f>
        <v>May</v>
      </c>
      <c r="X1589" t="str">
        <f>TEXT(Table1[[#This Row],[Order Date]],"yyyy")</f>
        <v>2015</v>
      </c>
      <c r="Y1589">
        <v>42152</v>
      </c>
      <c r="Z1589">
        <v>86.438000000000002</v>
      </c>
      <c r="AA1589">
        <v>43</v>
      </c>
      <c r="AB1589">
        <v>355.92</v>
      </c>
      <c r="AC1589">
        <v>88085</v>
      </c>
      <c r="AD1589" t="e">
        <f>IF(COUNTIF(#REF!,Orders!AC230)&gt;0,"Returned","Not Returned")</f>
        <v>#REF!</v>
      </c>
      <c r="AE1589" t="str">
        <f>TEXT(Table1[[#This Row],[Order Date]],"mmmm-yyy")</f>
        <v>May-2015</v>
      </c>
    </row>
    <row r="1590" spans="1:31" ht="12.75" customHeight="1" x14ac:dyDescent="0.3">
      <c r="A1590">
        <v>22176</v>
      </c>
      <c r="B1590" t="s">
        <v>25</v>
      </c>
      <c r="C1590">
        <v>0.09</v>
      </c>
      <c r="D1590">
        <v>17.98</v>
      </c>
      <c r="E1590">
        <v>8.51</v>
      </c>
      <c r="F1590">
        <v>526</v>
      </c>
      <c r="G1590" t="str">
        <f>IF(COUNTIF(Table1[Customer ID],Table1[[#This Row],[Customer ID]])&gt;1,"Repeat Customer","One-Time Customer")</f>
        <v>Repeat Customer</v>
      </c>
      <c r="H1590" t="s">
        <v>634</v>
      </c>
      <c r="I1590" t="s">
        <v>49</v>
      </c>
      <c r="J1590" t="s">
        <v>40</v>
      </c>
      <c r="K1590" t="s">
        <v>77</v>
      </c>
      <c r="L1590" t="s">
        <v>85</v>
      </c>
      <c r="M1590" t="s">
        <v>86</v>
      </c>
      <c r="N1590" t="s">
        <v>104</v>
      </c>
      <c r="O1590">
        <v>0.4</v>
      </c>
      <c r="P1590">
        <f>Table1[[#This Row],[Profit]]/Table1[[#This Row],[Sales]]</f>
        <v>-3.1317197934921666E-2</v>
      </c>
      <c r="Q1590" t="s">
        <v>33</v>
      </c>
      <c r="R1590" t="s">
        <v>34</v>
      </c>
      <c r="S1590" t="s">
        <v>378</v>
      </c>
      <c r="T1590" t="s">
        <v>635</v>
      </c>
      <c r="U1590">
        <v>85204</v>
      </c>
      <c r="V1590">
        <v>42149</v>
      </c>
      <c r="W1590" t="str">
        <f>TEXT(Table1[[#This Row],[Order Date]],"mmmm")</f>
        <v>May</v>
      </c>
      <c r="X1590" t="str">
        <f>TEXT(Table1[[#This Row],[Order Date]],"yyyy")</f>
        <v>2015</v>
      </c>
      <c r="Y1590">
        <v>42151</v>
      </c>
      <c r="Z1590">
        <v>-6.6120000000000108</v>
      </c>
      <c r="AA1590">
        <v>12</v>
      </c>
      <c r="AB1590">
        <v>211.13</v>
      </c>
      <c r="AC1590">
        <v>90026</v>
      </c>
      <c r="AD1590" t="e">
        <f>IF(COUNTIF(#REF!,Orders!AC282)&gt;0,"Returned","Not Returned")</f>
        <v>#REF!</v>
      </c>
      <c r="AE1590" t="str">
        <f>TEXT(Table1[[#This Row],[Order Date]],"mmmm-yyy")</f>
        <v>May-2015</v>
      </c>
    </row>
    <row r="1591" spans="1:31" ht="12.75" customHeight="1" x14ac:dyDescent="0.3">
      <c r="A1591">
        <v>19505</v>
      </c>
      <c r="B1591" t="s">
        <v>106</v>
      </c>
      <c r="C1591">
        <v>0.09</v>
      </c>
      <c r="D1591">
        <v>125.99</v>
      </c>
      <c r="E1591">
        <v>8.99</v>
      </c>
      <c r="F1591">
        <v>744</v>
      </c>
      <c r="G1591" t="str">
        <f>IF(COUNTIF(Table1[Customer ID],Table1[[#This Row],[Customer ID]])&gt;1,"Repeat Customer","One-Time Customer")</f>
        <v>Repeat Customer</v>
      </c>
      <c r="H1591" t="s">
        <v>872</v>
      </c>
      <c r="I1591" t="s">
        <v>49</v>
      </c>
      <c r="J1591" t="s">
        <v>114</v>
      </c>
      <c r="K1591" t="s">
        <v>77</v>
      </c>
      <c r="L1591" t="s">
        <v>78</v>
      </c>
      <c r="M1591" t="s">
        <v>59</v>
      </c>
      <c r="N1591" t="s">
        <v>856</v>
      </c>
      <c r="O1591">
        <v>0.55000000000000004</v>
      </c>
      <c r="P1591">
        <f>Table1[[#This Row],[Profit]]/Table1[[#This Row],[Sales]]</f>
        <v>0.43547978850255831</v>
      </c>
      <c r="Q1591" t="s">
        <v>33</v>
      </c>
      <c r="R1591" t="s">
        <v>34</v>
      </c>
      <c r="S1591" t="s">
        <v>378</v>
      </c>
      <c r="T1591" t="s">
        <v>874</v>
      </c>
      <c r="U1591">
        <v>85737</v>
      </c>
      <c r="V1591">
        <v>42149</v>
      </c>
      <c r="W1591" t="str">
        <f>TEXT(Table1[[#This Row],[Order Date]],"mmmm")</f>
        <v>May</v>
      </c>
      <c r="X1591" t="str">
        <f>TEXT(Table1[[#This Row],[Order Date]],"yyyy")</f>
        <v>2015</v>
      </c>
      <c r="Y1591">
        <v>42157</v>
      </c>
      <c r="Z1591">
        <v>916.68060000000014</v>
      </c>
      <c r="AA1591">
        <v>20</v>
      </c>
      <c r="AB1591">
        <v>2104.9899999999998</v>
      </c>
      <c r="AC1591">
        <v>87727</v>
      </c>
      <c r="AD1591" t="e">
        <f>IF(COUNTIF(#REF!,Orders!AC428)&gt;0,"Returned","Not Returned")</f>
        <v>#REF!</v>
      </c>
      <c r="AE1591" t="str">
        <f>TEXT(Table1[[#This Row],[Order Date]],"mmmm-yyy")</f>
        <v>May-2015</v>
      </c>
    </row>
    <row r="1592" spans="1:31" ht="12.75" customHeight="1" x14ac:dyDescent="0.3">
      <c r="A1592">
        <v>24842</v>
      </c>
      <c r="B1592" t="s">
        <v>56</v>
      </c>
      <c r="C1592">
        <v>0.01</v>
      </c>
      <c r="D1592">
        <v>6.98</v>
      </c>
      <c r="E1592">
        <v>1.6</v>
      </c>
      <c r="F1592">
        <v>827</v>
      </c>
      <c r="G1592" t="str">
        <f>IF(COUNTIF(Table1[Customer ID],Table1[[#This Row],[Customer ID]])&gt;1,"Repeat Customer","One-Time Customer")</f>
        <v>One-Time Customer</v>
      </c>
      <c r="H1592" t="s">
        <v>954</v>
      </c>
      <c r="I1592" t="s">
        <v>49</v>
      </c>
      <c r="J1592" t="s">
        <v>40</v>
      </c>
      <c r="K1592" t="s">
        <v>29</v>
      </c>
      <c r="L1592" t="s">
        <v>93</v>
      </c>
      <c r="M1592" t="s">
        <v>31</v>
      </c>
      <c r="N1592" t="s">
        <v>955</v>
      </c>
      <c r="O1592">
        <v>0.38</v>
      </c>
      <c r="P1592">
        <f>Table1[[#This Row],[Profit]]/Table1[[#This Row],[Sales]]</f>
        <v>1.5777473780209762E-2</v>
      </c>
      <c r="Q1592" t="s">
        <v>33</v>
      </c>
      <c r="R1592" t="s">
        <v>61</v>
      </c>
      <c r="S1592" t="s">
        <v>130</v>
      </c>
      <c r="T1592" t="s">
        <v>956</v>
      </c>
      <c r="U1592">
        <v>79109</v>
      </c>
      <c r="V1592">
        <v>42149</v>
      </c>
      <c r="W1592" t="str">
        <f>TEXT(Table1[[#This Row],[Order Date]],"mmmm")</f>
        <v>May</v>
      </c>
      <c r="X1592" t="str">
        <f>TEXT(Table1[[#This Row],[Order Date]],"yyyy")</f>
        <v>2015</v>
      </c>
      <c r="Y1592">
        <v>42150</v>
      </c>
      <c r="Z1592">
        <v>0.34600000000000009</v>
      </c>
      <c r="AA1592">
        <v>3</v>
      </c>
      <c r="AB1592">
        <v>21.93</v>
      </c>
      <c r="AC1592">
        <v>89259</v>
      </c>
      <c r="AD1592" t="e">
        <f>IF(COUNTIF(#REF!,Orders!AC467)&gt;0,"Returned","Not Returned")</f>
        <v>#REF!</v>
      </c>
      <c r="AE1592" t="str">
        <f>TEXT(Table1[[#This Row],[Order Date]],"mmmm-yyy")</f>
        <v>May-2015</v>
      </c>
    </row>
    <row r="1593" spans="1:31" ht="12.75" customHeight="1" x14ac:dyDescent="0.3">
      <c r="A1593">
        <v>18529</v>
      </c>
      <c r="B1593" t="s">
        <v>25</v>
      </c>
      <c r="C1593">
        <v>0.01</v>
      </c>
      <c r="D1593">
        <v>3.15</v>
      </c>
      <c r="E1593">
        <v>0.49</v>
      </c>
      <c r="F1593">
        <v>1008</v>
      </c>
      <c r="G1593" t="str">
        <f>IF(COUNTIF(Table1[Customer ID],Table1[[#This Row],[Customer ID]])&gt;1,"Repeat Customer","One-Time Customer")</f>
        <v>One-Time Customer</v>
      </c>
      <c r="H1593" t="s">
        <v>1107</v>
      </c>
      <c r="I1593" t="s">
        <v>49</v>
      </c>
      <c r="J1593" t="s">
        <v>40</v>
      </c>
      <c r="K1593" t="s">
        <v>29</v>
      </c>
      <c r="L1593" t="s">
        <v>134</v>
      </c>
      <c r="M1593" t="s">
        <v>59</v>
      </c>
      <c r="N1593" t="s">
        <v>1108</v>
      </c>
      <c r="O1593">
        <v>0.37</v>
      </c>
      <c r="P1593">
        <f>Table1[[#This Row],[Profit]]/Table1[[#This Row],[Sales]]</f>
        <v>0.69</v>
      </c>
      <c r="Q1593" t="s">
        <v>33</v>
      </c>
      <c r="R1593" t="s">
        <v>53</v>
      </c>
      <c r="S1593" t="s">
        <v>188</v>
      </c>
      <c r="T1593" t="s">
        <v>1109</v>
      </c>
      <c r="U1593">
        <v>4038</v>
      </c>
      <c r="V1593">
        <v>42149</v>
      </c>
      <c r="W1593" t="str">
        <f>TEXT(Table1[[#This Row],[Order Date]],"mmmm")</f>
        <v>May</v>
      </c>
      <c r="X1593" t="str">
        <f>TEXT(Table1[[#This Row],[Order Date]],"yyyy")</f>
        <v>2015</v>
      </c>
      <c r="Y1593">
        <v>42151</v>
      </c>
      <c r="Z1593">
        <v>17.505299999999998</v>
      </c>
      <c r="AA1593">
        <v>8</v>
      </c>
      <c r="AB1593">
        <v>25.37</v>
      </c>
      <c r="AC1593">
        <v>88371</v>
      </c>
      <c r="AD1593" t="e">
        <f>IF(COUNTIF(#REF!,Orders!AC560)&gt;0,"Returned","Not Returned")</f>
        <v>#REF!</v>
      </c>
      <c r="AE1593" t="str">
        <f>TEXT(Table1[[#This Row],[Order Date]],"mmmm-yyy")</f>
        <v>May-2015</v>
      </c>
    </row>
    <row r="1594" spans="1:31" ht="12.75" customHeight="1" x14ac:dyDescent="0.3">
      <c r="A1594">
        <v>26259</v>
      </c>
      <c r="B1594" t="s">
        <v>37</v>
      </c>
      <c r="C1594">
        <v>0.03</v>
      </c>
      <c r="D1594">
        <v>5.44</v>
      </c>
      <c r="E1594">
        <v>7.46</v>
      </c>
      <c r="F1594">
        <v>1054</v>
      </c>
      <c r="G1594" t="str">
        <f>IF(COUNTIF(Table1[Customer ID],Table1[[#This Row],[Customer ID]])&gt;1,"Repeat Customer","One-Time Customer")</f>
        <v>Repeat Customer</v>
      </c>
      <c r="H1594" t="s">
        <v>1166</v>
      </c>
      <c r="I1594" t="s">
        <v>27</v>
      </c>
      <c r="J1594" t="s">
        <v>28</v>
      </c>
      <c r="K1594" t="s">
        <v>29</v>
      </c>
      <c r="L1594" t="s">
        <v>109</v>
      </c>
      <c r="M1594" t="s">
        <v>59</v>
      </c>
      <c r="N1594" t="s">
        <v>1167</v>
      </c>
      <c r="O1594">
        <v>0.36</v>
      </c>
      <c r="P1594">
        <f>Table1[[#This Row],[Profit]]/Table1[[#This Row],[Sales]]</f>
        <v>-1.9651843405549223</v>
      </c>
      <c r="Q1594" t="s">
        <v>33</v>
      </c>
      <c r="R1594" t="s">
        <v>34</v>
      </c>
      <c r="S1594" t="s">
        <v>378</v>
      </c>
      <c r="T1594" t="s">
        <v>1168</v>
      </c>
      <c r="U1594">
        <v>85374</v>
      </c>
      <c r="V1594">
        <v>42149</v>
      </c>
      <c r="W1594" t="str">
        <f>TEXT(Table1[[#This Row],[Order Date]],"mmmm")</f>
        <v>May</v>
      </c>
      <c r="X1594" t="str">
        <f>TEXT(Table1[[#This Row],[Order Date]],"yyyy")</f>
        <v>2015</v>
      </c>
      <c r="Y1594">
        <v>42151</v>
      </c>
      <c r="Z1594">
        <v>-51.704000000000001</v>
      </c>
      <c r="AA1594">
        <v>4</v>
      </c>
      <c r="AB1594">
        <v>26.31</v>
      </c>
      <c r="AC1594">
        <v>90069</v>
      </c>
      <c r="AD1594" t="e">
        <f>IF(COUNTIF(#REF!,Orders!AC592)&gt;0,"Returned","Not Returned")</f>
        <v>#REF!</v>
      </c>
      <c r="AE1594" t="str">
        <f>TEXT(Table1[[#This Row],[Order Date]],"mmmm-yyy")</f>
        <v>May-2015</v>
      </c>
    </row>
    <row r="1595" spans="1:31" ht="12.75" customHeight="1" x14ac:dyDescent="0.3">
      <c r="A1595">
        <v>26260</v>
      </c>
      <c r="B1595" t="s">
        <v>37</v>
      </c>
      <c r="C1595">
        <v>0.08</v>
      </c>
      <c r="D1595">
        <v>26.38</v>
      </c>
      <c r="E1595">
        <v>5.58</v>
      </c>
      <c r="F1595">
        <v>1054</v>
      </c>
      <c r="G1595" t="str">
        <f>IF(COUNTIF(Table1[Customer ID],Table1[[#This Row],[Customer ID]])&gt;1,"Repeat Customer","One-Time Customer")</f>
        <v>Repeat Customer</v>
      </c>
      <c r="H1595" t="s">
        <v>1166</v>
      </c>
      <c r="I1595" t="s">
        <v>49</v>
      </c>
      <c r="J1595" t="s">
        <v>28</v>
      </c>
      <c r="K1595" t="s">
        <v>29</v>
      </c>
      <c r="L1595" t="s">
        <v>93</v>
      </c>
      <c r="M1595" t="s">
        <v>59</v>
      </c>
      <c r="N1595" t="s">
        <v>1169</v>
      </c>
      <c r="O1595">
        <v>0.39</v>
      </c>
      <c r="P1595">
        <f>Table1[[#This Row],[Profit]]/Table1[[#This Row],[Sales]]</f>
        <v>0.69</v>
      </c>
      <c r="Q1595" t="s">
        <v>33</v>
      </c>
      <c r="R1595" t="s">
        <v>34</v>
      </c>
      <c r="S1595" t="s">
        <v>378</v>
      </c>
      <c r="T1595" t="s">
        <v>1168</v>
      </c>
      <c r="U1595">
        <v>85374</v>
      </c>
      <c r="V1595">
        <v>42149</v>
      </c>
      <c r="W1595" t="str">
        <f>TEXT(Table1[[#This Row],[Order Date]],"mmmm")</f>
        <v>May</v>
      </c>
      <c r="X1595" t="str">
        <f>TEXT(Table1[[#This Row],[Order Date]],"yyyy")</f>
        <v>2015</v>
      </c>
      <c r="Y1595">
        <v>42150</v>
      </c>
      <c r="Z1595">
        <v>144.7482</v>
      </c>
      <c r="AA1595">
        <v>8</v>
      </c>
      <c r="AB1595">
        <v>209.78</v>
      </c>
      <c r="AC1595">
        <v>90069</v>
      </c>
      <c r="AD1595" t="e">
        <f>IF(COUNTIF(#REF!,Orders!AC593)&gt;0,"Returned","Not Returned")</f>
        <v>#REF!</v>
      </c>
      <c r="AE1595" t="str">
        <f>TEXT(Table1[[#This Row],[Order Date]],"mmmm-yyy")</f>
        <v>May-2015</v>
      </c>
    </row>
    <row r="1596" spans="1:31" ht="12.75" customHeight="1" x14ac:dyDescent="0.3">
      <c r="A1596">
        <v>26261</v>
      </c>
      <c r="B1596" t="s">
        <v>37</v>
      </c>
      <c r="C1596">
        <v>0.06</v>
      </c>
      <c r="D1596">
        <v>20.99</v>
      </c>
      <c r="E1596">
        <v>2.5</v>
      </c>
      <c r="F1596">
        <v>1054</v>
      </c>
      <c r="G1596" t="str">
        <f>IF(COUNTIF(Table1[Customer ID],Table1[[#This Row],[Customer ID]])&gt;1,"Repeat Customer","One-Time Customer")</f>
        <v>Repeat Customer</v>
      </c>
      <c r="H1596" t="s">
        <v>1166</v>
      </c>
      <c r="I1596" t="s">
        <v>49</v>
      </c>
      <c r="J1596" t="s">
        <v>28</v>
      </c>
      <c r="K1596" t="s">
        <v>77</v>
      </c>
      <c r="L1596" t="s">
        <v>78</v>
      </c>
      <c r="M1596" t="s">
        <v>31</v>
      </c>
      <c r="N1596" t="s">
        <v>1170</v>
      </c>
      <c r="O1596">
        <v>0.81</v>
      </c>
      <c r="P1596">
        <f>Table1[[#This Row],[Profit]]/Table1[[#This Row],[Sales]]</f>
        <v>-6.2921480650588899</v>
      </c>
      <c r="Q1596" t="s">
        <v>33</v>
      </c>
      <c r="R1596" t="s">
        <v>34</v>
      </c>
      <c r="S1596" t="s">
        <v>378</v>
      </c>
      <c r="T1596" t="s">
        <v>1168</v>
      </c>
      <c r="U1596">
        <v>85374</v>
      </c>
      <c r="V1596">
        <v>42149</v>
      </c>
      <c r="W1596" t="str">
        <f>TEXT(Table1[[#This Row],[Order Date]],"mmmm")</f>
        <v>May</v>
      </c>
      <c r="X1596" t="str">
        <f>TEXT(Table1[[#This Row],[Order Date]],"yyyy")</f>
        <v>2015</v>
      </c>
      <c r="Y1596">
        <v>42151</v>
      </c>
      <c r="Z1596">
        <v>-112.18899999999999</v>
      </c>
      <c r="AA1596">
        <v>1</v>
      </c>
      <c r="AB1596">
        <v>17.829999999999998</v>
      </c>
      <c r="AC1596">
        <v>90069</v>
      </c>
      <c r="AD1596" t="e">
        <f>IF(COUNTIF(#REF!,Orders!AC594)&gt;0,"Returned","Not Returned")</f>
        <v>#REF!</v>
      </c>
      <c r="AE1596" t="str">
        <f>TEXT(Table1[[#This Row],[Order Date]],"mmmm-yyy")</f>
        <v>May-2015</v>
      </c>
    </row>
    <row r="1597" spans="1:31" ht="12.75" customHeight="1" x14ac:dyDescent="0.3">
      <c r="A1597">
        <v>20432</v>
      </c>
      <c r="B1597" t="s">
        <v>56</v>
      </c>
      <c r="C1597">
        <v>0.05</v>
      </c>
      <c r="D1597">
        <v>300.98</v>
      </c>
      <c r="E1597">
        <v>13.99</v>
      </c>
      <c r="F1597">
        <v>1237</v>
      </c>
      <c r="G1597" t="str">
        <f>IF(COUNTIF(Table1[Customer ID],Table1[[#This Row],[Customer ID]])&gt;1,"Repeat Customer","One-Time Customer")</f>
        <v>Repeat Customer</v>
      </c>
      <c r="H1597" t="s">
        <v>1325</v>
      </c>
      <c r="I1597" t="s">
        <v>49</v>
      </c>
      <c r="J1597" t="s">
        <v>28</v>
      </c>
      <c r="K1597" t="s">
        <v>77</v>
      </c>
      <c r="L1597" t="s">
        <v>85</v>
      </c>
      <c r="M1597" t="s">
        <v>86</v>
      </c>
      <c r="N1597" t="s">
        <v>1327</v>
      </c>
      <c r="O1597">
        <v>0.39</v>
      </c>
      <c r="P1597">
        <f>Table1[[#This Row],[Profit]]/Table1[[#This Row],[Sales]]</f>
        <v>0.69</v>
      </c>
      <c r="Q1597" t="s">
        <v>33</v>
      </c>
      <c r="R1597" t="s">
        <v>61</v>
      </c>
      <c r="S1597" t="s">
        <v>130</v>
      </c>
      <c r="T1597" t="s">
        <v>1326</v>
      </c>
      <c r="U1597">
        <v>75007</v>
      </c>
      <c r="V1597">
        <v>42149</v>
      </c>
      <c r="W1597" t="str">
        <f>TEXT(Table1[[#This Row],[Order Date]],"mmmm")</f>
        <v>May</v>
      </c>
      <c r="X1597" t="str">
        <f>TEXT(Table1[[#This Row],[Order Date]],"yyyy")</f>
        <v>2015</v>
      </c>
      <c r="Y1597">
        <v>42150</v>
      </c>
      <c r="Z1597">
        <v>3985.3089</v>
      </c>
      <c r="AA1597">
        <v>20</v>
      </c>
      <c r="AB1597">
        <v>5775.81</v>
      </c>
      <c r="AC1597">
        <v>86077</v>
      </c>
      <c r="AD1597" t="e">
        <f>IF(COUNTIF(#REF!,Orders!AC704)&gt;0,"Returned","Not Returned")</f>
        <v>#REF!</v>
      </c>
      <c r="AE1597" t="str">
        <f>TEXT(Table1[[#This Row],[Order Date]],"mmmm-yyy")</f>
        <v>May-2015</v>
      </c>
    </row>
    <row r="1598" spans="1:31" ht="12.75" customHeight="1" x14ac:dyDescent="0.3">
      <c r="A1598">
        <v>20433</v>
      </c>
      <c r="B1598" t="s">
        <v>56</v>
      </c>
      <c r="C1598">
        <v>0.04</v>
      </c>
      <c r="D1598">
        <v>205.99</v>
      </c>
      <c r="E1598">
        <v>5</v>
      </c>
      <c r="F1598">
        <v>1237</v>
      </c>
      <c r="G1598" t="str">
        <f>IF(COUNTIF(Table1[Customer ID],Table1[[#This Row],[Customer ID]])&gt;1,"Repeat Customer","One-Time Customer")</f>
        <v>Repeat Customer</v>
      </c>
      <c r="H1598" t="s">
        <v>1325</v>
      </c>
      <c r="I1598" t="s">
        <v>27</v>
      </c>
      <c r="J1598" t="s">
        <v>28</v>
      </c>
      <c r="K1598" t="s">
        <v>77</v>
      </c>
      <c r="L1598" t="s">
        <v>78</v>
      </c>
      <c r="M1598" t="s">
        <v>59</v>
      </c>
      <c r="N1598" t="s">
        <v>1328</v>
      </c>
      <c r="O1598">
        <v>0.59</v>
      </c>
      <c r="P1598">
        <f>Table1[[#This Row],[Profit]]/Table1[[#This Row],[Sales]]</f>
        <v>7.4307862679955788E-3</v>
      </c>
      <c r="Q1598" t="s">
        <v>33</v>
      </c>
      <c r="R1598" t="s">
        <v>61</v>
      </c>
      <c r="S1598" t="s">
        <v>130</v>
      </c>
      <c r="T1598" t="s">
        <v>1326</v>
      </c>
      <c r="U1598">
        <v>75007</v>
      </c>
      <c r="V1598">
        <v>42149</v>
      </c>
      <c r="W1598" t="str">
        <f>TEXT(Table1[[#This Row],[Order Date]],"mmmm")</f>
        <v>May</v>
      </c>
      <c r="X1598" t="str">
        <f>TEXT(Table1[[#This Row],[Order Date]],"yyyy")</f>
        <v>2015</v>
      </c>
      <c r="Y1598">
        <v>42150</v>
      </c>
      <c r="Z1598">
        <v>13.956800000000015</v>
      </c>
      <c r="AA1598">
        <v>11</v>
      </c>
      <c r="AB1598">
        <v>1878.24</v>
      </c>
      <c r="AC1598">
        <v>86077</v>
      </c>
      <c r="AD1598" t="e">
        <f>IF(COUNTIF(#REF!,Orders!AC705)&gt;0,"Returned","Not Returned")</f>
        <v>#REF!</v>
      </c>
      <c r="AE1598" t="str">
        <f>TEXT(Table1[[#This Row],[Order Date]],"mmmm-yyy")</f>
        <v>May-2015</v>
      </c>
    </row>
    <row r="1599" spans="1:31" ht="12.75" customHeight="1" x14ac:dyDescent="0.3">
      <c r="A1599">
        <v>22313</v>
      </c>
      <c r="B1599" t="s">
        <v>56</v>
      </c>
      <c r="C1599">
        <v>0.05</v>
      </c>
      <c r="D1599">
        <v>20.27</v>
      </c>
      <c r="E1599">
        <v>3.99</v>
      </c>
      <c r="F1599">
        <v>1472</v>
      </c>
      <c r="G1599" t="str">
        <f>IF(COUNTIF(Table1[Customer ID],Table1[[#This Row],[Customer ID]])&gt;1,"Repeat Customer","One-Time Customer")</f>
        <v>Repeat Customer</v>
      </c>
      <c r="H1599" t="s">
        <v>1512</v>
      </c>
      <c r="I1599" t="s">
        <v>49</v>
      </c>
      <c r="J1599" t="s">
        <v>40</v>
      </c>
      <c r="K1599" t="s">
        <v>29</v>
      </c>
      <c r="L1599" t="s">
        <v>257</v>
      </c>
      <c r="M1599" t="s">
        <v>59</v>
      </c>
      <c r="N1599" t="s">
        <v>1514</v>
      </c>
      <c r="O1599">
        <v>0.56999999999999995</v>
      </c>
      <c r="P1599">
        <f>Table1[[#This Row],[Profit]]/Table1[[#This Row],[Sales]]</f>
        <v>0.49754488705836936</v>
      </c>
      <c r="Q1599" t="s">
        <v>33</v>
      </c>
      <c r="R1599" t="s">
        <v>53</v>
      </c>
      <c r="S1599" t="s">
        <v>154</v>
      </c>
      <c r="T1599" t="s">
        <v>1513</v>
      </c>
      <c r="U1599">
        <v>44145</v>
      </c>
      <c r="V1599">
        <v>42149</v>
      </c>
      <c r="W1599" t="str">
        <f>TEXT(Table1[[#This Row],[Order Date]],"mmmm")</f>
        <v>May</v>
      </c>
      <c r="X1599" t="str">
        <f>TEXT(Table1[[#This Row],[Order Date]],"yyyy")</f>
        <v>2015</v>
      </c>
      <c r="Y1599">
        <v>42150</v>
      </c>
      <c r="Z1599">
        <v>309.25400000000002</v>
      </c>
      <c r="AA1599">
        <v>30</v>
      </c>
      <c r="AB1599">
        <v>621.55999999999995</v>
      </c>
      <c r="AC1599">
        <v>87079</v>
      </c>
      <c r="AD1599" t="e">
        <f>IF(COUNTIF(#REF!,Orders!AC831)&gt;0,"Returned","Not Returned")</f>
        <v>#REF!</v>
      </c>
      <c r="AE1599" t="str">
        <f>TEXT(Table1[[#This Row],[Order Date]],"mmmm-yyy")</f>
        <v>May-2015</v>
      </c>
    </row>
    <row r="1600" spans="1:31" ht="12.75" customHeight="1" x14ac:dyDescent="0.3">
      <c r="A1600">
        <v>22526</v>
      </c>
      <c r="B1600" t="s">
        <v>56</v>
      </c>
      <c r="C1600">
        <v>0.05</v>
      </c>
      <c r="D1600">
        <v>11.58</v>
      </c>
      <c r="E1600">
        <v>6.97</v>
      </c>
      <c r="F1600">
        <v>2339</v>
      </c>
      <c r="G1600" t="str">
        <f>IF(COUNTIF(Table1[Customer ID],Table1[[#This Row],[Customer ID]])&gt;1,"Repeat Customer","One-Time Customer")</f>
        <v>One-Time Customer</v>
      </c>
      <c r="H1600" t="s">
        <v>2210</v>
      </c>
      <c r="I1600" t="s">
        <v>49</v>
      </c>
      <c r="J1600" t="s">
        <v>40</v>
      </c>
      <c r="K1600" t="s">
        <v>29</v>
      </c>
      <c r="L1600" t="s">
        <v>69</v>
      </c>
      <c r="M1600" t="s">
        <v>59</v>
      </c>
      <c r="N1600" t="s">
        <v>686</v>
      </c>
      <c r="O1600">
        <v>0.35</v>
      </c>
      <c r="P1600">
        <f>Table1[[#This Row],[Profit]]/Table1[[#This Row],[Sales]]</f>
        <v>3.7939426717144439E-2</v>
      </c>
      <c r="Q1600" t="s">
        <v>33</v>
      </c>
      <c r="R1600" t="s">
        <v>61</v>
      </c>
      <c r="S1600" t="s">
        <v>130</v>
      </c>
      <c r="T1600" t="s">
        <v>2211</v>
      </c>
      <c r="U1600">
        <v>77015</v>
      </c>
      <c r="V1600">
        <v>42149</v>
      </c>
      <c r="W1600" t="str">
        <f>TEXT(Table1[[#This Row],[Order Date]],"mmmm")</f>
        <v>May</v>
      </c>
      <c r="X1600" t="str">
        <f>TEXT(Table1[[#This Row],[Order Date]],"yyyy")</f>
        <v>2015</v>
      </c>
      <c r="Y1600">
        <v>42152</v>
      </c>
      <c r="Z1600">
        <v>2.8060000000000027</v>
      </c>
      <c r="AA1600">
        <v>6</v>
      </c>
      <c r="AB1600">
        <v>73.959999999999994</v>
      </c>
      <c r="AC1600">
        <v>91482</v>
      </c>
      <c r="AD1600" t="e">
        <f>IF(COUNTIF(#REF!,Orders!AC1300)&gt;0,"Returned","Not Returned")</f>
        <v>#REF!</v>
      </c>
      <c r="AE1600" t="str">
        <f>TEXT(Table1[[#This Row],[Order Date]],"mmmm-yyy")</f>
        <v>May-2015</v>
      </c>
    </row>
    <row r="1601" spans="1:31" ht="12.75" customHeight="1" x14ac:dyDescent="0.3">
      <c r="A1601">
        <v>23557</v>
      </c>
      <c r="B1601" t="s">
        <v>37</v>
      </c>
      <c r="C1601">
        <v>0.06</v>
      </c>
      <c r="D1601">
        <v>4.7699999999999996</v>
      </c>
      <c r="E1601">
        <v>2.39</v>
      </c>
      <c r="F1601">
        <v>2391</v>
      </c>
      <c r="G1601" t="str">
        <f>IF(COUNTIF(Table1[Customer ID],Table1[[#This Row],[Customer ID]])&gt;1,"Repeat Customer","One-Time Customer")</f>
        <v>Repeat Customer</v>
      </c>
      <c r="H1601" t="s">
        <v>2249</v>
      </c>
      <c r="I1601" t="s">
        <v>49</v>
      </c>
      <c r="J1601" t="s">
        <v>28</v>
      </c>
      <c r="K1601" t="s">
        <v>77</v>
      </c>
      <c r="L1601" t="s">
        <v>180</v>
      </c>
      <c r="M1601" t="s">
        <v>51</v>
      </c>
      <c r="N1601" t="s">
        <v>2250</v>
      </c>
      <c r="O1601">
        <v>0.72</v>
      </c>
      <c r="P1601">
        <f>Table1[[#This Row],[Profit]]/Table1[[#This Row],[Sales]]</f>
        <v>-1.0748940178991993</v>
      </c>
      <c r="Q1601" t="s">
        <v>33</v>
      </c>
      <c r="R1601" t="s">
        <v>53</v>
      </c>
      <c r="S1601" t="s">
        <v>71</v>
      </c>
      <c r="T1601" t="s">
        <v>2251</v>
      </c>
      <c r="U1601">
        <v>11572</v>
      </c>
      <c r="V1601">
        <v>42149</v>
      </c>
      <c r="W1601" t="str">
        <f>TEXT(Table1[[#This Row],[Order Date]],"mmmm")</f>
        <v>May</v>
      </c>
      <c r="X1601" t="str">
        <f>TEXT(Table1[[#This Row],[Order Date]],"yyyy")</f>
        <v>2015</v>
      </c>
      <c r="Y1601">
        <v>42150</v>
      </c>
      <c r="Z1601">
        <v>-45.64</v>
      </c>
      <c r="AA1601">
        <v>9</v>
      </c>
      <c r="AB1601">
        <v>42.46</v>
      </c>
      <c r="AC1601">
        <v>91122</v>
      </c>
      <c r="AD1601" t="e">
        <f>IF(COUNTIF(#REF!,Orders!AC1330)&gt;0,"Returned","Not Returned")</f>
        <v>#REF!</v>
      </c>
      <c r="AE1601" t="str">
        <f>TEXT(Table1[[#This Row],[Order Date]],"mmmm-yyy")</f>
        <v>May-2015</v>
      </c>
    </row>
    <row r="1602" spans="1:31" ht="12.75" customHeight="1" x14ac:dyDescent="0.3">
      <c r="A1602">
        <v>23558</v>
      </c>
      <c r="B1602" t="s">
        <v>37</v>
      </c>
      <c r="C1602">
        <v>0.1</v>
      </c>
      <c r="D1602">
        <v>27.18</v>
      </c>
      <c r="E1602">
        <v>8.23</v>
      </c>
      <c r="F1602">
        <v>2391</v>
      </c>
      <c r="G1602" t="str">
        <f>IF(COUNTIF(Table1[Customer ID],Table1[[#This Row],[Customer ID]])&gt;1,"Repeat Customer","One-Time Customer")</f>
        <v>Repeat Customer</v>
      </c>
      <c r="H1602" t="s">
        <v>2249</v>
      </c>
      <c r="I1602" t="s">
        <v>49</v>
      </c>
      <c r="J1602" t="s">
        <v>28</v>
      </c>
      <c r="K1602" t="s">
        <v>29</v>
      </c>
      <c r="L1602" t="s">
        <v>69</v>
      </c>
      <c r="M1602" t="s">
        <v>59</v>
      </c>
      <c r="N1602" t="s">
        <v>2252</v>
      </c>
      <c r="O1602">
        <v>0.38</v>
      </c>
      <c r="P1602">
        <f>Table1[[#This Row],[Profit]]/Table1[[#This Row],[Sales]]</f>
        <v>0.65111762083678282</v>
      </c>
      <c r="Q1602" t="s">
        <v>33</v>
      </c>
      <c r="R1602" t="s">
        <v>53</v>
      </c>
      <c r="S1602" t="s">
        <v>71</v>
      </c>
      <c r="T1602" t="s">
        <v>2251</v>
      </c>
      <c r="U1602">
        <v>11572</v>
      </c>
      <c r="V1602">
        <v>42149</v>
      </c>
      <c r="W1602" t="str">
        <f>TEXT(Table1[[#This Row],[Order Date]],"mmmm")</f>
        <v>May</v>
      </c>
      <c r="X1602" t="str">
        <f>TEXT(Table1[[#This Row],[Order Date]],"yyyy")</f>
        <v>2015</v>
      </c>
      <c r="Y1602">
        <v>42151</v>
      </c>
      <c r="Z1602">
        <v>204.49</v>
      </c>
      <c r="AA1602">
        <v>12</v>
      </c>
      <c r="AB1602">
        <v>314.06</v>
      </c>
      <c r="AC1602">
        <v>91122</v>
      </c>
      <c r="AD1602" t="e">
        <f>IF(COUNTIF(#REF!,Orders!AC1331)&gt;0,"Returned","Not Returned")</f>
        <v>#REF!</v>
      </c>
      <c r="AE1602" t="str">
        <f>TEXT(Table1[[#This Row],[Order Date]],"mmmm-yyy")</f>
        <v>May-2015</v>
      </c>
    </row>
    <row r="1603" spans="1:31" ht="12.75" customHeight="1" x14ac:dyDescent="0.3">
      <c r="A1603">
        <v>18949</v>
      </c>
      <c r="B1603" t="s">
        <v>56</v>
      </c>
      <c r="C1603">
        <v>0.06</v>
      </c>
      <c r="D1603">
        <v>47.9</v>
      </c>
      <c r="E1603">
        <v>5.86</v>
      </c>
      <c r="F1603">
        <v>2652</v>
      </c>
      <c r="G1603" t="str">
        <f>IF(COUNTIF(Table1[Customer ID],Table1[[#This Row],[Customer ID]])&gt;1,"Repeat Customer","One-Time Customer")</f>
        <v>One-Time Customer</v>
      </c>
      <c r="H1603" t="s">
        <v>2462</v>
      </c>
      <c r="I1603" t="s">
        <v>49</v>
      </c>
      <c r="J1603" t="s">
        <v>114</v>
      </c>
      <c r="K1603" t="s">
        <v>29</v>
      </c>
      <c r="L1603" t="s">
        <v>93</v>
      </c>
      <c r="M1603" t="s">
        <v>59</v>
      </c>
      <c r="N1603" t="s">
        <v>1937</v>
      </c>
      <c r="O1603">
        <v>0.37</v>
      </c>
      <c r="P1603">
        <f>Table1[[#This Row],[Profit]]/Table1[[#This Row],[Sales]]</f>
        <v>0.23121019108280255</v>
      </c>
      <c r="Q1603" t="s">
        <v>33</v>
      </c>
      <c r="R1603" t="s">
        <v>34</v>
      </c>
      <c r="S1603" t="s">
        <v>45</v>
      </c>
      <c r="T1603" t="s">
        <v>2457</v>
      </c>
      <c r="U1603">
        <v>93309</v>
      </c>
      <c r="V1603">
        <v>42149</v>
      </c>
      <c r="W1603" t="str">
        <f>TEXT(Table1[[#This Row],[Order Date]],"mmmm")</f>
        <v>May</v>
      </c>
      <c r="X1603" t="str">
        <f>TEXT(Table1[[#This Row],[Order Date]],"yyyy")</f>
        <v>2015</v>
      </c>
      <c r="Y1603">
        <v>42151</v>
      </c>
      <c r="Z1603">
        <v>21.78</v>
      </c>
      <c r="AA1603">
        <v>2</v>
      </c>
      <c r="AB1603">
        <v>94.2</v>
      </c>
      <c r="AC1603">
        <v>89361</v>
      </c>
      <c r="AD1603" t="e">
        <f>IF(COUNTIF(#REF!,Orders!AC1504)&gt;0,"Returned","Not Returned")</f>
        <v>#REF!</v>
      </c>
      <c r="AE1603" t="str">
        <f>TEXT(Table1[[#This Row],[Order Date]],"mmmm-yyy")</f>
        <v>May-2015</v>
      </c>
    </row>
    <row r="1604" spans="1:31" ht="12.75" customHeight="1" x14ac:dyDescent="0.3">
      <c r="A1604">
        <v>19293</v>
      </c>
      <c r="B1604" t="s">
        <v>37</v>
      </c>
      <c r="C1604">
        <v>0.08</v>
      </c>
      <c r="D1604">
        <v>15.99</v>
      </c>
      <c r="E1604">
        <v>13.18</v>
      </c>
      <c r="F1604">
        <v>2868</v>
      </c>
      <c r="G1604" t="str">
        <f>IF(COUNTIF(Table1[Customer ID],Table1[[#This Row],[Customer ID]])&gt;1,"Repeat Customer","One-Time Customer")</f>
        <v>Repeat Customer</v>
      </c>
      <c r="H1604" t="s">
        <v>2619</v>
      </c>
      <c r="I1604" t="s">
        <v>27</v>
      </c>
      <c r="J1604" t="s">
        <v>28</v>
      </c>
      <c r="K1604" t="s">
        <v>29</v>
      </c>
      <c r="L1604" t="s">
        <v>109</v>
      </c>
      <c r="M1604" t="s">
        <v>59</v>
      </c>
      <c r="N1604" t="s">
        <v>638</v>
      </c>
      <c r="O1604">
        <v>0.37</v>
      </c>
      <c r="P1604">
        <f>Table1[[#This Row],[Profit]]/Table1[[#This Row],[Sales]]</f>
        <v>-1.0085580127234171</v>
      </c>
      <c r="Q1604" t="s">
        <v>33</v>
      </c>
      <c r="R1604" t="s">
        <v>34</v>
      </c>
      <c r="S1604" t="s">
        <v>35</v>
      </c>
      <c r="T1604" t="s">
        <v>2620</v>
      </c>
      <c r="U1604">
        <v>98026</v>
      </c>
      <c r="V1604">
        <v>42149</v>
      </c>
      <c r="W1604" t="str">
        <f>TEXT(Table1[[#This Row],[Order Date]],"mmmm")</f>
        <v>May</v>
      </c>
      <c r="X1604" t="str">
        <f>TEXT(Table1[[#This Row],[Order Date]],"yyyy")</f>
        <v>2015</v>
      </c>
      <c r="Y1604">
        <v>42151</v>
      </c>
      <c r="Z1604">
        <v>-66.584999999999994</v>
      </c>
      <c r="AA1604">
        <v>4</v>
      </c>
      <c r="AB1604">
        <v>66.02</v>
      </c>
      <c r="AC1604">
        <v>85828</v>
      </c>
      <c r="AD1604" t="e">
        <f>IF(COUNTIF(#REF!,Orders!AC1620)&gt;0,"Returned","Not Returned")</f>
        <v>#REF!</v>
      </c>
      <c r="AE1604" t="str">
        <f>TEXT(Table1[[#This Row],[Order Date]],"mmmm-yyy")</f>
        <v>May-2015</v>
      </c>
    </row>
    <row r="1605" spans="1:31" ht="12.75" customHeight="1" x14ac:dyDescent="0.3">
      <c r="A1605">
        <v>21567</v>
      </c>
      <c r="B1605" t="s">
        <v>106</v>
      </c>
      <c r="C1605">
        <v>0.08</v>
      </c>
      <c r="D1605">
        <v>30.56</v>
      </c>
      <c r="E1605">
        <v>2.99</v>
      </c>
      <c r="F1605">
        <v>3287</v>
      </c>
      <c r="G1605" t="str">
        <f>IF(COUNTIF(Table1[Customer ID],Table1[[#This Row],[Customer ID]])&gt;1,"Repeat Customer","One-Time Customer")</f>
        <v>One-Time Customer</v>
      </c>
      <c r="H1605" t="s">
        <v>2941</v>
      </c>
      <c r="I1605" t="s">
        <v>49</v>
      </c>
      <c r="J1605" t="s">
        <v>58</v>
      </c>
      <c r="K1605" t="s">
        <v>29</v>
      </c>
      <c r="L1605" t="s">
        <v>109</v>
      </c>
      <c r="M1605" t="s">
        <v>59</v>
      </c>
      <c r="N1605" t="s">
        <v>2580</v>
      </c>
      <c r="O1605">
        <v>0.35</v>
      </c>
      <c r="P1605">
        <f>Table1[[#This Row],[Profit]]/Table1[[#This Row],[Sales]]</f>
        <v>0.69</v>
      </c>
      <c r="Q1605" t="s">
        <v>33</v>
      </c>
      <c r="R1605" t="s">
        <v>34</v>
      </c>
      <c r="S1605" t="s">
        <v>45</v>
      </c>
      <c r="T1605" t="s">
        <v>2942</v>
      </c>
      <c r="U1605">
        <v>95746</v>
      </c>
      <c r="V1605">
        <v>42149</v>
      </c>
      <c r="W1605" t="str">
        <f>TEXT(Table1[[#This Row],[Order Date]],"mmmm")</f>
        <v>May</v>
      </c>
      <c r="X1605" t="str">
        <f>TEXT(Table1[[#This Row],[Order Date]],"yyyy")</f>
        <v>2015</v>
      </c>
      <c r="Y1605">
        <v>42151</v>
      </c>
      <c r="Z1605">
        <v>352.87979999999999</v>
      </c>
      <c r="AA1605">
        <v>17</v>
      </c>
      <c r="AB1605">
        <v>511.42</v>
      </c>
      <c r="AC1605">
        <v>89897</v>
      </c>
      <c r="AD1605" t="e">
        <f>IF(COUNTIF(#REF!,Orders!AC1881)&gt;0,"Returned","Not Returned")</f>
        <v>#REF!</v>
      </c>
      <c r="AE1605" t="str">
        <f>TEXT(Table1[[#This Row],[Order Date]],"mmmm-yyy")</f>
        <v>May-2015</v>
      </c>
    </row>
    <row r="1606" spans="1:31" ht="12.75" customHeight="1" x14ac:dyDescent="0.3">
      <c r="A1606">
        <v>25264</v>
      </c>
      <c r="B1606" t="s">
        <v>106</v>
      </c>
      <c r="C1606">
        <v>0.01</v>
      </c>
      <c r="D1606">
        <v>5.94</v>
      </c>
      <c r="E1606">
        <v>9.92</v>
      </c>
      <c r="F1606">
        <v>241</v>
      </c>
      <c r="G1606" t="str">
        <f>IF(COUNTIF(Table1[Customer ID],Table1[[#This Row],[Customer ID]])&gt;1,"Repeat Customer","One-Time Customer")</f>
        <v>Repeat Customer</v>
      </c>
      <c r="H1606" t="s">
        <v>341</v>
      </c>
      <c r="I1606" t="s">
        <v>49</v>
      </c>
      <c r="J1606" t="s">
        <v>58</v>
      </c>
      <c r="K1606" t="s">
        <v>29</v>
      </c>
      <c r="L1606" t="s">
        <v>109</v>
      </c>
      <c r="M1606" t="s">
        <v>59</v>
      </c>
      <c r="N1606" t="s">
        <v>344</v>
      </c>
      <c r="O1606">
        <v>0.38</v>
      </c>
      <c r="P1606">
        <f>Table1[[#This Row],[Profit]]/Table1[[#This Row],[Sales]]</f>
        <v>-3.2092956336794694</v>
      </c>
      <c r="Q1606" t="s">
        <v>33</v>
      </c>
      <c r="R1606" t="s">
        <v>34</v>
      </c>
      <c r="S1606" t="s">
        <v>255</v>
      </c>
      <c r="T1606" t="s">
        <v>343</v>
      </c>
      <c r="U1606">
        <v>81503</v>
      </c>
      <c r="V1606">
        <v>42150</v>
      </c>
      <c r="W1606" t="str">
        <f>TEXT(Table1[[#This Row],[Order Date]],"mmmm")</f>
        <v>May</v>
      </c>
      <c r="X1606" t="str">
        <f>TEXT(Table1[[#This Row],[Order Date]],"yyyy")</f>
        <v>2015</v>
      </c>
      <c r="Y1606">
        <v>42157</v>
      </c>
      <c r="Z1606">
        <v>-256.51900000000001</v>
      </c>
      <c r="AA1606">
        <v>13</v>
      </c>
      <c r="AB1606">
        <v>79.930000000000007</v>
      </c>
      <c r="AC1606">
        <v>90480</v>
      </c>
      <c r="AD1606" t="e">
        <f>IF(COUNTIF(#REF!,Orders!AC137)&gt;0,"Returned","Not Returned")</f>
        <v>#REF!</v>
      </c>
      <c r="AE1606" t="str">
        <f>TEXT(Table1[[#This Row],[Order Date]],"mmmm-yyy")</f>
        <v>May-2015</v>
      </c>
    </row>
    <row r="1607" spans="1:31" ht="12.75" customHeight="1" x14ac:dyDescent="0.3">
      <c r="A1607">
        <v>25265</v>
      </c>
      <c r="B1607" t="s">
        <v>106</v>
      </c>
      <c r="C1607">
        <v>0.02</v>
      </c>
      <c r="D1607">
        <v>125.99</v>
      </c>
      <c r="E1607">
        <v>3</v>
      </c>
      <c r="F1607">
        <v>241</v>
      </c>
      <c r="G1607" t="str">
        <f>IF(COUNTIF(Table1[Customer ID],Table1[[#This Row],[Customer ID]])&gt;1,"Repeat Customer","One-Time Customer")</f>
        <v>Repeat Customer</v>
      </c>
      <c r="H1607" t="s">
        <v>341</v>
      </c>
      <c r="I1607" t="s">
        <v>49</v>
      </c>
      <c r="J1607" t="s">
        <v>58</v>
      </c>
      <c r="K1607" t="s">
        <v>77</v>
      </c>
      <c r="L1607" t="s">
        <v>78</v>
      </c>
      <c r="M1607" t="s">
        <v>59</v>
      </c>
      <c r="N1607" t="s">
        <v>345</v>
      </c>
      <c r="O1607">
        <v>0.59</v>
      </c>
      <c r="P1607">
        <f>Table1[[#This Row],[Profit]]/Table1[[#This Row],[Sales]]</f>
        <v>0.45621521335807053</v>
      </c>
      <c r="Q1607" t="s">
        <v>33</v>
      </c>
      <c r="R1607" t="s">
        <v>34</v>
      </c>
      <c r="S1607" t="s">
        <v>255</v>
      </c>
      <c r="T1607" t="s">
        <v>343</v>
      </c>
      <c r="U1607">
        <v>81503</v>
      </c>
      <c r="V1607">
        <v>42150</v>
      </c>
      <c r="W1607" t="str">
        <f>TEXT(Table1[[#This Row],[Order Date]],"mmmm")</f>
        <v>May</v>
      </c>
      <c r="X1607" t="str">
        <f>TEXT(Table1[[#This Row],[Order Date]],"yyyy")</f>
        <v>2015</v>
      </c>
      <c r="Y1607">
        <v>42150</v>
      </c>
      <c r="Z1607">
        <v>398.358</v>
      </c>
      <c r="AA1607">
        <v>8</v>
      </c>
      <c r="AB1607">
        <v>873.18</v>
      </c>
      <c r="AC1607">
        <v>90480</v>
      </c>
      <c r="AD1607" t="e">
        <f>IF(COUNTIF(#REF!,Orders!AC138)&gt;0,"Returned","Not Returned")</f>
        <v>#REF!</v>
      </c>
      <c r="AE1607" t="str">
        <f>TEXT(Table1[[#This Row],[Order Date]],"mmmm-yyy")</f>
        <v>May-2015</v>
      </c>
    </row>
    <row r="1608" spans="1:31" ht="12.75" customHeight="1" x14ac:dyDescent="0.3">
      <c r="A1608">
        <v>25996</v>
      </c>
      <c r="B1608" t="s">
        <v>47</v>
      </c>
      <c r="C1608">
        <v>0.02</v>
      </c>
      <c r="D1608">
        <v>11.33</v>
      </c>
      <c r="E1608">
        <v>6.12</v>
      </c>
      <c r="F1608">
        <v>2266</v>
      </c>
      <c r="G1608" t="str">
        <f>IF(COUNTIF(Table1[Customer ID],Table1[[#This Row],[Customer ID]])&gt;1,"Repeat Customer","One-Time Customer")</f>
        <v>Repeat Customer</v>
      </c>
      <c r="H1608" t="s">
        <v>2148</v>
      </c>
      <c r="I1608" t="s">
        <v>49</v>
      </c>
      <c r="J1608" t="s">
        <v>28</v>
      </c>
      <c r="K1608" t="s">
        <v>29</v>
      </c>
      <c r="L1608" t="s">
        <v>257</v>
      </c>
      <c r="M1608" t="s">
        <v>86</v>
      </c>
      <c r="N1608" t="s">
        <v>2149</v>
      </c>
      <c r="O1608">
        <v>0.42</v>
      </c>
      <c r="P1608">
        <f>Table1[[#This Row],[Profit]]/Table1[[#This Row],[Sales]]</f>
        <v>-0.41074964639321071</v>
      </c>
      <c r="Q1608" t="s">
        <v>33</v>
      </c>
      <c r="R1608" t="s">
        <v>61</v>
      </c>
      <c r="S1608" t="s">
        <v>506</v>
      </c>
      <c r="T1608" t="s">
        <v>2150</v>
      </c>
      <c r="U1608">
        <v>63122</v>
      </c>
      <c r="V1608">
        <v>42150</v>
      </c>
      <c r="W1608" t="str">
        <f>TEXT(Table1[[#This Row],[Order Date]],"mmmm")</f>
        <v>May</v>
      </c>
      <c r="X1608" t="str">
        <f>TEXT(Table1[[#This Row],[Order Date]],"yyyy")</f>
        <v>2015</v>
      </c>
      <c r="Y1608">
        <v>42152</v>
      </c>
      <c r="Z1608">
        <v>-14.52</v>
      </c>
      <c r="AA1608">
        <v>3</v>
      </c>
      <c r="AB1608">
        <v>35.35</v>
      </c>
      <c r="AC1608">
        <v>86610</v>
      </c>
      <c r="AD1608" t="e">
        <f>IF(COUNTIF(#REF!,Orders!AC1254)&gt;0,"Returned","Not Returned")</f>
        <v>#REF!</v>
      </c>
      <c r="AE1608" t="str">
        <f>TEXT(Table1[[#This Row],[Order Date]],"mmmm-yyy")</f>
        <v>May-2015</v>
      </c>
    </row>
    <row r="1609" spans="1:31" ht="12.75" customHeight="1" x14ac:dyDescent="0.3">
      <c r="A1609">
        <v>25997</v>
      </c>
      <c r="B1609" t="s">
        <v>47</v>
      </c>
      <c r="C1609">
        <v>0.01</v>
      </c>
      <c r="D1609">
        <v>15.67</v>
      </c>
      <c r="E1609">
        <v>1.39</v>
      </c>
      <c r="F1609">
        <v>2266</v>
      </c>
      <c r="G1609" t="str">
        <f>IF(COUNTIF(Table1[Customer ID],Table1[[#This Row],[Customer ID]])&gt;1,"Repeat Customer","One-Time Customer")</f>
        <v>Repeat Customer</v>
      </c>
      <c r="H1609" t="s">
        <v>2148</v>
      </c>
      <c r="I1609" t="s">
        <v>49</v>
      </c>
      <c r="J1609" t="s">
        <v>28</v>
      </c>
      <c r="K1609" t="s">
        <v>29</v>
      </c>
      <c r="L1609" t="s">
        <v>69</v>
      </c>
      <c r="M1609" t="s">
        <v>59</v>
      </c>
      <c r="N1609" t="s">
        <v>1700</v>
      </c>
      <c r="O1609">
        <v>0.38</v>
      </c>
      <c r="P1609">
        <f>Table1[[#This Row],[Profit]]/Table1[[#This Row],[Sales]]</f>
        <v>0.69</v>
      </c>
      <c r="Q1609" t="s">
        <v>33</v>
      </c>
      <c r="R1609" t="s">
        <v>61</v>
      </c>
      <c r="S1609" t="s">
        <v>506</v>
      </c>
      <c r="T1609" t="s">
        <v>2150</v>
      </c>
      <c r="U1609">
        <v>63122</v>
      </c>
      <c r="V1609">
        <v>42150</v>
      </c>
      <c r="W1609" t="str">
        <f>TEXT(Table1[[#This Row],[Order Date]],"mmmm")</f>
        <v>May</v>
      </c>
      <c r="X1609" t="str">
        <f>TEXT(Table1[[#This Row],[Order Date]],"yyyy")</f>
        <v>2015</v>
      </c>
      <c r="Y1609">
        <v>42151</v>
      </c>
      <c r="Z1609">
        <v>171.26489999999998</v>
      </c>
      <c r="AA1609">
        <v>16</v>
      </c>
      <c r="AB1609">
        <v>248.21</v>
      </c>
      <c r="AC1609">
        <v>86610</v>
      </c>
      <c r="AD1609" t="e">
        <f>IF(COUNTIF(#REF!,Orders!AC1255)&gt;0,"Returned","Not Returned")</f>
        <v>#REF!</v>
      </c>
      <c r="AE1609" t="str">
        <f>TEXT(Table1[[#This Row],[Order Date]],"mmmm-yyy")</f>
        <v>May-2015</v>
      </c>
    </row>
    <row r="1610" spans="1:31" ht="12.75" customHeight="1" x14ac:dyDescent="0.3">
      <c r="A1610">
        <v>25817</v>
      </c>
      <c r="B1610" t="s">
        <v>47</v>
      </c>
      <c r="C1610">
        <v>0.02</v>
      </c>
      <c r="D1610">
        <v>5.58</v>
      </c>
      <c r="E1610">
        <v>2.99</v>
      </c>
      <c r="F1610">
        <v>2928</v>
      </c>
      <c r="G1610" t="str">
        <f>IF(COUNTIF(Table1[Customer ID],Table1[[#This Row],[Customer ID]])&gt;1,"Repeat Customer","One-Time Customer")</f>
        <v>Repeat Customer</v>
      </c>
      <c r="H1610" t="s">
        <v>2667</v>
      </c>
      <c r="I1610" t="s">
        <v>49</v>
      </c>
      <c r="J1610" t="s">
        <v>114</v>
      </c>
      <c r="K1610" t="s">
        <v>29</v>
      </c>
      <c r="L1610" t="s">
        <v>109</v>
      </c>
      <c r="M1610" t="s">
        <v>59</v>
      </c>
      <c r="N1610" t="s">
        <v>2668</v>
      </c>
      <c r="O1610">
        <v>0.37</v>
      </c>
      <c r="P1610">
        <f>Table1[[#This Row],[Profit]]/Table1[[#This Row],[Sales]]</f>
        <v>2.9106447662880544</v>
      </c>
      <c r="Q1610" t="s">
        <v>33</v>
      </c>
      <c r="R1610" t="s">
        <v>136</v>
      </c>
      <c r="S1610" t="s">
        <v>932</v>
      </c>
      <c r="T1610" t="s">
        <v>2669</v>
      </c>
      <c r="U1610">
        <v>29418</v>
      </c>
      <c r="V1610">
        <v>42150</v>
      </c>
      <c r="W1610" t="str">
        <f>TEXT(Table1[[#This Row],[Order Date]],"mmmm")</f>
        <v>May</v>
      </c>
      <c r="X1610" t="str">
        <f>TEXT(Table1[[#This Row],[Order Date]],"yyyy")</f>
        <v>2015</v>
      </c>
      <c r="Y1610">
        <v>42152</v>
      </c>
      <c r="Z1610">
        <v>689.32799999999997</v>
      </c>
      <c r="AA1610">
        <v>42</v>
      </c>
      <c r="AB1610">
        <v>236.83</v>
      </c>
      <c r="AC1610">
        <v>90218</v>
      </c>
      <c r="AD1610" t="e">
        <f>IF(COUNTIF(#REF!,Orders!AC1662)&gt;0,"Returned","Not Returned")</f>
        <v>#REF!</v>
      </c>
      <c r="AE1610" t="str">
        <f>TEXT(Table1[[#This Row],[Order Date]],"mmmm-yyy")</f>
        <v>May-2015</v>
      </c>
    </row>
    <row r="1611" spans="1:31" ht="12.75" customHeight="1" x14ac:dyDescent="0.3">
      <c r="A1611">
        <v>25819</v>
      </c>
      <c r="B1611" t="s">
        <v>47</v>
      </c>
      <c r="C1611">
        <v>0.02</v>
      </c>
      <c r="D1611">
        <v>54.1</v>
      </c>
      <c r="E1611">
        <v>19.989999999999998</v>
      </c>
      <c r="F1611">
        <v>2928</v>
      </c>
      <c r="G1611" t="str">
        <f>IF(COUNTIF(Table1[Customer ID],Table1[[#This Row],[Customer ID]])&gt;1,"Repeat Customer","One-Time Customer")</f>
        <v>Repeat Customer</v>
      </c>
      <c r="H1611" t="s">
        <v>2667</v>
      </c>
      <c r="I1611" t="s">
        <v>49</v>
      </c>
      <c r="J1611" t="s">
        <v>114</v>
      </c>
      <c r="K1611" t="s">
        <v>29</v>
      </c>
      <c r="L1611" t="s">
        <v>141</v>
      </c>
      <c r="M1611" t="s">
        <v>59</v>
      </c>
      <c r="N1611" t="s">
        <v>2181</v>
      </c>
      <c r="O1611">
        <v>0.59</v>
      </c>
      <c r="P1611">
        <f>Table1[[#This Row],[Profit]]/Table1[[#This Row],[Sales]]</f>
        <v>-1.7269020551502156E-2</v>
      </c>
      <c r="Q1611" t="s">
        <v>33</v>
      </c>
      <c r="R1611" t="s">
        <v>136</v>
      </c>
      <c r="S1611" t="s">
        <v>932</v>
      </c>
      <c r="T1611" t="s">
        <v>2669</v>
      </c>
      <c r="U1611">
        <v>29418</v>
      </c>
      <c r="V1611">
        <v>42150</v>
      </c>
      <c r="W1611" t="str">
        <f>TEXT(Table1[[#This Row],[Order Date]],"mmmm")</f>
        <v>May</v>
      </c>
      <c r="X1611" t="str">
        <f>TEXT(Table1[[#This Row],[Order Date]],"yyyy")</f>
        <v>2015</v>
      </c>
      <c r="Y1611">
        <v>42151</v>
      </c>
      <c r="Z1611">
        <v>-33.585999999999999</v>
      </c>
      <c r="AA1611">
        <v>36</v>
      </c>
      <c r="AB1611">
        <v>1944.87</v>
      </c>
      <c r="AC1611">
        <v>90218</v>
      </c>
      <c r="AD1611" t="e">
        <f>IF(COUNTIF(#REF!,Orders!AC1663)&gt;0,"Returned","Not Returned")</f>
        <v>#REF!</v>
      </c>
      <c r="AE1611" t="str">
        <f>TEXT(Table1[[#This Row],[Order Date]],"mmmm-yyy")</f>
        <v>May-2015</v>
      </c>
    </row>
    <row r="1612" spans="1:31" ht="12.75" customHeight="1" x14ac:dyDescent="0.3">
      <c r="A1612">
        <v>23567</v>
      </c>
      <c r="B1612" t="s">
        <v>47</v>
      </c>
      <c r="C1612">
        <v>0.05</v>
      </c>
      <c r="D1612">
        <v>2.62</v>
      </c>
      <c r="E1612">
        <v>0.8</v>
      </c>
      <c r="F1612">
        <v>2941</v>
      </c>
      <c r="G1612" t="str">
        <f>IF(COUNTIF(Table1[Customer ID],Table1[[#This Row],[Customer ID]])&gt;1,"Repeat Customer","One-Time Customer")</f>
        <v>One-Time Customer</v>
      </c>
      <c r="H1612" t="s">
        <v>2676</v>
      </c>
      <c r="I1612" t="s">
        <v>49</v>
      </c>
      <c r="J1612" t="s">
        <v>58</v>
      </c>
      <c r="K1612" t="s">
        <v>29</v>
      </c>
      <c r="L1612" t="s">
        <v>66</v>
      </c>
      <c r="M1612" t="s">
        <v>31</v>
      </c>
      <c r="N1612" t="s">
        <v>1409</v>
      </c>
      <c r="O1612">
        <v>0.39</v>
      </c>
      <c r="P1612">
        <f>Table1[[#This Row],[Profit]]/Table1[[#This Row],[Sales]]</f>
        <v>0.593647828117702</v>
      </c>
      <c r="Q1612" t="s">
        <v>33</v>
      </c>
      <c r="R1612" t="s">
        <v>53</v>
      </c>
      <c r="S1612" t="s">
        <v>54</v>
      </c>
      <c r="T1612" t="s">
        <v>484</v>
      </c>
      <c r="U1612">
        <v>7960</v>
      </c>
      <c r="V1612">
        <v>42150</v>
      </c>
      <c r="W1612" t="str">
        <f>TEXT(Table1[[#This Row],[Order Date]],"mmmm")</f>
        <v>May</v>
      </c>
      <c r="X1612" t="str">
        <f>TEXT(Table1[[#This Row],[Order Date]],"yyyy")</f>
        <v>2015</v>
      </c>
      <c r="Y1612">
        <v>42151</v>
      </c>
      <c r="Z1612">
        <v>12.71</v>
      </c>
      <c r="AA1612">
        <v>8</v>
      </c>
      <c r="AB1612">
        <v>21.41</v>
      </c>
      <c r="AC1612">
        <v>87618</v>
      </c>
      <c r="AD1612" t="e">
        <f>IF(COUNTIF(#REF!,Orders!AC1668)&gt;0,"Returned","Not Returned")</f>
        <v>#REF!</v>
      </c>
      <c r="AE1612" t="str">
        <f>TEXT(Table1[[#This Row],[Order Date]],"mmmm-yyy")</f>
        <v>May-2015</v>
      </c>
    </row>
    <row r="1613" spans="1:31" ht="12.75" customHeight="1" x14ac:dyDescent="0.3">
      <c r="A1613">
        <v>18728</v>
      </c>
      <c r="B1613" t="s">
        <v>37</v>
      </c>
      <c r="C1613">
        <v>0.01</v>
      </c>
      <c r="D1613">
        <v>349.45</v>
      </c>
      <c r="E1613">
        <v>60</v>
      </c>
      <c r="F1613">
        <v>3257</v>
      </c>
      <c r="G1613" t="str">
        <f>IF(COUNTIF(Table1[Customer ID],Table1[[#This Row],[Customer ID]])&gt;1,"Repeat Customer","One-Time Customer")</f>
        <v>Repeat Customer</v>
      </c>
      <c r="H1613" t="s">
        <v>2919</v>
      </c>
      <c r="I1613" t="s">
        <v>39</v>
      </c>
      <c r="J1613" t="s">
        <v>114</v>
      </c>
      <c r="K1613" t="s">
        <v>41</v>
      </c>
      <c r="L1613" t="s">
        <v>152</v>
      </c>
      <c r="M1613" t="s">
        <v>43</v>
      </c>
      <c r="N1613" t="s">
        <v>989</v>
      </c>
      <c r="P1613">
        <f>Table1[[#This Row],[Profit]]/Table1[[#This Row],[Sales]]</f>
        <v>0.69</v>
      </c>
      <c r="Q1613" t="s">
        <v>33</v>
      </c>
      <c r="R1613" t="s">
        <v>34</v>
      </c>
      <c r="S1613" t="s">
        <v>35</v>
      </c>
      <c r="T1613" t="s">
        <v>2920</v>
      </c>
      <c r="U1613">
        <v>98632</v>
      </c>
      <c r="V1613">
        <v>42150</v>
      </c>
      <c r="W1613" t="str">
        <f>TEXT(Table1[[#This Row],[Order Date]],"mmmm")</f>
        <v>May</v>
      </c>
      <c r="X1613" t="str">
        <f>TEXT(Table1[[#This Row],[Order Date]],"yyyy")</f>
        <v>2015</v>
      </c>
      <c r="Y1613">
        <v>42151</v>
      </c>
      <c r="Z1613">
        <v>3739.3928999999998</v>
      </c>
      <c r="AA1613">
        <v>15</v>
      </c>
      <c r="AB1613">
        <v>5419.41</v>
      </c>
      <c r="AC1613">
        <v>88825</v>
      </c>
      <c r="AD1613" t="e">
        <f>IF(COUNTIF(#REF!,Orders!AC1862)&gt;0,"Returned","Not Returned")</f>
        <v>#REF!</v>
      </c>
      <c r="AE1613" t="str">
        <f>TEXT(Table1[[#This Row],[Order Date]],"mmmm-yyy")</f>
        <v>May-2015</v>
      </c>
    </row>
    <row r="1614" spans="1:31" ht="12.75" customHeight="1" x14ac:dyDescent="0.3">
      <c r="A1614">
        <v>20401</v>
      </c>
      <c r="B1614" t="s">
        <v>37</v>
      </c>
      <c r="C1614">
        <v>0.02</v>
      </c>
      <c r="D1614">
        <v>20.99</v>
      </c>
      <c r="E1614">
        <v>4.8099999999999996</v>
      </c>
      <c r="F1614">
        <v>370</v>
      </c>
      <c r="G1614" t="str">
        <f>IF(COUNTIF(Table1[Customer ID],Table1[[#This Row],[Customer ID]])&gt;1,"Repeat Customer","One-Time Customer")</f>
        <v>One-Time Customer</v>
      </c>
      <c r="H1614" t="s">
        <v>474</v>
      </c>
      <c r="I1614" t="s">
        <v>49</v>
      </c>
      <c r="J1614" t="s">
        <v>28</v>
      </c>
      <c r="K1614" t="s">
        <v>77</v>
      </c>
      <c r="L1614" t="s">
        <v>78</v>
      </c>
      <c r="M1614" t="s">
        <v>86</v>
      </c>
      <c r="N1614" t="s">
        <v>475</v>
      </c>
      <c r="O1614">
        <v>0.57999999999999996</v>
      </c>
      <c r="P1614">
        <f>Table1[[#This Row],[Profit]]/Table1[[#This Row],[Sales]]</f>
        <v>0.18689890761665229</v>
      </c>
      <c r="Q1614" t="s">
        <v>33</v>
      </c>
      <c r="R1614" t="s">
        <v>53</v>
      </c>
      <c r="S1614" t="s">
        <v>188</v>
      </c>
      <c r="T1614" t="s">
        <v>476</v>
      </c>
      <c r="U1614">
        <v>4240</v>
      </c>
      <c r="V1614">
        <v>42151</v>
      </c>
      <c r="W1614" t="str">
        <f>TEXT(Table1[[#This Row],[Order Date]],"mmmm")</f>
        <v>May</v>
      </c>
      <c r="X1614" t="str">
        <f>TEXT(Table1[[#This Row],[Order Date]],"yyyy")</f>
        <v>2015</v>
      </c>
      <c r="Y1614">
        <v>42153</v>
      </c>
      <c r="Z1614">
        <v>49.787999999999997</v>
      </c>
      <c r="AA1614">
        <v>15</v>
      </c>
      <c r="AB1614">
        <v>266.39</v>
      </c>
      <c r="AC1614">
        <v>90291</v>
      </c>
      <c r="AD1614" t="e">
        <f>IF(COUNTIF(#REF!,Orders!AC200)&gt;0,"Returned","Not Returned")</f>
        <v>#REF!</v>
      </c>
      <c r="AE1614" t="str">
        <f>TEXT(Table1[[#This Row],[Order Date]],"mmmm-yyy")</f>
        <v>May-2015</v>
      </c>
    </row>
    <row r="1615" spans="1:31" ht="12.75" customHeight="1" x14ac:dyDescent="0.3">
      <c r="A1615">
        <v>20400</v>
      </c>
      <c r="B1615" t="s">
        <v>37</v>
      </c>
      <c r="C1615">
        <v>0.05</v>
      </c>
      <c r="D1615">
        <v>5.4</v>
      </c>
      <c r="E1615">
        <v>7.78</v>
      </c>
      <c r="F1615">
        <v>371</v>
      </c>
      <c r="G1615" t="str">
        <f>IF(COUNTIF(Table1[Customer ID],Table1[[#This Row],[Customer ID]])&gt;1,"Repeat Customer","One-Time Customer")</f>
        <v>One-Time Customer</v>
      </c>
      <c r="H1615" t="s">
        <v>477</v>
      </c>
      <c r="I1615" t="s">
        <v>27</v>
      </c>
      <c r="J1615" t="s">
        <v>28</v>
      </c>
      <c r="K1615" t="s">
        <v>29</v>
      </c>
      <c r="L1615" t="s">
        <v>109</v>
      </c>
      <c r="M1615" t="s">
        <v>59</v>
      </c>
      <c r="N1615" t="s">
        <v>310</v>
      </c>
      <c r="O1615">
        <v>0.37</v>
      </c>
      <c r="P1615">
        <f>Table1[[#This Row],[Profit]]/Table1[[#This Row],[Sales]]</f>
        <v>-2.5594268622153611</v>
      </c>
      <c r="Q1615" t="s">
        <v>33</v>
      </c>
      <c r="R1615" t="s">
        <v>53</v>
      </c>
      <c r="S1615" t="s">
        <v>193</v>
      </c>
      <c r="T1615" t="s">
        <v>478</v>
      </c>
      <c r="U1615">
        <v>2149</v>
      </c>
      <c r="V1615">
        <v>42151</v>
      </c>
      <c r="W1615" t="str">
        <f>TEXT(Table1[[#This Row],[Order Date]],"mmmm")</f>
        <v>May</v>
      </c>
      <c r="X1615" t="str">
        <f>TEXT(Table1[[#This Row],[Order Date]],"yyyy")</f>
        <v>2015</v>
      </c>
      <c r="Y1615">
        <v>42153</v>
      </c>
      <c r="Z1615">
        <v>-132.62950000000001</v>
      </c>
      <c r="AA1615">
        <v>9</v>
      </c>
      <c r="AB1615">
        <v>51.82</v>
      </c>
      <c r="AC1615">
        <v>90291</v>
      </c>
      <c r="AD1615" t="e">
        <f>IF(COUNTIF(#REF!,Orders!AC201)&gt;0,"Returned","Not Returned")</f>
        <v>#REF!</v>
      </c>
      <c r="AE1615" t="str">
        <f>TEXT(Table1[[#This Row],[Order Date]],"mmmm-yyy")</f>
        <v>May-2015</v>
      </c>
    </row>
    <row r="1616" spans="1:31" ht="12.75" customHeight="1" x14ac:dyDescent="0.3">
      <c r="A1616">
        <v>21117</v>
      </c>
      <c r="B1616" t="s">
        <v>47</v>
      </c>
      <c r="C1616">
        <v>0.04</v>
      </c>
      <c r="D1616">
        <v>37.700000000000003</v>
      </c>
      <c r="E1616">
        <v>2.99</v>
      </c>
      <c r="F1616">
        <v>451</v>
      </c>
      <c r="G1616" t="str">
        <f>IF(COUNTIF(Table1[Customer ID],Table1[[#This Row],[Customer ID]])&gt;1,"Repeat Customer","One-Time Customer")</f>
        <v>Repeat Customer</v>
      </c>
      <c r="H1616" t="s">
        <v>549</v>
      </c>
      <c r="I1616" t="s">
        <v>49</v>
      </c>
      <c r="J1616" t="s">
        <v>40</v>
      </c>
      <c r="K1616" t="s">
        <v>29</v>
      </c>
      <c r="L1616" t="s">
        <v>109</v>
      </c>
      <c r="M1616" t="s">
        <v>59</v>
      </c>
      <c r="N1616" t="s">
        <v>552</v>
      </c>
      <c r="O1616">
        <v>0.35</v>
      </c>
      <c r="P1616">
        <f>Table1[[#This Row],[Profit]]/Table1[[#This Row],[Sales]]</f>
        <v>0.69000000000000006</v>
      </c>
      <c r="Q1616" t="s">
        <v>33</v>
      </c>
      <c r="R1616" t="s">
        <v>34</v>
      </c>
      <c r="S1616" t="s">
        <v>45</v>
      </c>
      <c r="T1616" t="s">
        <v>551</v>
      </c>
      <c r="U1616">
        <v>94024</v>
      </c>
      <c r="V1616">
        <v>42151</v>
      </c>
      <c r="W1616" t="str">
        <f>TEXT(Table1[[#This Row],[Order Date]],"mmmm")</f>
        <v>May</v>
      </c>
      <c r="X1616" t="str">
        <f>TEXT(Table1[[#This Row],[Order Date]],"yyyy")</f>
        <v>2015</v>
      </c>
      <c r="Y1616">
        <v>42152</v>
      </c>
      <c r="Z1616">
        <v>299.6739</v>
      </c>
      <c r="AA1616">
        <v>12</v>
      </c>
      <c r="AB1616">
        <v>434.31</v>
      </c>
      <c r="AC1616">
        <v>86012</v>
      </c>
      <c r="AD1616" t="e">
        <f>IF(COUNTIF(#REF!,Orders!AC237)&gt;0,"Returned","Not Returned")</f>
        <v>#REF!</v>
      </c>
      <c r="AE1616" t="str">
        <f>TEXT(Table1[[#This Row],[Order Date]],"mmmm-yyy")</f>
        <v>May-2015</v>
      </c>
    </row>
    <row r="1617" spans="1:31" ht="12.75" customHeight="1" x14ac:dyDescent="0.3">
      <c r="A1617">
        <v>21118</v>
      </c>
      <c r="B1617" t="s">
        <v>47</v>
      </c>
      <c r="C1617">
        <v>0.01</v>
      </c>
      <c r="D1617">
        <v>55.99</v>
      </c>
      <c r="E1617">
        <v>5</v>
      </c>
      <c r="F1617">
        <v>452</v>
      </c>
      <c r="G1617" t="str">
        <f>IF(COUNTIF(Table1[Customer ID],Table1[[#This Row],[Customer ID]])&gt;1,"Repeat Customer","One-Time Customer")</f>
        <v>One-Time Customer</v>
      </c>
      <c r="H1617" t="s">
        <v>553</v>
      </c>
      <c r="I1617" t="s">
        <v>49</v>
      </c>
      <c r="J1617" t="s">
        <v>40</v>
      </c>
      <c r="K1617" t="s">
        <v>77</v>
      </c>
      <c r="L1617" t="s">
        <v>78</v>
      </c>
      <c r="M1617" t="s">
        <v>51</v>
      </c>
      <c r="N1617" t="s">
        <v>398</v>
      </c>
      <c r="O1617">
        <v>0.83</v>
      </c>
      <c r="P1617">
        <f>Table1[[#This Row],[Profit]]/Table1[[#This Row],[Sales]]</f>
        <v>-4.5513216284005402</v>
      </c>
      <c r="Q1617" t="s">
        <v>33</v>
      </c>
      <c r="R1617" t="s">
        <v>34</v>
      </c>
      <c r="S1617" t="s">
        <v>45</v>
      </c>
      <c r="T1617" t="s">
        <v>554</v>
      </c>
      <c r="U1617">
        <v>93635</v>
      </c>
      <c r="V1617">
        <v>42151</v>
      </c>
      <c r="W1617" t="str">
        <f>TEXT(Table1[[#This Row],[Order Date]],"mmmm")</f>
        <v>May</v>
      </c>
      <c r="X1617" t="str">
        <f>TEXT(Table1[[#This Row],[Order Date]],"yyyy")</f>
        <v>2015</v>
      </c>
      <c r="Y1617">
        <v>42152</v>
      </c>
      <c r="Z1617">
        <v>-235.89500000000001</v>
      </c>
      <c r="AA1617">
        <v>1</v>
      </c>
      <c r="AB1617">
        <v>51.83</v>
      </c>
      <c r="AC1617">
        <v>86012</v>
      </c>
      <c r="AD1617" t="e">
        <f>IF(COUNTIF(#REF!,Orders!AC240)&gt;0,"Returned","Not Returned")</f>
        <v>#REF!</v>
      </c>
      <c r="AE1617" t="str">
        <f>TEXT(Table1[[#This Row],[Order Date]],"mmmm-yyy")</f>
        <v>May-2015</v>
      </c>
    </row>
    <row r="1618" spans="1:31" ht="12.75" customHeight="1" x14ac:dyDescent="0.3">
      <c r="A1618">
        <v>21214</v>
      </c>
      <c r="B1618" t="s">
        <v>47</v>
      </c>
      <c r="C1618">
        <v>0.03</v>
      </c>
      <c r="D1618">
        <v>14.2</v>
      </c>
      <c r="E1618">
        <v>5.3</v>
      </c>
      <c r="F1618">
        <v>865</v>
      </c>
      <c r="G1618" t="str">
        <f>IF(COUNTIF(Table1[Customer ID],Table1[[#This Row],[Customer ID]])&gt;1,"Repeat Customer","One-Time Customer")</f>
        <v>Repeat Customer</v>
      </c>
      <c r="H1618" t="s">
        <v>982</v>
      </c>
      <c r="I1618" t="s">
        <v>49</v>
      </c>
      <c r="J1618" t="s">
        <v>28</v>
      </c>
      <c r="K1618" t="s">
        <v>41</v>
      </c>
      <c r="L1618" t="s">
        <v>50</v>
      </c>
      <c r="M1618" t="s">
        <v>31</v>
      </c>
      <c r="N1618" t="s">
        <v>730</v>
      </c>
      <c r="O1618">
        <v>0.46</v>
      </c>
      <c r="P1618">
        <f>Table1[[#This Row],[Profit]]/Table1[[#This Row],[Sales]]</f>
        <v>0.45737275449101794</v>
      </c>
      <c r="Q1618" t="s">
        <v>33</v>
      </c>
      <c r="R1618" t="s">
        <v>61</v>
      </c>
      <c r="S1618" t="s">
        <v>703</v>
      </c>
      <c r="T1618" t="s">
        <v>832</v>
      </c>
      <c r="U1618">
        <v>46312</v>
      </c>
      <c r="V1618">
        <v>42151</v>
      </c>
      <c r="W1618" t="str">
        <f>TEXT(Table1[[#This Row],[Order Date]],"mmmm")</f>
        <v>May</v>
      </c>
      <c r="X1618" t="str">
        <f>TEXT(Table1[[#This Row],[Order Date]],"yyyy")</f>
        <v>2015</v>
      </c>
      <c r="Y1618">
        <v>42152</v>
      </c>
      <c r="Z1618">
        <v>122.21</v>
      </c>
      <c r="AA1618">
        <v>18</v>
      </c>
      <c r="AB1618">
        <v>267.2</v>
      </c>
      <c r="AC1618">
        <v>90674</v>
      </c>
      <c r="AD1618" t="e">
        <f>IF(COUNTIF(#REF!,Orders!AC480)&gt;0,"Returned","Not Returned")</f>
        <v>#REF!</v>
      </c>
      <c r="AE1618" t="str">
        <f>TEXT(Table1[[#This Row],[Order Date]],"mmmm-yyy")</f>
        <v>May-2015</v>
      </c>
    </row>
    <row r="1619" spans="1:31" ht="12.75" customHeight="1" x14ac:dyDescent="0.3">
      <c r="A1619">
        <v>20925</v>
      </c>
      <c r="B1619" t="s">
        <v>56</v>
      </c>
      <c r="C1619">
        <v>0.01</v>
      </c>
      <c r="D1619">
        <v>35.94</v>
      </c>
      <c r="E1619">
        <v>6.66</v>
      </c>
      <c r="F1619">
        <v>15</v>
      </c>
      <c r="G1619" t="str">
        <f>IF(COUNTIF(Table1[Customer ID],Table1[[#This Row],[Customer ID]])&gt;1,"Repeat Customer","One-Time Customer")</f>
        <v>Repeat Customer</v>
      </c>
      <c r="H1619" t="s">
        <v>68</v>
      </c>
      <c r="I1619" t="s">
        <v>49</v>
      </c>
      <c r="J1619" t="s">
        <v>58</v>
      </c>
      <c r="K1619" t="s">
        <v>29</v>
      </c>
      <c r="L1619" t="s">
        <v>69</v>
      </c>
      <c r="M1619" t="s">
        <v>59</v>
      </c>
      <c r="N1619" t="s">
        <v>73</v>
      </c>
      <c r="O1619">
        <v>0.4</v>
      </c>
      <c r="P1619">
        <f>Table1[[#This Row],[Profit]]/Table1[[#This Row],[Sales]]</f>
        <v>0.68999999999999984</v>
      </c>
      <c r="Q1619" t="s">
        <v>33</v>
      </c>
      <c r="R1619" t="s">
        <v>53</v>
      </c>
      <c r="S1619" t="s">
        <v>71</v>
      </c>
      <c r="T1619" t="s">
        <v>72</v>
      </c>
      <c r="U1619">
        <v>11787</v>
      </c>
      <c r="V1619">
        <v>42152</v>
      </c>
      <c r="W1619" t="str">
        <f>TEXT(Table1[[#This Row],[Order Date]],"mmmm")</f>
        <v>May</v>
      </c>
      <c r="X1619" t="str">
        <f>TEXT(Table1[[#This Row],[Order Date]],"yyyy")</f>
        <v>2015</v>
      </c>
      <c r="Y1619">
        <v>42152</v>
      </c>
      <c r="Z1619">
        <v>261.87569999999994</v>
      </c>
      <c r="AA1619">
        <v>10</v>
      </c>
      <c r="AB1619">
        <v>379.53</v>
      </c>
      <c r="AC1619">
        <v>86839</v>
      </c>
      <c r="AD1619" t="e">
        <f>IF(COUNTIF(#REF!,Orders!AC10)&gt;0,"Returned","Not Returned")</f>
        <v>#REF!</v>
      </c>
      <c r="AE1619" t="str">
        <f>TEXT(Table1[[#This Row],[Order Date]],"mmmm-yyy")</f>
        <v>May-2015</v>
      </c>
    </row>
    <row r="1620" spans="1:31" ht="12.75" customHeight="1" x14ac:dyDescent="0.3">
      <c r="A1620">
        <v>18773</v>
      </c>
      <c r="B1620" t="s">
        <v>47</v>
      </c>
      <c r="C1620">
        <v>0.02</v>
      </c>
      <c r="D1620">
        <v>2.58</v>
      </c>
      <c r="E1620">
        <v>1.3</v>
      </c>
      <c r="F1620">
        <v>250</v>
      </c>
      <c r="G1620" t="str">
        <f>IF(COUNTIF(Table1[Customer ID],Table1[[#This Row],[Customer ID]])&gt;1,"Repeat Customer","One-Time Customer")</f>
        <v>Repeat Customer</v>
      </c>
      <c r="H1620" t="s">
        <v>350</v>
      </c>
      <c r="I1620" t="s">
        <v>27</v>
      </c>
      <c r="J1620" t="s">
        <v>28</v>
      </c>
      <c r="K1620" t="s">
        <v>29</v>
      </c>
      <c r="L1620" t="s">
        <v>30</v>
      </c>
      <c r="M1620" t="s">
        <v>31</v>
      </c>
      <c r="N1620" t="s">
        <v>351</v>
      </c>
      <c r="O1620">
        <v>0.59</v>
      </c>
      <c r="P1620">
        <f>Table1[[#This Row],[Profit]]/Table1[[#This Row],[Sales]]</f>
        <v>1.0096591944596332E-2</v>
      </c>
      <c r="Q1620" t="s">
        <v>33</v>
      </c>
      <c r="R1620" t="s">
        <v>61</v>
      </c>
      <c r="S1620" t="s">
        <v>62</v>
      </c>
      <c r="T1620" t="s">
        <v>352</v>
      </c>
      <c r="U1620">
        <v>55423</v>
      </c>
      <c r="V1620">
        <v>42152</v>
      </c>
      <c r="W1620" t="str">
        <f>TEXT(Table1[[#This Row],[Order Date]],"mmmm")</f>
        <v>May</v>
      </c>
      <c r="X1620" t="str">
        <f>TEXT(Table1[[#This Row],[Order Date]],"yyyy")</f>
        <v>2015</v>
      </c>
      <c r="Y1620">
        <v>42153</v>
      </c>
      <c r="Z1620">
        <v>1.1080000000000014</v>
      </c>
      <c r="AA1620">
        <v>39</v>
      </c>
      <c r="AB1620">
        <v>109.74</v>
      </c>
      <c r="AC1620">
        <v>87214</v>
      </c>
      <c r="AD1620" t="e">
        <f>IF(COUNTIF(#REF!,Orders!AC142)&gt;0,"Returned","Not Returned")</f>
        <v>#REF!</v>
      </c>
      <c r="AE1620" t="str">
        <f>TEXT(Table1[[#This Row],[Order Date]],"mmmm-yyy")</f>
        <v>May-2015</v>
      </c>
    </row>
    <row r="1621" spans="1:31" ht="12.75" customHeight="1" x14ac:dyDescent="0.3">
      <c r="A1621">
        <v>18774</v>
      </c>
      <c r="B1621" t="s">
        <v>47</v>
      </c>
      <c r="C1621">
        <v>0.02</v>
      </c>
      <c r="D1621">
        <v>65.989999999999995</v>
      </c>
      <c r="E1621">
        <v>3.9</v>
      </c>
      <c r="F1621">
        <v>250</v>
      </c>
      <c r="G1621" t="str">
        <f>IF(COUNTIF(Table1[Customer ID],Table1[[#This Row],[Customer ID]])&gt;1,"Repeat Customer","One-Time Customer")</f>
        <v>Repeat Customer</v>
      </c>
      <c r="H1621" t="s">
        <v>350</v>
      </c>
      <c r="I1621" t="s">
        <v>49</v>
      </c>
      <c r="J1621" t="s">
        <v>28</v>
      </c>
      <c r="K1621" t="s">
        <v>77</v>
      </c>
      <c r="L1621" t="s">
        <v>78</v>
      </c>
      <c r="M1621" t="s">
        <v>59</v>
      </c>
      <c r="N1621" t="s">
        <v>353</v>
      </c>
      <c r="O1621">
        <v>0.55000000000000004</v>
      </c>
      <c r="P1621">
        <f>Table1[[#This Row],[Profit]]/Table1[[#This Row],[Sales]]</f>
        <v>0.6876220401023615</v>
      </c>
      <c r="Q1621" t="s">
        <v>33</v>
      </c>
      <c r="R1621" t="s">
        <v>61</v>
      </c>
      <c r="S1621" t="s">
        <v>62</v>
      </c>
      <c r="T1621" t="s">
        <v>352</v>
      </c>
      <c r="U1621">
        <v>55423</v>
      </c>
      <c r="V1621">
        <v>42152</v>
      </c>
      <c r="W1621" t="str">
        <f>TEXT(Table1[[#This Row],[Order Date]],"mmmm")</f>
        <v>May</v>
      </c>
      <c r="X1621" t="str">
        <f>TEXT(Table1[[#This Row],[Order Date]],"yyyy")</f>
        <v>2015</v>
      </c>
      <c r="Y1621">
        <v>42153</v>
      </c>
      <c r="Z1621">
        <v>1061.3790000000001</v>
      </c>
      <c r="AA1621">
        <v>27</v>
      </c>
      <c r="AB1621">
        <v>1543.55</v>
      </c>
      <c r="AC1621">
        <v>87214</v>
      </c>
      <c r="AD1621" t="e">
        <f>IF(COUNTIF(#REF!,Orders!AC143)&gt;0,"Returned","Not Returned")</f>
        <v>#REF!</v>
      </c>
      <c r="AE1621" t="str">
        <f>TEXT(Table1[[#This Row],[Order Date]],"mmmm-yyy")</f>
        <v>May-2015</v>
      </c>
    </row>
    <row r="1622" spans="1:31" ht="12.75" customHeight="1" x14ac:dyDescent="0.3">
      <c r="A1622">
        <v>23604</v>
      </c>
      <c r="B1622" t="s">
        <v>25</v>
      </c>
      <c r="C1622">
        <v>0.06</v>
      </c>
      <c r="D1622">
        <v>43.57</v>
      </c>
      <c r="E1622">
        <v>16.36</v>
      </c>
      <c r="F1622">
        <v>1627</v>
      </c>
      <c r="G1622" t="str">
        <f>IF(COUNTIF(Table1[Customer ID],Table1[[#This Row],[Customer ID]])&gt;1,"Repeat Customer","One-Time Customer")</f>
        <v>One-Time Customer</v>
      </c>
      <c r="H1622" t="s">
        <v>1634</v>
      </c>
      <c r="I1622" t="s">
        <v>49</v>
      </c>
      <c r="J1622" t="s">
        <v>28</v>
      </c>
      <c r="K1622" t="s">
        <v>29</v>
      </c>
      <c r="L1622" t="s">
        <v>141</v>
      </c>
      <c r="M1622" t="s">
        <v>59</v>
      </c>
      <c r="N1622" t="s">
        <v>1635</v>
      </c>
      <c r="O1622">
        <v>0.55000000000000004</v>
      </c>
      <c r="P1622">
        <f>Table1[[#This Row],[Profit]]/Table1[[#This Row],[Sales]]</f>
        <v>-5.4646840148698889E-2</v>
      </c>
      <c r="Q1622" t="s">
        <v>33</v>
      </c>
      <c r="R1622" t="s">
        <v>136</v>
      </c>
      <c r="S1622" t="s">
        <v>244</v>
      </c>
      <c r="T1622" t="s">
        <v>1636</v>
      </c>
      <c r="U1622">
        <v>37743</v>
      </c>
      <c r="V1622">
        <v>42152</v>
      </c>
      <c r="W1622" t="str">
        <f>TEXT(Table1[[#This Row],[Order Date]],"mmmm")</f>
        <v>May</v>
      </c>
      <c r="X1622" t="str">
        <f>TEXT(Table1[[#This Row],[Order Date]],"yyyy")</f>
        <v>2015</v>
      </c>
      <c r="Y1622">
        <v>42154</v>
      </c>
      <c r="Z1622">
        <v>-38.808</v>
      </c>
      <c r="AA1622">
        <v>17</v>
      </c>
      <c r="AB1622">
        <v>710.16</v>
      </c>
      <c r="AC1622">
        <v>90602</v>
      </c>
      <c r="AD1622" t="e">
        <f>IF(COUNTIF(#REF!,Orders!AC905)&gt;0,"Returned","Not Returned")</f>
        <v>#REF!</v>
      </c>
      <c r="AE1622" t="str">
        <f>TEXT(Table1[[#This Row],[Order Date]],"mmmm-yyy")</f>
        <v>May-2015</v>
      </c>
    </row>
    <row r="1623" spans="1:31" ht="12.75" customHeight="1" x14ac:dyDescent="0.3">
      <c r="A1623">
        <v>18898</v>
      </c>
      <c r="B1623" t="s">
        <v>56</v>
      </c>
      <c r="C1623">
        <v>7.0000000000000007E-2</v>
      </c>
      <c r="D1623">
        <v>60.97</v>
      </c>
      <c r="E1623">
        <v>4.5</v>
      </c>
      <c r="F1623">
        <v>2709</v>
      </c>
      <c r="G1623" t="str">
        <f>IF(COUNTIF(Table1[Customer ID],Table1[[#This Row],[Customer ID]])&gt;1,"Repeat Customer","One-Time Customer")</f>
        <v>Repeat Customer</v>
      </c>
      <c r="H1623" t="s">
        <v>2504</v>
      </c>
      <c r="I1623" t="s">
        <v>49</v>
      </c>
      <c r="J1623" t="s">
        <v>114</v>
      </c>
      <c r="K1623" t="s">
        <v>29</v>
      </c>
      <c r="L1623" t="s">
        <v>257</v>
      </c>
      <c r="M1623" t="s">
        <v>59</v>
      </c>
      <c r="N1623" t="s">
        <v>2132</v>
      </c>
      <c r="O1623">
        <v>0.56000000000000005</v>
      </c>
      <c r="P1623">
        <f>Table1[[#This Row],[Profit]]/Table1[[#This Row],[Sales]]</f>
        <v>-0.72216459197786997</v>
      </c>
      <c r="Q1623" t="s">
        <v>33</v>
      </c>
      <c r="R1623" t="s">
        <v>53</v>
      </c>
      <c r="S1623" t="s">
        <v>415</v>
      </c>
      <c r="T1623" t="s">
        <v>2505</v>
      </c>
      <c r="U1623">
        <v>21042</v>
      </c>
      <c r="V1623">
        <v>42152</v>
      </c>
      <c r="W1623" t="str">
        <f>TEXT(Table1[[#This Row],[Order Date]],"mmmm")</f>
        <v>May</v>
      </c>
      <c r="X1623" t="str">
        <f>TEXT(Table1[[#This Row],[Order Date]],"yyyy")</f>
        <v>2015</v>
      </c>
      <c r="Y1623">
        <v>42154</v>
      </c>
      <c r="Z1623">
        <v>-41.77</v>
      </c>
      <c r="AA1623">
        <v>1</v>
      </c>
      <c r="AB1623">
        <v>57.84</v>
      </c>
      <c r="AC1623">
        <v>89240</v>
      </c>
      <c r="AD1623" t="e">
        <f>IF(COUNTIF(#REF!,Orders!AC1535)&gt;0,"Returned","Not Returned")</f>
        <v>#REF!</v>
      </c>
      <c r="AE1623" t="str">
        <f>TEXT(Table1[[#This Row],[Order Date]],"mmmm-yyy")</f>
        <v>May-2015</v>
      </c>
    </row>
    <row r="1624" spans="1:31" ht="12.75" customHeight="1" x14ac:dyDescent="0.3">
      <c r="A1624">
        <v>18899</v>
      </c>
      <c r="B1624" t="s">
        <v>56</v>
      </c>
      <c r="C1624">
        <v>0</v>
      </c>
      <c r="D1624">
        <v>90.98</v>
      </c>
      <c r="E1624">
        <v>56.2</v>
      </c>
      <c r="F1624">
        <v>2709</v>
      </c>
      <c r="G1624" t="str">
        <f>IF(COUNTIF(Table1[Customer ID],Table1[[#This Row],[Customer ID]])&gt;1,"Repeat Customer","One-Time Customer")</f>
        <v>Repeat Customer</v>
      </c>
      <c r="H1624" t="s">
        <v>2504</v>
      </c>
      <c r="I1624" t="s">
        <v>49</v>
      </c>
      <c r="J1624" t="s">
        <v>114</v>
      </c>
      <c r="K1624" t="s">
        <v>41</v>
      </c>
      <c r="L1624" t="s">
        <v>50</v>
      </c>
      <c r="M1624" t="s">
        <v>86</v>
      </c>
      <c r="N1624" t="s">
        <v>1061</v>
      </c>
      <c r="O1624">
        <v>0.74</v>
      </c>
      <c r="P1624">
        <f>Table1[[#This Row],[Profit]]/Table1[[#This Row],[Sales]]</f>
        <v>-0.71130173737997204</v>
      </c>
      <c r="Q1624" t="s">
        <v>33</v>
      </c>
      <c r="R1624" t="s">
        <v>53</v>
      </c>
      <c r="S1624" t="s">
        <v>415</v>
      </c>
      <c r="T1624" t="s">
        <v>2505</v>
      </c>
      <c r="U1624">
        <v>21042</v>
      </c>
      <c r="V1624">
        <v>42152</v>
      </c>
      <c r="W1624" t="str">
        <f>TEXT(Table1[[#This Row],[Order Date]],"mmmm")</f>
        <v>May</v>
      </c>
      <c r="X1624" t="str">
        <f>TEXT(Table1[[#This Row],[Order Date]],"yyyy")</f>
        <v>2015</v>
      </c>
      <c r="Y1624">
        <v>42154</v>
      </c>
      <c r="Z1624">
        <v>-1014.11</v>
      </c>
      <c r="AA1624">
        <v>15</v>
      </c>
      <c r="AB1624">
        <v>1425.71</v>
      </c>
      <c r="AC1624">
        <v>89240</v>
      </c>
      <c r="AD1624" t="e">
        <f>IF(COUNTIF(#REF!,Orders!AC1536)&gt;0,"Returned","Not Returned")</f>
        <v>#REF!</v>
      </c>
      <c r="AE1624" t="str">
        <f>TEXT(Table1[[#This Row],[Order Date]],"mmmm-yyy")</f>
        <v>May-2015</v>
      </c>
    </row>
    <row r="1625" spans="1:31" ht="12.75" customHeight="1" x14ac:dyDescent="0.3">
      <c r="A1625">
        <v>26156</v>
      </c>
      <c r="B1625" t="s">
        <v>106</v>
      </c>
      <c r="C1625">
        <v>0.03</v>
      </c>
      <c r="D1625">
        <v>5.85</v>
      </c>
      <c r="E1625">
        <v>2.27</v>
      </c>
      <c r="F1625">
        <v>2765</v>
      </c>
      <c r="G1625" t="str">
        <f>IF(COUNTIF(Table1[Customer ID],Table1[[#This Row],[Customer ID]])&gt;1,"Repeat Customer","One-Time Customer")</f>
        <v>One-Time Customer</v>
      </c>
      <c r="H1625" t="s">
        <v>2536</v>
      </c>
      <c r="I1625" t="s">
        <v>49</v>
      </c>
      <c r="J1625" t="s">
        <v>28</v>
      </c>
      <c r="K1625" t="s">
        <v>29</v>
      </c>
      <c r="L1625" t="s">
        <v>30</v>
      </c>
      <c r="M1625" t="s">
        <v>31</v>
      </c>
      <c r="N1625" t="s">
        <v>2537</v>
      </c>
      <c r="O1625">
        <v>0.56000000000000005</v>
      </c>
      <c r="P1625">
        <f>Table1[[#This Row],[Profit]]/Table1[[#This Row],[Sales]]</f>
        <v>-0.12270531400966184</v>
      </c>
      <c r="Q1625" t="s">
        <v>33</v>
      </c>
      <c r="R1625" t="s">
        <v>53</v>
      </c>
      <c r="S1625" t="s">
        <v>54</v>
      </c>
      <c r="T1625" t="s">
        <v>2538</v>
      </c>
      <c r="U1625">
        <v>8021</v>
      </c>
      <c r="V1625">
        <v>42152</v>
      </c>
      <c r="W1625" t="str">
        <f>TEXT(Table1[[#This Row],[Order Date]],"mmmm")</f>
        <v>May</v>
      </c>
      <c r="X1625" t="str">
        <f>TEXT(Table1[[#This Row],[Order Date]],"yyyy")</f>
        <v>2015</v>
      </c>
      <c r="Y1625">
        <v>42154</v>
      </c>
      <c r="Z1625">
        <v>-5.08</v>
      </c>
      <c r="AA1625">
        <v>7</v>
      </c>
      <c r="AB1625">
        <v>41.4</v>
      </c>
      <c r="AC1625">
        <v>90725</v>
      </c>
      <c r="AD1625" t="e">
        <f>IF(COUNTIF(#REF!,Orders!AC1556)&gt;0,"Returned","Not Returned")</f>
        <v>#REF!</v>
      </c>
      <c r="AE1625" t="str">
        <f>TEXT(Table1[[#This Row],[Order Date]],"mmmm-yyy")</f>
        <v>May-2015</v>
      </c>
    </row>
    <row r="1626" spans="1:31" ht="12.75" customHeight="1" x14ac:dyDescent="0.3">
      <c r="A1626">
        <v>7898</v>
      </c>
      <c r="B1626" t="s">
        <v>47</v>
      </c>
      <c r="C1626">
        <v>0.03</v>
      </c>
      <c r="D1626">
        <v>5.98</v>
      </c>
      <c r="E1626">
        <v>5.35</v>
      </c>
      <c r="F1626">
        <v>3011</v>
      </c>
      <c r="G1626" t="str">
        <f>IF(COUNTIF(Table1[Customer ID],Table1[[#This Row],[Customer ID]])&gt;1,"Repeat Customer","One-Time Customer")</f>
        <v>Repeat Customer</v>
      </c>
      <c r="H1626" t="s">
        <v>2733</v>
      </c>
      <c r="I1626" t="s">
        <v>49</v>
      </c>
      <c r="J1626" t="s">
        <v>28</v>
      </c>
      <c r="K1626" t="s">
        <v>29</v>
      </c>
      <c r="L1626" t="s">
        <v>93</v>
      </c>
      <c r="M1626" t="s">
        <v>59</v>
      </c>
      <c r="N1626" t="s">
        <v>1437</v>
      </c>
      <c r="O1626">
        <v>0.4</v>
      </c>
      <c r="P1626">
        <f>Table1[[#This Row],[Profit]]/Table1[[#This Row],[Sales]]</f>
        <v>-0.21946208442286141</v>
      </c>
      <c r="Q1626" t="s">
        <v>33</v>
      </c>
      <c r="R1626" t="s">
        <v>53</v>
      </c>
      <c r="S1626" t="s">
        <v>193</v>
      </c>
      <c r="T1626" t="s">
        <v>194</v>
      </c>
      <c r="U1626">
        <v>2113</v>
      </c>
      <c r="V1626">
        <v>42152</v>
      </c>
      <c r="W1626" t="str">
        <f>TEXT(Table1[[#This Row],[Order Date]],"mmmm")</f>
        <v>May</v>
      </c>
      <c r="X1626" t="str">
        <f>TEXT(Table1[[#This Row],[Order Date]],"yyyy")</f>
        <v>2015</v>
      </c>
      <c r="Y1626">
        <v>42153</v>
      </c>
      <c r="Z1626">
        <v>-23.5</v>
      </c>
      <c r="AA1626">
        <v>16</v>
      </c>
      <c r="AB1626">
        <v>107.08</v>
      </c>
      <c r="AC1626">
        <v>56486</v>
      </c>
      <c r="AD1626" t="e">
        <f>IF(COUNTIF(#REF!,Orders!AC1711)&gt;0,"Returned","Not Returned")</f>
        <v>#REF!</v>
      </c>
      <c r="AE1626" t="str">
        <f>TEXT(Table1[[#This Row],[Order Date]],"mmmm-yyy")</f>
        <v>May-2015</v>
      </c>
    </row>
    <row r="1627" spans="1:31" ht="12.75" customHeight="1" x14ac:dyDescent="0.3">
      <c r="A1627">
        <v>20253</v>
      </c>
      <c r="B1627" t="s">
        <v>47</v>
      </c>
      <c r="C1627">
        <v>0.03</v>
      </c>
      <c r="D1627">
        <v>17.7</v>
      </c>
      <c r="E1627">
        <v>9.4700000000000006</v>
      </c>
      <c r="F1627">
        <v>3154</v>
      </c>
      <c r="G1627" t="str">
        <f>IF(COUNTIF(Table1[Customer ID],Table1[[#This Row],[Customer ID]])&gt;1,"Repeat Customer","One-Time Customer")</f>
        <v>Repeat Customer</v>
      </c>
      <c r="H1627" t="s">
        <v>2848</v>
      </c>
      <c r="I1627" t="s">
        <v>49</v>
      </c>
      <c r="J1627" t="s">
        <v>114</v>
      </c>
      <c r="K1627" t="s">
        <v>29</v>
      </c>
      <c r="L1627" t="s">
        <v>141</v>
      </c>
      <c r="M1627" t="s">
        <v>59</v>
      </c>
      <c r="N1627" t="s">
        <v>1569</v>
      </c>
      <c r="O1627">
        <v>0.59</v>
      </c>
      <c r="P1627">
        <f>Table1[[#This Row],[Profit]]/Table1[[#This Row],[Sales]]</f>
        <v>0.13967685979085095</v>
      </c>
      <c r="Q1627" t="s">
        <v>33</v>
      </c>
      <c r="R1627" t="s">
        <v>136</v>
      </c>
      <c r="S1627" t="s">
        <v>362</v>
      </c>
      <c r="T1627" t="s">
        <v>2849</v>
      </c>
      <c r="U1627">
        <v>33710</v>
      </c>
      <c r="V1627">
        <v>42152</v>
      </c>
      <c r="W1627" t="str">
        <f>TEXT(Table1[[#This Row],[Order Date]],"mmmm")</f>
        <v>May</v>
      </c>
      <c r="X1627" t="str">
        <f>TEXT(Table1[[#This Row],[Order Date]],"yyyy")</f>
        <v>2015</v>
      </c>
      <c r="Y1627">
        <v>42154</v>
      </c>
      <c r="Z1627">
        <v>28.182599999999997</v>
      </c>
      <c r="AA1627">
        <v>11</v>
      </c>
      <c r="AB1627">
        <v>201.77</v>
      </c>
      <c r="AC1627">
        <v>86900</v>
      </c>
      <c r="AD1627" t="e">
        <f>IF(COUNTIF(#REF!,Orders!AC1809)&gt;0,"Returned","Not Returned")</f>
        <v>#REF!</v>
      </c>
      <c r="AE1627" t="str">
        <f>TEXT(Table1[[#This Row],[Order Date]],"mmmm-yyy")</f>
        <v>May-2015</v>
      </c>
    </row>
    <row r="1628" spans="1:31" ht="12.75" customHeight="1" x14ac:dyDescent="0.3">
      <c r="A1628">
        <v>20156</v>
      </c>
      <c r="B1628" t="s">
        <v>37</v>
      </c>
      <c r="C1628">
        <v>0.05</v>
      </c>
      <c r="D1628">
        <v>35.44</v>
      </c>
      <c r="E1628">
        <v>5.09</v>
      </c>
      <c r="F1628">
        <v>3206</v>
      </c>
      <c r="G1628" t="str">
        <f>IF(COUNTIF(Table1[Customer ID],Table1[[#This Row],[Customer ID]])&gt;1,"Repeat Customer","One-Time Customer")</f>
        <v>Repeat Customer</v>
      </c>
      <c r="H1628" t="s">
        <v>2877</v>
      </c>
      <c r="I1628" t="s">
        <v>49</v>
      </c>
      <c r="J1628" t="s">
        <v>114</v>
      </c>
      <c r="K1628" t="s">
        <v>29</v>
      </c>
      <c r="L1628" t="s">
        <v>93</v>
      </c>
      <c r="M1628" t="s">
        <v>59</v>
      </c>
      <c r="N1628" t="s">
        <v>2777</v>
      </c>
      <c r="O1628">
        <v>0.38</v>
      </c>
      <c r="P1628">
        <f>Table1[[#This Row],[Profit]]/Table1[[#This Row],[Sales]]</f>
        <v>0.69</v>
      </c>
      <c r="Q1628" t="s">
        <v>33</v>
      </c>
      <c r="R1628" t="s">
        <v>34</v>
      </c>
      <c r="S1628" t="s">
        <v>1741</v>
      </c>
      <c r="T1628" t="s">
        <v>2878</v>
      </c>
      <c r="U1628">
        <v>83301</v>
      </c>
      <c r="V1628">
        <v>42152</v>
      </c>
      <c r="W1628" t="str">
        <f>TEXT(Table1[[#This Row],[Order Date]],"mmmm")</f>
        <v>May</v>
      </c>
      <c r="X1628" t="str">
        <f>TEXT(Table1[[#This Row],[Order Date]],"yyyy")</f>
        <v>2015</v>
      </c>
      <c r="Y1628">
        <v>42153</v>
      </c>
      <c r="Z1628">
        <v>553.33169999999996</v>
      </c>
      <c r="AA1628">
        <v>23</v>
      </c>
      <c r="AB1628">
        <v>801.93</v>
      </c>
      <c r="AC1628">
        <v>87935</v>
      </c>
      <c r="AD1628" t="e">
        <f>IF(COUNTIF(#REF!,Orders!AC1836)&gt;0,"Returned","Not Returned")</f>
        <v>#REF!</v>
      </c>
      <c r="AE1628" t="str">
        <f>TEXT(Table1[[#This Row],[Order Date]],"mmmm-yyy")</f>
        <v>May-2015</v>
      </c>
    </row>
    <row r="1629" spans="1:31" ht="12.75" customHeight="1" x14ac:dyDescent="0.3">
      <c r="A1629">
        <v>23154</v>
      </c>
      <c r="B1629" t="s">
        <v>56</v>
      </c>
      <c r="C1629">
        <v>0.02</v>
      </c>
      <c r="D1629">
        <v>3.78</v>
      </c>
      <c r="E1629">
        <v>0.71</v>
      </c>
      <c r="F1629">
        <v>649</v>
      </c>
      <c r="G1629" t="str">
        <f>IF(COUNTIF(Table1[Customer ID],Table1[[#This Row],[Customer ID]])&gt;1,"Repeat Customer","One-Time Customer")</f>
        <v>One-Time Customer</v>
      </c>
      <c r="H1629" t="s">
        <v>764</v>
      </c>
      <c r="I1629" t="s">
        <v>49</v>
      </c>
      <c r="J1629" t="s">
        <v>40</v>
      </c>
      <c r="K1629" t="s">
        <v>29</v>
      </c>
      <c r="L1629" t="s">
        <v>66</v>
      </c>
      <c r="M1629" t="s">
        <v>31</v>
      </c>
      <c r="N1629" t="s">
        <v>765</v>
      </c>
      <c r="O1629">
        <v>0.39</v>
      </c>
      <c r="P1629">
        <f>Table1[[#This Row],[Profit]]/Table1[[#This Row],[Sales]]</f>
        <v>0.69</v>
      </c>
      <c r="Q1629" t="s">
        <v>33</v>
      </c>
      <c r="R1629" t="s">
        <v>61</v>
      </c>
      <c r="S1629" t="s">
        <v>178</v>
      </c>
      <c r="T1629" t="s">
        <v>766</v>
      </c>
      <c r="U1629">
        <v>60089</v>
      </c>
      <c r="V1629">
        <v>42153</v>
      </c>
      <c r="W1629" t="str">
        <f>TEXT(Table1[[#This Row],[Order Date]],"mmmm")</f>
        <v>May</v>
      </c>
      <c r="X1629" t="str">
        <f>TEXT(Table1[[#This Row],[Order Date]],"yyyy")</f>
        <v>2015</v>
      </c>
      <c r="Y1629">
        <v>42154</v>
      </c>
      <c r="Z1629">
        <v>106.7499</v>
      </c>
      <c r="AA1629">
        <v>40</v>
      </c>
      <c r="AB1629">
        <v>154.71</v>
      </c>
      <c r="AC1629">
        <v>91366</v>
      </c>
      <c r="AD1629" t="e">
        <f>IF(COUNTIF(#REF!,Orders!AC354)&gt;0,"Returned","Not Returned")</f>
        <v>#REF!</v>
      </c>
      <c r="AE1629" t="str">
        <f>TEXT(Table1[[#This Row],[Order Date]],"mmmm-yyy")</f>
        <v>May-2015</v>
      </c>
    </row>
    <row r="1630" spans="1:31" ht="12.75" customHeight="1" x14ac:dyDescent="0.3">
      <c r="A1630">
        <v>23487</v>
      </c>
      <c r="B1630" t="s">
        <v>47</v>
      </c>
      <c r="C1630">
        <v>0.02</v>
      </c>
      <c r="D1630">
        <v>14.58</v>
      </c>
      <c r="E1630">
        <v>7.4</v>
      </c>
      <c r="F1630">
        <v>663</v>
      </c>
      <c r="G1630" t="str">
        <f>IF(COUNTIF(Table1[Customer ID],Table1[[#This Row],[Customer ID]])&gt;1,"Repeat Customer","One-Time Customer")</f>
        <v>One-Time Customer</v>
      </c>
      <c r="H1630" t="s">
        <v>779</v>
      </c>
      <c r="I1630" t="s">
        <v>49</v>
      </c>
      <c r="J1630" t="s">
        <v>40</v>
      </c>
      <c r="K1630" t="s">
        <v>41</v>
      </c>
      <c r="L1630" t="s">
        <v>50</v>
      </c>
      <c r="M1630" t="s">
        <v>59</v>
      </c>
      <c r="N1630" t="s">
        <v>780</v>
      </c>
      <c r="O1630">
        <v>0.48</v>
      </c>
      <c r="P1630">
        <f>Table1[[#This Row],[Profit]]/Table1[[#This Row],[Sales]]</f>
        <v>4.1333129256906721E-2</v>
      </c>
      <c r="Q1630" t="s">
        <v>33</v>
      </c>
      <c r="R1630" t="s">
        <v>53</v>
      </c>
      <c r="S1630" t="s">
        <v>154</v>
      </c>
      <c r="T1630" t="s">
        <v>742</v>
      </c>
      <c r="U1630">
        <v>43952</v>
      </c>
      <c r="V1630">
        <v>42153</v>
      </c>
      <c r="W1630" t="str">
        <f>TEXT(Table1[[#This Row],[Order Date]],"mmmm")</f>
        <v>May</v>
      </c>
      <c r="X1630" t="str">
        <f>TEXT(Table1[[#This Row],[Order Date]],"yyyy")</f>
        <v>2015</v>
      </c>
      <c r="Y1630">
        <v>42156</v>
      </c>
      <c r="Z1630">
        <v>10.802000000000001</v>
      </c>
      <c r="AA1630">
        <v>17</v>
      </c>
      <c r="AB1630">
        <v>261.33999999999997</v>
      </c>
      <c r="AC1630">
        <v>90922</v>
      </c>
      <c r="AD1630" t="e">
        <f>IF(COUNTIF(#REF!,Orders!AC362)&gt;0,"Returned","Not Returned")</f>
        <v>#REF!</v>
      </c>
      <c r="AE1630" t="str">
        <f>TEXT(Table1[[#This Row],[Order Date]],"mmmm-yyy")</f>
        <v>May-2015</v>
      </c>
    </row>
    <row r="1631" spans="1:31" ht="12.75" customHeight="1" x14ac:dyDescent="0.3">
      <c r="A1631">
        <v>21110</v>
      </c>
      <c r="B1631" t="s">
        <v>106</v>
      </c>
      <c r="C1631">
        <v>0</v>
      </c>
      <c r="D1631">
        <v>20.99</v>
      </c>
      <c r="E1631">
        <v>3.3</v>
      </c>
      <c r="F1631">
        <v>759</v>
      </c>
      <c r="G1631" t="str">
        <f>IF(COUNTIF(Table1[Customer ID],Table1[[#This Row],[Customer ID]])&gt;1,"Repeat Customer","One-Time Customer")</f>
        <v>One-Time Customer</v>
      </c>
      <c r="H1631" t="s">
        <v>894</v>
      </c>
      <c r="I1631" t="s">
        <v>49</v>
      </c>
      <c r="J1631" t="s">
        <v>58</v>
      </c>
      <c r="K1631" t="s">
        <v>77</v>
      </c>
      <c r="L1631" t="s">
        <v>78</v>
      </c>
      <c r="M1631" t="s">
        <v>51</v>
      </c>
      <c r="N1631" t="s">
        <v>895</v>
      </c>
      <c r="O1631">
        <v>0.81</v>
      </c>
      <c r="P1631">
        <f>Table1[[#This Row],[Profit]]/Table1[[#This Row],[Sales]]</f>
        <v>-1.0000107573149744</v>
      </c>
      <c r="Q1631" t="s">
        <v>33</v>
      </c>
      <c r="R1631" t="s">
        <v>61</v>
      </c>
      <c r="S1631" t="s">
        <v>178</v>
      </c>
      <c r="T1631" t="s">
        <v>896</v>
      </c>
      <c r="U1631">
        <v>62301</v>
      </c>
      <c r="V1631">
        <v>42153</v>
      </c>
      <c r="W1631" t="str">
        <f>TEXT(Table1[[#This Row],[Order Date]],"mmmm")</f>
        <v>May</v>
      </c>
      <c r="X1631" t="str">
        <f>TEXT(Table1[[#This Row],[Order Date]],"yyyy")</f>
        <v>2015</v>
      </c>
      <c r="Y1631">
        <v>42160</v>
      </c>
      <c r="Z1631">
        <v>-92.961000000000013</v>
      </c>
      <c r="AA1631">
        <v>5</v>
      </c>
      <c r="AB1631">
        <v>92.96</v>
      </c>
      <c r="AC1631">
        <v>86639</v>
      </c>
      <c r="AD1631" t="e">
        <f>IF(COUNTIF(#REF!,Orders!AC437)&gt;0,"Returned","Not Returned")</f>
        <v>#REF!</v>
      </c>
      <c r="AE1631" t="str">
        <f>TEXT(Table1[[#This Row],[Order Date]],"mmmm-yyy")</f>
        <v>May-2015</v>
      </c>
    </row>
    <row r="1632" spans="1:31" ht="12.75" customHeight="1" x14ac:dyDescent="0.3">
      <c r="A1632">
        <v>20872</v>
      </c>
      <c r="B1632" t="s">
        <v>25</v>
      </c>
      <c r="C1632">
        <v>0.1</v>
      </c>
      <c r="D1632">
        <v>5.98</v>
      </c>
      <c r="E1632">
        <v>3.85</v>
      </c>
      <c r="F1632">
        <v>1026</v>
      </c>
      <c r="G1632" t="str">
        <f>IF(COUNTIF(Table1[Customer ID],Table1[[#This Row],[Customer ID]])&gt;1,"Repeat Customer","One-Time Customer")</f>
        <v>Repeat Customer</v>
      </c>
      <c r="H1632" t="s">
        <v>1134</v>
      </c>
      <c r="I1632" t="s">
        <v>49</v>
      </c>
      <c r="J1632" t="s">
        <v>58</v>
      </c>
      <c r="K1632" t="s">
        <v>77</v>
      </c>
      <c r="L1632" t="s">
        <v>180</v>
      </c>
      <c r="M1632" t="s">
        <v>51</v>
      </c>
      <c r="N1632" t="s">
        <v>1137</v>
      </c>
      <c r="O1632">
        <v>0.68</v>
      </c>
      <c r="P1632">
        <f>Table1[[#This Row],[Profit]]/Table1[[#This Row],[Sales]]</f>
        <v>0.12485648300890802</v>
      </c>
      <c r="Q1632" t="s">
        <v>33</v>
      </c>
      <c r="R1632" t="s">
        <v>53</v>
      </c>
      <c r="S1632" t="s">
        <v>71</v>
      </c>
      <c r="T1632" t="s">
        <v>1136</v>
      </c>
      <c r="U1632">
        <v>11722</v>
      </c>
      <c r="V1632">
        <v>42153</v>
      </c>
      <c r="W1632" t="str">
        <f>TEXT(Table1[[#This Row],[Order Date]],"mmmm")</f>
        <v>May</v>
      </c>
      <c r="X1632" t="str">
        <f>TEXT(Table1[[#This Row],[Order Date]],"yyyy")</f>
        <v>2015</v>
      </c>
      <c r="Y1632">
        <v>42154</v>
      </c>
      <c r="Z1632">
        <v>18.922000000000011</v>
      </c>
      <c r="AA1632">
        <v>26</v>
      </c>
      <c r="AB1632">
        <v>151.55000000000001</v>
      </c>
      <c r="AC1632">
        <v>89008</v>
      </c>
      <c r="AD1632" t="e">
        <f>IF(COUNTIF(#REF!,Orders!AC576)&gt;0,"Returned","Not Returned")</f>
        <v>#REF!</v>
      </c>
      <c r="AE1632" t="str">
        <f>TEXT(Table1[[#This Row],[Order Date]],"mmmm-yyy")</f>
        <v>May-2015</v>
      </c>
    </row>
    <row r="1633" spans="1:31" ht="12.75" customHeight="1" x14ac:dyDescent="0.3">
      <c r="A1633">
        <v>20873</v>
      </c>
      <c r="B1633" t="s">
        <v>25</v>
      </c>
      <c r="C1633">
        <v>7.0000000000000007E-2</v>
      </c>
      <c r="D1633">
        <v>2.61</v>
      </c>
      <c r="E1633">
        <v>0.5</v>
      </c>
      <c r="F1633">
        <v>1026</v>
      </c>
      <c r="G1633" t="str">
        <f>IF(COUNTIF(Table1[Customer ID],Table1[[#This Row],[Customer ID]])&gt;1,"Repeat Customer","One-Time Customer")</f>
        <v>Repeat Customer</v>
      </c>
      <c r="H1633" t="s">
        <v>1134</v>
      </c>
      <c r="I1633" t="s">
        <v>49</v>
      </c>
      <c r="J1633" t="s">
        <v>58</v>
      </c>
      <c r="K1633" t="s">
        <v>29</v>
      </c>
      <c r="L1633" t="s">
        <v>134</v>
      </c>
      <c r="M1633" t="s">
        <v>59</v>
      </c>
      <c r="N1633" t="s">
        <v>1138</v>
      </c>
      <c r="O1633">
        <v>0.39</v>
      </c>
      <c r="P1633">
        <f>Table1[[#This Row],[Profit]]/Table1[[#This Row],[Sales]]</f>
        <v>0.69</v>
      </c>
      <c r="Q1633" t="s">
        <v>33</v>
      </c>
      <c r="R1633" t="s">
        <v>53</v>
      </c>
      <c r="S1633" t="s">
        <v>71</v>
      </c>
      <c r="T1633" t="s">
        <v>1136</v>
      </c>
      <c r="U1633">
        <v>11722</v>
      </c>
      <c r="V1633">
        <v>42153</v>
      </c>
      <c r="W1633" t="str">
        <f>TEXT(Table1[[#This Row],[Order Date]],"mmmm")</f>
        <v>May</v>
      </c>
      <c r="X1633" t="str">
        <f>TEXT(Table1[[#This Row],[Order Date]],"yyyy")</f>
        <v>2015</v>
      </c>
      <c r="Y1633">
        <v>42156</v>
      </c>
      <c r="Z1633">
        <v>39.350699999999996</v>
      </c>
      <c r="AA1633">
        <v>22</v>
      </c>
      <c r="AB1633">
        <v>57.03</v>
      </c>
      <c r="AC1633">
        <v>89008</v>
      </c>
      <c r="AD1633" t="e">
        <f>IF(COUNTIF(#REF!,Orders!AC577)&gt;0,"Returned","Not Returned")</f>
        <v>#REF!</v>
      </c>
      <c r="AE1633" t="str">
        <f>TEXT(Table1[[#This Row],[Order Date]],"mmmm-yyy")</f>
        <v>May-2015</v>
      </c>
    </row>
    <row r="1634" spans="1:31" ht="12.75" customHeight="1" x14ac:dyDescent="0.3">
      <c r="A1634">
        <v>25078</v>
      </c>
      <c r="B1634" t="s">
        <v>25</v>
      </c>
      <c r="C1634">
        <v>0.01</v>
      </c>
      <c r="D1634">
        <v>23.99</v>
      </c>
      <c r="E1634">
        <v>6.3</v>
      </c>
      <c r="F1634">
        <v>1713</v>
      </c>
      <c r="G1634" t="str">
        <f>IF(COUNTIF(Table1[Customer ID],Table1[[#This Row],[Customer ID]])&gt;1,"Repeat Customer","One-Time Customer")</f>
        <v>One-Time Customer</v>
      </c>
      <c r="H1634" t="s">
        <v>1720</v>
      </c>
      <c r="I1634" t="s">
        <v>49</v>
      </c>
      <c r="J1634" t="s">
        <v>28</v>
      </c>
      <c r="K1634" t="s">
        <v>77</v>
      </c>
      <c r="L1634" t="s">
        <v>85</v>
      </c>
      <c r="M1634" t="s">
        <v>86</v>
      </c>
      <c r="N1634" t="s">
        <v>1721</v>
      </c>
      <c r="O1634">
        <v>0.38</v>
      </c>
      <c r="P1634">
        <f>Table1[[#This Row],[Profit]]/Table1[[#This Row],[Sales]]</f>
        <v>-2.1808080452899187E-2</v>
      </c>
      <c r="Q1634" t="s">
        <v>33</v>
      </c>
      <c r="R1634" t="s">
        <v>136</v>
      </c>
      <c r="S1634" t="s">
        <v>387</v>
      </c>
      <c r="T1634" t="s">
        <v>1722</v>
      </c>
      <c r="U1634">
        <v>30265</v>
      </c>
      <c r="V1634">
        <v>42153</v>
      </c>
      <c r="W1634" t="str">
        <f>TEXT(Table1[[#This Row],[Order Date]],"mmmm")</f>
        <v>May</v>
      </c>
      <c r="X1634" t="str">
        <f>TEXT(Table1[[#This Row],[Order Date]],"yyyy")</f>
        <v>2015</v>
      </c>
      <c r="Y1634">
        <v>42155</v>
      </c>
      <c r="Z1634">
        <v>-6.202</v>
      </c>
      <c r="AA1634">
        <v>11</v>
      </c>
      <c r="AB1634">
        <v>284.39</v>
      </c>
      <c r="AC1634">
        <v>87748</v>
      </c>
      <c r="AD1634" t="e">
        <f>IF(COUNTIF(#REF!,Orders!AC956)&gt;0,"Returned","Not Returned")</f>
        <v>#REF!</v>
      </c>
      <c r="AE1634" t="str">
        <f>TEXT(Table1[[#This Row],[Order Date]],"mmmm-yyy")</f>
        <v>May-2015</v>
      </c>
    </row>
    <row r="1635" spans="1:31" ht="12.75" customHeight="1" x14ac:dyDescent="0.3">
      <c r="A1635">
        <v>18277</v>
      </c>
      <c r="B1635" t="s">
        <v>56</v>
      </c>
      <c r="C1635">
        <v>0.02</v>
      </c>
      <c r="D1635">
        <v>6.48</v>
      </c>
      <c r="E1635">
        <v>7.91</v>
      </c>
      <c r="F1635">
        <v>2393</v>
      </c>
      <c r="G1635" t="str">
        <f>IF(COUNTIF(Table1[Customer ID],Table1[[#This Row],[Customer ID]])&gt;1,"Repeat Customer","One-Time Customer")</f>
        <v>Repeat Customer</v>
      </c>
      <c r="H1635" t="s">
        <v>2253</v>
      </c>
      <c r="I1635" t="s">
        <v>49</v>
      </c>
      <c r="J1635" t="s">
        <v>28</v>
      </c>
      <c r="K1635" t="s">
        <v>29</v>
      </c>
      <c r="L1635" t="s">
        <v>93</v>
      </c>
      <c r="M1635" t="s">
        <v>59</v>
      </c>
      <c r="N1635" t="s">
        <v>2254</v>
      </c>
      <c r="O1635">
        <v>0.37</v>
      </c>
      <c r="P1635">
        <f>Table1[[#This Row],[Profit]]/Table1[[#This Row],[Sales]]</f>
        <v>-72.213696969696969</v>
      </c>
      <c r="Q1635" t="s">
        <v>33</v>
      </c>
      <c r="R1635" t="s">
        <v>136</v>
      </c>
      <c r="S1635" t="s">
        <v>387</v>
      </c>
      <c r="T1635" t="s">
        <v>652</v>
      </c>
      <c r="U1635">
        <v>30076</v>
      </c>
      <c r="V1635">
        <v>42153</v>
      </c>
      <c r="W1635" t="str">
        <f>TEXT(Table1[[#This Row],[Order Date]],"mmmm")</f>
        <v>May</v>
      </c>
      <c r="X1635" t="str">
        <f>TEXT(Table1[[#This Row],[Order Date]],"yyyy")</f>
        <v>2015</v>
      </c>
      <c r="Y1635">
        <v>42155</v>
      </c>
      <c r="Z1635">
        <v>-1191.5260000000001</v>
      </c>
      <c r="AA1635">
        <v>2</v>
      </c>
      <c r="AB1635">
        <v>16.5</v>
      </c>
      <c r="AC1635">
        <v>86950</v>
      </c>
      <c r="AD1635" t="e">
        <f>IF(COUNTIF(#REF!,Orders!AC1334)&gt;0,"Returned","Not Returned")</f>
        <v>#REF!</v>
      </c>
      <c r="AE1635" t="str">
        <f>TEXT(Table1[[#This Row],[Order Date]],"mmmm-yyy")</f>
        <v>May-2015</v>
      </c>
    </row>
    <row r="1636" spans="1:31" ht="12.75" customHeight="1" x14ac:dyDescent="0.3">
      <c r="A1636">
        <v>5338</v>
      </c>
      <c r="B1636" t="s">
        <v>25</v>
      </c>
      <c r="C1636">
        <v>0.05</v>
      </c>
      <c r="D1636">
        <v>165.2</v>
      </c>
      <c r="E1636">
        <v>19.989999999999998</v>
      </c>
      <c r="F1636">
        <v>2670</v>
      </c>
      <c r="G1636" t="str">
        <f>IF(COUNTIF(Table1[Customer ID],Table1[[#This Row],[Customer ID]])&gt;1,"Repeat Customer","One-Time Customer")</f>
        <v>Repeat Customer</v>
      </c>
      <c r="H1636" t="s">
        <v>2477</v>
      </c>
      <c r="I1636" t="s">
        <v>49</v>
      </c>
      <c r="J1636" t="s">
        <v>40</v>
      </c>
      <c r="K1636" t="s">
        <v>29</v>
      </c>
      <c r="L1636" t="s">
        <v>141</v>
      </c>
      <c r="M1636" t="s">
        <v>59</v>
      </c>
      <c r="N1636" t="s">
        <v>562</v>
      </c>
      <c r="O1636">
        <v>0.59</v>
      </c>
      <c r="P1636">
        <f>Table1[[#This Row],[Profit]]/Table1[[#This Row],[Sales]]</f>
        <v>7.2812192456379779E-2</v>
      </c>
      <c r="Q1636" t="s">
        <v>33</v>
      </c>
      <c r="R1636" t="s">
        <v>34</v>
      </c>
      <c r="S1636" t="s">
        <v>45</v>
      </c>
      <c r="T1636" t="s">
        <v>663</v>
      </c>
      <c r="U1636">
        <v>90049</v>
      </c>
      <c r="V1636">
        <v>42153</v>
      </c>
      <c r="W1636" t="str">
        <f>TEXT(Table1[[#This Row],[Order Date]],"mmmm")</f>
        <v>May</v>
      </c>
      <c r="X1636" t="str">
        <f>TEXT(Table1[[#This Row],[Order Date]],"yyyy")</f>
        <v>2015</v>
      </c>
      <c r="Y1636">
        <v>42153</v>
      </c>
      <c r="Z1636">
        <v>2008.71</v>
      </c>
      <c r="AA1636">
        <v>167</v>
      </c>
      <c r="AB1636">
        <v>27587.55</v>
      </c>
      <c r="AC1636">
        <v>37924</v>
      </c>
      <c r="AD1636" t="e">
        <f>IF(COUNTIF(#REF!,Orders!AC1515)&gt;0,"Returned","Not Returned")</f>
        <v>#REF!</v>
      </c>
      <c r="AE1636" t="str">
        <f>TEXT(Table1[[#This Row],[Order Date]],"mmmm-yyy")</f>
        <v>May-2015</v>
      </c>
    </row>
    <row r="1637" spans="1:31" ht="12.75" customHeight="1" x14ac:dyDescent="0.3">
      <c r="A1637">
        <v>5339</v>
      </c>
      <c r="B1637" t="s">
        <v>25</v>
      </c>
      <c r="C1637">
        <v>0.09</v>
      </c>
      <c r="D1637">
        <v>17.989999999999998</v>
      </c>
      <c r="E1637">
        <v>8.65</v>
      </c>
      <c r="F1637">
        <v>2670</v>
      </c>
      <c r="G1637" t="str">
        <f>IF(COUNTIF(Table1[Customer ID],Table1[[#This Row],[Customer ID]])&gt;1,"Repeat Customer","One-Time Customer")</f>
        <v>Repeat Customer</v>
      </c>
      <c r="H1637" t="s">
        <v>2477</v>
      </c>
      <c r="I1637" t="s">
        <v>49</v>
      </c>
      <c r="J1637" t="s">
        <v>40</v>
      </c>
      <c r="K1637" t="s">
        <v>29</v>
      </c>
      <c r="L1637" t="s">
        <v>30</v>
      </c>
      <c r="M1637" t="s">
        <v>59</v>
      </c>
      <c r="N1637" t="s">
        <v>2478</v>
      </c>
      <c r="O1637">
        <v>0.56999999999999995</v>
      </c>
      <c r="P1637">
        <f>Table1[[#This Row],[Profit]]/Table1[[#This Row],[Sales]]</f>
        <v>-6.7582537471256657E-2</v>
      </c>
      <c r="Q1637" t="s">
        <v>33</v>
      </c>
      <c r="R1637" t="s">
        <v>34</v>
      </c>
      <c r="S1637" t="s">
        <v>45</v>
      </c>
      <c r="T1637" t="s">
        <v>663</v>
      </c>
      <c r="U1637">
        <v>90049</v>
      </c>
      <c r="V1637">
        <v>42153</v>
      </c>
      <c r="W1637" t="str">
        <f>TEXT(Table1[[#This Row],[Order Date]],"mmmm")</f>
        <v>May</v>
      </c>
      <c r="X1637" t="str">
        <f>TEXT(Table1[[#This Row],[Order Date]],"yyyy")</f>
        <v>2015</v>
      </c>
      <c r="Y1637">
        <v>42153</v>
      </c>
      <c r="Z1637">
        <v>-80.53</v>
      </c>
      <c r="AA1637">
        <v>71</v>
      </c>
      <c r="AB1637">
        <v>1191.58</v>
      </c>
      <c r="AC1637">
        <v>37924</v>
      </c>
      <c r="AD1637" t="e">
        <f>IF(COUNTIF(#REF!,Orders!AC1516)&gt;0,"Returned","Not Returned")</f>
        <v>#REF!</v>
      </c>
      <c r="AE1637" t="str">
        <f>TEXT(Table1[[#This Row],[Order Date]],"mmmm-yyy")</f>
        <v>May-2015</v>
      </c>
    </row>
    <row r="1638" spans="1:31" ht="12.75" customHeight="1" x14ac:dyDescent="0.3">
      <c r="A1638">
        <v>23338</v>
      </c>
      <c r="B1638" t="s">
        <v>25</v>
      </c>
      <c r="C1638">
        <v>0.05</v>
      </c>
      <c r="D1638">
        <v>165.2</v>
      </c>
      <c r="E1638">
        <v>19.989999999999998</v>
      </c>
      <c r="F1638">
        <v>2671</v>
      </c>
      <c r="G1638" t="str">
        <f>IF(COUNTIF(Table1[Customer ID],Table1[[#This Row],[Customer ID]])&gt;1,"Repeat Customer","One-Time Customer")</f>
        <v>One-Time Customer</v>
      </c>
      <c r="H1638" t="s">
        <v>2479</v>
      </c>
      <c r="I1638" t="s">
        <v>49</v>
      </c>
      <c r="J1638" t="s">
        <v>40</v>
      </c>
      <c r="K1638" t="s">
        <v>29</v>
      </c>
      <c r="L1638" t="s">
        <v>141</v>
      </c>
      <c r="M1638" t="s">
        <v>59</v>
      </c>
      <c r="N1638" t="s">
        <v>562</v>
      </c>
      <c r="O1638">
        <v>0.59</v>
      </c>
      <c r="P1638">
        <f>Table1[[#This Row],[Profit]]/Table1[[#This Row],[Sales]]</f>
        <v>-7.0563071925098626E-3</v>
      </c>
      <c r="Q1638" t="s">
        <v>33</v>
      </c>
      <c r="R1638" t="s">
        <v>136</v>
      </c>
      <c r="S1638" t="s">
        <v>244</v>
      </c>
      <c r="T1638" t="s">
        <v>2446</v>
      </c>
      <c r="U1638">
        <v>37027</v>
      </c>
      <c r="V1638">
        <v>42153</v>
      </c>
      <c r="W1638" t="str">
        <f>TEXT(Table1[[#This Row],[Order Date]],"mmmm")</f>
        <v>May</v>
      </c>
      <c r="X1638" t="str">
        <f>TEXT(Table1[[#This Row],[Order Date]],"yyyy")</f>
        <v>2015</v>
      </c>
      <c r="Y1638">
        <v>42153</v>
      </c>
      <c r="Z1638">
        <v>-48.957999999999998</v>
      </c>
      <c r="AA1638">
        <v>42</v>
      </c>
      <c r="AB1638">
        <v>6938.19</v>
      </c>
      <c r="AC1638">
        <v>90551</v>
      </c>
      <c r="AD1638" t="e">
        <f>IF(COUNTIF(#REF!,Orders!AC1517)&gt;0,"Returned","Not Returned")</f>
        <v>#REF!</v>
      </c>
      <c r="AE1638" t="str">
        <f>TEXT(Table1[[#This Row],[Order Date]],"mmmm-yyy")</f>
        <v>May-2015</v>
      </c>
    </row>
    <row r="1639" spans="1:31" ht="12.75" customHeight="1" x14ac:dyDescent="0.3">
      <c r="A1639">
        <v>7980</v>
      </c>
      <c r="B1639" t="s">
        <v>106</v>
      </c>
      <c r="C1639">
        <v>7.0000000000000007E-2</v>
      </c>
      <c r="D1639">
        <v>6.3</v>
      </c>
      <c r="E1639">
        <v>0.5</v>
      </c>
      <c r="F1639">
        <v>1060</v>
      </c>
      <c r="G1639" t="str">
        <f>IF(COUNTIF(Table1[Customer ID],Table1[[#This Row],[Customer ID]])&gt;1,"Repeat Customer","One-Time Customer")</f>
        <v>Repeat Customer</v>
      </c>
      <c r="H1639" t="s">
        <v>1171</v>
      </c>
      <c r="I1639" t="s">
        <v>49</v>
      </c>
      <c r="J1639" t="s">
        <v>58</v>
      </c>
      <c r="K1639" t="s">
        <v>29</v>
      </c>
      <c r="L1639" t="s">
        <v>134</v>
      </c>
      <c r="M1639" t="s">
        <v>59</v>
      </c>
      <c r="N1639" t="s">
        <v>211</v>
      </c>
      <c r="O1639">
        <v>0.39</v>
      </c>
      <c r="P1639">
        <f>Table1[[#This Row],[Profit]]/Table1[[#This Row],[Sales]]</f>
        <v>3.4195454172478865E-2</v>
      </c>
      <c r="Q1639" t="s">
        <v>33</v>
      </c>
      <c r="R1639" t="s">
        <v>136</v>
      </c>
      <c r="S1639" t="s">
        <v>387</v>
      </c>
      <c r="T1639" t="s">
        <v>580</v>
      </c>
      <c r="U1639">
        <v>30318</v>
      </c>
      <c r="V1639">
        <v>42154</v>
      </c>
      <c r="W1639" t="str">
        <f>TEXT(Table1[[#This Row],[Order Date]],"mmmm")</f>
        <v>May</v>
      </c>
      <c r="X1639" t="str">
        <f>TEXT(Table1[[#This Row],[Order Date]],"yyyy")</f>
        <v>2015</v>
      </c>
      <c r="Y1639">
        <v>42154</v>
      </c>
      <c r="Z1639">
        <v>4.1673999999999998</v>
      </c>
      <c r="AA1639">
        <v>20</v>
      </c>
      <c r="AB1639">
        <v>121.87</v>
      </c>
      <c r="AC1639">
        <v>57061</v>
      </c>
      <c r="AD1639" t="e">
        <f>IF(COUNTIF(#REF!,Orders!AC596)&gt;0,"Returned","Not Returned")</f>
        <v>#REF!</v>
      </c>
      <c r="AE1639" t="str">
        <f>TEXT(Table1[[#This Row],[Order Date]],"mmmm-yyy")</f>
        <v>May-2015</v>
      </c>
    </row>
    <row r="1640" spans="1:31" ht="12.75" customHeight="1" x14ac:dyDescent="0.3">
      <c r="A1640">
        <v>25979</v>
      </c>
      <c r="B1640" t="s">
        <v>106</v>
      </c>
      <c r="C1640">
        <v>0.04</v>
      </c>
      <c r="D1640">
        <v>22.38</v>
      </c>
      <c r="E1640">
        <v>15.1</v>
      </c>
      <c r="F1640">
        <v>1062</v>
      </c>
      <c r="G1640" t="str">
        <f>IF(COUNTIF(Table1[Customer ID],Table1[[#This Row],[Customer ID]])&gt;1,"Repeat Customer","One-Time Customer")</f>
        <v>Repeat Customer</v>
      </c>
      <c r="H1640" t="s">
        <v>1173</v>
      </c>
      <c r="I1640" t="s">
        <v>49</v>
      </c>
      <c r="J1640" t="s">
        <v>58</v>
      </c>
      <c r="K1640" t="s">
        <v>29</v>
      </c>
      <c r="L1640" t="s">
        <v>109</v>
      </c>
      <c r="M1640" t="s">
        <v>59</v>
      </c>
      <c r="N1640" t="s">
        <v>1175</v>
      </c>
      <c r="O1640">
        <v>0.38</v>
      </c>
      <c r="P1640">
        <f>Table1[[#This Row],[Profit]]/Table1[[#This Row],[Sales]]</f>
        <v>3.9704111218496804E-2</v>
      </c>
      <c r="Q1640" t="s">
        <v>33</v>
      </c>
      <c r="R1640" t="s">
        <v>53</v>
      </c>
      <c r="S1640" t="s">
        <v>71</v>
      </c>
      <c r="T1640" t="s">
        <v>1174</v>
      </c>
      <c r="U1640">
        <v>11727</v>
      </c>
      <c r="V1640">
        <v>42154</v>
      </c>
      <c r="W1640" t="str">
        <f>TEXT(Table1[[#This Row],[Order Date]],"mmmm")</f>
        <v>May</v>
      </c>
      <c r="X1640" t="str">
        <f>TEXT(Table1[[#This Row],[Order Date]],"yyyy")</f>
        <v>2015</v>
      </c>
      <c r="Y1640">
        <v>42162</v>
      </c>
      <c r="Z1640">
        <v>16.021800000000013</v>
      </c>
      <c r="AA1640">
        <v>18</v>
      </c>
      <c r="AB1640">
        <v>403.53</v>
      </c>
      <c r="AC1640">
        <v>91355</v>
      </c>
      <c r="AD1640" t="e">
        <f>IF(COUNTIF(#REF!,Orders!AC598)&gt;0,"Returned","Not Returned")</f>
        <v>#REF!</v>
      </c>
      <c r="AE1640" t="str">
        <f>TEXT(Table1[[#This Row],[Order Date]],"mmmm-yyy")</f>
        <v>May-2015</v>
      </c>
    </row>
    <row r="1641" spans="1:31" ht="12.75" customHeight="1" x14ac:dyDescent="0.3">
      <c r="A1641">
        <v>25981</v>
      </c>
      <c r="B1641" t="s">
        <v>106</v>
      </c>
      <c r="C1641">
        <v>0.06</v>
      </c>
      <c r="D1641">
        <v>17.78</v>
      </c>
      <c r="E1641">
        <v>5.03</v>
      </c>
      <c r="F1641">
        <v>1062</v>
      </c>
      <c r="G1641" t="str">
        <f>IF(COUNTIF(Table1[Customer ID],Table1[[#This Row],[Customer ID]])&gt;1,"Repeat Customer","One-Time Customer")</f>
        <v>Repeat Customer</v>
      </c>
      <c r="H1641" t="s">
        <v>1173</v>
      </c>
      <c r="I1641" t="s">
        <v>49</v>
      </c>
      <c r="J1641" t="s">
        <v>58</v>
      </c>
      <c r="K1641" t="s">
        <v>41</v>
      </c>
      <c r="L1641" t="s">
        <v>50</v>
      </c>
      <c r="M1641" t="s">
        <v>59</v>
      </c>
      <c r="N1641" t="s">
        <v>1176</v>
      </c>
      <c r="O1641">
        <v>0.54</v>
      </c>
      <c r="P1641">
        <f>Table1[[#This Row],[Profit]]/Table1[[#This Row],[Sales]]</f>
        <v>0.69</v>
      </c>
      <c r="Q1641" t="s">
        <v>33</v>
      </c>
      <c r="R1641" t="s">
        <v>53</v>
      </c>
      <c r="S1641" t="s">
        <v>71</v>
      </c>
      <c r="T1641" t="s">
        <v>1174</v>
      </c>
      <c r="U1641">
        <v>11727</v>
      </c>
      <c r="V1641">
        <v>42154</v>
      </c>
      <c r="W1641" t="str">
        <f>TEXT(Table1[[#This Row],[Order Date]],"mmmm")</f>
        <v>May</v>
      </c>
      <c r="X1641" t="str">
        <f>TEXT(Table1[[#This Row],[Order Date]],"yyyy")</f>
        <v>2015</v>
      </c>
      <c r="Y1641">
        <v>42157</v>
      </c>
      <c r="Z1641">
        <v>38.067299999999996</v>
      </c>
      <c r="AA1641">
        <v>3</v>
      </c>
      <c r="AB1641">
        <v>55.17</v>
      </c>
      <c r="AC1641">
        <v>91355</v>
      </c>
      <c r="AD1641" t="e">
        <f>IF(COUNTIF(#REF!,Orders!AC599)&gt;0,"Returned","Not Returned")</f>
        <v>#REF!</v>
      </c>
      <c r="AE1641" t="str">
        <f>TEXT(Table1[[#This Row],[Order Date]],"mmmm-yyy")</f>
        <v>May-2015</v>
      </c>
    </row>
    <row r="1642" spans="1:31" ht="12.75" customHeight="1" x14ac:dyDescent="0.3">
      <c r="A1642">
        <v>19697</v>
      </c>
      <c r="B1642" t="s">
        <v>106</v>
      </c>
      <c r="C1642">
        <v>0.04</v>
      </c>
      <c r="D1642">
        <v>180.98</v>
      </c>
      <c r="E1642">
        <v>30</v>
      </c>
      <c r="F1642">
        <v>1934</v>
      </c>
      <c r="G1642" t="str">
        <f>IF(COUNTIF(Table1[Customer ID],Table1[[#This Row],[Customer ID]])&gt;1,"Repeat Customer","One-Time Customer")</f>
        <v>One-Time Customer</v>
      </c>
      <c r="H1642" t="s">
        <v>1885</v>
      </c>
      <c r="I1642" t="s">
        <v>39</v>
      </c>
      <c r="J1642" t="s">
        <v>40</v>
      </c>
      <c r="K1642" t="s">
        <v>41</v>
      </c>
      <c r="L1642" t="s">
        <v>42</v>
      </c>
      <c r="M1642" t="s">
        <v>43</v>
      </c>
      <c r="N1642" t="s">
        <v>1886</v>
      </c>
      <c r="O1642">
        <v>0.69</v>
      </c>
      <c r="P1642">
        <f>Table1[[#This Row],[Profit]]/Table1[[#This Row],[Sales]]</f>
        <v>9.434345232796236E-2</v>
      </c>
      <c r="Q1642" t="s">
        <v>33</v>
      </c>
      <c r="R1642" t="s">
        <v>61</v>
      </c>
      <c r="S1642" t="s">
        <v>130</v>
      </c>
      <c r="T1642" t="s">
        <v>883</v>
      </c>
      <c r="U1642">
        <v>78626</v>
      </c>
      <c r="V1642">
        <v>42154</v>
      </c>
      <c r="W1642" t="str">
        <f>TEXT(Table1[[#This Row],[Order Date]],"mmmm")</f>
        <v>May</v>
      </c>
      <c r="X1642" t="str">
        <f>TEXT(Table1[[#This Row],[Order Date]],"yyyy")</f>
        <v>2015</v>
      </c>
      <c r="Y1642">
        <v>42154</v>
      </c>
      <c r="Z1642">
        <v>52.988000000000056</v>
      </c>
      <c r="AA1642">
        <v>3</v>
      </c>
      <c r="AB1642">
        <v>561.65</v>
      </c>
      <c r="AC1642">
        <v>86688</v>
      </c>
      <c r="AD1642" t="e">
        <f>IF(COUNTIF(#REF!,Orders!AC1066)&gt;0,"Returned","Not Returned")</f>
        <v>#REF!</v>
      </c>
      <c r="AE1642" t="str">
        <f>TEXT(Table1[[#This Row],[Order Date]],"mmmm-yyy")</f>
        <v>May-2015</v>
      </c>
    </row>
    <row r="1643" spans="1:31" ht="12.75" customHeight="1" x14ac:dyDescent="0.3">
      <c r="A1643">
        <v>19698</v>
      </c>
      <c r="B1643" t="s">
        <v>106</v>
      </c>
      <c r="C1643">
        <v>0.06</v>
      </c>
      <c r="D1643">
        <v>3.25</v>
      </c>
      <c r="E1643">
        <v>49</v>
      </c>
      <c r="F1643">
        <v>1935</v>
      </c>
      <c r="G1643" t="str">
        <f>IF(COUNTIF(Table1[Customer ID],Table1[[#This Row],[Customer ID]])&gt;1,"Repeat Customer","One-Time Customer")</f>
        <v>Repeat Customer</v>
      </c>
      <c r="H1643" t="s">
        <v>1887</v>
      </c>
      <c r="I1643" t="s">
        <v>49</v>
      </c>
      <c r="J1643" t="s">
        <v>40</v>
      </c>
      <c r="K1643" t="s">
        <v>29</v>
      </c>
      <c r="L1643" t="s">
        <v>257</v>
      </c>
      <c r="M1643" t="s">
        <v>236</v>
      </c>
      <c r="N1643" t="s">
        <v>1890</v>
      </c>
      <c r="O1643">
        <v>0.56000000000000005</v>
      </c>
      <c r="P1643">
        <f>Table1[[#This Row],[Profit]]/Table1[[#This Row],[Sales]]</f>
        <v>0.18899280575539584</v>
      </c>
      <c r="Q1643" t="s">
        <v>33</v>
      </c>
      <c r="R1643" t="s">
        <v>61</v>
      </c>
      <c r="S1643" t="s">
        <v>130</v>
      </c>
      <c r="T1643" t="s">
        <v>1889</v>
      </c>
      <c r="U1643">
        <v>75051</v>
      </c>
      <c r="V1643">
        <v>42154</v>
      </c>
      <c r="W1643" t="str">
        <f>TEXT(Table1[[#This Row],[Order Date]],"mmmm")</f>
        <v>May</v>
      </c>
      <c r="X1643" t="str">
        <f>TEXT(Table1[[#This Row],[Order Date]],"yyyy")</f>
        <v>2015</v>
      </c>
      <c r="Y1643">
        <v>42160</v>
      </c>
      <c r="Z1643">
        <v>10.50800000000001</v>
      </c>
      <c r="AA1643">
        <v>2</v>
      </c>
      <c r="AB1643">
        <v>55.6</v>
      </c>
      <c r="AC1643">
        <v>86688</v>
      </c>
      <c r="AD1643" t="e">
        <f>IF(COUNTIF(#REF!,Orders!AC1068)&gt;0,"Returned","Not Returned")</f>
        <v>#REF!</v>
      </c>
      <c r="AE1643" t="str">
        <f>TEXT(Table1[[#This Row],[Order Date]],"mmmm-yyy")</f>
        <v>May-2015</v>
      </c>
    </row>
    <row r="1644" spans="1:31" ht="12.75" customHeight="1" x14ac:dyDescent="0.3">
      <c r="A1644">
        <v>19699</v>
      </c>
      <c r="B1644" t="s">
        <v>106</v>
      </c>
      <c r="C1644">
        <v>0.01</v>
      </c>
      <c r="D1644">
        <v>110.98</v>
      </c>
      <c r="E1644">
        <v>13.99</v>
      </c>
      <c r="F1644">
        <v>1935</v>
      </c>
      <c r="G1644" t="str">
        <f>IF(COUNTIF(Table1[Customer ID],Table1[[#This Row],[Customer ID]])&gt;1,"Repeat Customer","One-Time Customer")</f>
        <v>Repeat Customer</v>
      </c>
      <c r="H1644" t="s">
        <v>1887</v>
      </c>
      <c r="I1644" t="s">
        <v>49</v>
      </c>
      <c r="J1644" t="s">
        <v>40</v>
      </c>
      <c r="K1644" t="s">
        <v>41</v>
      </c>
      <c r="L1644" t="s">
        <v>50</v>
      </c>
      <c r="M1644" t="s">
        <v>86</v>
      </c>
      <c r="N1644" t="s">
        <v>1891</v>
      </c>
      <c r="O1644">
        <v>0.69</v>
      </c>
      <c r="P1644">
        <f>Table1[[#This Row],[Profit]]/Table1[[#This Row],[Sales]]</f>
        <v>0.69</v>
      </c>
      <c r="Q1644" t="s">
        <v>33</v>
      </c>
      <c r="R1644" t="s">
        <v>61</v>
      </c>
      <c r="S1644" t="s">
        <v>130</v>
      </c>
      <c r="T1644" t="s">
        <v>1889</v>
      </c>
      <c r="U1644">
        <v>75051</v>
      </c>
      <c r="V1644">
        <v>42154</v>
      </c>
      <c r="W1644" t="str">
        <f>TEXT(Table1[[#This Row],[Order Date]],"mmmm")</f>
        <v>May</v>
      </c>
      <c r="X1644" t="str">
        <f>TEXT(Table1[[#This Row],[Order Date]],"yyyy")</f>
        <v>2015</v>
      </c>
      <c r="Y1644">
        <v>42159</v>
      </c>
      <c r="Z1644">
        <v>1448.7309</v>
      </c>
      <c r="AA1644">
        <v>19</v>
      </c>
      <c r="AB1644">
        <v>2099.61</v>
      </c>
      <c r="AC1644">
        <v>86688</v>
      </c>
      <c r="AD1644" t="e">
        <f>IF(COUNTIF(#REF!,Orders!AC1069)&gt;0,"Returned","Not Returned")</f>
        <v>#REF!</v>
      </c>
      <c r="AE1644" t="str">
        <f>TEXT(Table1[[#This Row],[Order Date]],"mmmm-yyy")</f>
        <v>May-2015</v>
      </c>
    </row>
    <row r="1645" spans="1:31" ht="12.75" customHeight="1" x14ac:dyDescent="0.3">
      <c r="A1645">
        <v>19700</v>
      </c>
      <c r="B1645" t="s">
        <v>106</v>
      </c>
      <c r="C1645">
        <v>0.05</v>
      </c>
      <c r="D1645">
        <v>3.95</v>
      </c>
      <c r="E1645">
        <v>2</v>
      </c>
      <c r="F1645">
        <v>1935</v>
      </c>
      <c r="G1645" t="str">
        <f>IF(COUNTIF(Table1[Customer ID],Table1[[#This Row],[Customer ID]])&gt;1,"Repeat Customer","One-Time Customer")</f>
        <v>Repeat Customer</v>
      </c>
      <c r="H1645" t="s">
        <v>1887</v>
      </c>
      <c r="I1645" t="s">
        <v>27</v>
      </c>
      <c r="J1645" t="s">
        <v>40</v>
      </c>
      <c r="K1645" t="s">
        <v>29</v>
      </c>
      <c r="L1645" t="s">
        <v>66</v>
      </c>
      <c r="M1645" t="s">
        <v>31</v>
      </c>
      <c r="N1645" t="s">
        <v>1353</v>
      </c>
      <c r="O1645">
        <v>0.53</v>
      </c>
      <c r="P1645">
        <f>Table1[[#This Row],[Profit]]/Table1[[#This Row],[Sales]]</f>
        <v>1.0393374741200834E-2</v>
      </c>
      <c r="Q1645" t="s">
        <v>33</v>
      </c>
      <c r="R1645" t="s">
        <v>61</v>
      </c>
      <c r="S1645" t="s">
        <v>130</v>
      </c>
      <c r="T1645" t="s">
        <v>1889</v>
      </c>
      <c r="U1645">
        <v>75051</v>
      </c>
      <c r="V1645">
        <v>42154</v>
      </c>
      <c r="W1645" t="str">
        <f>TEXT(Table1[[#This Row],[Order Date]],"mmmm")</f>
        <v>May</v>
      </c>
      <c r="X1645" t="str">
        <f>TEXT(Table1[[#This Row],[Order Date]],"yyyy")</f>
        <v>2015</v>
      </c>
      <c r="Y1645">
        <v>42162</v>
      </c>
      <c r="Z1645">
        <v>1.0040000000000004</v>
      </c>
      <c r="AA1645">
        <v>23</v>
      </c>
      <c r="AB1645">
        <v>96.6</v>
      </c>
      <c r="AC1645">
        <v>86688</v>
      </c>
      <c r="AD1645" t="e">
        <f>IF(COUNTIF(#REF!,Orders!AC1070)&gt;0,"Returned","Not Returned")</f>
        <v>#REF!</v>
      </c>
      <c r="AE1645" t="str">
        <f>TEXT(Table1[[#This Row],[Order Date]],"mmmm-yyy")</f>
        <v>May-2015</v>
      </c>
    </row>
    <row r="1646" spans="1:31" ht="12.75" customHeight="1" x14ac:dyDescent="0.3">
      <c r="A1646">
        <v>23110</v>
      </c>
      <c r="B1646" t="s">
        <v>106</v>
      </c>
      <c r="C1646">
        <v>0.04</v>
      </c>
      <c r="D1646">
        <v>2.88</v>
      </c>
      <c r="E1646">
        <v>1.01</v>
      </c>
      <c r="F1646">
        <v>2980</v>
      </c>
      <c r="G1646" t="str">
        <f>IF(COUNTIF(Table1[Customer ID],Table1[[#This Row],[Customer ID]])&gt;1,"Repeat Customer","One-Time Customer")</f>
        <v>Repeat Customer</v>
      </c>
      <c r="H1646" t="s">
        <v>2708</v>
      </c>
      <c r="I1646" t="s">
        <v>49</v>
      </c>
      <c r="J1646" t="s">
        <v>28</v>
      </c>
      <c r="K1646" t="s">
        <v>29</v>
      </c>
      <c r="L1646" t="s">
        <v>30</v>
      </c>
      <c r="M1646" t="s">
        <v>31</v>
      </c>
      <c r="N1646" t="s">
        <v>794</v>
      </c>
      <c r="O1646">
        <v>0.55000000000000004</v>
      </c>
      <c r="P1646">
        <f>Table1[[#This Row],[Profit]]/Table1[[#This Row],[Sales]]</f>
        <v>0.13622230164403146</v>
      </c>
      <c r="Q1646" t="s">
        <v>33</v>
      </c>
      <c r="R1646" t="s">
        <v>53</v>
      </c>
      <c r="S1646" t="s">
        <v>154</v>
      </c>
      <c r="T1646" t="s">
        <v>2709</v>
      </c>
      <c r="U1646">
        <v>44870</v>
      </c>
      <c r="V1646">
        <v>42154</v>
      </c>
      <c r="W1646" t="str">
        <f>TEXT(Table1[[#This Row],[Order Date]],"mmmm")</f>
        <v>May</v>
      </c>
      <c r="X1646" t="str">
        <f>TEXT(Table1[[#This Row],[Order Date]],"yyyy")</f>
        <v>2015</v>
      </c>
      <c r="Y1646">
        <v>42159</v>
      </c>
      <c r="Z1646">
        <v>15.246</v>
      </c>
      <c r="AA1646">
        <v>39</v>
      </c>
      <c r="AB1646">
        <v>111.92</v>
      </c>
      <c r="AC1646">
        <v>86548</v>
      </c>
      <c r="AD1646" t="e">
        <f>IF(COUNTIF(#REF!,Orders!AC1695)&gt;0,"Returned","Not Returned")</f>
        <v>#REF!</v>
      </c>
      <c r="AE1646" t="str">
        <f>TEXT(Table1[[#This Row],[Order Date]],"mmmm-yyy")</f>
        <v>May-2015</v>
      </c>
    </row>
    <row r="1647" spans="1:31" ht="12.75" customHeight="1" x14ac:dyDescent="0.3">
      <c r="A1647">
        <v>25060</v>
      </c>
      <c r="B1647" t="s">
        <v>37</v>
      </c>
      <c r="C1647">
        <v>0.05</v>
      </c>
      <c r="D1647">
        <v>120.98</v>
      </c>
      <c r="E1647">
        <v>9.07</v>
      </c>
      <c r="F1647">
        <v>3124</v>
      </c>
      <c r="G1647" t="str">
        <f>IF(COUNTIF(Table1[Customer ID],Table1[[#This Row],[Customer ID]])&gt;1,"Repeat Customer","One-Time Customer")</f>
        <v>One-Time Customer</v>
      </c>
      <c r="H1647" t="s">
        <v>2811</v>
      </c>
      <c r="I1647" t="s">
        <v>49</v>
      </c>
      <c r="J1647" t="s">
        <v>40</v>
      </c>
      <c r="K1647" t="s">
        <v>29</v>
      </c>
      <c r="L1647" t="s">
        <v>109</v>
      </c>
      <c r="M1647" t="s">
        <v>59</v>
      </c>
      <c r="N1647" t="s">
        <v>1323</v>
      </c>
      <c r="O1647">
        <v>0.35</v>
      </c>
      <c r="P1647">
        <f>Table1[[#This Row],[Profit]]/Table1[[#This Row],[Sales]]</f>
        <v>0.69</v>
      </c>
      <c r="Q1647" t="s">
        <v>33</v>
      </c>
      <c r="R1647" t="s">
        <v>61</v>
      </c>
      <c r="S1647" t="s">
        <v>178</v>
      </c>
      <c r="T1647" t="s">
        <v>2812</v>
      </c>
      <c r="U1647">
        <v>61265</v>
      </c>
      <c r="V1647">
        <v>42154</v>
      </c>
      <c r="W1647" t="str">
        <f>TEXT(Table1[[#This Row],[Order Date]],"mmmm")</f>
        <v>May</v>
      </c>
      <c r="X1647" t="str">
        <f>TEXT(Table1[[#This Row],[Order Date]],"yyyy")</f>
        <v>2015</v>
      </c>
      <c r="Y1647">
        <v>42155</v>
      </c>
      <c r="Z1647">
        <v>881.04719999999998</v>
      </c>
      <c r="AA1647">
        <v>11</v>
      </c>
      <c r="AB1647">
        <v>1276.8800000000001</v>
      </c>
      <c r="AC1647">
        <v>87286</v>
      </c>
      <c r="AD1647" t="e">
        <f>IF(COUNTIF(#REF!,Orders!AC1779)&gt;0,"Returned","Not Returned")</f>
        <v>#REF!</v>
      </c>
      <c r="AE1647" t="str">
        <f>TEXT(Table1[[#This Row],[Order Date]],"mmmm-yyy")</f>
        <v>May-2015</v>
      </c>
    </row>
    <row r="1648" spans="1:31" ht="12.75" customHeight="1" x14ac:dyDescent="0.3">
      <c r="A1648">
        <v>19011</v>
      </c>
      <c r="B1648" t="s">
        <v>37</v>
      </c>
      <c r="C1648">
        <v>0.04</v>
      </c>
      <c r="D1648">
        <v>9.11</v>
      </c>
      <c r="E1648">
        <v>2.25</v>
      </c>
      <c r="F1648">
        <v>797</v>
      </c>
      <c r="G1648" t="str">
        <f>IF(COUNTIF(Table1[Customer ID],Table1[[#This Row],[Customer ID]])&gt;1,"Repeat Customer","One-Time Customer")</f>
        <v>Repeat Customer</v>
      </c>
      <c r="H1648" t="s">
        <v>925</v>
      </c>
      <c r="I1648" t="s">
        <v>49</v>
      </c>
      <c r="J1648" t="s">
        <v>28</v>
      </c>
      <c r="K1648" t="s">
        <v>29</v>
      </c>
      <c r="L1648" t="s">
        <v>30</v>
      </c>
      <c r="M1648" t="s">
        <v>31</v>
      </c>
      <c r="N1648" t="s">
        <v>926</v>
      </c>
      <c r="O1648">
        <v>0.52</v>
      </c>
      <c r="P1648">
        <f>Table1[[#This Row],[Profit]]/Table1[[#This Row],[Sales]]</f>
        <v>-0.18805809575040344</v>
      </c>
      <c r="Q1648" t="s">
        <v>33</v>
      </c>
      <c r="R1648" t="s">
        <v>34</v>
      </c>
      <c r="S1648" t="s">
        <v>212</v>
      </c>
      <c r="T1648" t="s">
        <v>927</v>
      </c>
      <c r="U1648">
        <v>84067</v>
      </c>
      <c r="V1648">
        <v>42156</v>
      </c>
      <c r="W1648" t="str">
        <f>TEXT(Table1[[#This Row],[Order Date]],"mmmm")</f>
        <v>June</v>
      </c>
      <c r="X1648" t="str">
        <f>TEXT(Table1[[#This Row],[Order Date]],"yyyy")</f>
        <v>2015</v>
      </c>
      <c r="Y1648">
        <v>42159</v>
      </c>
      <c r="Z1648">
        <v>-3.496</v>
      </c>
      <c r="AA1648">
        <v>2</v>
      </c>
      <c r="AB1648">
        <v>18.59</v>
      </c>
      <c r="AC1648">
        <v>86868</v>
      </c>
      <c r="AD1648" t="e">
        <f>IF(COUNTIF(#REF!,Orders!AC453)&gt;0,"Returned","Not Returned")</f>
        <v>#REF!</v>
      </c>
      <c r="AE1648" t="str">
        <f>TEXT(Table1[[#This Row],[Order Date]],"mmmm-yyy")</f>
        <v>June-2015</v>
      </c>
    </row>
    <row r="1649" spans="1:31" ht="12.75" customHeight="1" x14ac:dyDescent="0.3">
      <c r="A1649">
        <v>19012</v>
      </c>
      <c r="B1649" t="s">
        <v>37</v>
      </c>
      <c r="C1649">
        <v>7.0000000000000007E-2</v>
      </c>
      <c r="D1649">
        <v>64.650000000000006</v>
      </c>
      <c r="E1649">
        <v>35</v>
      </c>
      <c r="F1649">
        <v>797</v>
      </c>
      <c r="G1649" t="str">
        <f>IF(COUNTIF(Table1[Customer ID],Table1[[#This Row],[Customer ID]])&gt;1,"Repeat Customer","One-Time Customer")</f>
        <v>Repeat Customer</v>
      </c>
      <c r="H1649" t="s">
        <v>925</v>
      </c>
      <c r="I1649" t="s">
        <v>49</v>
      </c>
      <c r="J1649" t="s">
        <v>28</v>
      </c>
      <c r="K1649" t="s">
        <v>29</v>
      </c>
      <c r="L1649" t="s">
        <v>141</v>
      </c>
      <c r="M1649" t="s">
        <v>236</v>
      </c>
      <c r="N1649" t="s">
        <v>928</v>
      </c>
      <c r="O1649">
        <v>0.8</v>
      </c>
      <c r="P1649">
        <f>Table1[[#This Row],[Profit]]/Table1[[#This Row],[Sales]]</f>
        <v>-0.85971609437943597</v>
      </c>
      <c r="Q1649" t="s">
        <v>33</v>
      </c>
      <c r="R1649" t="s">
        <v>34</v>
      </c>
      <c r="S1649" t="s">
        <v>212</v>
      </c>
      <c r="T1649" t="s">
        <v>927</v>
      </c>
      <c r="U1649">
        <v>84067</v>
      </c>
      <c r="V1649">
        <v>42156</v>
      </c>
      <c r="W1649" t="str">
        <f>TEXT(Table1[[#This Row],[Order Date]],"mmmm")</f>
        <v>June</v>
      </c>
      <c r="X1649" t="str">
        <f>TEXT(Table1[[#This Row],[Order Date]],"yyyy")</f>
        <v>2015</v>
      </c>
      <c r="Y1649">
        <v>42158</v>
      </c>
      <c r="Z1649">
        <v>-717.072</v>
      </c>
      <c r="AA1649">
        <v>13</v>
      </c>
      <c r="AB1649">
        <v>834.08</v>
      </c>
      <c r="AC1649">
        <v>86868</v>
      </c>
      <c r="AD1649" t="e">
        <f>IF(COUNTIF(#REF!,Orders!AC454)&gt;0,"Returned","Not Returned")</f>
        <v>#REF!</v>
      </c>
      <c r="AE1649" t="str">
        <f>TEXT(Table1[[#This Row],[Order Date]],"mmmm-yyy")</f>
        <v>June-2015</v>
      </c>
    </row>
    <row r="1650" spans="1:31" ht="12.75" customHeight="1" x14ac:dyDescent="0.3">
      <c r="A1650">
        <v>18294</v>
      </c>
      <c r="B1650" t="s">
        <v>37</v>
      </c>
      <c r="C1650">
        <v>0.06</v>
      </c>
      <c r="D1650">
        <v>2.89</v>
      </c>
      <c r="E1650">
        <v>0.99</v>
      </c>
      <c r="F1650">
        <v>1556</v>
      </c>
      <c r="G1650" t="str">
        <f>IF(COUNTIF(Table1[Customer ID],Table1[[#This Row],[Customer ID]])&gt;1,"Repeat Customer","One-Time Customer")</f>
        <v>Repeat Customer</v>
      </c>
      <c r="H1650" t="s">
        <v>1580</v>
      </c>
      <c r="I1650" t="s">
        <v>49</v>
      </c>
      <c r="J1650" t="s">
        <v>114</v>
      </c>
      <c r="K1650" t="s">
        <v>29</v>
      </c>
      <c r="L1650" t="s">
        <v>134</v>
      </c>
      <c r="M1650" t="s">
        <v>59</v>
      </c>
      <c r="N1650" t="s">
        <v>1581</v>
      </c>
      <c r="O1650">
        <v>0.38</v>
      </c>
      <c r="P1650">
        <f>Table1[[#This Row],[Profit]]/Table1[[#This Row],[Sales]]</f>
        <v>-0.12055788842231553</v>
      </c>
      <c r="Q1650" t="s">
        <v>33</v>
      </c>
      <c r="R1650" t="s">
        <v>136</v>
      </c>
      <c r="S1650" t="s">
        <v>137</v>
      </c>
      <c r="T1650" t="s">
        <v>1454</v>
      </c>
      <c r="U1650">
        <v>22304</v>
      </c>
      <c r="V1650">
        <v>42156</v>
      </c>
      <c r="W1650" t="str">
        <f>TEXT(Table1[[#This Row],[Order Date]],"mmmm")</f>
        <v>June</v>
      </c>
      <c r="X1650" t="str">
        <f>TEXT(Table1[[#This Row],[Order Date]],"yyyy")</f>
        <v>2015</v>
      </c>
      <c r="Y1650">
        <v>42158</v>
      </c>
      <c r="Z1650">
        <v>-2.0097</v>
      </c>
      <c r="AA1650">
        <v>6</v>
      </c>
      <c r="AB1650">
        <v>16.670000000000002</v>
      </c>
      <c r="AC1650">
        <v>87425</v>
      </c>
      <c r="AD1650" t="e">
        <f>IF(COUNTIF(#REF!,Orders!AC871)&gt;0,"Returned","Not Returned")</f>
        <v>#REF!</v>
      </c>
      <c r="AE1650" t="str">
        <f>TEXT(Table1[[#This Row],[Order Date]],"mmmm-yyy")</f>
        <v>June-2015</v>
      </c>
    </row>
    <row r="1651" spans="1:31" ht="12.75" customHeight="1" x14ac:dyDescent="0.3">
      <c r="A1651">
        <v>18295</v>
      </c>
      <c r="B1651" t="s">
        <v>37</v>
      </c>
      <c r="C1651">
        <v>0.08</v>
      </c>
      <c r="D1651">
        <v>22.84</v>
      </c>
      <c r="E1651">
        <v>11.54</v>
      </c>
      <c r="F1651">
        <v>1556</v>
      </c>
      <c r="G1651" t="str">
        <f>IF(COUNTIF(Table1[Customer ID],Table1[[#This Row],[Customer ID]])&gt;1,"Repeat Customer","One-Time Customer")</f>
        <v>Repeat Customer</v>
      </c>
      <c r="H1651" t="s">
        <v>1580</v>
      </c>
      <c r="I1651" t="s">
        <v>49</v>
      </c>
      <c r="J1651" t="s">
        <v>114</v>
      </c>
      <c r="K1651" t="s">
        <v>29</v>
      </c>
      <c r="L1651" t="s">
        <v>93</v>
      </c>
      <c r="M1651" t="s">
        <v>59</v>
      </c>
      <c r="N1651" t="s">
        <v>227</v>
      </c>
      <c r="O1651">
        <v>0.39</v>
      </c>
      <c r="P1651">
        <f>Table1[[#This Row],[Profit]]/Table1[[#This Row],[Sales]]</f>
        <v>-2.4460545193687233</v>
      </c>
      <c r="Q1651" t="s">
        <v>33</v>
      </c>
      <c r="R1651" t="s">
        <v>136</v>
      </c>
      <c r="S1651" t="s">
        <v>137</v>
      </c>
      <c r="T1651" t="s">
        <v>1454</v>
      </c>
      <c r="U1651">
        <v>22304</v>
      </c>
      <c r="V1651">
        <v>42156</v>
      </c>
      <c r="W1651" t="str">
        <f>TEXT(Table1[[#This Row],[Order Date]],"mmmm")</f>
        <v>June</v>
      </c>
      <c r="X1651" t="str">
        <f>TEXT(Table1[[#This Row],[Order Date]],"yyyy")</f>
        <v>2015</v>
      </c>
      <c r="Y1651">
        <v>42158</v>
      </c>
      <c r="Z1651">
        <v>-477.37200000000007</v>
      </c>
      <c r="AA1651">
        <v>9</v>
      </c>
      <c r="AB1651">
        <v>195.16</v>
      </c>
      <c r="AC1651">
        <v>87425</v>
      </c>
      <c r="AD1651" t="e">
        <f>IF(COUNTIF(#REF!,Orders!AC872)&gt;0,"Returned","Not Returned")</f>
        <v>#REF!</v>
      </c>
      <c r="AE1651" t="str">
        <f>TEXT(Table1[[#This Row],[Order Date]],"mmmm-yyy")</f>
        <v>June-2015</v>
      </c>
    </row>
    <row r="1652" spans="1:31" ht="12.75" customHeight="1" x14ac:dyDescent="0.3">
      <c r="A1652">
        <v>23626</v>
      </c>
      <c r="B1652" t="s">
        <v>37</v>
      </c>
      <c r="C1652">
        <v>0.09</v>
      </c>
      <c r="D1652">
        <v>95.43</v>
      </c>
      <c r="E1652">
        <v>19.989999999999998</v>
      </c>
      <c r="F1652">
        <v>1690</v>
      </c>
      <c r="G1652" t="str">
        <f>IF(COUNTIF(Table1[Customer ID],Table1[[#This Row],[Customer ID]])&gt;1,"Repeat Customer","One-Time Customer")</f>
        <v>Repeat Customer</v>
      </c>
      <c r="H1652" t="s">
        <v>1693</v>
      </c>
      <c r="I1652" t="s">
        <v>49</v>
      </c>
      <c r="J1652" t="s">
        <v>28</v>
      </c>
      <c r="K1652" t="s">
        <v>29</v>
      </c>
      <c r="L1652" t="s">
        <v>141</v>
      </c>
      <c r="M1652" t="s">
        <v>59</v>
      </c>
      <c r="N1652" t="s">
        <v>849</v>
      </c>
      <c r="O1652">
        <v>0.79</v>
      </c>
      <c r="P1652">
        <f>Table1[[#This Row],[Profit]]/Table1[[#This Row],[Sales]]</f>
        <v>-6.9748246980911574E-2</v>
      </c>
      <c r="Q1652" t="s">
        <v>33</v>
      </c>
      <c r="R1652" t="s">
        <v>53</v>
      </c>
      <c r="S1652" t="s">
        <v>234</v>
      </c>
      <c r="T1652" t="s">
        <v>1695</v>
      </c>
      <c r="U1652">
        <v>17112</v>
      </c>
      <c r="V1652">
        <v>42156</v>
      </c>
      <c r="W1652" t="str">
        <f>TEXT(Table1[[#This Row],[Order Date]],"mmmm")</f>
        <v>June</v>
      </c>
      <c r="X1652" t="str">
        <f>TEXT(Table1[[#This Row],[Order Date]],"yyyy")</f>
        <v>2015</v>
      </c>
      <c r="Y1652">
        <v>42157</v>
      </c>
      <c r="Z1652">
        <v>-143.23500000000001</v>
      </c>
      <c r="AA1652">
        <v>22</v>
      </c>
      <c r="AB1652">
        <v>2053.6</v>
      </c>
      <c r="AC1652">
        <v>91078</v>
      </c>
      <c r="AD1652" t="e">
        <f>IF(COUNTIF(#REF!,Orders!AC941)&gt;0,"Returned","Not Returned")</f>
        <v>#REF!</v>
      </c>
      <c r="AE1652" t="str">
        <f>TEXT(Table1[[#This Row],[Order Date]],"mmmm-yyy")</f>
        <v>June-2015</v>
      </c>
    </row>
    <row r="1653" spans="1:31" ht="12.75" customHeight="1" x14ac:dyDescent="0.3">
      <c r="A1653">
        <v>22986</v>
      </c>
      <c r="B1653" t="s">
        <v>47</v>
      </c>
      <c r="C1653">
        <v>0.04</v>
      </c>
      <c r="D1653">
        <v>3.68</v>
      </c>
      <c r="E1653">
        <v>1.32</v>
      </c>
      <c r="F1653">
        <v>1802</v>
      </c>
      <c r="G1653" t="str">
        <f>IF(COUNTIF(Table1[Customer ID],Table1[[#This Row],[Customer ID]])&gt;1,"Repeat Customer","One-Time Customer")</f>
        <v>One-Time Customer</v>
      </c>
      <c r="H1653" t="s">
        <v>1798</v>
      </c>
      <c r="I1653" t="s">
        <v>49</v>
      </c>
      <c r="J1653" t="s">
        <v>28</v>
      </c>
      <c r="K1653" t="s">
        <v>29</v>
      </c>
      <c r="L1653" t="s">
        <v>174</v>
      </c>
      <c r="M1653" t="s">
        <v>31</v>
      </c>
      <c r="N1653" t="s">
        <v>839</v>
      </c>
      <c r="O1653">
        <v>0.83</v>
      </c>
      <c r="P1653">
        <f>Table1[[#This Row],[Profit]]/Table1[[#This Row],[Sales]]</f>
        <v>7.2881036570598203</v>
      </c>
      <c r="Q1653" t="s">
        <v>33</v>
      </c>
      <c r="R1653" t="s">
        <v>136</v>
      </c>
      <c r="S1653" t="s">
        <v>362</v>
      </c>
      <c r="T1653" t="s">
        <v>1773</v>
      </c>
      <c r="U1653">
        <v>34698</v>
      </c>
      <c r="V1653">
        <v>42156</v>
      </c>
      <c r="W1653" t="str">
        <f>TEXT(Table1[[#This Row],[Order Date]],"mmmm")</f>
        <v>June</v>
      </c>
      <c r="X1653" t="str">
        <f>TEXT(Table1[[#This Row],[Order Date]],"yyyy")</f>
        <v>2015</v>
      </c>
      <c r="Y1653">
        <v>42157</v>
      </c>
      <c r="Z1653">
        <v>300.92579999999998</v>
      </c>
      <c r="AA1653">
        <v>11</v>
      </c>
      <c r="AB1653">
        <v>41.29</v>
      </c>
      <c r="AC1653">
        <v>91543</v>
      </c>
      <c r="AD1653" t="e">
        <f>IF(COUNTIF(#REF!,Orders!AC1009)&gt;0,"Returned","Not Returned")</f>
        <v>#REF!</v>
      </c>
      <c r="AE1653" t="str">
        <f>TEXT(Table1[[#This Row],[Order Date]],"mmmm-yyy")</f>
        <v>June-2015</v>
      </c>
    </row>
    <row r="1654" spans="1:31" ht="12.75" customHeight="1" x14ac:dyDescent="0.3">
      <c r="A1654">
        <v>25304</v>
      </c>
      <c r="B1654" t="s">
        <v>37</v>
      </c>
      <c r="C1654">
        <v>0.06</v>
      </c>
      <c r="D1654">
        <v>2.2799999999999998</v>
      </c>
      <c r="E1654">
        <v>5.2</v>
      </c>
      <c r="F1654">
        <v>2443</v>
      </c>
      <c r="G1654" t="str">
        <f>IF(COUNTIF(Table1[Customer ID],Table1[[#This Row],[Customer ID]])&gt;1,"Repeat Customer","One-Time Customer")</f>
        <v>Repeat Customer</v>
      </c>
      <c r="H1654" t="s">
        <v>2296</v>
      </c>
      <c r="I1654" t="s">
        <v>49</v>
      </c>
      <c r="J1654" t="s">
        <v>28</v>
      </c>
      <c r="K1654" t="s">
        <v>29</v>
      </c>
      <c r="L1654" t="s">
        <v>30</v>
      </c>
      <c r="M1654" t="s">
        <v>31</v>
      </c>
      <c r="N1654" t="s">
        <v>2297</v>
      </c>
      <c r="O1654">
        <v>0.41</v>
      </c>
      <c r="P1654">
        <f>Table1[[#This Row],[Profit]]/Table1[[#This Row],[Sales]]</f>
        <v>-65.72469314079423</v>
      </c>
      <c r="Q1654" t="s">
        <v>33</v>
      </c>
      <c r="R1654" t="s">
        <v>136</v>
      </c>
      <c r="S1654" t="s">
        <v>362</v>
      </c>
      <c r="T1654" t="s">
        <v>447</v>
      </c>
      <c r="U1654">
        <v>33142</v>
      </c>
      <c r="V1654">
        <v>42156</v>
      </c>
      <c r="W1654" t="str">
        <f>TEXT(Table1[[#This Row],[Order Date]],"mmmm")</f>
        <v>June</v>
      </c>
      <c r="X1654" t="str">
        <f>TEXT(Table1[[#This Row],[Order Date]],"yyyy")</f>
        <v>2015</v>
      </c>
      <c r="Y1654">
        <v>42158</v>
      </c>
      <c r="Z1654">
        <v>-2002.6314000000002</v>
      </c>
      <c r="AA1654">
        <v>13</v>
      </c>
      <c r="AB1654">
        <v>30.47</v>
      </c>
      <c r="AC1654">
        <v>89301</v>
      </c>
      <c r="AD1654" t="e">
        <f>IF(COUNTIF(#REF!,Orders!AC1366)&gt;0,"Returned","Not Returned")</f>
        <v>#REF!</v>
      </c>
      <c r="AE1654" t="str">
        <f>TEXT(Table1[[#This Row],[Order Date]],"mmmm-yyy")</f>
        <v>June-2015</v>
      </c>
    </row>
    <row r="1655" spans="1:31" ht="12.75" customHeight="1" x14ac:dyDescent="0.3">
      <c r="A1655">
        <v>18790</v>
      </c>
      <c r="B1655" t="s">
        <v>56</v>
      </c>
      <c r="C1655">
        <v>0.03</v>
      </c>
      <c r="D1655">
        <v>15.31</v>
      </c>
      <c r="E1655">
        <v>8.7799999999999994</v>
      </c>
      <c r="F1655">
        <v>2737</v>
      </c>
      <c r="G1655" t="str">
        <f>IF(COUNTIF(Table1[Customer ID],Table1[[#This Row],[Customer ID]])&gt;1,"Repeat Customer","One-Time Customer")</f>
        <v>Repeat Customer</v>
      </c>
      <c r="H1655" t="s">
        <v>2520</v>
      </c>
      <c r="I1655" t="s">
        <v>49</v>
      </c>
      <c r="J1655" t="s">
        <v>58</v>
      </c>
      <c r="K1655" t="s">
        <v>29</v>
      </c>
      <c r="L1655" t="s">
        <v>141</v>
      </c>
      <c r="M1655" t="s">
        <v>59</v>
      </c>
      <c r="N1655" t="s">
        <v>1928</v>
      </c>
      <c r="O1655">
        <v>0.56999999999999995</v>
      </c>
      <c r="P1655">
        <f>Table1[[#This Row],[Profit]]/Table1[[#This Row],[Sales]]</f>
        <v>-0.29657873042044519</v>
      </c>
      <c r="Q1655" t="s">
        <v>33</v>
      </c>
      <c r="R1655" t="s">
        <v>53</v>
      </c>
      <c r="S1655" t="s">
        <v>149</v>
      </c>
      <c r="T1655" t="s">
        <v>739</v>
      </c>
      <c r="U1655">
        <v>5701</v>
      </c>
      <c r="V1655">
        <v>42156</v>
      </c>
      <c r="W1655" t="str">
        <f>TEXT(Table1[[#This Row],[Order Date]],"mmmm")</f>
        <v>June</v>
      </c>
      <c r="X1655" t="str">
        <f>TEXT(Table1[[#This Row],[Order Date]],"yyyy")</f>
        <v>2015</v>
      </c>
      <c r="Y1655">
        <v>42157</v>
      </c>
      <c r="Z1655">
        <v>-57.56</v>
      </c>
      <c r="AA1655">
        <v>12</v>
      </c>
      <c r="AB1655">
        <v>194.08</v>
      </c>
      <c r="AC1655">
        <v>89019</v>
      </c>
      <c r="AD1655" t="e">
        <f>IF(COUNTIF(#REF!,Orders!AC1547)&gt;0,"Returned","Not Returned")</f>
        <v>#REF!</v>
      </c>
      <c r="AE1655" t="str">
        <f>TEXT(Table1[[#This Row],[Order Date]],"mmmm-yyy")</f>
        <v>June-2015</v>
      </c>
    </row>
    <row r="1656" spans="1:31" ht="12.75" customHeight="1" x14ac:dyDescent="0.3">
      <c r="A1656">
        <v>24044</v>
      </c>
      <c r="B1656" t="s">
        <v>25</v>
      </c>
      <c r="C1656">
        <v>0.05</v>
      </c>
      <c r="D1656">
        <v>4.71</v>
      </c>
      <c r="E1656">
        <v>0.7</v>
      </c>
      <c r="F1656">
        <v>2817</v>
      </c>
      <c r="G1656" t="str">
        <f>IF(COUNTIF(Table1[Customer ID],Table1[[#This Row],[Customer ID]])&gt;1,"Repeat Customer","One-Time Customer")</f>
        <v>Repeat Customer</v>
      </c>
      <c r="H1656" t="s">
        <v>2582</v>
      </c>
      <c r="I1656" t="s">
        <v>27</v>
      </c>
      <c r="J1656" t="s">
        <v>28</v>
      </c>
      <c r="K1656" t="s">
        <v>29</v>
      </c>
      <c r="L1656" t="s">
        <v>66</v>
      </c>
      <c r="M1656" t="s">
        <v>31</v>
      </c>
      <c r="N1656" t="s">
        <v>1232</v>
      </c>
      <c r="O1656">
        <v>0.8</v>
      </c>
      <c r="P1656">
        <f>Table1[[#This Row],[Profit]]/Table1[[#This Row],[Sales]]</f>
        <v>-0.19539473684210529</v>
      </c>
      <c r="Q1656" t="s">
        <v>33</v>
      </c>
      <c r="R1656" t="s">
        <v>53</v>
      </c>
      <c r="S1656" t="s">
        <v>154</v>
      </c>
      <c r="T1656" t="s">
        <v>401</v>
      </c>
      <c r="U1656">
        <v>43055</v>
      </c>
      <c r="V1656">
        <v>42156</v>
      </c>
      <c r="W1656" t="str">
        <f>TEXT(Table1[[#This Row],[Order Date]],"mmmm")</f>
        <v>June</v>
      </c>
      <c r="X1656" t="str">
        <f>TEXT(Table1[[#This Row],[Order Date]],"yyyy")</f>
        <v>2015</v>
      </c>
      <c r="Y1656">
        <v>42157</v>
      </c>
      <c r="Z1656">
        <v>-2.3760000000000003</v>
      </c>
      <c r="AA1656">
        <v>2</v>
      </c>
      <c r="AB1656">
        <v>12.16</v>
      </c>
      <c r="AC1656">
        <v>89743</v>
      </c>
      <c r="AD1656" t="e">
        <f>IF(COUNTIF(#REF!,Orders!AC1583)&gt;0,"Returned","Not Returned")</f>
        <v>#REF!</v>
      </c>
      <c r="AE1656" t="str">
        <f>TEXT(Table1[[#This Row],[Order Date]],"mmmm-yyy")</f>
        <v>June-2015</v>
      </c>
    </row>
    <row r="1657" spans="1:31" ht="12.75" customHeight="1" x14ac:dyDescent="0.3">
      <c r="A1657">
        <v>24045</v>
      </c>
      <c r="B1657" t="s">
        <v>25</v>
      </c>
      <c r="C1657">
        <v>0.04</v>
      </c>
      <c r="D1657">
        <v>55.99</v>
      </c>
      <c r="E1657">
        <v>1.25</v>
      </c>
      <c r="F1657">
        <v>2817</v>
      </c>
      <c r="G1657" t="str">
        <f>IF(COUNTIF(Table1[Customer ID],Table1[[#This Row],[Customer ID]])&gt;1,"Repeat Customer","One-Time Customer")</f>
        <v>Repeat Customer</v>
      </c>
      <c r="H1657" t="s">
        <v>2582</v>
      </c>
      <c r="I1657" t="s">
        <v>27</v>
      </c>
      <c r="J1657" t="s">
        <v>28</v>
      </c>
      <c r="K1657" t="s">
        <v>77</v>
      </c>
      <c r="L1657" t="s">
        <v>78</v>
      </c>
      <c r="M1657" t="s">
        <v>51</v>
      </c>
      <c r="N1657" t="s">
        <v>2583</v>
      </c>
      <c r="O1657">
        <v>0.35</v>
      </c>
      <c r="P1657">
        <f>Table1[[#This Row],[Profit]]/Table1[[#This Row],[Sales]]</f>
        <v>-0.12416373000813229</v>
      </c>
      <c r="Q1657" t="s">
        <v>33</v>
      </c>
      <c r="R1657" t="s">
        <v>53</v>
      </c>
      <c r="S1657" t="s">
        <v>154</v>
      </c>
      <c r="T1657" t="s">
        <v>401</v>
      </c>
      <c r="U1657">
        <v>43055</v>
      </c>
      <c r="V1657">
        <v>42156</v>
      </c>
      <c r="W1657" t="str">
        <f>TEXT(Table1[[#This Row],[Order Date]],"mmmm")</f>
        <v>June</v>
      </c>
      <c r="X1657" t="str">
        <f>TEXT(Table1[[#This Row],[Order Date]],"yyyy")</f>
        <v>2015</v>
      </c>
      <c r="Y1657">
        <v>42157</v>
      </c>
      <c r="Z1657">
        <v>-18.3216</v>
      </c>
      <c r="AA1657">
        <v>3</v>
      </c>
      <c r="AB1657">
        <v>147.56</v>
      </c>
      <c r="AC1657">
        <v>89743</v>
      </c>
      <c r="AD1657" t="e">
        <f>IF(COUNTIF(#REF!,Orders!AC1584)&gt;0,"Returned","Not Returned")</f>
        <v>#REF!</v>
      </c>
      <c r="AE1657" t="str">
        <f>TEXT(Table1[[#This Row],[Order Date]],"mmmm-yyy")</f>
        <v>June-2015</v>
      </c>
    </row>
    <row r="1658" spans="1:31" ht="12.75" customHeight="1" x14ac:dyDescent="0.3">
      <c r="A1658">
        <v>23431</v>
      </c>
      <c r="B1658" t="s">
        <v>56</v>
      </c>
      <c r="C1658">
        <v>7.0000000000000007E-2</v>
      </c>
      <c r="D1658">
        <v>39.479999999999997</v>
      </c>
      <c r="E1658">
        <v>1.99</v>
      </c>
      <c r="F1658">
        <v>2828</v>
      </c>
      <c r="G1658" t="str">
        <f>IF(COUNTIF(Table1[Customer ID],Table1[[#This Row],[Customer ID]])&gt;1,"Repeat Customer","One-Time Customer")</f>
        <v>Repeat Customer</v>
      </c>
      <c r="H1658" t="s">
        <v>2590</v>
      </c>
      <c r="I1658" t="s">
        <v>49</v>
      </c>
      <c r="J1658" t="s">
        <v>28</v>
      </c>
      <c r="K1658" t="s">
        <v>77</v>
      </c>
      <c r="L1658" t="s">
        <v>180</v>
      </c>
      <c r="M1658" t="s">
        <v>51</v>
      </c>
      <c r="N1658" t="s">
        <v>705</v>
      </c>
      <c r="O1658">
        <v>0.54</v>
      </c>
      <c r="P1658">
        <f>Table1[[#This Row],[Profit]]/Table1[[#This Row],[Sales]]</f>
        <v>0.69</v>
      </c>
      <c r="Q1658" t="s">
        <v>33</v>
      </c>
      <c r="R1658" t="s">
        <v>34</v>
      </c>
      <c r="S1658" t="s">
        <v>45</v>
      </c>
      <c r="T1658" t="s">
        <v>2591</v>
      </c>
      <c r="U1658">
        <v>92243</v>
      </c>
      <c r="V1658">
        <v>42156</v>
      </c>
      <c r="W1658" t="str">
        <f>TEXT(Table1[[#This Row],[Order Date]],"mmmm")</f>
        <v>June</v>
      </c>
      <c r="X1658" t="str">
        <f>TEXT(Table1[[#This Row],[Order Date]],"yyyy")</f>
        <v>2015</v>
      </c>
      <c r="Y1658">
        <v>42157</v>
      </c>
      <c r="Z1658">
        <v>322.25069999999994</v>
      </c>
      <c r="AA1658">
        <v>12</v>
      </c>
      <c r="AB1658">
        <v>467.03</v>
      </c>
      <c r="AC1658">
        <v>87721</v>
      </c>
      <c r="AD1658" t="e">
        <f>IF(COUNTIF(#REF!,Orders!AC1591)&gt;0,"Returned","Not Returned")</f>
        <v>#REF!</v>
      </c>
      <c r="AE1658" t="str">
        <f>TEXT(Table1[[#This Row],[Order Date]],"mmmm-yyy")</f>
        <v>June-2015</v>
      </c>
    </row>
    <row r="1659" spans="1:31" ht="12.75" customHeight="1" x14ac:dyDescent="0.3">
      <c r="A1659">
        <v>21027</v>
      </c>
      <c r="B1659" t="s">
        <v>25</v>
      </c>
      <c r="C1659">
        <v>0.03</v>
      </c>
      <c r="D1659">
        <v>120.98</v>
      </c>
      <c r="E1659">
        <v>30</v>
      </c>
      <c r="F1659">
        <v>3069</v>
      </c>
      <c r="G1659" t="str">
        <f>IF(COUNTIF(Table1[Customer ID],Table1[[#This Row],[Customer ID]])&gt;1,"Repeat Customer","One-Time Customer")</f>
        <v>Repeat Customer</v>
      </c>
      <c r="H1659" t="s">
        <v>2767</v>
      </c>
      <c r="I1659" t="s">
        <v>39</v>
      </c>
      <c r="J1659" t="s">
        <v>114</v>
      </c>
      <c r="K1659" t="s">
        <v>41</v>
      </c>
      <c r="L1659" t="s">
        <v>42</v>
      </c>
      <c r="M1659" t="s">
        <v>43</v>
      </c>
      <c r="N1659" t="s">
        <v>1342</v>
      </c>
      <c r="O1659">
        <v>0.64</v>
      </c>
      <c r="P1659">
        <f>Table1[[#This Row],[Profit]]/Table1[[#This Row],[Sales]]</f>
        <v>0.33678798595898546</v>
      </c>
      <c r="Q1659" t="s">
        <v>33</v>
      </c>
      <c r="R1659" t="s">
        <v>61</v>
      </c>
      <c r="S1659" t="s">
        <v>62</v>
      </c>
      <c r="T1659" t="s">
        <v>2768</v>
      </c>
      <c r="U1659">
        <v>55128</v>
      </c>
      <c r="V1659">
        <v>42156</v>
      </c>
      <c r="W1659" t="str">
        <f>TEXT(Table1[[#This Row],[Order Date]],"mmmm")</f>
        <v>June</v>
      </c>
      <c r="X1659" t="str">
        <f>TEXT(Table1[[#This Row],[Order Date]],"yyyy")</f>
        <v>2015</v>
      </c>
      <c r="Y1659">
        <v>42158</v>
      </c>
      <c r="Z1659">
        <v>638.02800000000002</v>
      </c>
      <c r="AA1659">
        <v>15</v>
      </c>
      <c r="AB1659">
        <v>1894.45</v>
      </c>
      <c r="AC1659">
        <v>88191</v>
      </c>
      <c r="AD1659" t="e">
        <f>IF(COUNTIF(#REF!,Orders!AC1738)&gt;0,"Returned","Not Returned")</f>
        <v>#REF!</v>
      </c>
      <c r="AE1659" t="str">
        <f>TEXT(Table1[[#This Row],[Order Date]],"mmmm-yyy")</f>
        <v>June-2015</v>
      </c>
    </row>
    <row r="1660" spans="1:31" ht="12.75" customHeight="1" x14ac:dyDescent="0.3">
      <c r="A1660">
        <v>21028</v>
      </c>
      <c r="B1660" t="s">
        <v>25</v>
      </c>
      <c r="C1660">
        <v>0.01</v>
      </c>
      <c r="D1660">
        <v>15.68</v>
      </c>
      <c r="E1660">
        <v>3.73</v>
      </c>
      <c r="F1660">
        <v>3069</v>
      </c>
      <c r="G1660" t="str">
        <f>IF(COUNTIF(Table1[Customer ID],Table1[[#This Row],[Customer ID]])&gt;1,"Repeat Customer","One-Time Customer")</f>
        <v>Repeat Customer</v>
      </c>
      <c r="H1660" t="s">
        <v>2767</v>
      </c>
      <c r="I1660" t="s">
        <v>49</v>
      </c>
      <c r="J1660" t="s">
        <v>114</v>
      </c>
      <c r="K1660" t="s">
        <v>41</v>
      </c>
      <c r="L1660" t="s">
        <v>50</v>
      </c>
      <c r="M1660" t="s">
        <v>51</v>
      </c>
      <c r="N1660" t="s">
        <v>2380</v>
      </c>
      <c r="O1660">
        <v>0.46</v>
      </c>
      <c r="P1660">
        <f>Table1[[#This Row],[Profit]]/Table1[[#This Row],[Sales]]</f>
        <v>0.69</v>
      </c>
      <c r="Q1660" t="s">
        <v>33</v>
      </c>
      <c r="R1660" t="s">
        <v>61</v>
      </c>
      <c r="S1660" t="s">
        <v>62</v>
      </c>
      <c r="T1660" t="s">
        <v>2768</v>
      </c>
      <c r="U1660">
        <v>55128</v>
      </c>
      <c r="V1660">
        <v>42156</v>
      </c>
      <c r="W1660" t="str">
        <f>TEXT(Table1[[#This Row],[Order Date]],"mmmm")</f>
        <v>June</v>
      </c>
      <c r="X1660" t="str">
        <f>TEXT(Table1[[#This Row],[Order Date]],"yyyy")</f>
        <v>2015</v>
      </c>
      <c r="Y1660">
        <v>42158</v>
      </c>
      <c r="Z1660">
        <v>138.49679999999998</v>
      </c>
      <c r="AA1660">
        <v>12</v>
      </c>
      <c r="AB1660">
        <v>200.72</v>
      </c>
      <c r="AC1660">
        <v>88191</v>
      </c>
      <c r="AD1660" t="e">
        <f>IF(COUNTIF(#REF!,Orders!AC1739)&gt;0,"Returned","Not Returned")</f>
        <v>#REF!</v>
      </c>
      <c r="AE1660" t="str">
        <f>TEXT(Table1[[#This Row],[Order Date]],"mmmm-yyy")</f>
        <v>June-2015</v>
      </c>
    </row>
    <row r="1661" spans="1:31" ht="12.75" customHeight="1" x14ac:dyDescent="0.3">
      <c r="A1661">
        <v>18917</v>
      </c>
      <c r="B1661" t="s">
        <v>106</v>
      </c>
      <c r="C1661">
        <v>0.09</v>
      </c>
      <c r="D1661">
        <v>6.84</v>
      </c>
      <c r="E1661">
        <v>8.3699999999999992</v>
      </c>
      <c r="F1661">
        <v>3141</v>
      </c>
      <c r="G1661" t="str">
        <f>IF(COUNTIF(Table1[Customer ID],Table1[[#This Row],[Customer ID]])&gt;1,"Repeat Customer","One-Time Customer")</f>
        <v>Repeat Customer</v>
      </c>
      <c r="H1661" t="s">
        <v>2832</v>
      </c>
      <c r="I1661" t="s">
        <v>49</v>
      </c>
      <c r="J1661" t="s">
        <v>114</v>
      </c>
      <c r="K1661" t="s">
        <v>29</v>
      </c>
      <c r="L1661" t="s">
        <v>174</v>
      </c>
      <c r="M1661" t="s">
        <v>51</v>
      </c>
      <c r="N1661" t="s">
        <v>1697</v>
      </c>
      <c r="O1661">
        <v>0.57999999999999996</v>
      </c>
      <c r="P1661">
        <f>Table1[[#This Row],[Profit]]/Table1[[#This Row],[Sales]]</f>
        <v>-1.0170493685419058</v>
      </c>
      <c r="Q1661" t="s">
        <v>33</v>
      </c>
      <c r="R1661" t="s">
        <v>61</v>
      </c>
      <c r="S1661" t="s">
        <v>130</v>
      </c>
      <c r="T1661" t="s">
        <v>2073</v>
      </c>
      <c r="U1661">
        <v>77506</v>
      </c>
      <c r="V1661">
        <v>42156</v>
      </c>
      <c r="W1661" t="str">
        <f>TEXT(Table1[[#This Row],[Order Date]],"mmmm")</f>
        <v>June</v>
      </c>
      <c r="X1661" t="str">
        <f>TEXT(Table1[[#This Row],[Order Date]],"yyyy")</f>
        <v>2015</v>
      </c>
      <c r="Y1661">
        <v>42163</v>
      </c>
      <c r="Z1661">
        <v>-88.584999999999994</v>
      </c>
      <c r="AA1661">
        <v>13</v>
      </c>
      <c r="AB1661">
        <v>87.1</v>
      </c>
      <c r="AC1661">
        <v>86369</v>
      </c>
      <c r="AD1661" t="e">
        <f>IF(COUNTIF(#REF!,Orders!AC1794)&gt;0,"Returned","Not Returned")</f>
        <v>#REF!</v>
      </c>
      <c r="AE1661" t="str">
        <f>TEXT(Table1[[#This Row],[Order Date]],"mmmm-yyy")</f>
        <v>June-2015</v>
      </c>
    </row>
    <row r="1662" spans="1:31" ht="12.75" customHeight="1" x14ac:dyDescent="0.3">
      <c r="A1662">
        <v>18918</v>
      </c>
      <c r="B1662" t="s">
        <v>106</v>
      </c>
      <c r="C1662">
        <v>7.0000000000000007E-2</v>
      </c>
      <c r="D1662">
        <v>48.91</v>
      </c>
      <c r="E1662">
        <v>35</v>
      </c>
      <c r="F1662">
        <v>3141</v>
      </c>
      <c r="G1662" t="str">
        <f>IF(COUNTIF(Table1[Customer ID],Table1[[#This Row],[Customer ID]])&gt;1,"Repeat Customer","One-Time Customer")</f>
        <v>Repeat Customer</v>
      </c>
      <c r="H1662" t="s">
        <v>2832</v>
      </c>
      <c r="I1662" t="s">
        <v>27</v>
      </c>
      <c r="J1662" t="s">
        <v>114</v>
      </c>
      <c r="K1662" t="s">
        <v>29</v>
      </c>
      <c r="L1662" t="s">
        <v>141</v>
      </c>
      <c r="M1662" t="s">
        <v>236</v>
      </c>
      <c r="N1662" t="s">
        <v>1692</v>
      </c>
      <c r="O1662">
        <v>0.83</v>
      </c>
      <c r="P1662">
        <f>Table1[[#This Row],[Profit]]/Table1[[#This Row],[Sales]]</f>
        <v>-0.65912113562956332</v>
      </c>
      <c r="Q1662" t="s">
        <v>33</v>
      </c>
      <c r="R1662" t="s">
        <v>61</v>
      </c>
      <c r="S1662" t="s">
        <v>130</v>
      </c>
      <c r="T1662" t="s">
        <v>2073</v>
      </c>
      <c r="U1662">
        <v>77506</v>
      </c>
      <c r="V1662">
        <v>42156</v>
      </c>
      <c r="W1662" t="str">
        <f>TEXT(Table1[[#This Row],[Order Date]],"mmmm")</f>
        <v>June</v>
      </c>
      <c r="X1662" t="str">
        <f>TEXT(Table1[[#This Row],[Order Date]],"yyyy")</f>
        <v>2015</v>
      </c>
      <c r="Y1662">
        <v>42158</v>
      </c>
      <c r="Z1662">
        <v>-485.68</v>
      </c>
      <c r="AA1662">
        <v>15</v>
      </c>
      <c r="AB1662">
        <v>736.86</v>
      </c>
      <c r="AC1662">
        <v>86369</v>
      </c>
      <c r="AD1662" t="e">
        <f>IF(COUNTIF(#REF!,Orders!AC1795)&gt;0,"Returned","Not Returned")</f>
        <v>#REF!</v>
      </c>
      <c r="AE1662" t="str">
        <f>TEXT(Table1[[#This Row],[Order Date]],"mmmm-yyy")</f>
        <v>June-2015</v>
      </c>
    </row>
    <row r="1663" spans="1:31" ht="12.75" customHeight="1" x14ac:dyDescent="0.3">
      <c r="A1663">
        <v>24803</v>
      </c>
      <c r="B1663" t="s">
        <v>47</v>
      </c>
      <c r="C1663">
        <v>0.03</v>
      </c>
      <c r="D1663">
        <v>22.84</v>
      </c>
      <c r="E1663">
        <v>11.54</v>
      </c>
      <c r="F1663">
        <v>142</v>
      </c>
      <c r="G1663" t="str">
        <f>IF(COUNTIF(Table1[Customer ID],Table1[[#This Row],[Customer ID]])&gt;1,"Repeat Customer","One-Time Customer")</f>
        <v>One-Time Customer</v>
      </c>
      <c r="H1663" t="s">
        <v>226</v>
      </c>
      <c r="I1663" t="s">
        <v>49</v>
      </c>
      <c r="J1663" t="s">
        <v>58</v>
      </c>
      <c r="K1663" t="s">
        <v>29</v>
      </c>
      <c r="L1663" t="s">
        <v>93</v>
      </c>
      <c r="M1663" t="s">
        <v>59</v>
      </c>
      <c r="N1663" t="s">
        <v>227</v>
      </c>
      <c r="O1663">
        <v>0.39</v>
      </c>
      <c r="P1663">
        <f>Table1[[#This Row],[Profit]]/Table1[[#This Row],[Sales]]</f>
        <v>0.29417447775040789</v>
      </c>
      <c r="Q1663" t="s">
        <v>33</v>
      </c>
      <c r="R1663" t="s">
        <v>53</v>
      </c>
      <c r="S1663" t="s">
        <v>228</v>
      </c>
      <c r="T1663" t="s">
        <v>229</v>
      </c>
      <c r="U1663">
        <v>6401</v>
      </c>
      <c r="V1663">
        <v>42157</v>
      </c>
      <c r="W1663" t="str">
        <f>TEXT(Table1[[#This Row],[Order Date]],"mmmm")</f>
        <v>June</v>
      </c>
      <c r="X1663" t="str">
        <f>TEXT(Table1[[#This Row],[Order Date]],"yyyy")</f>
        <v>2015</v>
      </c>
      <c r="Y1663">
        <v>42158</v>
      </c>
      <c r="Z1663">
        <v>91.955999999999989</v>
      </c>
      <c r="AA1663">
        <v>13</v>
      </c>
      <c r="AB1663">
        <v>312.58999999999997</v>
      </c>
      <c r="AC1663">
        <v>91087</v>
      </c>
      <c r="AD1663" t="e">
        <f>IF(COUNTIF(#REF!,Orders!AC80)&gt;0,"Returned","Not Returned")</f>
        <v>#REF!</v>
      </c>
      <c r="AE1663" t="str">
        <f>TEXT(Table1[[#This Row],[Order Date]],"mmmm-yyy")</f>
        <v>June-2015</v>
      </c>
    </row>
    <row r="1664" spans="1:31" ht="12.75" customHeight="1" x14ac:dyDescent="0.3">
      <c r="A1664">
        <v>24805</v>
      </c>
      <c r="B1664" t="s">
        <v>47</v>
      </c>
      <c r="C1664">
        <v>0.05</v>
      </c>
      <c r="D1664">
        <v>10.98</v>
      </c>
      <c r="E1664">
        <v>3.37</v>
      </c>
      <c r="F1664">
        <v>144</v>
      </c>
      <c r="G1664" t="str">
        <f>IF(COUNTIF(Table1[Customer ID],Table1[[#This Row],[Customer ID]])&gt;1,"Repeat Customer","One-Time Customer")</f>
        <v>One-Time Customer</v>
      </c>
      <c r="H1664" t="s">
        <v>230</v>
      </c>
      <c r="I1664" t="s">
        <v>49</v>
      </c>
      <c r="J1664" t="s">
        <v>58</v>
      </c>
      <c r="K1664" t="s">
        <v>29</v>
      </c>
      <c r="L1664" t="s">
        <v>174</v>
      </c>
      <c r="M1664" t="s">
        <v>51</v>
      </c>
      <c r="N1664" t="s">
        <v>225</v>
      </c>
      <c r="O1664">
        <v>0.56999999999999995</v>
      </c>
      <c r="P1664">
        <f>Table1[[#This Row],[Profit]]/Table1[[#This Row],[Sales]]</f>
        <v>-3.9503105590062107E-2</v>
      </c>
      <c r="Q1664" t="s">
        <v>33</v>
      </c>
      <c r="R1664" t="s">
        <v>53</v>
      </c>
      <c r="S1664" t="s">
        <v>193</v>
      </c>
      <c r="T1664" t="s">
        <v>231</v>
      </c>
      <c r="U1664">
        <v>2664</v>
      </c>
      <c r="V1664">
        <v>42157</v>
      </c>
      <c r="W1664" t="str">
        <f>TEXT(Table1[[#This Row],[Order Date]],"mmmm")</f>
        <v>June</v>
      </c>
      <c r="X1664" t="str">
        <f>TEXT(Table1[[#This Row],[Order Date]],"yyyy")</f>
        <v>2015</v>
      </c>
      <c r="Y1664">
        <v>42158</v>
      </c>
      <c r="Z1664">
        <v>-2.544</v>
      </c>
      <c r="AA1664">
        <v>6</v>
      </c>
      <c r="AB1664">
        <v>64.400000000000006</v>
      </c>
      <c r="AC1664">
        <v>91087</v>
      </c>
      <c r="AD1664" t="e">
        <f>IF(COUNTIF(#REF!,Orders!AC81)&gt;0,"Returned","Not Returned")</f>
        <v>#REF!</v>
      </c>
      <c r="AE1664" t="str">
        <f>TEXT(Table1[[#This Row],[Order Date]],"mmmm-yyy")</f>
        <v>June-2015</v>
      </c>
    </row>
    <row r="1665" spans="1:31" ht="12.75" customHeight="1" x14ac:dyDescent="0.3">
      <c r="A1665">
        <v>23097</v>
      </c>
      <c r="B1665" t="s">
        <v>56</v>
      </c>
      <c r="C1665">
        <v>0.09</v>
      </c>
      <c r="D1665">
        <v>5.4</v>
      </c>
      <c r="E1665">
        <v>7.78</v>
      </c>
      <c r="F1665">
        <v>210</v>
      </c>
      <c r="G1665" t="str">
        <f>IF(COUNTIF(Table1[Customer ID],Table1[[#This Row],[Customer ID]])&gt;1,"Repeat Customer","One-Time Customer")</f>
        <v>Repeat Customer</v>
      </c>
      <c r="H1665" t="s">
        <v>307</v>
      </c>
      <c r="I1665" t="s">
        <v>27</v>
      </c>
      <c r="J1665" t="s">
        <v>40</v>
      </c>
      <c r="K1665" t="s">
        <v>29</v>
      </c>
      <c r="L1665" t="s">
        <v>109</v>
      </c>
      <c r="M1665" t="s">
        <v>59</v>
      </c>
      <c r="N1665" t="s">
        <v>310</v>
      </c>
      <c r="O1665">
        <v>0.37</v>
      </c>
      <c r="P1665">
        <f>Table1[[#This Row],[Profit]]/Table1[[#This Row],[Sales]]</f>
        <v>-0.78709706959706949</v>
      </c>
      <c r="Q1665" t="s">
        <v>33</v>
      </c>
      <c r="R1665" t="s">
        <v>53</v>
      </c>
      <c r="S1665" t="s">
        <v>71</v>
      </c>
      <c r="T1665" t="s">
        <v>309</v>
      </c>
      <c r="U1665">
        <v>12180</v>
      </c>
      <c r="V1665">
        <v>42157</v>
      </c>
      <c r="W1665" t="str">
        <f>TEXT(Table1[[#This Row],[Order Date]],"mmmm")</f>
        <v>June</v>
      </c>
      <c r="X1665" t="str">
        <f>TEXT(Table1[[#This Row],[Order Date]],"yyyy")</f>
        <v>2015</v>
      </c>
      <c r="Y1665">
        <v>42157</v>
      </c>
      <c r="Z1665">
        <v>-21.487749999999998</v>
      </c>
      <c r="AA1665">
        <v>4</v>
      </c>
      <c r="AB1665">
        <v>27.3</v>
      </c>
      <c r="AC1665">
        <v>85966</v>
      </c>
      <c r="AD1665" t="e">
        <f>IF(COUNTIF(#REF!,Orders!AC120)&gt;0,"Returned","Not Returned")</f>
        <v>#REF!</v>
      </c>
      <c r="AE1665" t="str">
        <f>TEXT(Table1[[#This Row],[Order Date]],"mmmm-yyy")</f>
        <v>June-2015</v>
      </c>
    </row>
    <row r="1666" spans="1:31" ht="12.75" customHeight="1" x14ac:dyDescent="0.3">
      <c r="A1666">
        <v>23098</v>
      </c>
      <c r="B1666" t="s">
        <v>56</v>
      </c>
      <c r="C1666">
        <v>0.02</v>
      </c>
      <c r="D1666">
        <v>20.28</v>
      </c>
      <c r="E1666">
        <v>6.68</v>
      </c>
      <c r="F1666">
        <v>210</v>
      </c>
      <c r="G1666" t="str">
        <f>IF(COUNTIF(Table1[Customer ID],Table1[[#This Row],[Customer ID]])&gt;1,"Repeat Customer","One-Time Customer")</f>
        <v>Repeat Customer</v>
      </c>
      <c r="H1666" t="s">
        <v>307</v>
      </c>
      <c r="I1666" t="s">
        <v>49</v>
      </c>
      <c r="J1666" t="s">
        <v>40</v>
      </c>
      <c r="K1666" t="s">
        <v>41</v>
      </c>
      <c r="L1666" t="s">
        <v>50</v>
      </c>
      <c r="M1666" t="s">
        <v>59</v>
      </c>
      <c r="N1666" t="s">
        <v>311</v>
      </c>
      <c r="O1666">
        <v>0.53</v>
      </c>
      <c r="P1666">
        <f>Table1[[#This Row],[Profit]]/Table1[[#This Row],[Sales]]</f>
        <v>0.69</v>
      </c>
      <c r="Q1666" t="s">
        <v>33</v>
      </c>
      <c r="R1666" t="s">
        <v>53</v>
      </c>
      <c r="S1666" t="s">
        <v>71</v>
      </c>
      <c r="T1666" t="s">
        <v>309</v>
      </c>
      <c r="U1666">
        <v>12180</v>
      </c>
      <c r="V1666">
        <v>42157</v>
      </c>
      <c r="W1666" t="str">
        <f>TEXT(Table1[[#This Row],[Order Date]],"mmmm")</f>
        <v>June</v>
      </c>
      <c r="X1666" t="str">
        <f>TEXT(Table1[[#This Row],[Order Date]],"yyyy")</f>
        <v>2015</v>
      </c>
      <c r="Y1666">
        <v>42157</v>
      </c>
      <c r="Z1666">
        <v>44.677499999999995</v>
      </c>
      <c r="AA1666">
        <v>3</v>
      </c>
      <c r="AB1666">
        <v>64.75</v>
      </c>
      <c r="AC1666">
        <v>85966</v>
      </c>
      <c r="AD1666" t="e">
        <f>IF(COUNTIF(#REF!,Orders!AC121)&gt;0,"Returned","Not Returned")</f>
        <v>#REF!</v>
      </c>
      <c r="AE1666" t="str">
        <f>TEXT(Table1[[#This Row],[Order Date]],"mmmm-yyy")</f>
        <v>June-2015</v>
      </c>
    </row>
    <row r="1667" spans="1:31" ht="12.75" customHeight="1" x14ac:dyDescent="0.3">
      <c r="A1667">
        <v>23099</v>
      </c>
      <c r="B1667" t="s">
        <v>56</v>
      </c>
      <c r="C1667">
        <v>0</v>
      </c>
      <c r="D1667">
        <v>11.55</v>
      </c>
      <c r="E1667">
        <v>2.36</v>
      </c>
      <c r="F1667">
        <v>210</v>
      </c>
      <c r="G1667" t="str">
        <f>IF(COUNTIF(Table1[Customer ID],Table1[[#This Row],[Customer ID]])&gt;1,"Repeat Customer","One-Time Customer")</f>
        <v>Repeat Customer</v>
      </c>
      <c r="H1667" t="s">
        <v>307</v>
      </c>
      <c r="I1667" t="s">
        <v>49</v>
      </c>
      <c r="J1667" t="s">
        <v>40</v>
      </c>
      <c r="K1667" t="s">
        <v>29</v>
      </c>
      <c r="L1667" t="s">
        <v>30</v>
      </c>
      <c r="M1667" t="s">
        <v>31</v>
      </c>
      <c r="N1667" t="s">
        <v>312</v>
      </c>
      <c r="O1667">
        <v>0.55000000000000004</v>
      </c>
      <c r="P1667">
        <f>Table1[[#This Row],[Profit]]/Table1[[#This Row],[Sales]]</f>
        <v>0.37464274372816769</v>
      </c>
      <c r="Q1667" t="s">
        <v>33</v>
      </c>
      <c r="R1667" t="s">
        <v>53</v>
      </c>
      <c r="S1667" t="s">
        <v>71</v>
      </c>
      <c r="T1667" t="s">
        <v>309</v>
      </c>
      <c r="U1667">
        <v>12180</v>
      </c>
      <c r="V1667">
        <v>42157</v>
      </c>
      <c r="W1667" t="str">
        <f>TEXT(Table1[[#This Row],[Order Date]],"mmmm")</f>
        <v>June</v>
      </c>
      <c r="X1667" t="str">
        <f>TEXT(Table1[[#This Row],[Order Date]],"yyyy")</f>
        <v>2015</v>
      </c>
      <c r="Y1667">
        <v>42158</v>
      </c>
      <c r="Z1667">
        <v>23.594999999999999</v>
      </c>
      <c r="AA1667">
        <v>5</v>
      </c>
      <c r="AB1667">
        <v>62.98</v>
      </c>
      <c r="AC1667">
        <v>85966</v>
      </c>
      <c r="AD1667" t="e">
        <f>IF(COUNTIF(#REF!,Orders!AC122)&gt;0,"Returned","Not Returned")</f>
        <v>#REF!</v>
      </c>
      <c r="AE1667" t="str">
        <f>TEXT(Table1[[#This Row],[Order Date]],"mmmm-yyy")</f>
        <v>June-2015</v>
      </c>
    </row>
    <row r="1668" spans="1:31" ht="12.75" customHeight="1" x14ac:dyDescent="0.3">
      <c r="A1668">
        <v>23100</v>
      </c>
      <c r="B1668" t="s">
        <v>56</v>
      </c>
      <c r="C1668">
        <v>0.05</v>
      </c>
      <c r="D1668">
        <v>2.08</v>
      </c>
      <c r="E1668">
        <v>2.56</v>
      </c>
      <c r="F1668">
        <v>211</v>
      </c>
      <c r="G1668" t="str">
        <f>IF(COUNTIF(Table1[Customer ID],Table1[[#This Row],[Customer ID]])&gt;1,"Repeat Customer","One-Time Customer")</f>
        <v>Repeat Customer</v>
      </c>
      <c r="H1668" t="s">
        <v>313</v>
      </c>
      <c r="I1668" t="s">
        <v>49</v>
      </c>
      <c r="J1668" t="s">
        <v>40</v>
      </c>
      <c r="K1668" t="s">
        <v>29</v>
      </c>
      <c r="L1668" t="s">
        <v>174</v>
      </c>
      <c r="M1668" t="s">
        <v>51</v>
      </c>
      <c r="N1668" t="s">
        <v>316</v>
      </c>
      <c r="O1668">
        <v>0.55000000000000004</v>
      </c>
      <c r="P1668">
        <f>Table1[[#This Row],[Profit]]/Table1[[#This Row],[Sales]]</f>
        <v>-0.85717663750295581</v>
      </c>
      <c r="Q1668" t="s">
        <v>33</v>
      </c>
      <c r="R1668" t="s">
        <v>53</v>
      </c>
      <c r="S1668" t="s">
        <v>71</v>
      </c>
      <c r="T1668" t="s">
        <v>314</v>
      </c>
      <c r="U1668">
        <v>13501</v>
      </c>
      <c r="V1668">
        <v>42157</v>
      </c>
      <c r="W1668" t="str">
        <f>TEXT(Table1[[#This Row],[Order Date]],"mmmm")</f>
        <v>June</v>
      </c>
      <c r="X1668" t="str">
        <f>TEXT(Table1[[#This Row],[Order Date]],"yyyy")</f>
        <v>2015</v>
      </c>
      <c r="Y1668">
        <v>42158</v>
      </c>
      <c r="Z1668">
        <v>-36.25</v>
      </c>
      <c r="AA1668">
        <v>20</v>
      </c>
      <c r="AB1668">
        <v>42.29</v>
      </c>
      <c r="AC1668">
        <v>85966</v>
      </c>
      <c r="AD1668" t="e">
        <f>IF(COUNTIF(#REF!,Orders!AC125)&gt;0,"Returned","Not Returned")</f>
        <v>#REF!</v>
      </c>
      <c r="AE1668" t="str">
        <f>TEXT(Table1[[#This Row],[Order Date]],"mmmm-yyy")</f>
        <v>June-2015</v>
      </c>
    </row>
    <row r="1669" spans="1:31" ht="12.75" customHeight="1" x14ac:dyDescent="0.3">
      <c r="A1669">
        <v>18860</v>
      </c>
      <c r="B1669" t="s">
        <v>37</v>
      </c>
      <c r="C1669">
        <v>0.09</v>
      </c>
      <c r="D1669">
        <v>9.7799999999999994</v>
      </c>
      <c r="E1669">
        <v>1.39</v>
      </c>
      <c r="F1669">
        <v>1170</v>
      </c>
      <c r="G1669" t="str">
        <f>IF(COUNTIF(Table1[Customer ID],Table1[[#This Row],[Customer ID]])&gt;1,"Repeat Customer","One-Time Customer")</f>
        <v>Repeat Customer</v>
      </c>
      <c r="H1669" t="s">
        <v>1264</v>
      </c>
      <c r="I1669" t="s">
        <v>49</v>
      </c>
      <c r="J1669" t="s">
        <v>114</v>
      </c>
      <c r="K1669" t="s">
        <v>29</v>
      </c>
      <c r="L1669" t="s">
        <v>69</v>
      </c>
      <c r="M1669" t="s">
        <v>59</v>
      </c>
      <c r="N1669" t="s">
        <v>1265</v>
      </c>
      <c r="O1669">
        <v>0.39</v>
      </c>
      <c r="P1669">
        <f>Table1[[#This Row],[Profit]]/Table1[[#This Row],[Sales]]</f>
        <v>0.69</v>
      </c>
      <c r="Q1669" t="s">
        <v>33</v>
      </c>
      <c r="R1669" t="s">
        <v>53</v>
      </c>
      <c r="S1669" t="s">
        <v>1149</v>
      </c>
      <c r="T1669" t="s">
        <v>401</v>
      </c>
      <c r="U1669">
        <v>19711</v>
      </c>
      <c r="V1669">
        <v>42157</v>
      </c>
      <c r="W1669" t="str">
        <f>TEXT(Table1[[#This Row],[Order Date]],"mmmm")</f>
        <v>June</v>
      </c>
      <c r="X1669" t="str">
        <f>TEXT(Table1[[#This Row],[Order Date]],"yyyy")</f>
        <v>2015</v>
      </c>
      <c r="Y1669">
        <v>42158</v>
      </c>
      <c r="Z1669">
        <v>125.20739999999999</v>
      </c>
      <c r="AA1669">
        <v>19</v>
      </c>
      <c r="AB1669">
        <v>181.46</v>
      </c>
      <c r="AC1669">
        <v>87520</v>
      </c>
      <c r="AD1669" t="e">
        <f>IF(COUNTIF(#REF!,Orders!AC657)&gt;0,"Returned","Not Returned")</f>
        <v>#REF!</v>
      </c>
      <c r="AE1669" t="str">
        <f>TEXT(Table1[[#This Row],[Order Date]],"mmmm-yyy")</f>
        <v>June-2015</v>
      </c>
    </row>
    <row r="1670" spans="1:31" ht="12.75" customHeight="1" x14ac:dyDescent="0.3">
      <c r="A1670">
        <v>18861</v>
      </c>
      <c r="B1670" t="s">
        <v>37</v>
      </c>
      <c r="C1670">
        <v>0</v>
      </c>
      <c r="D1670">
        <v>200.99</v>
      </c>
      <c r="E1670">
        <v>8.08</v>
      </c>
      <c r="F1670">
        <v>1170</v>
      </c>
      <c r="G1670" t="str">
        <f>IF(COUNTIF(Table1[Customer ID],Table1[[#This Row],[Customer ID]])&gt;1,"Repeat Customer","One-Time Customer")</f>
        <v>Repeat Customer</v>
      </c>
      <c r="H1670" t="s">
        <v>1264</v>
      </c>
      <c r="I1670" t="s">
        <v>49</v>
      </c>
      <c r="J1670" t="s">
        <v>114</v>
      </c>
      <c r="K1670" t="s">
        <v>77</v>
      </c>
      <c r="L1670" t="s">
        <v>78</v>
      </c>
      <c r="M1670" t="s">
        <v>59</v>
      </c>
      <c r="N1670" t="s">
        <v>1266</v>
      </c>
      <c r="O1670">
        <v>0.59</v>
      </c>
      <c r="P1670">
        <f>Table1[[#This Row],[Profit]]/Table1[[#This Row],[Sales]]</f>
        <v>0.26157614048127847</v>
      </c>
      <c r="Q1670" t="s">
        <v>33</v>
      </c>
      <c r="R1670" t="s">
        <v>53</v>
      </c>
      <c r="S1670" t="s">
        <v>1149</v>
      </c>
      <c r="T1670" t="s">
        <v>401</v>
      </c>
      <c r="U1670">
        <v>19711</v>
      </c>
      <c r="V1670">
        <v>42157</v>
      </c>
      <c r="W1670" t="str">
        <f>TEXT(Table1[[#This Row],[Order Date]],"mmmm")</f>
        <v>June</v>
      </c>
      <c r="X1670" t="str">
        <f>TEXT(Table1[[#This Row],[Order Date]],"yyyy")</f>
        <v>2015</v>
      </c>
      <c r="Y1670">
        <v>42159</v>
      </c>
      <c r="Z1670">
        <v>281.53440000000001</v>
      </c>
      <c r="AA1670">
        <v>6</v>
      </c>
      <c r="AB1670">
        <v>1076.3</v>
      </c>
      <c r="AC1670">
        <v>87520</v>
      </c>
      <c r="AD1670" t="e">
        <f>IF(COUNTIF(#REF!,Orders!AC658)&gt;0,"Returned","Not Returned")</f>
        <v>#REF!</v>
      </c>
      <c r="AE1670" t="str">
        <f>TEXT(Table1[[#This Row],[Order Date]],"mmmm-yyy")</f>
        <v>June-2015</v>
      </c>
    </row>
    <row r="1671" spans="1:31" ht="12.75" customHeight="1" x14ac:dyDescent="0.3">
      <c r="A1671">
        <v>18105</v>
      </c>
      <c r="B1671" t="s">
        <v>25</v>
      </c>
      <c r="C1671">
        <v>0.05</v>
      </c>
      <c r="D1671">
        <v>12.95</v>
      </c>
      <c r="E1671">
        <v>4.9800000000000004</v>
      </c>
      <c r="F1671">
        <v>1461</v>
      </c>
      <c r="G1671" t="str">
        <f>IF(COUNTIF(Table1[Customer ID],Table1[[#This Row],[Customer ID]])&gt;1,"Repeat Customer","One-Time Customer")</f>
        <v>One-Time Customer</v>
      </c>
      <c r="H1671" t="s">
        <v>1503</v>
      </c>
      <c r="I1671" t="s">
        <v>49</v>
      </c>
      <c r="J1671" t="s">
        <v>114</v>
      </c>
      <c r="K1671" t="s">
        <v>29</v>
      </c>
      <c r="L1671" t="s">
        <v>109</v>
      </c>
      <c r="M1671" t="s">
        <v>59</v>
      </c>
      <c r="N1671" t="s">
        <v>1504</v>
      </c>
      <c r="O1671">
        <v>0.4</v>
      </c>
      <c r="P1671">
        <f>Table1[[#This Row],[Profit]]/Table1[[#This Row],[Sales]]</f>
        <v>0.53165418449833568</v>
      </c>
      <c r="Q1671" t="s">
        <v>33</v>
      </c>
      <c r="R1671" t="s">
        <v>61</v>
      </c>
      <c r="S1671" t="s">
        <v>703</v>
      </c>
      <c r="T1671" t="s">
        <v>1479</v>
      </c>
      <c r="U1671">
        <v>47905</v>
      </c>
      <c r="V1671">
        <v>42157</v>
      </c>
      <c r="W1671" t="str">
        <f>TEXT(Table1[[#This Row],[Order Date]],"mmmm")</f>
        <v>June</v>
      </c>
      <c r="X1671" t="str">
        <f>TEXT(Table1[[#This Row],[Order Date]],"yyyy")</f>
        <v>2015</v>
      </c>
      <c r="Y1671">
        <v>42159</v>
      </c>
      <c r="Z1671">
        <v>134.16825</v>
      </c>
      <c r="AA1671">
        <v>19</v>
      </c>
      <c r="AB1671">
        <v>252.36</v>
      </c>
      <c r="AC1671">
        <v>86397</v>
      </c>
      <c r="AD1671" t="e">
        <f>IF(COUNTIF(#REF!,Orders!AC824)&gt;0,"Returned","Not Returned")</f>
        <v>#REF!</v>
      </c>
      <c r="AE1671" t="str">
        <f>TEXT(Table1[[#This Row],[Order Date]],"mmmm-yyy")</f>
        <v>June-2015</v>
      </c>
    </row>
    <row r="1672" spans="1:31" ht="12.75" customHeight="1" x14ac:dyDescent="0.3">
      <c r="A1672">
        <v>21003</v>
      </c>
      <c r="B1672" t="s">
        <v>106</v>
      </c>
      <c r="C1672">
        <v>0</v>
      </c>
      <c r="D1672">
        <v>24.92</v>
      </c>
      <c r="E1672">
        <v>12.98</v>
      </c>
      <c r="F1672">
        <v>1997</v>
      </c>
      <c r="G1672" t="str">
        <f>IF(COUNTIF(Table1[Customer ID],Table1[[#This Row],[Customer ID]])&gt;1,"Repeat Customer","One-Time Customer")</f>
        <v>Repeat Customer</v>
      </c>
      <c r="H1672" t="s">
        <v>1939</v>
      </c>
      <c r="I1672" t="s">
        <v>49</v>
      </c>
      <c r="J1672" t="s">
        <v>114</v>
      </c>
      <c r="K1672" t="s">
        <v>29</v>
      </c>
      <c r="L1672" t="s">
        <v>109</v>
      </c>
      <c r="M1672" t="s">
        <v>59</v>
      </c>
      <c r="N1672" t="s">
        <v>1940</v>
      </c>
      <c r="O1672">
        <v>0.39</v>
      </c>
      <c r="P1672">
        <f>Table1[[#This Row],[Profit]]/Table1[[#This Row],[Sales]]</f>
        <v>-0.70900183710961429</v>
      </c>
      <c r="Q1672" t="s">
        <v>33</v>
      </c>
      <c r="R1672" t="s">
        <v>136</v>
      </c>
      <c r="S1672" t="s">
        <v>932</v>
      </c>
      <c r="T1672" t="s">
        <v>933</v>
      </c>
      <c r="U1672">
        <v>29915</v>
      </c>
      <c r="V1672">
        <v>42157</v>
      </c>
      <c r="W1672" t="str">
        <f>TEXT(Table1[[#This Row],[Order Date]],"mmmm")</f>
        <v>June</v>
      </c>
      <c r="X1672" t="str">
        <f>TEXT(Table1[[#This Row],[Order Date]],"yyyy")</f>
        <v>2015</v>
      </c>
      <c r="Y1672">
        <v>42157</v>
      </c>
      <c r="Z1672">
        <v>-23.155999999999999</v>
      </c>
      <c r="AA1672">
        <v>1</v>
      </c>
      <c r="AB1672">
        <v>32.659999999999997</v>
      </c>
      <c r="AC1672">
        <v>90335</v>
      </c>
      <c r="AD1672" t="e">
        <f>IF(COUNTIF(#REF!,Orders!AC1110)&gt;0,"Returned","Not Returned")</f>
        <v>#REF!</v>
      </c>
      <c r="AE1672" t="str">
        <f>TEXT(Table1[[#This Row],[Order Date]],"mmmm-yyy")</f>
        <v>June-2015</v>
      </c>
    </row>
    <row r="1673" spans="1:31" ht="12.75" customHeight="1" x14ac:dyDescent="0.3">
      <c r="A1673">
        <v>24952</v>
      </c>
      <c r="B1673" t="s">
        <v>106</v>
      </c>
      <c r="C1673">
        <v>0.06</v>
      </c>
      <c r="D1673">
        <v>3.74</v>
      </c>
      <c r="E1673">
        <v>0.94</v>
      </c>
      <c r="F1673">
        <v>2334</v>
      </c>
      <c r="G1673" t="str">
        <f>IF(COUNTIF(Table1[Customer ID],Table1[[#This Row],[Customer ID]])&gt;1,"Repeat Customer","One-Time Customer")</f>
        <v>Repeat Customer</v>
      </c>
      <c r="H1673" t="s">
        <v>2204</v>
      </c>
      <c r="I1673" t="s">
        <v>49</v>
      </c>
      <c r="J1673" t="s">
        <v>40</v>
      </c>
      <c r="K1673" t="s">
        <v>29</v>
      </c>
      <c r="L1673" t="s">
        <v>66</v>
      </c>
      <c r="M1673" t="s">
        <v>31</v>
      </c>
      <c r="N1673" t="s">
        <v>2207</v>
      </c>
      <c r="O1673">
        <v>0.83</v>
      </c>
      <c r="P1673">
        <f>Table1[[#This Row],[Profit]]/Table1[[#This Row],[Sales]]</f>
        <v>-0.17173184357541899</v>
      </c>
      <c r="Q1673" t="s">
        <v>33</v>
      </c>
      <c r="R1673" t="s">
        <v>61</v>
      </c>
      <c r="S1673" t="s">
        <v>1858</v>
      </c>
      <c r="T1673" t="s">
        <v>2205</v>
      </c>
      <c r="U1673">
        <v>53220</v>
      </c>
      <c r="V1673">
        <v>42157</v>
      </c>
      <c r="W1673" t="str">
        <f>TEXT(Table1[[#This Row],[Order Date]],"mmmm")</f>
        <v>June</v>
      </c>
      <c r="X1673" t="str">
        <f>TEXT(Table1[[#This Row],[Order Date]],"yyyy")</f>
        <v>2015</v>
      </c>
      <c r="Y1673">
        <v>42164</v>
      </c>
      <c r="Z1673">
        <v>-7.6849999999999996</v>
      </c>
      <c r="AA1673">
        <v>12</v>
      </c>
      <c r="AB1673">
        <v>44.75</v>
      </c>
      <c r="AC1673">
        <v>89610</v>
      </c>
      <c r="AD1673" t="e">
        <f>IF(COUNTIF(#REF!,Orders!AC1297)&gt;0,"Returned","Not Returned")</f>
        <v>#REF!</v>
      </c>
      <c r="AE1673" t="str">
        <f>TEXT(Table1[[#This Row],[Order Date]],"mmmm-yyy")</f>
        <v>June-2015</v>
      </c>
    </row>
    <row r="1674" spans="1:31" ht="12.75" customHeight="1" x14ac:dyDescent="0.3">
      <c r="A1674">
        <v>24476</v>
      </c>
      <c r="B1674" t="s">
        <v>37</v>
      </c>
      <c r="C1674">
        <v>0.02</v>
      </c>
      <c r="D1674">
        <v>136.97999999999999</v>
      </c>
      <c r="E1674">
        <v>24.49</v>
      </c>
      <c r="F1674">
        <v>2487</v>
      </c>
      <c r="G1674" t="str">
        <f>IF(COUNTIF(Table1[Customer ID],Table1[[#This Row],[Customer ID]])&gt;1,"Repeat Customer","One-Time Customer")</f>
        <v>Repeat Customer</v>
      </c>
      <c r="H1674" t="s">
        <v>2333</v>
      </c>
      <c r="I1674" t="s">
        <v>27</v>
      </c>
      <c r="J1674" t="s">
        <v>58</v>
      </c>
      <c r="K1674" t="s">
        <v>41</v>
      </c>
      <c r="L1674" t="s">
        <v>50</v>
      </c>
      <c r="M1674" t="s">
        <v>236</v>
      </c>
      <c r="N1674" t="s">
        <v>1648</v>
      </c>
      <c r="O1674">
        <v>0.59</v>
      </c>
      <c r="P1674">
        <f>Table1[[#This Row],[Profit]]/Table1[[#This Row],[Sales]]</f>
        <v>7.7619527586660242E-2</v>
      </c>
      <c r="Q1674" t="s">
        <v>33</v>
      </c>
      <c r="R1674" t="s">
        <v>136</v>
      </c>
      <c r="S1674" t="s">
        <v>387</v>
      </c>
      <c r="T1674" t="s">
        <v>2334</v>
      </c>
      <c r="U1674">
        <v>30084</v>
      </c>
      <c r="V1674">
        <v>42157</v>
      </c>
      <c r="W1674" t="str">
        <f>TEXT(Table1[[#This Row],[Order Date]],"mmmm")</f>
        <v>June</v>
      </c>
      <c r="X1674" t="str">
        <f>TEXT(Table1[[#This Row],[Order Date]],"yyyy")</f>
        <v>2015</v>
      </c>
      <c r="Y1674">
        <v>42158</v>
      </c>
      <c r="Z1674">
        <v>88.56</v>
      </c>
      <c r="AA1674">
        <v>8</v>
      </c>
      <c r="AB1674">
        <v>1140.95</v>
      </c>
      <c r="AC1674">
        <v>91417</v>
      </c>
      <c r="AD1674" t="e">
        <f>IF(COUNTIF(#REF!,Orders!AC1395)&gt;0,"Returned","Not Returned")</f>
        <v>#REF!</v>
      </c>
      <c r="AE1674" t="str">
        <f>TEXT(Table1[[#This Row],[Order Date]],"mmmm-yyy")</f>
        <v>June-2015</v>
      </c>
    </row>
    <row r="1675" spans="1:31" ht="12.75" customHeight="1" x14ac:dyDescent="0.3">
      <c r="A1675">
        <v>18311</v>
      </c>
      <c r="B1675" t="s">
        <v>56</v>
      </c>
      <c r="C1675">
        <v>0.01</v>
      </c>
      <c r="D1675">
        <v>179.29</v>
      </c>
      <c r="E1675">
        <v>29.21</v>
      </c>
      <c r="F1675">
        <v>3374</v>
      </c>
      <c r="G1675" t="str">
        <f>IF(COUNTIF(Table1[Customer ID],Table1[[#This Row],[Customer ID]])&gt;1,"Repeat Customer","One-Time Customer")</f>
        <v>Repeat Customer</v>
      </c>
      <c r="H1675" t="s">
        <v>3003</v>
      </c>
      <c r="I1675" t="s">
        <v>39</v>
      </c>
      <c r="J1675" t="s">
        <v>28</v>
      </c>
      <c r="K1675" t="s">
        <v>41</v>
      </c>
      <c r="L1675" t="s">
        <v>152</v>
      </c>
      <c r="M1675" t="s">
        <v>121</v>
      </c>
      <c r="N1675" t="s">
        <v>629</v>
      </c>
      <c r="O1675">
        <v>0.76</v>
      </c>
      <c r="P1675">
        <f>Table1[[#This Row],[Profit]]/Table1[[#This Row],[Sales]]</f>
        <v>4.4601263525774586E-2</v>
      </c>
      <c r="Q1675" t="s">
        <v>33</v>
      </c>
      <c r="R1675" t="s">
        <v>53</v>
      </c>
      <c r="S1675" t="s">
        <v>415</v>
      </c>
      <c r="T1675" t="s">
        <v>3004</v>
      </c>
      <c r="U1675">
        <v>21113</v>
      </c>
      <c r="V1675">
        <v>42157</v>
      </c>
      <c r="W1675" t="str">
        <f>TEXT(Table1[[#This Row],[Order Date]],"mmmm")</f>
        <v>June</v>
      </c>
      <c r="X1675" t="str">
        <f>TEXT(Table1[[#This Row],[Order Date]],"yyyy")</f>
        <v>2015</v>
      </c>
      <c r="Y1675">
        <v>42159</v>
      </c>
      <c r="Z1675">
        <v>66.362220000000008</v>
      </c>
      <c r="AA1675">
        <v>8</v>
      </c>
      <c r="AB1675">
        <v>1487.9</v>
      </c>
      <c r="AC1675">
        <v>87473</v>
      </c>
      <c r="AD1675" t="e">
        <f>IF(COUNTIF(#REF!,Orders!AC1930)&gt;0,"Returned","Not Returned")</f>
        <v>#REF!</v>
      </c>
      <c r="AE1675" t="str">
        <f>TEXT(Table1[[#This Row],[Order Date]],"mmmm-yyy")</f>
        <v>June-2015</v>
      </c>
    </row>
    <row r="1676" spans="1:31" ht="12.75" customHeight="1" x14ac:dyDescent="0.3">
      <c r="A1676">
        <v>24663</v>
      </c>
      <c r="B1676" t="s">
        <v>106</v>
      </c>
      <c r="C1676">
        <v>0.05</v>
      </c>
      <c r="D1676">
        <v>161.55000000000001</v>
      </c>
      <c r="E1676">
        <v>19.989999999999998</v>
      </c>
      <c r="F1676">
        <v>87</v>
      </c>
      <c r="G1676" t="str">
        <f>IF(COUNTIF(Table1[Customer ID],Table1[[#This Row],[Customer ID]])&gt;1,"Repeat Customer","One-Time Customer")</f>
        <v>Repeat Customer</v>
      </c>
      <c r="H1676" t="s">
        <v>160</v>
      </c>
      <c r="I1676" t="s">
        <v>49</v>
      </c>
      <c r="J1676" t="s">
        <v>28</v>
      </c>
      <c r="K1676" t="s">
        <v>29</v>
      </c>
      <c r="L1676" t="s">
        <v>141</v>
      </c>
      <c r="M1676" t="s">
        <v>59</v>
      </c>
      <c r="N1676" t="s">
        <v>161</v>
      </c>
      <c r="O1676">
        <v>0.66</v>
      </c>
      <c r="P1676">
        <f>Table1[[#This Row],[Profit]]/Table1[[#This Row],[Sales]]</f>
        <v>0.60505484878616489</v>
      </c>
      <c r="Q1676" t="s">
        <v>33</v>
      </c>
      <c r="R1676" t="s">
        <v>34</v>
      </c>
      <c r="S1676" t="s">
        <v>45</v>
      </c>
      <c r="T1676" t="s">
        <v>162</v>
      </c>
      <c r="U1676">
        <v>95687</v>
      </c>
      <c r="V1676">
        <v>42158</v>
      </c>
      <c r="W1676" t="str">
        <f>TEXT(Table1[[#This Row],[Order Date]],"mmmm")</f>
        <v>June</v>
      </c>
      <c r="X1676" t="str">
        <f>TEXT(Table1[[#This Row],[Order Date]],"yyyy")</f>
        <v>2015</v>
      </c>
      <c r="Y1676">
        <v>42163</v>
      </c>
      <c r="Z1676">
        <v>1892.424</v>
      </c>
      <c r="AA1676">
        <v>19</v>
      </c>
      <c r="AB1676">
        <v>3127.69</v>
      </c>
      <c r="AC1676">
        <v>90596</v>
      </c>
      <c r="AD1676" t="e">
        <f>IF(COUNTIF(#REF!,Orders!AC46)&gt;0,"Returned","Not Returned")</f>
        <v>#REF!</v>
      </c>
      <c r="AE1676" t="str">
        <f>TEXT(Table1[[#This Row],[Order Date]],"mmmm-yyy")</f>
        <v>June-2015</v>
      </c>
    </row>
    <row r="1677" spans="1:31" ht="12.75" customHeight="1" x14ac:dyDescent="0.3">
      <c r="A1677">
        <v>18733</v>
      </c>
      <c r="B1677" t="s">
        <v>56</v>
      </c>
      <c r="C1677">
        <v>0.03</v>
      </c>
      <c r="D1677">
        <v>125.99</v>
      </c>
      <c r="E1677">
        <v>7.69</v>
      </c>
      <c r="F1677">
        <v>1357</v>
      </c>
      <c r="G1677" t="str">
        <f>IF(COUNTIF(Table1[Customer ID],Table1[[#This Row],[Customer ID]])&gt;1,"Repeat Customer","One-Time Customer")</f>
        <v>Repeat Customer</v>
      </c>
      <c r="H1677" t="s">
        <v>1423</v>
      </c>
      <c r="I1677" t="s">
        <v>49</v>
      </c>
      <c r="J1677" t="s">
        <v>40</v>
      </c>
      <c r="K1677" t="s">
        <v>77</v>
      </c>
      <c r="L1677" t="s">
        <v>78</v>
      </c>
      <c r="M1677" t="s">
        <v>59</v>
      </c>
      <c r="N1677" t="s">
        <v>1225</v>
      </c>
      <c r="O1677">
        <v>0.57999999999999996</v>
      </c>
      <c r="P1677">
        <f>Table1[[#This Row],[Profit]]/Table1[[#This Row],[Sales]]</f>
        <v>0.51032241633983599</v>
      </c>
      <c r="Q1677" t="s">
        <v>33</v>
      </c>
      <c r="R1677" t="s">
        <v>61</v>
      </c>
      <c r="S1677" t="s">
        <v>130</v>
      </c>
      <c r="T1677" t="s">
        <v>1424</v>
      </c>
      <c r="U1677">
        <v>78596</v>
      </c>
      <c r="V1677">
        <v>42158</v>
      </c>
      <c r="W1677" t="str">
        <f>TEXT(Table1[[#This Row],[Order Date]],"mmmm")</f>
        <v>June</v>
      </c>
      <c r="X1677" t="str">
        <f>TEXT(Table1[[#This Row],[Order Date]],"yyyy")</f>
        <v>2015</v>
      </c>
      <c r="Y1677">
        <v>42160</v>
      </c>
      <c r="Z1677">
        <v>500.95799999999997</v>
      </c>
      <c r="AA1677">
        <v>9</v>
      </c>
      <c r="AB1677">
        <v>981.65</v>
      </c>
      <c r="AC1677">
        <v>88184</v>
      </c>
      <c r="AD1677" t="e">
        <f>IF(COUNTIF(#REF!,Orders!AC770)&gt;0,"Returned","Not Returned")</f>
        <v>#REF!</v>
      </c>
      <c r="AE1677" t="str">
        <f>TEXT(Table1[[#This Row],[Order Date]],"mmmm-yyy")</f>
        <v>June-2015</v>
      </c>
    </row>
    <row r="1678" spans="1:31" ht="12.75" customHeight="1" x14ac:dyDescent="0.3">
      <c r="A1678">
        <v>19111</v>
      </c>
      <c r="B1678" t="s">
        <v>25</v>
      </c>
      <c r="C1678">
        <v>0.09</v>
      </c>
      <c r="D1678">
        <v>2.61</v>
      </c>
      <c r="E1678">
        <v>0.5</v>
      </c>
      <c r="F1678">
        <v>1389</v>
      </c>
      <c r="G1678" t="str">
        <f>IF(COUNTIF(Table1[Customer ID],Table1[[#This Row],[Customer ID]])&gt;1,"Repeat Customer","One-Time Customer")</f>
        <v>Repeat Customer</v>
      </c>
      <c r="H1678" t="s">
        <v>1455</v>
      </c>
      <c r="I1678" t="s">
        <v>49</v>
      </c>
      <c r="J1678" t="s">
        <v>114</v>
      </c>
      <c r="K1678" t="s">
        <v>29</v>
      </c>
      <c r="L1678" t="s">
        <v>134</v>
      </c>
      <c r="M1678" t="s">
        <v>59</v>
      </c>
      <c r="N1678" t="s">
        <v>1138</v>
      </c>
      <c r="O1678">
        <v>0.39</v>
      </c>
      <c r="P1678">
        <f>Table1[[#This Row],[Profit]]/Table1[[#This Row],[Sales]]</f>
        <v>0.69</v>
      </c>
      <c r="Q1678" t="s">
        <v>33</v>
      </c>
      <c r="R1678" t="s">
        <v>34</v>
      </c>
      <c r="S1678" t="s">
        <v>45</v>
      </c>
      <c r="T1678" t="s">
        <v>1456</v>
      </c>
      <c r="U1678">
        <v>94025</v>
      </c>
      <c r="V1678">
        <v>42158</v>
      </c>
      <c r="W1678" t="str">
        <f>TEXT(Table1[[#This Row],[Order Date]],"mmmm")</f>
        <v>June</v>
      </c>
      <c r="X1678" t="str">
        <f>TEXT(Table1[[#This Row],[Order Date]],"yyyy")</f>
        <v>2015</v>
      </c>
      <c r="Y1678">
        <v>42160</v>
      </c>
      <c r="Z1678">
        <v>29.380199999999995</v>
      </c>
      <c r="AA1678">
        <v>17</v>
      </c>
      <c r="AB1678">
        <v>42.58</v>
      </c>
      <c r="AC1678">
        <v>88729</v>
      </c>
      <c r="AD1678" t="e">
        <f>IF(COUNTIF(#REF!,Orders!AC789)&gt;0,"Returned","Not Returned")</f>
        <v>#REF!</v>
      </c>
      <c r="AE1678" t="str">
        <f>TEXT(Table1[[#This Row],[Order Date]],"mmmm-yyy")</f>
        <v>June-2015</v>
      </c>
    </row>
    <row r="1679" spans="1:31" ht="12.75" customHeight="1" x14ac:dyDescent="0.3">
      <c r="A1679">
        <v>18012</v>
      </c>
      <c r="B1679" t="s">
        <v>37</v>
      </c>
      <c r="C1679">
        <v>0.09</v>
      </c>
      <c r="D1679">
        <v>30.93</v>
      </c>
      <c r="E1679">
        <v>3.92</v>
      </c>
      <c r="F1679">
        <v>1737</v>
      </c>
      <c r="G1679" t="str">
        <f>IF(COUNTIF(Table1[Customer ID],Table1[[#This Row],[Customer ID]])&gt;1,"Repeat Customer","One-Time Customer")</f>
        <v>Repeat Customer</v>
      </c>
      <c r="H1679" t="s">
        <v>1749</v>
      </c>
      <c r="I1679" t="s">
        <v>49</v>
      </c>
      <c r="J1679" t="s">
        <v>28</v>
      </c>
      <c r="K1679" t="s">
        <v>41</v>
      </c>
      <c r="L1679" t="s">
        <v>50</v>
      </c>
      <c r="M1679" t="s">
        <v>51</v>
      </c>
      <c r="N1679" t="s">
        <v>1750</v>
      </c>
      <c r="O1679">
        <v>0.44</v>
      </c>
      <c r="P1679">
        <f>Table1[[#This Row],[Profit]]/Table1[[#This Row],[Sales]]</f>
        <v>-0.28865723834185425</v>
      </c>
      <c r="Q1679" t="s">
        <v>33</v>
      </c>
      <c r="R1679" t="s">
        <v>136</v>
      </c>
      <c r="S1679" t="s">
        <v>322</v>
      </c>
      <c r="T1679" t="s">
        <v>1724</v>
      </c>
      <c r="U1679">
        <v>27529</v>
      </c>
      <c r="V1679">
        <v>42158</v>
      </c>
      <c r="W1679" t="str">
        <f>TEXT(Table1[[#This Row],[Order Date]],"mmmm")</f>
        <v>June</v>
      </c>
      <c r="X1679" t="str">
        <f>TEXT(Table1[[#This Row],[Order Date]],"yyyy")</f>
        <v>2015</v>
      </c>
      <c r="Y1679">
        <v>42160</v>
      </c>
      <c r="Z1679">
        <v>-130.42400000000001</v>
      </c>
      <c r="AA1679">
        <v>16</v>
      </c>
      <c r="AB1679">
        <v>451.83</v>
      </c>
      <c r="AC1679">
        <v>85866</v>
      </c>
      <c r="AD1679" t="e">
        <f>IF(COUNTIF(#REF!,Orders!AC975)&gt;0,"Returned","Not Returned")</f>
        <v>#REF!</v>
      </c>
      <c r="AE1679" t="str">
        <f>TEXT(Table1[[#This Row],[Order Date]],"mmmm-yyy")</f>
        <v>June-2015</v>
      </c>
    </row>
    <row r="1680" spans="1:31" ht="12.75" customHeight="1" x14ac:dyDescent="0.3">
      <c r="A1680">
        <v>18013</v>
      </c>
      <c r="B1680" t="s">
        <v>37</v>
      </c>
      <c r="C1680">
        <v>0.03</v>
      </c>
      <c r="D1680">
        <v>1.68</v>
      </c>
      <c r="E1680">
        <v>0.7</v>
      </c>
      <c r="F1680">
        <v>1737</v>
      </c>
      <c r="G1680" t="str">
        <f>IF(COUNTIF(Table1[Customer ID],Table1[[#This Row],[Customer ID]])&gt;1,"Repeat Customer","One-Time Customer")</f>
        <v>Repeat Customer</v>
      </c>
      <c r="H1680" t="s">
        <v>1749</v>
      </c>
      <c r="I1680" t="s">
        <v>27</v>
      </c>
      <c r="J1680" t="s">
        <v>28</v>
      </c>
      <c r="K1680" t="s">
        <v>29</v>
      </c>
      <c r="L1680" t="s">
        <v>30</v>
      </c>
      <c r="M1680" t="s">
        <v>31</v>
      </c>
      <c r="N1680" t="s">
        <v>1751</v>
      </c>
      <c r="O1680">
        <v>0.6</v>
      </c>
      <c r="P1680">
        <f>Table1[[#This Row],[Profit]]/Table1[[#This Row],[Sales]]</f>
        <v>-5.2579545454545462</v>
      </c>
      <c r="Q1680" t="s">
        <v>33</v>
      </c>
      <c r="R1680" t="s">
        <v>136</v>
      </c>
      <c r="S1680" t="s">
        <v>322</v>
      </c>
      <c r="T1680" t="s">
        <v>1724</v>
      </c>
      <c r="U1680">
        <v>27529</v>
      </c>
      <c r="V1680">
        <v>42158</v>
      </c>
      <c r="W1680" t="str">
        <f>TEXT(Table1[[#This Row],[Order Date]],"mmmm")</f>
        <v>June</v>
      </c>
      <c r="X1680" t="str">
        <f>TEXT(Table1[[#This Row],[Order Date]],"yyyy")</f>
        <v>2015</v>
      </c>
      <c r="Y1680">
        <v>42160</v>
      </c>
      <c r="Z1680">
        <v>-106.42100000000001</v>
      </c>
      <c r="AA1680">
        <v>11</v>
      </c>
      <c r="AB1680">
        <v>20.239999999999998</v>
      </c>
      <c r="AC1680">
        <v>85866</v>
      </c>
      <c r="AD1680" t="e">
        <f>IF(COUNTIF(#REF!,Orders!AC976)&gt;0,"Returned","Not Returned")</f>
        <v>#REF!</v>
      </c>
      <c r="AE1680" t="str">
        <f>TEXT(Table1[[#This Row],[Order Date]],"mmmm-yyy")</f>
        <v>June-2015</v>
      </c>
    </row>
    <row r="1681" spans="1:31" ht="12.75" customHeight="1" x14ac:dyDescent="0.3">
      <c r="A1681">
        <v>20392</v>
      </c>
      <c r="B1681" t="s">
        <v>37</v>
      </c>
      <c r="C1681">
        <v>0.06</v>
      </c>
      <c r="D1681">
        <v>4.42</v>
      </c>
      <c r="E1681">
        <v>4.99</v>
      </c>
      <c r="F1681">
        <v>1998</v>
      </c>
      <c r="G1681" t="str">
        <f>IF(COUNTIF(Table1[Customer ID],Table1[[#This Row],[Customer ID]])&gt;1,"Repeat Customer","One-Time Customer")</f>
        <v>One-Time Customer</v>
      </c>
      <c r="H1681" t="s">
        <v>1941</v>
      </c>
      <c r="I1681" t="s">
        <v>49</v>
      </c>
      <c r="J1681" t="s">
        <v>28</v>
      </c>
      <c r="K1681" t="s">
        <v>29</v>
      </c>
      <c r="L1681" t="s">
        <v>69</v>
      </c>
      <c r="M1681" t="s">
        <v>59</v>
      </c>
      <c r="N1681" t="s">
        <v>70</v>
      </c>
      <c r="O1681">
        <v>0.38</v>
      </c>
      <c r="P1681">
        <f>Table1[[#This Row],[Profit]]/Table1[[#This Row],[Sales]]</f>
        <v>-0.7026936026936027</v>
      </c>
      <c r="Q1681" t="s">
        <v>33</v>
      </c>
      <c r="R1681" t="s">
        <v>53</v>
      </c>
      <c r="S1681" t="s">
        <v>71</v>
      </c>
      <c r="T1681" t="s">
        <v>1942</v>
      </c>
      <c r="U1681">
        <v>11758</v>
      </c>
      <c r="V1681">
        <v>42158</v>
      </c>
      <c r="W1681" t="str">
        <f>TEXT(Table1[[#This Row],[Order Date]],"mmmm")</f>
        <v>June</v>
      </c>
      <c r="X1681" t="str">
        <f>TEXT(Table1[[#This Row],[Order Date]],"yyyy")</f>
        <v>2015</v>
      </c>
      <c r="Y1681">
        <v>42160</v>
      </c>
      <c r="Z1681">
        <v>-10.435</v>
      </c>
      <c r="AA1681">
        <v>3</v>
      </c>
      <c r="AB1681">
        <v>14.85</v>
      </c>
      <c r="AC1681">
        <v>90568</v>
      </c>
      <c r="AD1681" t="e">
        <f>IF(COUNTIF(#REF!,Orders!AC1111)&gt;0,"Returned","Not Returned")</f>
        <v>#REF!</v>
      </c>
      <c r="AE1681" t="str">
        <f>TEXT(Table1[[#This Row],[Order Date]],"mmmm-yyy")</f>
        <v>June-2015</v>
      </c>
    </row>
    <row r="1682" spans="1:31" ht="12.75" customHeight="1" x14ac:dyDescent="0.3">
      <c r="A1682">
        <v>19072</v>
      </c>
      <c r="B1682" t="s">
        <v>106</v>
      </c>
      <c r="C1682">
        <v>0.08</v>
      </c>
      <c r="D1682">
        <v>259.70999999999998</v>
      </c>
      <c r="E1682">
        <v>66.67</v>
      </c>
      <c r="F1682">
        <v>2268</v>
      </c>
      <c r="G1682" t="str">
        <f>IF(COUNTIF(Table1[Customer ID],Table1[[#This Row],[Customer ID]])&gt;1,"Repeat Customer","One-Time Customer")</f>
        <v>One-Time Customer</v>
      </c>
      <c r="H1682" t="s">
        <v>2151</v>
      </c>
      <c r="I1682" t="s">
        <v>39</v>
      </c>
      <c r="J1682" t="s">
        <v>58</v>
      </c>
      <c r="K1682" t="s">
        <v>41</v>
      </c>
      <c r="L1682" t="s">
        <v>152</v>
      </c>
      <c r="M1682" t="s">
        <v>121</v>
      </c>
      <c r="N1682" t="s">
        <v>342</v>
      </c>
      <c r="O1682">
        <v>0.61</v>
      </c>
      <c r="P1682">
        <f>Table1[[#This Row],[Profit]]/Table1[[#This Row],[Sales]]</f>
        <v>3.3824054814633547E-2</v>
      </c>
      <c r="Q1682" t="s">
        <v>33</v>
      </c>
      <c r="R1682" t="s">
        <v>136</v>
      </c>
      <c r="S1682" t="s">
        <v>362</v>
      </c>
      <c r="T1682" t="s">
        <v>2152</v>
      </c>
      <c r="U1682">
        <v>34639</v>
      </c>
      <c r="V1682">
        <v>42158</v>
      </c>
      <c r="W1682" t="str">
        <f>TEXT(Table1[[#This Row],[Order Date]],"mmmm")</f>
        <v>June</v>
      </c>
      <c r="X1682" t="str">
        <f>TEXT(Table1[[#This Row],[Order Date]],"yyyy")</f>
        <v>2015</v>
      </c>
      <c r="Y1682">
        <v>42162</v>
      </c>
      <c r="Z1682">
        <v>138.22199999999998</v>
      </c>
      <c r="AA1682">
        <v>17</v>
      </c>
      <c r="AB1682">
        <v>4086.5</v>
      </c>
      <c r="AC1682">
        <v>89571</v>
      </c>
      <c r="AD1682" t="e">
        <f>IF(COUNTIF(#REF!,Orders!AC1256)&gt;0,"Returned","Not Returned")</f>
        <v>#REF!</v>
      </c>
      <c r="AE1682" t="str">
        <f>TEXT(Table1[[#This Row],[Order Date]],"mmmm-yyy")</f>
        <v>June-2015</v>
      </c>
    </row>
    <row r="1683" spans="1:31" ht="12.75" customHeight="1" x14ac:dyDescent="0.3">
      <c r="A1683">
        <v>19625</v>
      </c>
      <c r="B1683" t="s">
        <v>37</v>
      </c>
      <c r="C1683">
        <v>0.01</v>
      </c>
      <c r="D1683">
        <v>145.97999999999999</v>
      </c>
      <c r="E1683">
        <v>46.2</v>
      </c>
      <c r="F1683">
        <v>3151</v>
      </c>
      <c r="G1683" t="str">
        <f>IF(COUNTIF(Table1[Customer ID],Table1[[#This Row],[Customer ID]])&gt;1,"Repeat Customer","One-Time Customer")</f>
        <v>Repeat Customer</v>
      </c>
      <c r="H1683" t="s">
        <v>2844</v>
      </c>
      <c r="I1683" t="s">
        <v>39</v>
      </c>
      <c r="J1683" t="s">
        <v>28</v>
      </c>
      <c r="K1683" t="s">
        <v>41</v>
      </c>
      <c r="L1683" t="s">
        <v>152</v>
      </c>
      <c r="M1683" t="s">
        <v>121</v>
      </c>
      <c r="N1683" t="s">
        <v>2845</v>
      </c>
      <c r="O1683">
        <v>0.69</v>
      </c>
      <c r="P1683">
        <f>Table1[[#This Row],[Profit]]/Table1[[#This Row],[Sales]]</f>
        <v>-9.8127357217371008E-2</v>
      </c>
      <c r="Q1683" t="s">
        <v>33</v>
      </c>
      <c r="R1683" t="s">
        <v>34</v>
      </c>
      <c r="S1683" t="s">
        <v>45</v>
      </c>
      <c r="T1683" t="s">
        <v>2846</v>
      </c>
      <c r="U1683">
        <v>92277</v>
      </c>
      <c r="V1683">
        <v>42158</v>
      </c>
      <c r="W1683" t="str">
        <f>TEXT(Table1[[#This Row],[Order Date]],"mmmm")</f>
        <v>June</v>
      </c>
      <c r="X1683" t="str">
        <f>TEXT(Table1[[#This Row],[Order Date]],"yyyy")</f>
        <v>2015</v>
      </c>
      <c r="Y1683">
        <v>42158</v>
      </c>
      <c r="Z1683">
        <v>-134.512</v>
      </c>
      <c r="AA1683">
        <v>9</v>
      </c>
      <c r="AB1683">
        <v>1370.79</v>
      </c>
      <c r="AC1683">
        <v>88543</v>
      </c>
      <c r="AD1683" t="e">
        <f>IF(COUNTIF(#REF!,Orders!AC1801)&gt;0,"Returned","Not Returned")</f>
        <v>#REF!</v>
      </c>
      <c r="AE1683" t="str">
        <f>TEXT(Table1[[#This Row],[Order Date]],"mmmm-yyy")</f>
        <v>June-2015</v>
      </c>
    </row>
    <row r="1684" spans="1:31" ht="12.75" customHeight="1" x14ac:dyDescent="0.3">
      <c r="A1684">
        <v>25291</v>
      </c>
      <c r="B1684" t="s">
        <v>25</v>
      </c>
      <c r="C1684">
        <v>0.06</v>
      </c>
      <c r="D1684">
        <v>218.75</v>
      </c>
      <c r="E1684">
        <v>69.64</v>
      </c>
      <c r="F1684">
        <v>754</v>
      </c>
      <c r="G1684" t="str">
        <f>IF(COUNTIF(Table1[Customer ID],Table1[[#This Row],[Customer ID]])&gt;1,"Repeat Customer","One-Time Customer")</f>
        <v>Repeat Customer</v>
      </c>
      <c r="H1684" t="s">
        <v>888</v>
      </c>
      <c r="I1684" t="s">
        <v>39</v>
      </c>
      <c r="J1684" t="s">
        <v>28</v>
      </c>
      <c r="K1684" t="s">
        <v>41</v>
      </c>
      <c r="L1684" t="s">
        <v>152</v>
      </c>
      <c r="M1684" t="s">
        <v>121</v>
      </c>
      <c r="N1684" t="s">
        <v>655</v>
      </c>
      <c r="O1684">
        <v>0.77</v>
      </c>
      <c r="P1684">
        <f>Table1[[#This Row],[Profit]]/Table1[[#This Row],[Sales]]</f>
        <v>-0.50055224210293792</v>
      </c>
      <c r="Q1684" t="s">
        <v>33</v>
      </c>
      <c r="R1684" t="s">
        <v>34</v>
      </c>
      <c r="S1684" t="s">
        <v>378</v>
      </c>
      <c r="T1684" t="s">
        <v>889</v>
      </c>
      <c r="U1684">
        <v>86314</v>
      </c>
      <c r="V1684">
        <v>42159</v>
      </c>
      <c r="W1684" t="str">
        <f>TEXT(Table1[[#This Row],[Order Date]],"mmmm")</f>
        <v>June</v>
      </c>
      <c r="X1684" t="str">
        <f>TEXT(Table1[[#This Row],[Order Date]],"yyyy")</f>
        <v>2015</v>
      </c>
      <c r="Y1684">
        <v>42160</v>
      </c>
      <c r="Z1684">
        <v>-453.2</v>
      </c>
      <c r="AA1684">
        <v>4</v>
      </c>
      <c r="AB1684">
        <v>905.4</v>
      </c>
      <c r="AC1684">
        <v>90437</v>
      </c>
      <c r="AD1684" t="e">
        <f>IF(COUNTIF(#REF!,Orders!AC434)&gt;0,"Returned","Not Returned")</f>
        <v>#REF!</v>
      </c>
      <c r="AE1684" t="str">
        <f>TEXT(Table1[[#This Row],[Order Date]],"mmmm-yyy")</f>
        <v>June-2015</v>
      </c>
    </row>
    <row r="1685" spans="1:31" ht="12.75" customHeight="1" x14ac:dyDescent="0.3">
      <c r="A1685">
        <v>19874</v>
      </c>
      <c r="B1685" t="s">
        <v>25</v>
      </c>
      <c r="C1685">
        <v>0.09</v>
      </c>
      <c r="D1685">
        <v>99.99</v>
      </c>
      <c r="E1685">
        <v>19.989999999999998</v>
      </c>
      <c r="F1685">
        <v>1233</v>
      </c>
      <c r="G1685" t="str">
        <f>IF(COUNTIF(Table1[Customer ID],Table1[[#This Row],[Customer ID]])&gt;1,"Repeat Customer","One-Time Customer")</f>
        <v>Repeat Customer</v>
      </c>
      <c r="H1685" t="s">
        <v>1322</v>
      </c>
      <c r="I1685" t="s">
        <v>49</v>
      </c>
      <c r="J1685" t="s">
        <v>114</v>
      </c>
      <c r="K1685" t="s">
        <v>77</v>
      </c>
      <c r="L1685" t="s">
        <v>180</v>
      </c>
      <c r="M1685" t="s">
        <v>59</v>
      </c>
      <c r="N1685" t="s">
        <v>1151</v>
      </c>
      <c r="O1685">
        <v>0.52</v>
      </c>
      <c r="P1685">
        <f>Table1[[#This Row],[Profit]]/Table1[[#This Row],[Sales]]</f>
        <v>-1.6536098310291858</v>
      </c>
      <c r="Q1685" t="s">
        <v>33</v>
      </c>
      <c r="R1685" t="s">
        <v>61</v>
      </c>
      <c r="S1685" t="s">
        <v>130</v>
      </c>
      <c r="T1685" t="s">
        <v>1324</v>
      </c>
      <c r="U1685">
        <v>75028</v>
      </c>
      <c r="V1685">
        <v>42159</v>
      </c>
      <c r="W1685" t="str">
        <f>TEXT(Table1[[#This Row],[Order Date]],"mmmm")</f>
        <v>June</v>
      </c>
      <c r="X1685" t="str">
        <f>TEXT(Table1[[#This Row],[Order Date]],"yyyy")</f>
        <v>2015</v>
      </c>
      <c r="Y1685">
        <v>42161</v>
      </c>
      <c r="Z1685">
        <v>-161.47499999999999</v>
      </c>
      <c r="AA1685">
        <v>1</v>
      </c>
      <c r="AB1685">
        <v>97.65</v>
      </c>
      <c r="AC1685">
        <v>89376</v>
      </c>
      <c r="AD1685" t="e">
        <f>IF(COUNTIF(#REF!,Orders!AC700)&gt;0,"Returned","Not Returned")</f>
        <v>#REF!</v>
      </c>
      <c r="AE1685" t="str">
        <f>TEXT(Table1[[#This Row],[Order Date]],"mmmm-yyy")</f>
        <v>June-2015</v>
      </c>
    </row>
    <row r="1686" spans="1:31" ht="12.75" customHeight="1" x14ac:dyDescent="0.3">
      <c r="A1686">
        <v>19875</v>
      </c>
      <c r="B1686" t="s">
        <v>25</v>
      </c>
      <c r="C1686">
        <v>0.04</v>
      </c>
      <c r="D1686">
        <v>205.99</v>
      </c>
      <c r="E1686">
        <v>5.26</v>
      </c>
      <c r="F1686">
        <v>1233</v>
      </c>
      <c r="G1686" t="str">
        <f>IF(COUNTIF(Table1[Customer ID],Table1[[#This Row],[Customer ID]])&gt;1,"Repeat Customer","One-Time Customer")</f>
        <v>Repeat Customer</v>
      </c>
      <c r="H1686" t="s">
        <v>1322</v>
      </c>
      <c r="I1686" t="s">
        <v>49</v>
      </c>
      <c r="J1686" t="s">
        <v>114</v>
      </c>
      <c r="K1686" t="s">
        <v>77</v>
      </c>
      <c r="L1686" t="s">
        <v>78</v>
      </c>
      <c r="M1686" t="s">
        <v>59</v>
      </c>
      <c r="N1686" t="s">
        <v>824</v>
      </c>
      <c r="O1686">
        <v>0.56000000000000005</v>
      </c>
      <c r="P1686">
        <f>Table1[[#This Row],[Profit]]/Table1[[#This Row],[Sales]]</f>
        <v>-7.9912822375591253E-4</v>
      </c>
      <c r="Q1686" t="s">
        <v>33</v>
      </c>
      <c r="R1686" t="s">
        <v>61</v>
      </c>
      <c r="S1686" t="s">
        <v>130</v>
      </c>
      <c r="T1686" t="s">
        <v>1324</v>
      </c>
      <c r="U1686">
        <v>75028</v>
      </c>
      <c r="V1686">
        <v>42159</v>
      </c>
      <c r="W1686" t="str">
        <f>TEXT(Table1[[#This Row],[Order Date]],"mmmm")</f>
        <v>June</v>
      </c>
      <c r="X1686" t="str">
        <f>TEXT(Table1[[#This Row],[Order Date]],"yyyy")</f>
        <v>2015</v>
      </c>
      <c r="Y1686">
        <v>42160</v>
      </c>
      <c r="Z1686">
        <v>-0.81400000000001005</v>
      </c>
      <c r="AA1686">
        <v>6</v>
      </c>
      <c r="AB1686">
        <v>1018.61</v>
      </c>
      <c r="AC1686">
        <v>89376</v>
      </c>
      <c r="AD1686" t="e">
        <f>IF(COUNTIF(#REF!,Orders!AC701)&gt;0,"Returned","Not Returned")</f>
        <v>#REF!</v>
      </c>
      <c r="AE1686" t="str">
        <f>TEXT(Table1[[#This Row],[Order Date]],"mmmm-yyy")</f>
        <v>June-2015</v>
      </c>
    </row>
    <row r="1687" spans="1:31" ht="12.75" customHeight="1" x14ac:dyDescent="0.3">
      <c r="A1687">
        <v>21462</v>
      </c>
      <c r="B1687" t="s">
        <v>37</v>
      </c>
      <c r="C1687">
        <v>0</v>
      </c>
      <c r="D1687">
        <v>999.99</v>
      </c>
      <c r="E1687">
        <v>13.99</v>
      </c>
      <c r="F1687">
        <v>2391</v>
      </c>
      <c r="G1687" t="str">
        <f>IF(COUNTIF(Table1[Customer ID],Table1[[#This Row],[Customer ID]])&gt;1,"Repeat Customer","One-Time Customer")</f>
        <v>Repeat Customer</v>
      </c>
      <c r="H1687" t="s">
        <v>2249</v>
      </c>
      <c r="I1687" t="s">
        <v>49</v>
      </c>
      <c r="J1687" t="s">
        <v>28</v>
      </c>
      <c r="K1687" t="s">
        <v>77</v>
      </c>
      <c r="L1687" t="s">
        <v>85</v>
      </c>
      <c r="M1687" t="s">
        <v>86</v>
      </c>
      <c r="N1687" t="s">
        <v>530</v>
      </c>
      <c r="O1687">
        <v>0.36</v>
      </c>
      <c r="P1687">
        <f>Table1[[#This Row],[Profit]]/Table1[[#This Row],[Sales]]</f>
        <v>-1.4415956593629637</v>
      </c>
      <c r="Q1687" t="s">
        <v>33</v>
      </c>
      <c r="R1687" t="s">
        <v>53</v>
      </c>
      <c r="S1687" t="s">
        <v>71</v>
      </c>
      <c r="T1687" t="s">
        <v>2251</v>
      </c>
      <c r="U1687">
        <v>11572</v>
      </c>
      <c r="V1687">
        <v>42159</v>
      </c>
      <c r="W1687" t="str">
        <f>TEXT(Table1[[#This Row],[Order Date]],"mmmm")</f>
        <v>June</v>
      </c>
      <c r="X1687" t="str">
        <f>TEXT(Table1[[#This Row],[Order Date]],"yyyy")</f>
        <v>2015</v>
      </c>
      <c r="Y1687">
        <v>42161</v>
      </c>
      <c r="Z1687">
        <v>-1455.9971999999998</v>
      </c>
      <c r="AA1687">
        <v>1</v>
      </c>
      <c r="AB1687">
        <v>1009.99</v>
      </c>
      <c r="AC1687">
        <v>91123</v>
      </c>
      <c r="AD1687" t="e">
        <f>IF(COUNTIF(#REF!,Orders!AC1332)&gt;0,"Returned","Not Returned")</f>
        <v>#REF!</v>
      </c>
      <c r="AE1687" t="str">
        <f>TEXT(Table1[[#This Row],[Order Date]],"mmmm-yyy")</f>
        <v>June-2015</v>
      </c>
    </row>
    <row r="1688" spans="1:31" ht="12.75" customHeight="1" x14ac:dyDescent="0.3">
      <c r="A1688">
        <v>21463</v>
      </c>
      <c r="B1688" t="s">
        <v>37</v>
      </c>
      <c r="C1688">
        <v>0.05</v>
      </c>
      <c r="D1688">
        <v>6.48</v>
      </c>
      <c r="E1688">
        <v>5.14</v>
      </c>
      <c r="F1688">
        <v>2391</v>
      </c>
      <c r="G1688" t="str">
        <f>IF(COUNTIF(Table1[Customer ID],Table1[[#This Row],[Customer ID]])&gt;1,"Repeat Customer","One-Time Customer")</f>
        <v>Repeat Customer</v>
      </c>
      <c r="H1688" t="s">
        <v>2249</v>
      </c>
      <c r="I1688" t="s">
        <v>27</v>
      </c>
      <c r="J1688" t="s">
        <v>28</v>
      </c>
      <c r="K1688" t="s">
        <v>29</v>
      </c>
      <c r="L1688" t="s">
        <v>93</v>
      </c>
      <c r="M1688" t="s">
        <v>59</v>
      </c>
      <c r="N1688" t="s">
        <v>938</v>
      </c>
      <c r="O1688">
        <v>0.37</v>
      </c>
      <c r="P1688">
        <f>Table1[[#This Row],[Profit]]/Table1[[#This Row],[Sales]]</f>
        <v>-0.24479166666666666</v>
      </c>
      <c r="Q1688" t="s">
        <v>33</v>
      </c>
      <c r="R1688" t="s">
        <v>53</v>
      </c>
      <c r="S1688" t="s">
        <v>71</v>
      </c>
      <c r="T1688" t="s">
        <v>2251</v>
      </c>
      <c r="U1688">
        <v>11572</v>
      </c>
      <c r="V1688">
        <v>42159</v>
      </c>
      <c r="W1688" t="str">
        <f>TEXT(Table1[[#This Row],[Order Date]],"mmmm")</f>
        <v>June</v>
      </c>
      <c r="X1688" t="str">
        <f>TEXT(Table1[[#This Row],[Order Date]],"yyyy")</f>
        <v>2015</v>
      </c>
      <c r="Y1688">
        <v>42160</v>
      </c>
      <c r="Z1688">
        <v>-22.56</v>
      </c>
      <c r="AA1688">
        <v>13</v>
      </c>
      <c r="AB1688">
        <v>92.16</v>
      </c>
      <c r="AC1688">
        <v>91123</v>
      </c>
      <c r="AD1688" t="e">
        <f>IF(COUNTIF(#REF!,Orders!AC1333)&gt;0,"Returned","Not Returned")</f>
        <v>#REF!</v>
      </c>
      <c r="AE1688" t="str">
        <f>TEXT(Table1[[#This Row],[Order Date]],"mmmm-yyy")</f>
        <v>June-2015</v>
      </c>
    </row>
    <row r="1689" spans="1:31" ht="12.75" customHeight="1" x14ac:dyDescent="0.3">
      <c r="A1689">
        <v>4204</v>
      </c>
      <c r="B1689" t="s">
        <v>37</v>
      </c>
      <c r="C1689">
        <v>0.09</v>
      </c>
      <c r="D1689">
        <v>5.98</v>
      </c>
      <c r="E1689">
        <v>1.67</v>
      </c>
      <c r="F1689">
        <v>2548</v>
      </c>
      <c r="G1689" t="str">
        <f>IF(COUNTIF(Table1[Customer ID],Table1[[#This Row],[Customer ID]])&gt;1,"Repeat Customer","One-Time Customer")</f>
        <v>Repeat Customer</v>
      </c>
      <c r="H1689" t="s">
        <v>2384</v>
      </c>
      <c r="I1689" t="s">
        <v>49</v>
      </c>
      <c r="J1689" t="s">
        <v>58</v>
      </c>
      <c r="K1689" t="s">
        <v>29</v>
      </c>
      <c r="L1689" t="s">
        <v>30</v>
      </c>
      <c r="M1689" t="s">
        <v>31</v>
      </c>
      <c r="N1689" t="s">
        <v>2387</v>
      </c>
      <c r="O1689">
        <v>0.51</v>
      </c>
      <c r="P1689">
        <f>Table1[[#This Row],[Profit]]/Table1[[#This Row],[Sales]]</f>
        <v>5.3250345781466119E-2</v>
      </c>
      <c r="Q1689" t="s">
        <v>33</v>
      </c>
      <c r="R1689" t="s">
        <v>34</v>
      </c>
      <c r="S1689" t="s">
        <v>45</v>
      </c>
      <c r="T1689" t="s">
        <v>663</v>
      </c>
      <c r="U1689">
        <v>90068</v>
      </c>
      <c r="V1689">
        <v>42159</v>
      </c>
      <c r="W1689" t="str">
        <f>TEXT(Table1[[#This Row],[Order Date]],"mmmm")</f>
        <v>June</v>
      </c>
      <c r="X1689" t="str">
        <f>TEXT(Table1[[#This Row],[Order Date]],"yyyy")</f>
        <v>2015</v>
      </c>
      <c r="Y1689">
        <v>42162</v>
      </c>
      <c r="Z1689">
        <v>23.87</v>
      </c>
      <c r="AA1689">
        <v>81</v>
      </c>
      <c r="AB1689">
        <v>448.26</v>
      </c>
      <c r="AC1689">
        <v>29889</v>
      </c>
      <c r="AD1689" t="e">
        <f>IF(COUNTIF(#REF!,Orders!AC1443)&gt;0,"Returned","Not Returned")</f>
        <v>#REF!</v>
      </c>
      <c r="AE1689" t="str">
        <f>TEXT(Table1[[#This Row],[Order Date]],"mmmm-yyy")</f>
        <v>June-2015</v>
      </c>
    </row>
    <row r="1690" spans="1:31" ht="12.75" customHeight="1" x14ac:dyDescent="0.3">
      <c r="A1690">
        <v>22204</v>
      </c>
      <c r="B1690" t="s">
        <v>37</v>
      </c>
      <c r="C1690">
        <v>0.09</v>
      </c>
      <c r="D1690">
        <v>5.98</v>
      </c>
      <c r="E1690">
        <v>1.67</v>
      </c>
      <c r="F1690">
        <v>2549</v>
      </c>
      <c r="G1690" t="str">
        <f>IF(COUNTIF(Table1[Customer ID],Table1[[#This Row],[Customer ID]])&gt;1,"Repeat Customer","One-Time Customer")</f>
        <v>Repeat Customer</v>
      </c>
      <c r="H1690" t="s">
        <v>2388</v>
      </c>
      <c r="I1690" t="s">
        <v>49</v>
      </c>
      <c r="J1690" t="s">
        <v>58</v>
      </c>
      <c r="K1690" t="s">
        <v>29</v>
      </c>
      <c r="L1690" t="s">
        <v>30</v>
      </c>
      <c r="M1690" t="s">
        <v>31</v>
      </c>
      <c r="N1690" t="s">
        <v>2387</v>
      </c>
      <c r="O1690">
        <v>0.51</v>
      </c>
      <c r="P1690">
        <f>Table1[[#This Row],[Profit]]/Table1[[#This Row],[Sales]]</f>
        <v>0.3235001807011203</v>
      </c>
      <c r="Q1690" t="s">
        <v>33</v>
      </c>
      <c r="R1690" t="s">
        <v>53</v>
      </c>
      <c r="S1690" t="s">
        <v>154</v>
      </c>
      <c r="T1690" t="s">
        <v>2389</v>
      </c>
      <c r="U1690">
        <v>43213</v>
      </c>
      <c r="V1690">
        <v>42159</v>
      </c>
      <c r="W1690" t="str">
        <f>TEXT(Table1[[#This Row],[Order Date]],"mmmm")</f>
        <v>June</v>
      </c>
      <c r="X1690" t="str">
        <f>TEXT(Table1[[#This Row],[Order Date]],"yyyy")</f>
        <v>2015</v>
      </c>
      <c r="Y1690">
        <v>42162</v>
      </c>
      <c r="Z1690">
        <v>35.805</v>
      </c>
      <c r="AA1690">
        <v>20</v>
      </c>
      <c r="AB1690">
        <v>110.68</v>
      </c>
      <c r="AC1690">
        <v>88658</v>
      </c>
      <c r="AD1690" t="e">
        <f>IF(COUNTIF(#REF!,Orders!AC1447)&gt;0,"Returned","Not Returned")</f>
        <v>#REF!</v>
      </c>
      <c r="AE1690" t="str">
        <f>TEXT(Table1[[#This Row],[Order Date]],"mmmm-yyy")</f>
        <v>June-2015</v>
      </c>
    </row>
    <row r="1691" spans="1:31" ht="12.75" customHeight="1" x14ac:dyDescent="0.3">
      <c r="A1691">
        <v>19179</v>
      </c>
      <c r="B1691" t="s">
        <v>106</v>
      </c>
      <c r="C1691">
        <v>0.06</v>
      </c>
      <c r="D1691">
        <v>115.99</v>
      </c>
      <c r="E1691">
        <v>5.92</v>
      </c>
      <c r="F1691">
        <v>3238</v>
      </c>
      <c r="G1691" t="str">
        <f>IF(COUNTIF(Table1[Customer ID],Table1[[#This Row],[Customer ID]])&gt;1,"Repeat Customer","One-Time Customer")</f>
        <v>One-Time Customer</v>
      </c>
      <c r="H1691" t="s">
        <v>2903</v>
      </c>
      <c r="I1691" t="s">
        <v>49</v>
      </c>
      <c r="J1691" t="s">
        <v>28</v>
      </c>
      <c r="K1691" t="s">
        <v>77</v>
      </c>
      <c r="L1691" t="s">
        <v>78</v>
      </c>
      <c r="M1691" t="s">
        <v>59</v>
      </c>
      <c r="N1691" t="s">
        <v>1772</v>
      </c>
      <c r="O1691">
        <v>0.57999999999999996</v>
      </c>
      <c r="P1691">
        <f>Table1[[#This Row],[Profit]]/Table1[[#This Row],[Sales]]</f>
        <v>-2.6356338993989759E-2</v>
      </c>
      <c r="Q1691" t="s">
        <v>33</v>
      </c>
      <c r="R1691" t="s">
        <v>34</v>
      </c>
      <c r="S1691" t="s">
        <v>102</v>
      </c>
      <c r="T1691" t="s">
        <v>2904</v>
      </c>
      <c r="U1691">
        <v>97330</v>
      </c>
      <c r="V1691">
        <v>42159</v>
      </c>
      <c r="W1691" t="str">
        <f>TEXT(Table1[[#This Row],[Order Date]],"mmmm")</f>
        <v>June</v>
      </c>
      <c r="X1691" t="str">
        <f>TEXT(Table1[[#This Row],[Order Date]],"yyyy")</f>
        <v>2015</v>
      </c>
      <c r="Y1691">
        <v>42161</v>
      </c>
      <c r="Z1691">
        <v>-13.068000000000001</v>
      </c>
      <c r="AA1691">
        <v>5</v>
      </c>
      <c r="AB1691">
        <v>495.82</v>
      </c>
      <c r="AC1691">
        <v>89564</v>
      </c>
      <c r="AD1691" t="e">
        <f>IF(COUNTIF(#REF!,Orders!AC1853)&gt;0,"Returned","Not Returned")</f>
        <v>#REF!</v>
      </c>
      <c r="AE1691" t="str">
        <f>TEXT(Table1[[#This Row],[Order Date]],"mmmm-yyy")</f>
        <v>June-2015</v>
      </c>
    </row>
    <row r="1692" spans="1:31" ht="12.75" customHeight="1" x14ac:dyDescent="0.3">
      <c r="A1692">
        <v>23059</v>
      </c>
      <c r="B1692" t="s">
        <v>106</v>
      </c>
      <c r="C1692">
        <v>0.09</v>
      </c>
      <c r="D1692">
        <v>35.94</v>
      </c>
      <c r="E1692">
        <v>6.66</v>
      </c>
      <c r="F1692">
        <v>269</v>
      </c>
      <c r="G1692" t="str">
        <f>IF(COUNTIF(Table1[Customer ID],Table1[[#This Row],[Customer ID]])&gt;1,"Repeat Customer","One-Time Customer")</f>
        <v>Repeat Customer</v>
      </c>
      <c r="H1692" t="s">
        <v>381</v>
      </c>
      <c r="I1692" t="s">
        <v>49</v>
      </c>
      <c r="J1692" t="s">
        <v>40</v>
      </c>
      <c r="K1692" t="s">
        <v>29</v>
      </c>
      <c r="L1692" t="s">
        <v>69</v>
      </c>
      <c r="M1692" t="s">
        <v>59</v>
      </c>
      <c r="N1692" t="s">
        <v>73</v>
      </c>
      <c r="O1692">
        <v>0.4</v>
      </c>
      <c r="P1692">
        <f>Table1[[#This Row],[Profit]]/Table1[[#This Row],[Sales]]</f>
        <v>0.69</v>
      </c>
      <c r="Q1692" t="s">
        <v>33</v>
      </c>
      <c r="R1692" t="s">
        <v>34</v>
      </c>
      <c r="S1692" t="s">
        <v>378</v>
      </c>
      <c r="T1692" t="s">
        <v>382</v>
      </c>
      <c r="U1692">
        <v>85234</v>
      </c>
      <c r="V1692">
        <v>42160</v>
      </c>
      <c r="W1692" t="str">
        <f>TEXT(Table1[[#This Row],[Order Date]],"mmmm")</f>
        <v>June</v>
      </c>
      <c r="X1692" t="str">
        <f>TEXT(Table1[[#This Row],[Order Date]],"yyyy")</f>
        <v>2015</v>
      </c>
      <c r="Y1692">
        <v>42165</v>
      </c>
      <c r="Z1692">
        <v>144.2928</v>
      </c>
      <c r="AA1692">
        <v>6</v>
      </c>
      <c r="AB1692">
        <v>209.12</v>
      </c>
      <c r="AC1692">
        <v>88942</v>
      </c>
      <c r="AD1692" t="e">
        <f>IF(COUNTIF(#REF!,Orders!AC154)&gt;0,"Returned","Not Returned")</f>
        <v>#REF!</v>
      </c>
      <c r="AE1692" t="str">
        <f>TEXT(Table1[[#This Row],[Order Date]],"mmmm-yyy")</f>
        <v>June-2015</v>
      </c>
    </row>
    <row r="1693" spans="1:31" ht="12.75" customHeight="1" x14ac:dyDescent="0.3">
      <c r="A1693">
        <v>23060</v>
      </c>
      <c r="B1693" t="s">
        <v>106</v>
      </c>
      <c r="C1693">
        <v>0</v>
      </c>
      <c r="D1693">
        <v>170.98</v>
      </c>
      <c r="E1693">
        <v>13.99</v>
      </c>
      <c r="F1693">
        <v>269</v>
      </c>
      <c r="G1693" t="str">
        <f>IF(COUNTIF(Table1[Customer ID],Table1[[#This Row],[Customer ID]])&gt;1,"Repeat Customer","One-Time Customer")</f>
        <v>Repeat Customer</v>
      </c>
      <c r="H1693" t="s">
        <v>381</v>
      </c>
      <c r="I1693" t="s">
        <v>49</v>
      </c>
      <c r="J1693" t="s">
        <v>40</v>
      </c>
      <c r="K1693" t="s">
        <v>41</v>
      </c>
      <c r="L1693" t="s">
        <v>50</v>
      </c>
      <c r="M1693" t="s">
        <v>86</v>
      </c>
      <c r="N1693" t="s">
        <v>383</v>
      </c>
      <c r="O1693">
        <v>0.75</v>
      </c>
      <c r="P1693">
        <f>Table1[[#This Row],[Profit]]/Table1[[#This Row],[Sales]]</f>
        <v>0.69</v>
      </c>
      <c r="Q1693" t="s">
        <v>33</v>
      </c>
      <c r="R1693" t="s">
        <v>34</v>
      </c>
      <c r="S1693" t="s">
        <v>378</v>
      </c>
      <c r="T1693" t="s">
        <v>382</v>
      </c>
      <c r="U1693">
        <v>85234</v>
      </c>
      <c r="V1693">
        <v>42160</v>
      </c>
      <c r="W1693" t="str">
        <f>TEXT(Table1[[#This Row],[Order Date]],"mmmm")</f>
        <v>June</v>
      </c>
      <c r="X1693" t="str">
        <f>TEXT(Table1[[#This Row],[Order Date]],"yyyy")</f>
        <v>2015</v>
      </c>
      <c r="Y1693">
        <v>42167</v>
      </c>
      <c r="Z1693">
        <v>888.14729999999997</v>
      </c>
      <c r="AA1693">
        <v>7</v>
      </c>
      <c r="AB1693">
        <v>1287.17</v>
      </c>
      <c r="AC1693">
        <v>88942</v>
      </c>
      <c r="AD1693" t="e">
        <f>IF(COUNTIF(#REF!,Orders!AC155)&gt;0,"Returned","Not Returned")</f>
        <v>#REF!</v>
      </c>
      <c r="AE1693" t="str">
        <f>TEXT(Table1[[#This Row],[Order Date]],"mmmm-yyy")</f>
        <v>June-2015</v>
      </c>
    </row>
    <row r="1694" spans="1:31" ht="12.75" customHeight="1" x14ac:dyDescent="0.3">
      <c r="A1694">
        <v>23061</v>
      </c>
      <c r="B1694" t="s">
        <v>106</v>
      </c>
      <c r="C1694">
        <v>0.09</v>
      </c>
      <c r="D1694">
        <v>4.9800000000000004</v>
      </c>
      <c r="E1694">
        <v>7.44</v>
      </c>
      <c r="F1694">
        <v>269</v>
      </c>
      <c r="G1694" t="str">
        <f>IF(COUNTIF(Table1[Customer ID],Table1[[#This Row],[Customer ID]])&gt;1,"Repeat Customer","One-Time Customer")</f>
        <v>Repeat Customer</v>
      </c>
      <c r="H1694" t="s">
        <v>381</v>
      </c>
      <c r="I1694" t="s">
        <v>49</v>
      </c>
      <c r="J1694" t="s">
        <v>40</v>
      </c>
      <c r="K1694" t="s">
        <v>29</v>
      </c>
      <c r="L1694" t="s">
        <v>93</v>
      </c>
      <c r="M1694" t="s">
        <v>59</v>
      </c>
      <c r="N1694" t="s">
        <v>384</v>
      </c>
      <c r="O1694">
        <v>0.36</v>
      </c>
      <c r="P1694">
        <f>Table1[[#This Row],[Profit]]/Table1[[#This Row],[Sales]]</f>
        <v>-0.9964262508122157</v>
      </c>
      <c r="Q1694" t="s">
        <v>33</v>
      </c>
      <c r="R1694" t="s">
        <v>34</v>
      </c>
      <c r="S1694" t="s">
        <v>378</v>
      </c>
      <c r="T1694" t="s">
        <v>382</v>
      </c>
      <c r="U1694">
        <v>85234</v>
      </c>
      <c r="V1694">
        <v>42160</v>
      </c>
      <c r="W1694" t="str">
        <f>TEXT(Table1[[#This Row],[Order Date]],"mmmm")</f>
        <v>June</v>
      </c>
      <c r="X1694" t="str">
        <f>TEXT(Table1[[#This Row],[Order Date]],"yyyy")</f>
        <v>2015</v>
      </c>
      <c r="Y1694">
        <v>42162</v>
      </c>
      <c r="Z1694">
        <v>-46.005000000000003</v>
      </c>
      <c r="AA1694">
        <v>9</v>
      </c>
      <c r="AB1694">
        <v>46.17</v>
      </c>
      <c r="AC1694">
        <v>88942</v>
      </c>
      <c r="AD1694" t="e">
        <f>IF(COUNTIF(#REF!,Orders!AC156)&gt;0,"Returned","Not Returned")</f>
        <v>#REF!</v>
      </c>
      <c r="AE1694" t="str">
        <f>TEXT(Table1[[#This Row],[Order Date]],"mmmm-yyy")</f>
        <v>June-2015</v>
      </c>
    </row>
    <row r="1695" spans="1:31" ht="12.75" customHeight="1" x14ac:dyDescent="0.3">
      <c r="A1695">
        <v>5059</v>
      </c>
      <c r="B1695" t="s">
        <v>106</v>
      </c>
      <c r="C1695">
        <v>0.09</v>
      </c>
      <c r="D1695">
        <v>35.94</v>
      </c>
      <c r="E1695">
        <v>6.66</v>
      </c>
      <c r="F1695">
        <v>272</v>
      </c>
      <c r="G1695" t="str">
        <f>IF(COUNTIF(Table1[Customer ID],Table1[[#This Row],[Customer ID]])&gt;1,"Repeat Customer","One-Time Customer")</f>
        <v>Repeat Customer</v>
      </c>
      <c r="H1695" t="s">
        <v>389</v>
      </c>
      <c r="I1695" t="s">
        <v>49</v>
      </c>
      <c r="J1695" t="s">
        <v>40</v>
      </c>
      <c r="K1695" t="s">
        <v>29</v>
      </c>
      <c r="L1695" t="s">
        <v>69</v>
      </c>
      <c r="M1695" t="s">
        <v>59</v>
      </c>
      <c r="N1695" t="s">
        <v>73</v>
      </c>
      <c r="O1695">
        <v>0.4</v>
      </c>
      <c r="P1695">
        <f>Table1[[#This Row],[Profit]]/Table1[[#This Row],[Sales]]</f>
        <v>8.6298133824285389E-2</v>
      </c>
      <c r="Q1695" t="s">
        <v>33</v>
      </c>
      <c r="R1695" t="s">
        <v>136</v>
      </c>
      <c r="S1695" t="s">
        <v>322</v>
      </c>
      <c r="T1695" t="s">
        <v>390</v>
      </c>
      <c r="U1695">
        <v>28204</v>
      </c>
      <c r="V1695">
        <v>42160</v>
      </c>
      <c r="W1695" t="str">
        <f>TEXT(Table1[[#This Row],[Order Date]],"mmmm")</f>
        <v>June</v>
      </c>
      <c r="X1695" t="str">
        <f>TEXT(Table1[[#This Row],[Order Date]],"yyyy")</f>
        <v>2015</v>
      </c>
      <c r="Y1695">
        <v>42165</v>
      </c>
      <c r="Z1695">
        <v>72.1858</v>
      </c>
      <c r="AA1695">
        <v>24</v>
      </c>
      <c r="AB1695">
        <v>836.47</v>
      </c>
      <c r="AC1695">
        <v>36069</v>
      </c>
      <c r="AD1695" t="e">
        <f>IF(COUNTIF(#REF!,Orders!AC160)&gt;0,"Returned","Not Returned")</f>
        <v>#REF!</v>
      </c>
      <c r="AE1695" t="str">
        <f>TEXT(Table1[[#This Row],[Order Date]],"mmmm-yyy")</f>
        <v>June-2015</v>
      </c>
    </row>
    <row r="1696" spans="1:31" ht="12.75" customHeight="1" x14ac:dyDescent="0.3">
      <c r="A1696">
        <v>5061</v>
      </c>
      <c r="B1696" t="s">
        <v>106</v>
      </c>
      <c r="C1696">
        <v>0.09</v>
      </c>
      <c r="D1696">
        <v>4.9800000000000004</v>
      </c>
      <c r="E1696">
        <v>7.44</v>
      </c>
      <c r="F1696">
        <v>272</v>
      </c>
      <c r="G1696" t="str">
        <f>IF(COUNTIF(Table1[Customer ID],Table1[[#This Row],[Customer ID]])&gt;1,"Repeat Customer","One-Time Customer")</f>
        <v>Repeat Customer</v>
      </c>
      <c r="H1696" t="s">
        <v>389</v>
      </c>
      <c r="I1696" t="s">
        <v>49</v>
      </c>
      <c r="J1696" t="s">
        <v>40</v>
      </c>
      <c r="K1696" t="s">
        <v>29</v>
      </c>
      <c r="L1696" t="s">
        <v>93</v>
      </c>
      <c r="M1696" t="s">
        <v>59</v>
      </c>
      <c r="N1696" t="s">
        <v>384</v>
      </c>
      <c r="O1696">
        <v>0.36</v>
      </c>
      <c r="P1696">
        <f>Table1[[#This Row],[Profit]]/Table1[[#This Row],[Sales]]</f>
        <v>-0.6446467892324711</v>
      </c>
      <c r="Q1696" t="s">
        <v>33</v>
      </c>
      <c r="R1696" t="s">
        <v>136</v>
      </c>
      <c r="S1696" t="s">
        <v>322</v>
      </c>
      <c r="T1696" t="s">
        <v>390</v>
      </c>
      <c r="U1696">
        <v>28204</v>
      </c>
      <c r="V1696">
        <v>42160</v>
      </c>
      <c r="W1696" t="str">
        <f>TEXT(Table1[[#This Row],[Order Date]],"mmmm")</f>
        <v>June</v>
      </c>
      <c r="X1696" t="str">
        <f>TEXT(Table1[[#This Row],[Order Date]],"yyyy")</f>
        <v>2015</v>
      </c>
      <c r="Y1696">
        <v>42162</v>
      </c>
      <c r="Z1696">
        <v>-122.3733</v>
      </c>
      <c r="AA1696">
        <v>37</v>
      </c>
      <c r="AB1696">
        <v>189.83</v>
      </c>
      <c r="AC1696">
        <v>36069</v>
      </c>
      <c r="AD1696" t="e">
        <f>IF(COUNTIF(#REF!,Orders!AC161)&gt;0,"Returned","Not Returned")</f>
        <v>#REF!</v>
      </c>
      <c r="AE1696" t="str">
        <f>TEXT(Table1[[#This Row],[Order Date]],"mmmm-yyy")</f>
        <v>June-2015</v>
      </c>
    </row>
    <row r="1697" spans="1:31" ht="12.75" customHeight="1" x14ac:dyDescent="0.3">
      <c r="A1697">
        <v>20216</v>
      </c>
      <c r="B1697" t="s">
        <v>106</v>
      </c>
      <c r="C1697">
        <v>7.0000000000000007E-2</v>
      </c>
      <c r="D1697">
        <v>12.64</v>
      </c>
      <c r="E1697">
        <v>4.9800000000000004</v>
      </c>
      <c r="F1697">
        <v>518</v>
      </c>
      <c r="G1697" t="str">
        <f>IF(COUNTIF(Table1[Customer ID],Table1[[#This Row],[Customer ID]])&gt;1,"Repeat Customer","One-Time Customer")</f>
        <v>One-Time Customer</v>
      </c>
      <c r="H1697" t="s">
        <v>624</v>
      </c>
      <c r="I1697" t="s">
        <v>49</v>
      </c>
      <c r="J1697" t="s">
        <v>40</v>
      </c>
      <c r="K1697" t="s">
        <v>41</v>
      </c>
      <c r="L1697" t="s">
        <v>50</v>
      </c>
      <c r="M1697" t="s">
        <v>51</v>
      </c>
      <c r="N1697" t="s">
        <v>625</v>
      </c>
      <c r="O1697">
        <v>0.48</v>
      </c>
      <c r="P1697">
        <f>Table1[[#This Row],[Profit]]/Table1[[#This Row],[Sales]]</f>
        <v>0.56775630756908291</v>
      </c>
      <c r="Q1697" t="s">
        <v>33</v>
      </c>
      <c r="R1697" t="s">
        <v>61</v>
      </c>
      <c r="S1697" t="s">
        <v>506</v>
      </c>
      <c r="T1697" t="s">
        <v>507</v>
      </c>
      <c r="U1697">
        <v>63105</v>
      </c>
      <c r="V1697">
        <v>42160</v>
      </c>
      <c r="W1697" t="str">
        <f>TEXT(Table1[[#This Row],[Order Date]],"mmmm")</f>
        <v>June</v>
      </c>
      <c r="X1697" t="str">
        <f>TEXT(Table1[[#This Row],[Order Date]],"yyyy")</f>
        <v>2015</v>
      </c>
      <c r="Y1697">
        <v>42167</v>
      </c>
      <c r="Z1697">
        <v>113.41499999999999</v>
      </c>
      <c r="AA1697">
        <v>16</v>
      </c>
      <c r="AB1697">
        <v>199.76</v>
      </c>
      <c r="AC1697">
        <v>90867</v>
      </c>
      <c r="AD1697" t="e">
        <f>IF(COUNTIF(#REF!,Orders!AC276)&gt;0,"Returned","Not Returned")</f>
        <v>#REF!</v>
      </c>
      <c r="AE1697" t="str">
        <f>TEXT(Table1[[#This Row],[Order Date]],"mmmm-yyy")</f>
        <v>June-2015</v>
      </c>
    </row>
    <row r="1698" spans="1:31" ht="12.75" customHeight="1" x14ac:dyDescent="0.3">
      <c r="A1698">
        <v>18219</v>
      </c>
      <c r="B1698" t="s">
        <v>56</v>
      </c>
      <c r="C1698">
        <v>0.02</v>
      </c>
      <c r="D1698">
        <v>6.48</v>
      </c>
      <c r="E1698">
        <v>8.74</v>
      </c>
      <c r="F1698">
        <v>2506</v>
      </c>
      <c r="G1698" t="str">
        <f>IF(COUNTIF(Table1[Customer ID],Table1[[#This Row],[Customer ID]])&gt;1,"Repeat Customer","One-Time Customer")</f>
        <v>One-Time Customer</v>
      </c>
      <c r="H1698" t="s">
        <v>2351</v>
      </c>
      <c r="I1698" t="s">
        <v>49</v>
      </c>
      <c r="J1698" t="s">
        <v>40</v>
      </c>
      <c r="K1698" t="s">
        <v>29</v>
      </c>
      <c r="L1698" t="s">
        <v>93</v>
      </c>
      <c r="M1698" t="s">
        <v>59</v>
      </c>
      <c r="N1698" t="s">
        <v>2352</v>
      </c>
      <c r="O1698">
        <v>0.36</v>
      </c>
      <c r="P1698">
        <f>Table1[[#This Row],[Profit]]/Table1[[#This Row],[Sales]]</f>
        <v>-0.63759328358208955</v>
      </c>
      <c r="Q1698" t="s">
        <v>33</v>
      </c>
      <c r="R1698" t="s">
        <v>53</v>
      </c>
      <c r="S1698" t="s">
        <v>228</v>
      </c>
      <c r="T1698" t="s">
        <v>2353</v>
      </c>
      <c r="U1698">
        <v>6408</v>
      </c>
      <c r="V1698">
        <v>42160</v>
      </c>
      <c r="W1698" t="str">
        <f>TEXT(Table1[[#This Row],[Order Date]],"mmmm")</f>
        <v>June</v>
      </c>
      <c r="X1698" t="str">
        <f>TEXT(Table1[[#This Row],[Order Date]],"yyyy")</f>
        <v>2015</v>
      </c>
      <c r="Y1698">
        <v>42162</v>
      </c>
      <c r="Z1698">
        <v>-6.835</v>
      </c>
      <c r="AA1698">
        <v>1</v>
      </c>
      <c r="AB1698">
        <v>10.72</v>
      </c>
      <c r="AC1698">
        <v>87033</v>
      </c>
      <c r="AD1698" t="e">
        <f>IF(COUNTIF(#REF!,Orders!AC1419)&gt;0,"Returned","Not Returned")</f>
        <v>#REF!</v>
      </c>
      <c r="AE1698" t="str">
        <f>TEXT(Table1[[#This Row],[Order Date]],"mmmm-yyy")</f>
        <v>June-2015</v>
      </c>
    </row>
    <row r="1699" spans="1:31" ht="12.75" customHeight="1" x14ac:dyDescent="0.3">
      <c r="A1699">
        <v>18217</v>
      </c>
      <c r="B1699" t="s">
        <v>56</v>
      </c>
      <c r="C1699">
        <v>0.06</v>
      </c>
      <c r="D1699">
        <v>699.99</v>
      </c>
      <c r="E1699">
        <v>24.49</v>
      </c>
      <c r="F1699">
        <v>2507</v>
      </c>
      <c r="G1699" t="str">
        <f>IF(COUNTIF(Table1[Customer ID],Table1[[#This Row],[Customer ID]])&gt;1,"Repeat Customer","One-Time Customer")</f>
        <v>One-Time Customer</v>
      </c>
      <c r="H1699" t="s">
        <v>2354</v>
      </c>
      <c r="I1699" t="s">
        <v>27</v>
      </c>
      <c r="J1699" t="s">
        <v>40</v>
      </c>
      <c r="K1699" t="s">
        <v>77</v>
      </c>
      <c r="L1699" t="s">
        <v>587</v>
      </c>
      <c r="M1699" t="s">
        <v>236</v>
      </c>
      <c r="N1699" t="s">
        <v>588</v>
      </c>
      <c r="O1699">
        <v>0.41</v>
      </c>
      <c r="P1699">
        <f>Table1[[#This Row],[Profit]]/Table1[[#This Row],[Sales]]</f>
        <v>0.69</v>
      </c>
      <c r="Q1699" t="s">
        <v>33</v>
      </c>
      <c r="R1699" t="s">
        <v>53</v>
      </c>
      <c r="S1699" t="s">
        <v>188</v>
      </c>
      <c r="T1699" t="s">
        <v>450</v>
      </c>
      <c r="U1699">
        <v>4401</v>
      </c>
      <c r="V1699">
        <v>42160</v>
      </c>
      <c r="W1699" t="str">
        <f>TEXT(Table1[[#This Row],[Order Date]],"mmmm")</f>
        <v>June</v>
      </c>
      <c r="X1699" t="str">
        <f>TEXT(Table1[[#This Row],[Order Date]],"yyyy")</f>
        <v>2015</v>
      </c>
      <c r="Y1699">
        <v>42162</v>
      </c>
      <c r="Z1699">
        <v>7024.2068999999992</v>
      </c>
      <c r="AA1699">
        <v>15</v>
      </c>
      <c r="AB1699">
        <v>10180.01</v>
      </c>
      <c r="AC1699">
        <v>87033</v>
      </c>
      <c r="AD1699" t="e">
        <f>IF(COUNTIF(#REF!,Orders!AC1420)&gt;0,"Returned","Not Returned")</f>
        <v>#REF!</v>
      </c>
      <c r="AE1699" t="str">
        <f>TEXT(Table1[[#This Row],[Order Date]],"mmmm-yyy")</f>
        <v>June-2015</v>
      </c>
    </row>
    <row r="1700" spans="1:31" ht="12.75" customHeight="1" x14ac:dyDescent="0.3">
      <c r="A1700">
        <v>18220</v>
      </c>
      <c r="B1700" t="s">
        <v>56</v>
      </c>
      <c r="C1700">
        <v>0.02</v>
      </c>
      <c r="D1700">
        <v>17.149999999999999</v>
      </c>
      <c r="E1700">
        <v>4.96</v>
      </c>
      <c r="F1700">
        <v>2516</v>
      </c>
      <c r="G1700" t="str">
        <f>IF(COUNTIF(Table1[Customer ID],Table1[[#This Row],[Customer ID]])&gt;1,"Repeat Customer","One-Time Customer")</f>
        <v>One-Time Customer</v>
      </c>
      <c r="H1700" t="s">
        <v>2361</v>
      </c>
      <c r="I1700" t="s">
        <v>49</v>
      </c>
      <c r="J1700" t="s">
        <v>40</v>
      </c>
      <c r="K1700" t="s">
        <v>29</v>
      </c>
      <c r="L1700" t="s">
        <v>141</v>
      </c>
      <c r="M1700" t="s">
        <v>59</v>
      </c>
      <c r="N1700" t="s">
        <v>605</v>
      </c>
      <c r="O1700">
        <v>0.57999999999999996</v>
      </c>
      <c r="P1700">
        <f>Table1[[#This Row],[Profit]]/Table1[[#This Row],[Sales]]</f>
        <v>0.19122347393240766</v>
      </c>
      <c r="Q1700" t="s">
        <v>33</v>
      </c>
      <c r="R1700" t="s">
        <v>53</v>
      </c>
      <c r="S1700" t="s">
        <v>54</v>
      </c>
      <c r="T1700" t="s">
        <v>1481</v>
      </c>
      <c r="U1700">
        <v>7631</v>
      </c>
      <c r="V1700">
        <v>42160</v>
      </c>
      <c r="W1700" t="str">
        <f>TEXT(Table1[[#This Row],[Order Date]],"mmmm")</f>
        <v>June</v>
      </c>
      <c r="X1700" t="str">
        <f>TEXT(Table1[[#This Row],[Order Date]],"yyyy")</f>
        <v>2015</v>
      </c>
      <c r="Y1700">
        <v>42162</v>
      </c>
      <c r="Z1700">
        <v>36.494999999999997</v>
      </c>
      <c r="AA1700">
        <v>11</v>
      </c>
      <c r="AB1700">
        <v>190.85</v>
      </c>
      <c r="AC1700">
        <v>87033</v>
      </c>
      <c r="AD1700" t="e">
        <f>IF(COUNTIF(#REF!,Orders!AC1424)&gt;0,"Returned","Not Returned")</f>
        <v>#REF!</v>
      </c>
      <c r="AE1700" t="str">
        <f>TEXT(Table1[[#This Row],[Order Date]],"mmmm-yyy")</f>
        <v>June-2015</v>
      </c>
    </row>
    <row r="1701" spans="1:31" ht="12.75" customHeight="1" x14ac:dyDescent="0.3">
      <c r="A1701">
        <v>18221</v>
      </c>
      <c r="B1701" t="s">
        <v>56</v>
      </c>
      <c r="C1701">
        <v>7.0000000000000007E-2</v>
      </c>
      <c r="D1701">
        <v>30.98</v>
      </c>
      <c r="E1701">
        <v>8.74</v>
      </c>
      <c r="F1701">
        <v>2520</v>
      </c>
      <c r="G1701" t="str">
        <f>IF(COUNTIF(Table1[Customer ID],Table1[[#This Row],[Customer ID]])&gt;1,"Repeat Customer","One-Time Customer")</f>
        <v>One-Time Customer</v>
      </c>
      <c r="H1701" t="s">
        <v>2362</v>
      </c>
      <c r="I1701" t="s">
        <v>49</v>
      </c>
      <c r="J1701" t="s">
        <v>40</v>
      </c>
      <c r="K1701" t="s">
        <v>29</v>
      </c>
      <c r="L1701" t="s">
        <v>93</v>
      </c>
      <c r="M1701" t="s">
        <v>59</v>
      </c>
      <c r="N1701" t="s">
        <v>2066</v>
      </c>
      <c r="O1701">
        <v>0.4</v>
      </c>
      <c r="P1701">
        <f>Table1[[#This Row],[Profit]]/Table1[[#This Row],[Sales]]</f>
        <v>0.69</v>
      </c>
      <c r="Q1701" t="s">
        <v>33</v>
      </c>
      <c r="R1701" t="s">
        <v>53</v>
      </c>
      <c r="S1701" t="s">
        <v>469</v>
      </c>
      <c r="T1701" t="s">
        <v>2363</v>
      </c>
      <c r="U1701">
        <v>2908</v>
      </c>
      <c r="V1701">
        <v>42160</v>
      </c>
      <c r="W1701" t="str">
        <f>TEXT(Table1[[#This Row],[Order Date]],"mmmm")</f>
        <v>June</v>
      </c>
      <c r="X1701" t="str">
        <f>TEXT(Table1[[#This Row],[Order Date]],"yyyy")</f>
        <v>2015</v>
      </c>
      <c r="Y1701">
        <v>42161</v>
      </c>
      <c r="Z1701">
        <v>255.76919999999998</v>
      </c>
      <c r="AA1701">
        <v>12</v>
      </c>
      <c r="AB1701">
        <v>370.68</v>
      </c>
      <c r="AC1701">
        <v>87033</v>
      </c>
      <c r="AD1701" t="e">
        <f>IF(COUNTIF(#REF!,Orders!AC1425)&gt;0,"Returned","Not Returned")</f>
        <v>#REF!</v>
      </c>
      <c r="AE1701" t="str">
        <f>TEXT(Table1[[#This Row],[Order Date]],"mmmm-yyy")</f>
        <v>June-2015</v>
      </c>
    </row>
    <row r="1702" spans="1:31" ht="12.75" customHeight="1" x14ac:dyDescent="0.3">
      <c r="A1702">
        <v>18218</v>
      </c>
      <c r="B1702" t="s">
        <v>56</v>
      </c>
      <c r="C1702">
        <v>0.04</v>
      </c>
      <c r="D1702">
        <v>1360.14</v>
      </c>
      <c r="E1702">
        <v>14.7</v>
      </c>
      <c r="F1702">
        <v>2522</v>
      </c>
      <c r="G1702" t="str">
        <f>IF(COUNTIF(Table1[Customer ID],Table1[[#This Row],[Customer ID]])&gt;1,"Repeat Customer","One-Time Customer")</f>
        <v>One-Time Customer</v>
      </c>
      <c r="H1702" t="s">
        <v>2366</v>
      </c>
      <c r="I1702" t="s">
        <v>39</v>
      </c>
      <c r="J1702" t="s">
        <v>40</v>
      </c>
      <c r="K1702" t="s">
        <v>77</v>
      </c>
      <c r="L1702" t="s">
        <v>85</v>
      </c>
      <c r="M1702" t="s">
        <v>43</v>
      </c>
      <c r="N1702" t="s">
        <v>600</v>
      </c>
      <c r="O1702">
        <v>0.59</v>
      </c>
      <c r="P1702">
        <f>Table1[[#This Row],[Profit]]/Table1[[#This Row],[Sales]]</f>
        <v>0.36135724115266904</v>
      </c>
      <c r="Q1702" t="s">
        <v>33</v>
      </c>
      <c r="R1702" t="s">
        <v>53</v>
      </c>
      <c r="S1702" t="s">
        <v>149</v>
      </c>
      <c r="T1702" t="s">
        <v>150</v>
      </c>
      <c r="U1702">
        <v>5401</v>
      </c>
      <c r="V1702">
        <v>42160</v>
      </c>
      <c r="W1702" t="str">
        <f>TEXT(Table1[[#This Row],[Order Date]],"mmmm")</f>
        <v>June</v>
      </c>
      <c r="X1702" t="str">
        <f>TEXT(Table1[[#This Row],[Order Date]],"yyyy")</f>
        <v>2015</v>
      </c>
      <c r="Y1702">
        <v>42163</v>
      </c>
      <c r="Z1702">
        <v>2639.0099999999998</v>
      </c>
      <c r="AA1702">
        <v>6</v>
      </c>
      <c r="AB1702">
        <v>7303.05</v>
      </c>
      <c r="AC1702">
        <v>87033</v>
      </c>
      <c r="AD1702" t="e">
        <f>IF(COUNTIF(#REF!,Orders!AC1427)&gt;0,"Returned","Not Returned")</f>
        <v>#REF!</v>
      </c>
      <c r="AE1702" t="str">
        <f>TEXT(Table1[[#This Row],[Order Date]],"mmmm-yyy")</f>
        <v>June-2015</v>
      </c>
    </row>
    <row r="1703" spans="1:31" ht="12.75" customHeight="1" x14ac:dyDescent="0.3">
      <c r="A1703">
        <v>3065</v>
      </c>
      <c r="B1703" t="s">
        <v>25</v>
      </c>
      <c r="C1703">
        <v>0.09</v>
      </c>
      <c r="D1703">
        <v>363.25</v>
      </c>
      <c r="E1703">
        <v>19.989999999999998</v>
      </c>
      <c r="F1703">
        <v>2882</v>
      </c>
      <c r="G1703" t="str">
        <f>IF(COUNTIF(Table1[Customer ID],Table1[[#This Row],[Customer ID]])&gt;1,"Repeat Customer","One-Time Customer")</f>
        <v>Repeat Customer</v>
      </c>
      <c r="H1703" t="s">
        <v>2632</v>
      </c>
      <c r="I1703" t="s">
        <v>49</v>
      </c>
      <c r="J1703" t="s">
        <v>114</v>
      </c>
      <c r="K1703" t="s">
        <v>29</v>
      </c>
      <c r="L1703" t="s">
        <v>257</v>
      </c>
      <c r="M1703" t="s">
        <v>59</v>
      </c>
      <c r="N1703" t="s">
        <v>1253</v>
      </c>
      <c r="O1703">
        <v>0.56999999999999995</v>
      </c>
      <c r="P1703">
        <f>Table1[[#This Row],[Profit]]/Table1[[#This Row],[Sales]]</f>
        <v>9.7674391927491486E-2</v>
      </c>
      <c r="Q1703" t="s">
        <v>33</v>
      </c>
      <c r="R1703" t="s">
        <v>136</v>
      </c>
      <c r="S1703" t="s">
        <v>322</v>
      </c>
      <c r="T1703" t="s">
        <v>390</v>
      </c>
      <c r="U1703">
        <v>28206</v>
      </c>
      <c r="V1703">
        <v>42160</v>
      </c>
      <c r="W1703" t="str">
        <f>TEXT(Table1[[#This Row],[Order Date]],"mmmm")</f>
        <v>June</v>
      </c>
      <c r="X1703" t="str">
        <f>TEXT(Table1[[#This Row],[Order Date]],"yyyy")</f>
        <v>2015</v>
      </c>
      <c r="Y1703">
        <v>42161</v>
      </c>
      <c r="Z1703">
        <v>732.26980000000003</v>
      </c>
      <c r="AA1703">
        <v>21</v>
      </c>
      <c r="AB1703">
        <v>7497.05</v>
      </c>
      <c r="AC1703">
        <v>21958</v>
      </c>
      <c r="AD1703" t="e">
        <f>IF(COUNTIF(#REF!,Orders!AC1635)&gt;0,"Returned","Not Returned")</f>
        <v>#REF!</v>
      </c>
      <c r="AE1703" t="str">
        <f>TEXT(Table1[[#This Row],[Order Date]],"mmmm-yyy")</f>
        <v>June-2015</v>
      </c>
    </row>
    <row r="1704" spans="1:31" ht="12.75" customHeight="1" x14ac:dyDescent="0.3">
      <c r="A1704">
        <v>21065</v>
      </c>
      <c r="B1704" t="s">
        <v>25</v>
      </c>
      <c r="C1704">
        <v>0.09</v>
      </c>
      <c r="D1704">
        <v>363.25</v>
      </c>
      <c r="E1704">
        <v>19.989999999999998</v>
      </c>
      <c r="F1704">
        <v>2884</v>
      </c>
      <c r="G1704" t="str">
        <f>IF(COUNTIF(Table1[Customer ID],Table1[[#This Row],[Customer ID]])&gt;1,"Repeat Customer","One-Time Customer")</f>
        <v>Repeat Customer</v>
      </c>
      <c r="H1704" t="s">
        <v>2637</v>
      </c>
      <c r="I1704" t="s">
        <v>49</v>
      </c>
      <c r="J1704" t="s">
        <v>114</v>
      </c>
      <c r="K1704" t="s">
        <v>29</v>
      </c>
      <c r="L1704" t="s">
        <v>257</v>
      </c>
      <c r="M1704" t="s">
        <v>59</v>
      </c>
      <c r="N1704" t="s">
        <v>1253</v>
      </c>
      <c r="O1704">
        <v>0.56999999999999995</v>
      </c>
      <c r="P1704">
        <f>Table1[[#This Row],[Profit]]/Table1[[#This Row],[Sales]]</f>
        <v>0.69</v>
      </c>
      <c r="Q1704" t="s">
        <v>33</v>
      </c>
      <c r="R1704" t="s">
        <v>53</v>
      </c>
      <c r="S1704" t="s">
        <v>154</v>
      </c>
      <c r="T1704" t="s">
        <v>2638</v>
      </c>
      <c r="U1704">
        <v>44039</v>
      </c>
      <c r="V1704">
        <v>42160</v>
      </c>
      <c r="W1704" t="str">
        <f>TEXT(Table1[[#This Row],[Order Date]],"mmmm")</f>
        <v>June</v>
      </c>
      <c r="X1704" t="str">
        <f>TEXT(Table1[[#This Row],[Order Date]],"yyyy")</f>
        <v>2015</v>
      </c>
      <c r="Y1704">
        <v>42161</v>
      </c>
      <c r="Z1704">
        <v>1231.6569</v>
      </c>
      <c r="AA1704">
        <v>5</v>
      </c>
      <c r="AB1704">
        <v>1785.01</v>
      </c>
      <c r="AC1704">
        <v>87633</v>
      </c>
      <c r="AD1704" t="e">
        <f>IF(COUNTIF(#REF!,Orders!AC1640)&gt;0,"Returned","Not Returned")</f>
        <v>#REF!</v>
      </c>
      <c r="AE1704" t="str">
        <f>TEXT(Table1[[#This Row],[Order Date]],"mmmm-yyy")</f>
        <v>June-2015</v>
      </c>
    </row>
    <row r="1705" spans="1:31" ht="12.75" customHeight="1" x14ac:dyDescent="0.3">
      <c r="A1705">
        <v>7733</v>
      </c>
      <c r="B1705" t="s">
        <v>47</v>
      </c>
      <c r="C1705">
        <v>0.02</v>
      </c>
      <c r="D1705">
        <v>6.47</v>
      </c>
      <c r="E1705">
        <v>1.22</v>
      </c>
      <c r="F1705">
        <v>699</v>
      </c>
      <c r="G1705" t="str">
        <f>IF(COUNTIF(Table1[Customer ID],Table1[[#This Row],[Customer ID]])&gt;1,"Repeat Customer","One-Time Customer")</f>
        <v>Repeat Customer</v>
      </c>
      <c r="H1705" t="s">
        <v>835</v>
      </c>
      <c r="I1705" t="s">
        <v>49</v>
      </c>
      <c r="J1705" t="s">
        <v>114</v>
      </c>
      <c r="K1705" t="s">
        <v>29</v>
      </c>
      <c r="L1705" t="s">
        <v>30</v>
      </c>
      <c r="M1705" t="s">
        <v>31</v>
      </c>
      <c r="N1705" t="s">
        <v>837</v>
      </c>
      <c r="O1705">
        <v>0.4</v>
      </c>
      <c r="P1705">
        <f>Table1[[#This Row],[Profit]]/Table1[[#This Row],[Sales]]</f>
        <v>0.20726991492652749</v>
      </c>
      <c r="Q1705" t="s">
        <v>33</v>
      </c>
      <c r="R1705" t="s">
        <v>34</v>
      </c>
      <c r="S1705" t="s">
        <v>45</v>
      </c>
      <c r="T1705" t="s">
        <v>663</v>
      </c>
      <c r="U1705">
        <v>90041</v>
      </c>
      <c r="V1705">
        <v>42161</v>
      </c>
      <c r="W1705" t="str">
        <f>TEXT(Table1[[#This Row],[Order Date]],"mmmm")</f>
        <v>June</v>
      </c>
      <c r="X1705" t="str">
        <f>TEXT(Table1[[#This Row],[Order Date]],"yyyy")</f>
        <v>2015</v>
      </c>
      <c r="Y1705">
        <v>42162</v>
      </c>
      <c r="Z1705">
        <v>40.200000000000003</v>
      </c>
      <c r="AA1705">
        <v>30</v>
      </c>
      <c r="AB1705">
        <v>193.95</v>
      </c>
      <c r="AC1705">
        <v>55392</v>
      </c>
      <c r="AD1705" t="e">
        <f>IF(COUNTIF(#REF!,Orders!AC399)&gt;0,"Returned","Not Returned")</f>
        <v>#REF!</v>
      </c>
      <c r="AE1705" t="str">
        <f>TEXT(Table1[[#This Row],[Order Date]],"mmmm-yyy")</f>
        <v>June-2015</v>
      </c>
    </row>
    <row r="1706" spans="1:31" ht="12.75" customHeight="1" x14ac:dyDescent="0.3">
      <c r="A1706">
        <v>7734</v>
      </c>
      <c r="B1706" t="s">
        <v>47</v>
      </c>
      <c r="C1706">
        <v>7.0000000000000007E-2</v>
      </c>
      <c r="D1706">
        <v>2.84</v>
      </c>
      <c r="E1706">
        <v>0.93</v>
      </c>
      <c r="F1706">
        <v>699</v>
      </c>
      <c r="G1706" t="str">
        <f>IF(COUNTIF(Table1[Customer ID],Table1[[#This Row],[Customer ID]])&gt;1,"Repeat Customer","One-Time Customer")</f>
        <v>Repeat Customer</v>
      </c>
      <c r="H1706" t="s">
        <v>835</v>
      </c>
      <c r="I1706" t="s">
        <v>49</v>
      </c>
      <c r="J1706" t="s">
        <v>114</v>
      </c>
      <c r="K1706" t="s">
        <v>29</v>
      </c>
      <c r="L1706" t="s">
        <v>30</v>
      </c>
      <c r="M1706" t="s">
        <v>31</v>
      </c>
      <c r="N1706" t="s">
        <v>32</v>
      </c>
      <c r="O1706">
        <v>0.54</v>
      </c>
      <c r="P1706">
        <f>Table1[[#This Row],[Profit]]/Table1[[#This Row],[Sales]]</f>
        <v>2.0214105793450881E-2</v>
      </c>
      <c r="Q1706" t="s">
        <v>33</v>
      </c>
      <c r="R1706" t="s">
        <v>34</v>
      </c>
      <c r="S1706" t="s">
        <v>45</v>
      </c>
      <c r="T1706" t="s">
        <v>663</v>
      </c>
      <c r="U1706">
        <v>90041</v>
      </c>
      <c r="V1706">
        <v>42161</v>
      </c>
      <c r="W1706" t="str">
        <f>TEXT(Table1[[#This Row],[Order Date]],"mmmm")</f>
        <v>June</v>
      </c>
      <c r="X1706" t="str">
        <f>TEXT(Table1[[#This Row],[Order Date]],"yyyy")</f>
        <v>2015</v>
      </c>
      <c r="Y1706">
        <v>42163</v>
      </c>
      <c r="Z1706">
        <v>3.21</v>
      </c>
      <c r="AA1706">
        <v>59</v>
      </c>
      <c r="AB1706">
        <v>158.80000000000001</v>
      </c>
      <c r="AC1706">
        <v>55392</v>
      </c>
      <c r="AD1706" t="e">
        <f>IF(COUNTIF(#REF!,Orders!AC400)&gt;0,"Returned","Not Returned")</f>
        <v>#REF!</v>
      </c>
      <c r="AE1706" t="str">
        <f>TEXT(Table1[[#This Row],[Order Date]],"mmmm-yyy")</f>
        <v>June-2015</v>
      </c>
    </row>
    <row r="1707" spans="1:31" ht="12.75" customHeight="1" x14ac:dyDescent="0.3">
      <c r="A1707">
        <v>25734</v>
      </c>
      <c r="B1707" t="s">
        <v>47</v>
      </c>
      <c r="C1707">
        <v>7.0000000000000007E-2</v>
      </c>
      <c r="D1707">
        <v>2.84</v>
      </c>
      <c r="E1707">
        <v>0.93</v>
      </c>
      <c r="F1707">
        <v>711</v>
      </c>
      <c r="G1707" t="str">
        <f>IF(COUNTIF(Table1[Customer ID],Table1[[#This Row],[Customer ID]])&gt;1,"Repeat Customer","One-Time Customer")</f>
        <v>One-Time Customer</v>
      </c>
      <c r="H1707" t="s">
        <v>844</v>
      </c>
      <c r="I1707" t="s">
        <v>49</v>
      </c>
      <c r="J1707" t="s">
        <v>114</v>
      </c>
      <c r="K1707" t="s">
        <v>29</v>
      </c>
      <c r="L1707" t="s">
        <v>30</v>
      </c>
      <c r="M1707" t="s">
        <v>31</v>
      </c>
      <c r="N1707" t="s">
        <v>32</v>
      </c>
      <c r="O1707">
        <v>0.54</v>
      </c>
      <c r="P1707">
        <f>Table1[[#This Row],[Profit]]/Table1[[#This Row],[Sales]]</f>
        <v>9.5417389150359175E-2</v>
      </c>
      <c r="Q1707" t="s">
        <v>33</v>
      </c>
      <c r="R1707" t="s">
        <v>53</v>
      </c>
      <c r="S1707" t="s">
        <v>193</v>
      </c>
      <c r="T1707" t="s">
        <v>845</v>
      </c>
      <c r="U1707">
        <v>2152</v>
      </c>
      <c r="V1707">
        <v>42161</v>
      </c>
      <c r="W1707" t="str">
        <f>TEXT(Table1[[#This Row],[Order Date]],"mmmm")</f>
        <v>June</v>
      </c>
      <c r="X1707" t="str">
        <f>TEXT(Table1[[#This Row],[Order Date]],"yyyy")</f>
        <v>2015</v>
      </c>
      <c r="Y1707">
        <v>42163</v>
      </c>
      <c r="Z1707">
        <v>3.8519999999999999</v>
      </c>
      <c r="AA1707">
        <v>15</v>
      </c>
      <c r="AB1707">
        <v>40.369999999999997</v>
      </c>
      <c r="AC1707">
        <v>87978</v>
      </c>
      <c r="AD1707" t="e">
        <f>IF(COUNTIF(#REF!,Orders!AC412)&gt;0,"Returned","Not Returned")</f>
        <v>#REF!</v>
      </c>
      <c r="AE1707" t="str">
        <f>TEXT(Table1[[#This Row],[Order Date]],"mmmm-yyy")</f>
        <v>June-2015</v>
      </c>
    </row>
    <row r="1708" spans="1:31" ht="12.75" customHeight="1" x14ac:dyDescent="0.3">
      <c r="A1708">
        <v>6443</v>
      </c>
      <c r="B1708" t="s">
        <v>37</v>
      </c>
      <c r="C1708">
        <v>0.08</v>
      </c>
      <c r="D1708">
        <v>140.81</v>
      </c>
      <c r="E1708">
        <v>24.49</v>
      </c>
      <c r="F1708">
        <v>1106</v>
      </c>
      <c r="G1708" t="str">
        <f>IF(COUNTIF(Table1[Customer ID],Table1[[#This Row],[Customer ID]])&gt;1,"Repeat Customer","One-Time Customer")</f>
        <v>Repeat Customer</v>
      </c>
      <c r="H1708" t="s">
        <v>1205</v>
      </c>
      <c r="I1708" t="s">
        <v>49</v>
      </c>
      <c r="J1708" t="s">
        <v>114</v>
      </c>
      <c r="K1708" t="s">
        <v>41</v>
      </c>
      <c r="L1708" t="s">
        <v>42</v>
      </c>
      <c r="M1708" t="s">
        <v>236</v>
      </c>
      <c r="N1708" t="s">
        <v>1207</v>
      </c>
      <c r="O1708">
        <v>0.56999999999999995</v>
      </c>
      <c r="P1708">
        <f>Table1[[#This Row],[Profit]]/Table1[[#This Row],[Sales]]</f>
        <v>0.10935998871617179</v>
      </c>
      <c r="Q1708" t="s">
        <v>33</v>
      </c>
      <c r="R1708" t="s">
        <v>61</v>
      </c>
      <c r="S1708" t="s">
        <v>130</v>
      </c>
      <c r="T1708" t="s">
        <v>787</v>
      </c>
      <c r="U1708">
        <v>75220</v>
      </c>
      <c r="V1708">
        <v>42161</v>
      </c>
      <c r="W1708" t="str">
        <f>TEXT(Table1[[#This Row],[Order Date]],"mmmm")</f>
        <v>June</v>
      </c>
      <c r="X1708" t="str">
        <f>TEXT(Table1[[#This Row],[Order Date]],"yyyy")</f>
        <v>2015</v>
      </c>
      <c r="Y1708">
        <v>42163</v>
      </c>
      <c r="Z1708">
        <v>1232.79</v>
      </c>
      <c r="AA1708">
        <v>81</v>
      </c>
      <c r="AB1708">
        <v>11272.77</v>
      </c>
      <c r="AC1708">
        <v>45824</v>
      </c>
      <c r="AD1708" t="e">
        <f>IF(COUNTIF(#REF!,Orders!AC617)&gt;0,"Returned","Not Returned")</f>
        <v>#REF!</v>
      </c>
      <c r="AE1708" t="str">
        <f>TEXT(Table1[[#This Row],[Order Date]],"mmmm-yyy")</f>
        <v>June-2015</v>
      </c>
    </row>
    <row r="1709" spans="1:31" ht="12.75" customHeight="1" x14ac:dyDescent="0.3">
      <c r="A1709">
        <v>24539</v>
      </c>
      <c r="B1709" t="s">
        <v>56</v>
      </c>
      <c r="C1709">
        <v>0.01</v>
      </c>
      <c r="D1709">
        <v>18.97</v>
      </c>
      <c r="E1709">
        <v>9.5399999999999991</v>
      </c>
      <c r="F1709">
        <v>1142</v>
      </c>
      <c r="G1709" t="str">
        <f>IF(COUNTIF(Table1[Customer ID],Table1[[#This Row],[Customer ID]])&gt;1,"Repeat Customer","One-Time Customer")</f>
        <v>Repeat Customer</v>
      </c>
      <c r="H1709" t="s">
        <v>1252</v>
      </c>
      <c r="I1709" t="s">
        <v>49</v>
      </c>
      <c r="J1709" t="s">
        <v>40</v>
      </c>
      <c r="K1709" t="s">
        <v>29</v>
      </c>
      <c r="L1709" t="s">
        <v>93</v>
      </c>
      <c r="M1709" t="s">
        <v>59</v>
      </c>
      <c r="N1709" t="s">
        <v>223</v>
      </c>
      <c r="O1709">
        <v>0.37</v>
      </c>
      <c r="P1709">
        <f>Table1[[#This Row],[Profit]]/Table1[[#This Row],[Sales]]</f>
        <v>0.37719067070760315</v>
      </c>
      <c r="Q1709" t="s">
        <v>33</v>
      </c>
      <c r="R1709" t="s">
        <v>61</v>
      </c>
      <c r="S1709" t="s">
        <v>130</v>
      </c>
      <c r="T1709" t="s">
        <v>1254</v>
      </c>
      <c r="U1709">
        <v>76706</v>
      </c>
      <c r="V1709">
        <v>42161</v>
      </c>
      <c r="W1709" t="str">
        <f>TEXT(Table1[[#This Row],[Order Date]],"mmmm")</f>
        <v>June</v>
      </c>
      <c r="X1709" t="str">
        <f>TEXT(Table1[[#This Row],[Order Date]],"yyyy")</f>
        <v>2015</v>
      </c>
      <c r="Y1709">
        <v>42164</v>
      </c>
      <c r="Z1709">
        <v>85.875</v>
      </c>
      <c r="AA1709">
        <v>11</v>
      </c>
      <c r="AB1709">
        <v>227.67</v>
      </c>
      <c r="AC1709">
        <v>86575</v>
      </c>
      <c r="AD1709" t="e">
        <f>IF(COUNTIF(#REF!,Orders!AC651)&gt;0,"Returned","Not Returned")</f>
        <v>#REF!</v>
      </c>
      <c r="AE1709" t="str">
        <f>TEXT(Table1[[#This Row],[Order Date]],"mmmm-yyy")</f>
        <v>June-2015</v>
      </c>
    </row>
    <row r="1710" spans="1:31" ht="12.75" customHeight="1" x14ac:dyDescent="0.3">
      <c r="A1710">
        <v>3431</v>
      </c>
      <c r="B1710" t="s">
        <v>37</v>
      </c>
      <c r="C1710">
        <v>7.0000000000000007E-2</v>
      </c>
      <c r="D1710">
        <v>3.98</v>
      </c>
      <c r="E1710">
        <v>0.83</v>
      </c>
      <c r="F1710">
        <v>1340</v>
      </c>
      <c r="G1710" t="str">
        <f>IF(COUNTIF(Table1[Customer ID],Table1[[#This Row],[Customer ID]])&gt;1,"Repeat Customer","One-Time Customer")</f>
        <v>Repeat Customer</v>
      </c>
      <c r="H1710" t="s">
        <v>1402</v>
      </c>
      <c r="I1710" t="s">
        <v>49</v>
      </c>
      <c r="J1710" t="s">
        <v>40</v>
      </c>
      <c r="K1710" t="s">
        <v>29</v>
      </c>
      <c r="L1710" t="s">
        <v>30</v>
      </c>
      <c r="M1710" t="s">
        <v>31</v>
      </c>
      <c r="N1710" t="s">
        <v>1404</v>
      </c>
      <c r="O1710">
        <v>0.51</v>
      </c>
      <c r="P1710">
        <f>Table1[[#This Row],[Profit]]/Table1[[#This Row],[Sales]]</f>
        <v>9.6800424253137687E-2</v>
      </c>
      <c r="Q1710" t="s">
        <v>33</v>
      </c>
      <c r="R1710" t="s">
        <v>53</v>
      </c>
      <c r="S1710" t="s">
        <v>71</v>
      </c>
      <c r="T1710" t="s">
        <v>90</v>
      </c>
      <c r="U1710">
        <v>10170</v>
      </c>
      <c r="V1710">
        <v>42161</v>
      </c>
      <c r="W1710" t="str">
        <f>TEXT(Table1[[#This Row],[Order Date]],"mmmm")</f>
        <v>June</v>
      </c>
      <c r="X1710" t="str">
        <f>TEXT(Table1[[#This Row],[Order Date]],"yyyy")</f>
        <v>2015</v>
      </c>
      <c r="Y1710">
        <v>42164</v>
      </c>
      <c r="Z1710">
        <v>27.38</v>
      </c>
      <c r="AA1710">
        <v>76</v>
      </c>
      <c r="AB1710">
        <v>282.85000000000002</v>
      </c>
      <c r="AC1710">
        <v>24455</v>
      </c>
      <c r="AD1710" t="e">
        <f>IF(COUNTIF(#REF!,Orders!AC760)&gt;0,"Returned","Not Returned")</f>
        <v>#REF!</v>
      </c>
      <c r="AE1710" t="str">
        <f>TEXT(Table1[[#This Row],[Order Date]],"mmmm-yyy")</f>
        <v>June-2015</v>
      </c>
    </row>
    <row r="1711" spans="1:31" ht="12.75" customHeight="1" x14ac:dyDescent="0.3">
      <c r="A1711">
        <v>21430</v>
      </c>
      <c r="B1711" t="s">
        <v>37</v>
      </c>
      <c r="C1711">
        <v>0</v>
      </c>
      <c r="D1711">
        <v>20.89</v>
      </c>
      <c r="E1711">
        <v>1.99</v>
      </c>
      <c r="F1711">
        <v>1341</v>
      </c>
      <c r="G1711" t="str">
        <f>IF(COUNTIF(Table1[Customer ID],Table1[[#This Row],[Customer ID]])&gt;1,"Repeat Customer","One-Time Customer")</f>
        <v>Repeat Customer</v>
      </c>
      <c r="H1711" t="s">
        <v>1405</v>
      </c>
      <c r="I1711" t="s">
        <v>49</v>
      </c>
      <c r="J1711" t="s">
        <v>40</v>
      </c>
      <c r="K1711" t="s">
        <v>77</v>
      </c>
      <c r="L1711" t="s">
        <v>180</v>
      </c>
      <c r="M1711" t="s">
        <v>51</v>
      </c>
      <c r="N1711" t="s">
        <v>1407</v>
      </c>
      <c r="O1711">
        <v>0.48</v>
      </c>
      <c r="P1711">
        <f>Table1[[#This Row],[Profit]]/Table1[[#This Row],[Sales]]</f>
        <v>-6.2618259224219486E-2</v>
      </c>
      <c r="Q1711" t="s">
        <v>33</v>
      </c>
      <c r="R1711" t="s">
        <v>53</v>
      </c>
      <c r="S1711" t="s">
        <v>234</v>
      </c>
      <c r="T1711" t="s">
        <v>1406</v>
      </c>
      <c r="U1711">
        <v>17201</v>
      </c>
      <c r="V1711">
        <v>42161</v>
      </c>
      <c r="W1711" t="str">
        <f>TEXT(Table1[[#This Row],[Order Date]],"mmmm")</f>
        <v>June</v>
      </c>
      <c r="X1711" t="str">
        <f>TEXT(Table1[[#This Row],[Order Date]],"yyyy")</f>
        <v>2015</v>
      </c>
      <c r="Y1711">
        <v>42163</v>
      </c>
      <c r="Z1711">
        <v>-5.2949999999999999</v>
      </c>
      <c r="AA1711">
        <v>4</v>
      </c>
      <c r="AB1711">
        <v>84.56</v>
      </c>
      <c r="AC1711">
        <v>91245</v>
      </c>
      <c r="AD1711" t="e">
        <f>IF(COUNTIF(#REF!,Orders!AC762)&gt;0,"Returned","Not Returned")</f>
        <v>#REF!</v>
      </c>
      <c r="AE1711" t="str">
        <f>TEXT(Table1[[#This Row],[Order Date]],"mmmm-yyy")</f>
        <v>June-2015</v>
      </c>
    </row>
    <row r="1712" spans="1:31" ht="12.75" customHeight="1" x14ac:dyDescent="0.3">
      <c r="A1712">
        <v>21431</v>
      </c>
      <c r="B1712" t="s">
        <v>37</v>
      </c>
      <c r="C1712">
        <v>7.0000000000000007E-2</v>
      </c>
      <c r="D1712">
        <v>3.98</v>
      </c>
      <c r="E1712">
        <v>0.83</v>
      </c>
      <c r="F1712">
        <v>1341</v>
      </c>
      <c r="G1712" t="str">
        <f>IF(COUNTIF(Table1[Customer ID],Table1[[#This Row],[Customer ID]])&gt;1,"Repeat Customer","One-Time Customer")</f>
        <v>Repeat Customer</v>
      </c>
      <c r="H1712" t="s">
        <v>1405</v>
      </c>
      <c r="I1712" t="s">
        <v>49</v>
      </c>
      <c r="J1712" t="s">
        <v>40</v>
      </c>
      <c r="K1712" t="s">
        <v>29</v>
      </c>
      <c r="L1712" t="s">
        <v>30</v>
      </c>
      <c r="M1712" t="s">
        <v>31</v>
      </c>
      <c r="N1712" t="s">
        <v>1404</v>
      </c>
      <c r="O1712">
        <v>0.51</v>
      </c>
      <c r="P1712">
        <f>Table1[[#This Row],[Profit]]/Table1[[#This Row],[Sales]]</f>
        <v>0.58082308018667805</v>
      </c>
      <c r="Q1712" t="s">
        <v>33</v>
      </c>
      <c r="R1712" t="s">
        <v>53</v>
      </c>
      <c r="S1712" t="s">
        <v>234</v>
      </c>
      <c r="T1712" t="s">
        <v>1406</v>
      </c>
      <c r="U1712">
        <v>17201</v>
      </c>
      <c r="V1712">
        <v>42161</v>
      </c>
      <c r="W1712" t="str">
        <f>TEXT(Table1[[#This Row],[Order Date]],"mmmm")</f>
        <v>June</v>
      </c>
      <c r="X1712" t="str">
        <f>TEXT(Table1[[#This Row],[Order Date]],"yyyy")</f>
        <v>2015</v>
      </c>
      <c r="Y1712">
        <v>42164</v>
      </c>
      <c r="Z1712">
        <v>41.07</v>
      </c>
      <c r="AA1712">
        <v>19</v>
      </c>
      <c r="AB1712">
        <v>70.709999999999994</v>
      </c>
      <c r="AC1712">
        <v>91245</v>
      </c>
      <c r="AD1712" t="e">
        <f>IF(COUNTIF(#REF!,Orders!AC763)&gt;0,"Returned","Not Returned")</f>
        <v>#REF!</v>
      </c>
      <c r="AE1712" t="str">
        <f>TEXT(Table1[[#This Row],[Order Date]],"mmmm-yyy")</f>
        <v>June-2015</v>
      </c>
    </row>
    <row r="1713" spans="1:31" ht="12.75" customHeight="1" x14ac:dyDescent="0.3">
      <c r="A1713">
        <v>5501</v>
      </c>
      <c r="B1713" t="s">
        <v>56</v>
      </c>
      <c r="C1713">
        <v>0.05</v>
      </c>
      <c r="D1713">
        <v>399.98</v>
      </c>
      <c r="E1713">
        <v>12.06</v>
      </c>
      <c r="F1713">
        <v>2107</v>
      </c>
      <c r="G1713" t="str">
        <f>IF(COUNTIF(Table1[Customer ID],Table1[[#This Row],[Customer ID]])&gt;1,"Repeat Customer","One-Time Customer")</f>
        <v>Repeat Customer</v>
      </c>
      <c r="H1713" t="s">
        <v>2018</v>
      </c>
      <c r="I1713" t="s">
        <v>39</v>
      </c>
      <c r="J1713" t="s">
        <v>28</v>
      </c>
      <c r="K1713" t="s">
        <v>77</v>
      </c>
      <c r="L1713" t="s">
        <v>85</v>
      </c>
      <c r="M1713" t="s">
        <v>121</v>
      </c>
      <c r="N1713" t="s">
        <v>264</v>
      </c>
      <c r="O1713">
        <v>0.56000000000000005</v>
      </c>
      <c r="P1713">
        <f>Table1[[#This Row],[Profit]]/Table1[[#This Row],[Sales]]</f>
        <v>5.8715882946852711E-2</v>
      </c>
      <c r="Q1713" t="s">
        <v>33</v>
      </c>
      <c r="R1713" t="s">
        <v>61</v>
      </c>
      <c r="S1713" t="s">
        <v>178</v>
      </c>
      <c r="T1713" t="s">
        <v>179</v>
      </c>
      <c r="U1713">
        <v>60601</v>
      </c>
      <c r="V1713">
        <v>42161</v>
      </c>
      <c r="W1713" t="str">
        <f>TEXT(Table1[[#This Row],[Order Date]],"mmmm")</f>
        <v>June</v>
      </c>
      <c r="X1713" t="str">
        <f>TEXT(Table1[[#This Row],[Order Date]],"yyyy")</f>
        <v>2015</v>
      </c>
      <c r="Y1713">
        <v>42161</v>
      </c>
      <c r="Z1713">
        <v>567.59</v>
      </c>
      <c r="AA1713">
        <v>24</v>
      </c>
      <c r="AB1713">
        <v>9666.7199999999993</v>
      </c>
      <c r="AC1713">
        <v>39015</v>
      </c>
      <c r="AD1713" t="e">
        <f>IF(COUNTIF(#REF!,Orders!AC1165)&gt;0,"Returned","Not Returned")</f>
        <v>#REF!</v>
      </c>
      <c r="AE1713" t="str">
        <f>TEXT(Table1[[#This Row],[Order Date]],"mmmm-yyy")</f>
        <v>June-2015</v>
      </c>
    </row>
    <row r="1714" spans="1:31" ht="12.75" customHeight="1" x14ac:dyDescent="0.3">
      <c r="A1714">
        <v>5502</v>
      </c>
      <c r="B1714" t="s">
        <v>56</v>
      </c>
      <c r="C1714">
        <v>7.0000000000000007E-2</v>
      </c>
      <c r="D1714">
        <v>6.48</v>
      </c>
      <c r="E1714">
        <v>5.74</v>
      </c>
      <c r="F1714">
        <v>2107</v>
      </c>
      <c r="G1714" t="str">
        <f>IF(COUNTIF(Table1[Customer ID],Table1[[#This Row],[Customer ID]])&gt;1,"Repeat Customer","One-Time Customer")</f>
        <v>Repeat Customer</v>
      </c>
      <c r="H1714" t="s">
        <v>2018</v>
      </c>
      <c r="I1714" t="s">
        <v>49</v>
      </c>
      <c r="J1714" t="s">
        <v>28</v>
      </c>
      <c r="K1714" t="s">
        <v>29</v>
      </c>
      <c r="L1714" t="s">
        <v>93</v>
      </c>
      <c r="M1714" t="s">
        <v>59</v>
      </c>
      <c r="N1714" t="s">
        <v>2019</v>
      </c>
      <c r="O1714">
        <v>0.37</v>
      </c>
      <c r="P1714">
        <f>Table1[[#This Row],[Profit]]/Table1[[#This Row],[Sales]]</f>
        <v>-0.21139842472878584</v>
      </c>
      <c r="Q1714" t="s">
        <v>33</v>
      </c>
      <c r="R1714" t="s">
        <v>61</v>
      </c>
      <c r="S1714" t="s">
        <v>178</v>
      </c>
      <c r="T1714" t="s">
        <v>179</v>
      </c>
      <c r="U1714">
        <v>60601</v>
      </c>
      <c r="V1714">
        <v>42161</v>
      </c>
      <c r="W1714" t="str">
        <f>TEXT(Table1[[#This Row],[Order Date]],"mmmm")</f>
        <v>June</v>
      </c>
      <c r="X1714" t="str">
        <f>TEXT(Table1[[#This Row],[Order Date]],"yyyy")</f>
        <v>2015</v>
      </c>
      <c r="Y1714">
        <v>42161</v>
      </c>
      <c r="Z1714">
        <v>-28.45</v>
      </c>
      <c r="AA1714">
        <v>20</v>
      </c>
      <c r="AB1714">
        <v>134.58000000000001</v>
      </c>
      <c r="AC1714">
        <v>39015</v>
      </c>
      <c r="AD1714" t="e">
        <f>IF(COUNTIF(#REF!,Orders!AC1166)&gt;0,"Returned","Not Returned")</f>
        <v>#REF!</v>
      </c>
      <c r="AE1714" t="str">
        <f>TEXT(Table1[[#This Row],[Order Date]],"mmmm-yyy")</f>
        <v>June-2015</v>
      </c>
    </row>
    <row r="1715" spans="1:31" ht="12.75" customHeight="1" x14ac:dyDescent="0.3">
      <c r="A1715">
        <v>23502</v>
      </c>
      <c r="B1715" t="s">
        <v>56</v>
      </c>
      <c r="C1715">
        <v>7.0000000000000007E-2</v>
      </c>
      <c r="D1715">
        <v>6.48</v>
      </c>
      <c r="E1715">
        <v>5.74</v>
      </c>
      <c r="F1715">
        <v>2108</v>
      </c>
      <c r="G1715" t="str">
        <f>IF(COUNTIF(Table1[Customer ID],Table1[[#This Row],[Customer ID]])&gt;1,"Repeat Customer","One-Time Customer")</f>
        <v>One-Time Customer</v>
      </c>
      <c r="H1715" t="s">
        <v>2020</v>
      </c>
      <c r="I1715" t="s">
        <v>49</v>
      </c>
      <c r="J1715" t="s">
        <v>28</v>
      </c>
      <c r="K1715" t="s">
        <v>29</v>
      </c>
      <c r="L1715" t="s">
        <v>93</v>
      </c>
      <c r="M1715" t="s">
        <v>59</v>
      </c>
      <c r="N1715" t="s">
        <v>2019</v>
      </c>
      <c r="O1715">
        <v>0.37</v>
      </c>
      <c r="P1715">
        <f>Table1[[#This Row],[Profit]]/Table1[[#This Row],[Sales]]</f>
        <v>-0.42273402674591382</v>
      </c>
      <c r="Q1715" t="s">
        <v>33</v>
      </c>
      <c r="R1715" t="s">
        <v>61</v>
      </c>
      <c r="S1715" t="s">
        <v>506</v>
      </c>
      <c r="T1715" t="s">
        <v>2021</v>
      </c>
      <c r="U1715">
        <v>63129</v>
      </c>
      <c r="V1715">
        <v>42161</v>
      </c>
      <c r="W1715" t="str">
        <f>TEXT(Table1[[#This Row],[Order Date]],"mmmm")</f>
        <v>June</v>
      </c>
      <c r="X1715" t="str">
        <f>TEXT(Table1[[#This Row],[Order Date]],"yyyy")</f>
        <v>2015</v>
      </c>
      <c r="Y1715">
        <v>42161</v>
      </c>
      <c r="Z1715">
        <v>-14.225</v>
      </c>
      <c r="AA1715">
        <v>5</v>
      </c>
      <c r="AB1715">
        <v>33.65</v>
      </c>
      <c r="AC1715">
        <v>87862</v>
      </c>
      <c r="AD1715" t="e">
        <f>IF(COUNTIF(#REF!,Orders!AC1167)&gt;0,"Returned","Not Returned")</f>
        <v>#REF!</v>
      </c>
      <c r="AE1715" t="str">
        <f>TEXT(Table1[[#This Row],[Order Date]],"mmmm-yyy")</f>
        <v>June-2015</v>
      </c>
    </row>
    <row r="1716" spans="1:31" ht="12.75" customHeight="1" x14ac:dyDescent="0.3">
      <c r="A1716">
        <v>20286</v>
      </c>
      <c r="B1716" t="s">
        <v>37</v>
      </c>
      <c r="C1716">
        <v>0.09</v>
      </c>
      <c r="D1716">
        <v>5.4</v>
      </c>
      <c r="E1716">
        <v>7.78</v>
      </c>
      <c r="F1716">
        <v>2432</v>
      </c>
      <c r="G1716" t="str">
        <f>IF(COUNTIF(Table1[Customer ID],Table1[[#This Row],[Customer ID]])&gt;1,"Repeat Customer","One-Time Customer")</f>
        <v>Repeat Customer</v>
      </c>
      <c r="H1716" t="s">
        <v>2286</v>
      </c>
      <c r="I1716" t="s">
        <v>27</v>
      </c>
      <c r="J1716" t="s">
        <v>114</v>
      </c>
      <c r="K1716" t="s">
        <v>29</v>
      </c>
      <c r="L1716" t="s">
        <v>109</v>
      </c>
      <c r="M1716" t="s">
        <v>59</v>
      </c>
      <c r="N1716" t="s">
        <v>310</v>
      </c>
      <c r="O1716">
        <v>0.37</v>
      </c>
      <c r="P1716">
        <f>Table1[[#This Row],[Profit]]/Table1[[#This Row],[Sales]]</f>
        <v>-0.93002942750133755</v>
      </c>
      <c r="Q1716" t="s">
        <v>33</v>
      </c>
      <c r="R1716" t="s">
        <v>61</v>
      </c>
      <c r="S1716" t="s">
        <v>304</v>
      </c>
      <c r="T1716" t="s">
        <v>2287</v>
      </c>
      <c r="U1716">
        <v>73110</v>
      </c>
      <c r="V1716">
        <v>42161</v>
      </c>
      <c r="W1716" t="str">
        <f>TEXT(Table1[[#This Row],[Order Date]],"mmmm")</f>
        <v>June</v>
      </c>
      <c r="X1716" t="str">
        <f>TEXT(Table1[[#This Row],[Order Date]],"yyyy")</f>
        <v>2015</v>
      </c>
      <c r="Y1716">
        <v>42163</v>
      </c>
      <c r="Z1716">
        <v>-34.764499999999998</v>
      </c>
      <c r="AA1716">
        <v>6</v>
      </c>
      <c r="AB1716">
        <v>37.380000000000003</v>
      </c>
      <c r="AC1716">
        <v>89097</v>
      </c>
      <c r="AD1716" t="e">
        <f>IF(COUNTIF(#REF!,Orders!AC1360)&gt;0,"Returned","Not Returned")</f>
        <v>#REF!</v>
      </c>
      <c r="AE1716" t="str">
        <f>TEXT(Table1[[#This Row],[Order Date]],"mmmm-yyy")</f>
        <v>June-2015</v>
      </c>
    </row>
    <row r="1717" spans="1:31" ht="12.75" customHeight="1" x14ac:dyDescent="0.3">
      <c r="A1717">
        <v>24455</v>
      </c>
      <c r="B1717" t="s">
        <v>56</v>
      </c>
      <c r="C1717">
        <v>0</v>
      </c>
      <c r="D1717">
        <v>49.99</v>
      </c>
      <c r="E1717">
        <v>19.989999999999998</v>
      </c>
      <c r="F1717">
        <v>2848</v>
      </c>
      <c r="G1717" t="str">
        <f>IF(COUNTIF(Table1[Customer ID],Table1[[#This Row],[Customer ID]])&gt;1,"Repeat Customer","One-Time Customer")</f>
        <v>One-Time Customer</v>
      </c>
      <c r="H1717" t="s">
        <v>2602</v>
      </c>
      <c r="I1717" t="s">
        <v>49</v>
      </c>
      <c r="J1717" t="s">
        <v>28</v>
      </c>
      <c r="K1717" t="s">
        <v>77</v>
      </c>
      <c r="L1717" t="s">
        <v>180</v>
      </c>
      <c r="M1717" t="s">
        <v>59</v>
      </c>
      <c r="N1717" t="s">
        <v>275</v>
      </c>
      <c r="O1717">
        <v>0.41</v>
      </c>
      <c r="P1717">
        <f>Table1[[#This Row],[Profit]]/Table1[[#This Row],[Sales]]</f>
        <v>4.668355402955688E-2</v>
      </c>
      <c r="Q1717" t="s">
        <v>33</v>
      </c>
      <c r="R1717" t="s">
        <v>136</v>
      </c>
      <c r="S1717" t="s">
        <v>244</v>
      </c>
      <c r="T1717" t="s">
        <v>2603</v>
      </c>
      <c r="U1717">
        <v>38401</v>
      </c>
      <c r="V1717">
        <v>42161</v>
      </c>
      <c r="W1717" t="str">
        <f>TEXT(Table1[[#This Row],[Order Date]],"mmmm")</f>
        <v>June</v>
      </c>
      <c r="X1717" t="str">
        <f>TEXT(Table1[[#This Row],[Order Date]],"yyyy")</f>
        <v>2015</v>
      </c>
      <c r="Y1717">
        <v>42163</v>
      </c>
      <c r="Z1717">
        <v>38.885999999999996</v>
      </c>
      <c r="AA1717">
        <v>16</v>
      </c>
      <c r="AB1717">
        <v>832.97</v>
      </c>
      <c r="AC1717">
        <v>85929</v>
      </c>
      <c r="AD1717" t="e">
        <f>IF(COUNTIF(#REF!,Orders!AC1603)&gt;0,"Returned","Not Returned")</f>
        <v>#REF!</v>
      </c>
      <c r="AE1717" t="str">
        <f>TEXT(Table1[[#This Row],[Order Date]],"mmmm-yyy")</f>
        <v>June-2015</v>
      </c>
    </row>
    <row r="1718" spans="1:31" ht="12.75" customHeight="1" x14ac:dyDescent="0.3">
      <c r="A1718">
        <v>21475</v>
      </c>
      <c r="B1718" t="s">
        <v>25</v>
      </c>
      <c r="C1718">
        <v>0</v>
      </c>
      <c r="D1718">
        <v>6.48</v>
      </c>
      <c r="E1718">
        <v>5.19</v>
      </c>
      <c r="F1718">
        <v>3045</v>
      </c>
      <c r="G1718" t="str">
        <f>IF(COUNTIF(Table1[Customer ID],Table1[[#This Row],[Customer ID]])&gt;1,"Repeat Customer","One-Time Customer")</f>
        <v>One-Time Customer</v>
      </c>
      <c r="H1718" t="s">
        <v>2751</v>
      </c>
      <c r="I1718" t="s">
        <v>49</v>
      </c>
      <c r="J1718" t="s">
        <v>58</v>
      </c>
      <c r="K1718" t="s">
        <v>29</v>
      </c>
      <c r="L1718" t="s">
        <v>93</v>
      </c>
      <c r="M1718" t="s">
        <v>59</v>
      </c>
      <c r="N1718" t="s">
        <v>2752</v>
      </c>
      <c r="O1718">
        <v>0.37</v>
      </c>
      <c r="P1718">
        <f>Table1[[#This Row],[Profit]]/Table1[[#This Row],[Sales]]</f>
        <v>-0.16747977153736313</v>
      </c>
      <c r="Q1718" t="s">
        <v>33</v>
      </c>
      <c r="R1718" t="s">
        <v>61</v>
      </c>
      <c r="S1718" t="s">
        <v>183</v>
      </c>
      <c r="T1718" t="s">
        <v>2753</v>
      </c>
      <c r="U1718">
        <v>66048</v>
      </c>
      <c r="V1718">
        <v>42161</v>
      </c>
      <c r="W1718" t="str">
        <f>TEXT(Table1[[#This Row],[Order Date]],"mmmm")</f>
        <v>June</v>
      </c>
      <c r="X1718" t="str">
        <f>TEXT(Table1[[#This Row],[Order Date]],"yyyy")</f>
        <v>2015</v>
      </c>
      <c r="Y1718">
        <v>42162</v>
      </c>
      <c r="Z1718">
        <v>-14.074999999999999</v>
      </c>
      <c r="AA1718">
        <v>12</v>
      </c>
      <c r="AB1718">
        <v>84.04</v>
      </c>
      <c r="AC1718">
        <v>86104</v>
      </c>
      <c r="AD1718" t="e">
        <f>IF(COUNTIF(#REF!,Orders!AC1729)&gt;0,"Returned","Not Returned")</f>
        <v>#REF!</v>
      </c>
      <c r="AE1718" t="str">
        <f>TEXT(Table1[[#This Row],[Order Date]],"mmmm-yyy")</f>
        <v>June-2015</v>
      </c>
    </row>
    <row r="1719" spans="1:31" ht="12.75" customHeight="1" x14ac:dyDescent="0.3">
      <c r="A1719">
        <v>23203</v>
      </c>
      <c r="B1719" t="s">
        <v>56</v>
      </c>
      <c r="C1719">
        <v>0.04</v>
      </c>
      <c r="D1719">
        <v>12.98</v>
      </c>
      <c r="E1719">
        <v>3.14</v>
      </c>
      <c r="F1719">
        <v>92</v>
      </c>
      <c r="G1719" t="str">
        <f>IF(COUNTIF(Table1[Customer ID],Table1[[#This Row],[Customer ID]])&gt;1,"Repeat Customer","One-Time Customer")</f>
        <v>Repeat Customer</v>
      </c>
      <c r="H1719" t="s">
        <v>169</v>
      </c>
      <c r="I1719" t="s">
        <v>27</v>
      </c>
      <c r="J1719" t="s">
        <v>28</v>
      </c>
      <c r="K1719" t="s">
        <v>29</v>
      </c>
      <c r="L1719" t="s">
        <v>174</v>
      </c>
      <c r="M1719" t="s">
        <v>51</v>
      </c>
      <c r="N1719" t="s">
        <v>175</v>
      </c>
      <c r="O1719">
        <v>0.6</v>
      </c>
      <c r="P1719">
        <f>Table1[[#This Row],[Profit]]/Table1[[#This Row],[Sales]]</f>
        <v>0.1056193297537493</v>
      </c>
      <c r="Q1719" t="s">
        <v>33</v>
      </c>
      <c r="R1719" t="s">
        <v>136</v>
      </c>
      <c r="S1719" t="s">
        <v>171</v>
      </c>
      <c r="T1719" t="s">
        <v>172</v>
      </c>
      <c r="U1719">
        <v>70056</v>
      </c>
      <c r="V1719">
        <v>42162</v>
      </c>
      <c r="W1719" t="str">
        <f>TEXT(Table1[[#This Row],[Order Date]],"mmmm")</f>
        <v>June</v>
      </c>
      <c r="X1719" t="str">
        <f>TEXT(Table1[[#This Row],[Order Date]],"yyyy")</f>
        <v>2015</v>
      </c>
      <c r="Y1719">
        <v>42164</v>
      </c>
      <c r="Z1719">
        <v>22.817999999999998</v>
      </c>
      <c r="AA1719">
        <v>16</v>
      </c>
      <c r="AB1719">
        <v>216.04</v>
      </c>
      <c r="AC1719">
        <v>87178</v>
      </c>
      <c r="AD1719" t="e">
        <f>IF(COUNTIF(#REF!,Orders!AC54)&gt;0,"Returned","Not Returned")</f>
        <v>#REF!</v>
      </c>
      <c r="AE1719" t="str">
        <f>TEXT(Table1[[#This Row],[Order Date]],"mmmm-yyy")</f>
        <v>June-2015</v>
      </c>
    </row>
    <row r="1720" spans="1:31" ht="12.75" customHeight="1" x14ac:dyDescent="0.3">
      <c r="A1720">
        <v>23613</v>
      </c>
      <c r="B1720" t="s">
        <v>106</v>
      </c>
      <c r="C1720">
        <v>0.02</v>
      </c>
      <c r="D1720">
        <v>48.04</v>
      </c>
      <c r="E1720">
        <v>5.79</v>
      </c>
      <c r="F1720">
        <v>737</v>
      </c>
      <c r="G1720" t="str">
        <f>IF(COUNTIF(Table1[Customer ID],Table1[[#This Row],[Customer ID]])&gt;1,"Repeat Customer","One-Time Customer")</f>
        <v>One-Time Customer</v>
      </c>
      <c r="H1720" t="s">
        <v>863</v>
      </c>
      <c r="I1720" t="s">
        <v>49</v>
      </c>
      <c r="J1720" t="s">
        <v>114</v>
      </c>
      <c r="K1720" t="s">
        <v>29</v>
      </c>
      <c r="L1720" t="s">
        <v>93</v>
      </c>
      <c r="M1720" t="s">
        <v>59</v>
      </c>
      <c r="N1720" t="s">
        <v>864</v>
      </c>
      <c r="O1720">
        <v>0.37</v>
      </c>
      <c r="P1720">
        <f>Table1[[#This Row],[Profit]]/Table1[[#This Row],[Sales]]</f>
        <v>0.69</v>
      </c>
      <c r="Q1720" t="s">
        <v>33</v>
      </c>
      <c r="R1720" t="s">
        <v>53</v>
      </c>
      <c r="S1720" t="s">
        <v>54</v>
      </c>
      <c r="T1720" t="s">
        <v>865</v>
      </c>
      <c r="U1720">
        <v>7003</v>
      </c>
      <c r="V1720">
        <v>42162</v>
      </c>
      <c r="W1720" t="str">
        <f>TEXT(Table1[[#This Row],[Order Date]],"mmmm")</f>
        <v>June</v>
      </c>
      <c r="X1720" t="str">
        <f>TEXT(Table1[[#This Row],[Order Date]],"yyyy")</f>
        <v>2015</v>
      </c>
      <c r="Y1720">
        <v>42169</v>
      </c>
      <c r="Z1720">
        <v>422.45249999999999</v>
      </c>
      <c r="AA1720">
        <v>12</v>
      </c>
      <c r="AB1720">
        <v>612.25</v>
      </c>
      <c r="AC1720">
        <v>90360</v>
      </c>
      <c r="AD1720" t="e">
        <f>IF(COUNTIF(#REF!,Orders!AC422)&gt;0,"Returned","Not Returned")</f>
        <v>#REF!</v>
      </c>
      <c r="AE1720" t="str">
        <f>TEXT(Table1[[#This Row],[Order Date]],"mmmm-yyy")</f>
        <v>June-2015</v>
      </c>
    </row>
    <row r="1721" spans="1:31" ht="12.75" customHeight="1" x14ac:dyDescent="0.3">
      <c r="A1721">
        <v>24534</v>
      </c>
      <c r="B1721" t="s">
        <v>47</v>
      </c>
      <c r="C1721">
        <v>0.06</v>
      </c>
      <c r="D1721">
        <v>44.01</v>
      </c>
      <c r="E1721">
        <v>3.5</v>
      </c>
      <c r="F1721">
        <v>1374</v>
      </c>
      <c r="G1721" t="str">
        <f>IF(COUNTIF(Table1[Customer ID],Table1[[#This Row],[Customer ID]])&gt;1,"Repeat Customer","One-Time Customer")</f>
        <v>One-Time Customer</v>
      </c>
      <c r="H1721" t="s">
        <v>1445</v>
      </c>
      <c r="I1721" t="s">
        <v>49</v>
      </c>
      <c r="J1721" t="s">
        <v>40</v>
      </c>
      <c r="K1721" t="s">
        <v>29</v>
      </c>
      <c r="L1721" t="s">
        <v>257</v>
      </c>
      <c r="M1721" t="s">
        <v>59</v>
      </c>
      <c r="N1721" t="s">
        <v>1446</v>
      </c>
      <c r="O1721">
        <v>0.59</v>
      </c>
      <c r="P1721">
        <f>Table1[[#This Row],[Profit]]/Table1[[#This Row],[Sales]]</f>
        <v>-0.45232211333617384</v>
      </c>
      <c r="Q1721" t="s">
        <v>33</v>
      </c>
      <c r="R1721" t="s">
        <v>34</v>
      </c>
      <c r="S1721" t="s">
        <v>45</v>
      </c>
      <c r="T1721" t="s">
        <v>1447</v>
      </c>
      <c r="U1721">
        <v>95207</v>
      </c>
      <c r="V1721">
        <v>42162</v>
      </c>
      <c r="W1721" t="str">
        <f>TEXT(Table1[[#This Row],[Order Date]],"mmmm")</f>
        <v>June</v>
      </c>
      <c r="X1721" t="str">
        <f>TEXT(Table1[[#This Row],[Order Date]],"yyyy")</f>
        <v>2015</v>
      </c>
      <c r="Y1721">
        <v>42163</v>
      </c>
      <c r="Z1721">
        <v>-21.231999999999999</v>
      </c>
      <c r="AA1721">
        <v>1</v>
      </c>
      <c r="AB1721">
        <v>46.94</v>
      </c>
      <c r="AC1721">
        <v>88212</v>
      </c>
      <c r="AD1721" t="e">
        <f>IF(COUNTIF(#REF!,Orders!AC782)&gt;0,"Returned","Not Returned")</f>
        <v>#REF!</v>
      </c>
      <c r="AE1721" t="str">
        <f>TEXT(Table1[[#This Row],[Order Date]],"mmmm-yyy")</f>
        <v>June-2015</v>
      </c>
    </row>
    <row r="1722" spans="1:31" ht="12.75" customHeight="1" x14ac:dyDescent="0.3">
      <c r="A1722">
        <v>22984</v>
      </c>
      <c r="B1722" t="s">
        <v>106</v>
      </c>
      <c r="C1722">
        <v>0.02</v>
      </c>
      <c r="D1722">
        <v>70.97</v>
      </c>
      <c r="E1722">
        <v>3.5</v>
      </c>
      <c r="F1722">
        <v>1384</v>
      </c>
      <c r="G1722" t="str">
        <f>IF(COUNTIF(Table1[Customer ID],Table1[[#This Row],[Customer ID]])&gt;1,"Repeat Customer","One-Time Customer")</f>
        <v>Repeat Customer</v>
      </c>
      <c r="H1722" t="s">
        <v>1452</v>
      </c>
      <c r="I1722" t="s">
        <v>49</v>
      </c>
      <c r="J1722" t="s">
        <v>114</v>
      </c>
      <c r="K1722" t="s">
        <v>29</v>
      </c>
      <c r="L1722" t="s">
        <v>257</v>
      </c>
      <c r="M1722" t="s">
        <v>59</v>
      </c>
      <c r="N1722" t="s">
        <v>672</v>
      </c>
      <c r="O1722">
        <v>0.59</v>
      </c>
      <c r="P1722">
        <f>Table1[[#This Row],[Profit]]/Table1[[#This Row],[Sales]]</f>
        <v>1.5399161444714657E-2</v>
      </c>
      <c r="Q1722" t="s">
        <v>33</v>
      </c>
      <c r="R1722" t="s">
        <v>136</v>
      </c>
      <c r="S1722" t="s">
        <v>137</v>
      </c>
      <c r="T1722" t="s">
        <v>1454</v>
      </c>
      <c r="U1722">
        <v>22304</v>
      </c>
      <c r="V1722">
        <v>42162</v>
      </c>
      <c r="W1722" t="str">
        <f>TEXT(Table1[[#This Row],[Order Date]],"mmmm")</f>
        <v>June</v>
      </c>
      <c r="X1722" t="str">
        <f>TEXT(Table1[[#This Row],[Order Date]],"yyyy")</f>
        <v>2015</v>
      </c>
      <c r="Y1722">
        <v>42169</v>
      </c>
      <c r="Z1722">
        <v>23.61599999999995</v>
      </c>
      <c r="AA1722">
        <v>21</v>
      </c>
      <c r="AB1722">
        <v>1533.59</v>
      </c>
      <c r="AC1722">
        <v>89408</v>
      </c>
      <c r="AD1722" t="e">
        <f>IF(COUNTIF(#REF!,Orders!AC786)&gt;0,"Returned","Not Returned")</f>
        <v>#REF!</v>
      </c>
      <c r="AE1722" t="str">
        <f>TEXT(Table1[[#This Row],[Order Date]],"mmmm-yyy")</f>
        <v>June-2015</v>
      </c>
    </row>
    <row r="1723" spans="1:31" ht="12.75" customHeight="1" x14ac:dyDescent="0.3">
      <c r="A1723">
        <v>25066</v>
      </c>
      <c r="B1723" t="s">
        <v>106</v>
      </c>
      <c r="C1723">
        <v>0.02</v>
      </c>
      <c r="D1723">
        <v>284.98</v>
      </c>
      <c r="E1723">
        <v>69.55</v>
      </c>
      <c r="F1723">
        <v>1672</v>
      </c>
      <c r="G1723" t="str">
        <f>IF(COUNTIF(Table1[Customer ID],Table1[[#This Row],[Customer ID]])&gt;1,"Repeat Customer","One-Time Customer")</f>
        <v>Repeat Customer</v>
      </c>
      <c r="H1723" t="s">
        <v>1677</v>
      </c>
      <c r="I1723" t="s">
        <v>39</v>
      </c>
      <c r="J1723" t="s">
        <v>58</v>
      </c>
      <c r="K1723" t="s">
        <v>41</v>
      </c>
      <c r="L1723" t="s">
        <v>42</v>
      </c>
      <c r="M1723" t="s">
        <v>43</v>
      </c>
      <c r="N1723" t="s">
        <v>1082</v>
      </c>
      <c r="O1723">
        <v>0.6</v>
      </c>
      <c r="P1723">
        <f>Table1[[#This Row],[Profit]]/Table1[[#This Row],[Sales]]</f>
        <v>1.676346755910612E-2</v>
      </c>
      <c r="Q1723" t="s">
        <v>33</v>
      </c>
      <c r="R1723" t="s">
        <v>136</v>
      </c>
      <c r="S1723" t="s">
        <v>137</v>
      </c>
      <c r="T1723" t="s">
        <v>1678</v>
      </c>
      <c r="U1723">
        <v>22901</v>
      </c>
      <c r="V1723">
        <v>42162</v>
      </c>
      <c r="W1723" t="str">
        <f>TEXT(Table1[[#This Row],[Order Date]],"mmmm")</f>
        <v>June</v>
      </c>
      <c r="X1723" t="str">
        <f>TEXT(Table1[[#This Row],[Order Date]],"yyyy")</f>
        <v>2015</v>
      </c>
      <c r="Y1723">
        <v>42167</v>
      </c>
      <c r="Z1723">
        <v>15.527999999999999</v>
      </c>
      <c r="AA1723">
        <v>3</v>
      </c>
      <c r="AB1723">
        <v>926.3</v>
      </c>
      <c r="AC1723">
        <v>86723</v>
      </c>
      <c r="AD1723" t="e">
        <f>IF(COUNTIF(#REF!,Orders!AC929)&gt;0,"Returned","Not Returned")</f>
        <v>#REF!</v>
      </c>
      <c r="AE1723" t="str">
        <f>TEXT(Table1[[#This Row],[Order Date]],"mmmm-yyy")</f>
        <v>June-2015</v>
      </c>
    </row>
    <row r="1724" spans="1:31" ht="12.75" customHeight="1" x14ac:dyDescent="0.3">
      <c r="A1724">
        <v>25067</v>
      </c>
      <c r="B1724" t="s">
        <v>106</v>
      </c>
      <c r="C1724">
        <v>0.08</v>
      </c>
      <c r="D1724">
        <v>55.48</v>
      </c>
      <c r="E1724">
        <v>14.3</v>
      </c>
      <c r="F1724">
        <v>1672</v>
      </c>
      <c r="G1724" t="str">
        <f>IF(COUNTIF(Table1[Customer ID],Table1[[#This Row],[Customer ID]])&gt;1,"Repeat Customer","One-Time Customer")</f>
        <v>Repeat Customer</v>
      </c>
      <c r="H1724" t="s">
        <v>1677</v>
      </c>
      <c r="I1724" t="s">
        <v>49</v>
      </c>
      <c r="J1724" t="s">
        <v>58</v>
      </c>
      <c r="K1724" t="s">
        <v>29</v>
      </c>
      <c r="L1724" t="s">
        <v>93</v>
      </c>
      <c r="M1724" t="s">
        <v>59</v>
      </c>
      <c r="N1724" t="s">
        <v>94</v>
      </c>
      <c r="O1724">
        <v>0.37</v>
      </c>
      <c r="P1724">
        <f>Table1[[#This Row],[Profit]]/Table1[[#This Row],[Sales]]</f>
        <v>-0.23931736920840715</v>
      </c>
      <c r="Q1724" t="s">
        <v>33</v>
      </c>
      <c r="R1724" t="s">
        <v>136</v>
      </c>
      <c r="S1724" t="s">
        <v>137</v>
      </c>
      <c r="T1724" t="s">
        <v>1678</v>
      </c>
      <c r="U1724">
        <v>22901</v>
      </c>
      <c r="V1724">
        <v>42162</v>
      </c>
      <c r="W1724" t="str">
        <f>TEXT(Table1[[#This Row],[Order Date]],"mmmm")</f>
        <v>June</v>
      </c>
      <c r="X1724" t="str">
        <f>TEXT(Table1[[#This Row],[Order Date]],"yyyy")</f>
        <v>2015</v>
      </c>
      <c r="Y1724">
        <v>42164</v>
      </c>
      <c r="Z1724">
        <v>-225.56379999999999</v>
      </c>
      <c r="AA1724">
        <v>17</v>
      </c>
      <c r="AB1724">
        <v>942.53</v>
      </c>
      <c r="AC1724">
        <v>86723</v>
      </c>
      <c r="AD1724" t="e">
        <f>IF(COUNTIF(#REF!,Orders!AC930)&gt;0,"Returned","Not Returned")</f>
        <v>#REF!</v>
      </c>
      <c r="AE1724" t="str">
        <f>TEXT(Table1[[#This Row],[Order Date]],"mmmm-yyy")</f>
        <v>June-2015</v>
      </c>
    </row>
    <row r="1725" spans="1:31" ht="12.75" customHeight="1" x14ac:dyDescent="0.3">
      <c r="A1725">
        <v>19123</v>
      </c>
      <c r="B1725" t="s">
        <v>56</v>
      </c>
      <c r="C1725">
        <v>0.04</v>
      </c>
      <c r="D1725">
        <v>510.14</v>
      </c>
      <c r="E1725">
        <v>14.7</v>
      </c>
      <c r="F1725">
        <v>2583</v>
      </c>
      <c r="G1725" t="str">
        <f>IF(COUNTIF(Table1[Customer ID],Table1[[#This Row],[Customer ID]])&gt;1,"Repeat Customer","One-Time Customer")</f>
        <v>Repeat Customer</v>
      </c>
      <c r="H1725" t="s">
        <v>2411</v>
      </c>
      <c r="I1725" t="s">
        <v>39</v>
      </c>
      <c r="J1725" t="s">
        <v>40</v>
      </c>
      <c r="K1725" t="s">
        <v>77</v>
      </c>
      <c r="L1725" t="s">
        <v>85</v>
      </c>
      <c r="M1725" t="s">
        <v>43</v>
      </c>
      <c r="N1725" t="s">
        <v>2412</v>
      </c>
      <c r="O1725">
        <v>0.56000000000000005</v>
      </c>
      <c r="P1725">
        <f>Table1[[#This Row],[Profit]]/Table1[[#This Row],[Sales]]</f>
        <v>-0.16453457855847956</v>
      </c>
      <c r="Q1725" t="s">
        <v>33</v>
      </c>
      <c r="R1725" t="s">
        <v>61</v>
      </c>
      <c r="S1725" t="s">
        <v>300</v>
      </c>
      <c r="T1725" t="s">
        <v>2413</v>
      </c>
      <c r="U1725">
        <v>49423</v>
      </c>
      <c r="V1725">
        <v>42162</v>
      </c>
      <c r="W1725" t="str">
        <f>TEXT(Table1[[#This Row],[Order Date]],"mmmm")</f>
        <v>June</v>
      </c>
      <c r="X1725" t="str">
        <f>TEXT(Table1[[#This Row],[Order Date]],"yyyy")</f>
        <v>2015</v>
      </c>
      <c r="Y1725">
        <v>42164</v>
      </c>
      <c r="Z1725">
        <v>-251.40390000000002</v>
      </c>
      <c r="AA1725">
        <v>3</v>
      </c>
      <c r="AB1725">
        <v>1527.97</v>
      </c>
      <c r="AC1725">
        <v>89657</v>
      </c>
      <c r="AD1725" t="e">
        <f>IF(COUNTIF(#REF!,Orders!AC1468)&gt;0,"Returned","Not Returned")</f>
        <v>#REF!</v>
      </c>
      <c r="AE1725" t="str">
        <f>TEXT(Table1[[#This Row],[Order Date]],"mmmm-yyy")</f>
        <v>June-2015</v>
      </c>
    </row>
    <row r="1726" spans="1:31" ht="12.75" customHeight="1" x14ac:dyDescent="0.3">
      <c r="A1726">
        <v>19124</v>
      </c>
      <c r="B1726" t="s">
        <v>56</v>
      </c>
      <c r="C1726">
        <v>0</v>
      </c>
      <c r="D1726">
        <v>4.76</v>
      </c>
      <c r="E1726">
        <v>3.01</v>
      </c>
      <c r="F1726">
        <v>2583</v>
      </c>
      <c r="G1726" t="str">
        <f>IF(COUNTIF(Table1[Customer ID],Table1[[#This Row],[Customer ID]])&gt;1,"Repeat Customer","One-Time Customer")</f>
        <v>Repeat Customer</v>
      </c>
      <c r="H1726" t="s">
        <v>2411</v>
      </c>
      <c r="I1726" t="s">
        <v>49</v>
      </c>
      <c r="J1726" t="s">
        <v>40</v>
      </c>
      <c r="K1726" t="s">
        <v>29</v>
      </c>
      <c r="L1726" t="s">
        <v>93</v>
      </c>
      <c r="M1726" t="s">
        <v>31</v>
      </c>
      <c r="N1726" t="s">
        <v>2414</v>
      </c>
      <c r="O1726">
        <v>0.36</v>
      </c>
      <c r="P1726">
        <f>Table1[[#This Row],[Profit]]/Table1[[#This Row],[Sales]]</f>
        <v>-2.1152805340068557E-2</v>
      </c>
      <c r="Q1726" t="s">
        <v>33</v>
      </c>
      <c r="R1726" t="s">
        <v>61</v>
      </c>
      <c r="S1726" t="s">
        <v>300</v>
      </c>
      <c r="T1726" t="s">
        <v>2413</v>
      </c>
      <c r="U1726">
        <v>49423</v>
      </c>
      <c r="V1726">
        <v>42162</v>
      </c>
      <c r="W1726" t="str">
        <f>TEXT(Table1[[#This Row],[Order Date]],"mmmm")</f>
        <v>June</v>
      </c>
      <c r="X1726" t="str">
        <f>TEXT(Table1[[#This Row],[Order Date]],"yyyy")</f>
        <v>2015</v>
      </c>
      <c r="Y1726">
        <v>42164</v>
      </c>
      <c r="Z1726">
        <v>-2.3450000000000002</v>
      </c>
      <c r="AA1726">
        <v>23</v>
      </c>
      <c r="AB1726">
        <v>110.86</v>
      </c>
      <c r="AC1726">
        <v>89657</v>
      </c>
      <c r="AD1726" t="e">
        <f>IF(COUNTIF(#REF!,Orders!AC1469)&gt;0,"Returned","Not Returned")</f>
        <v>#REF!</v>
      </c>
      <c r="AE1726" t="str">
        <f>TEXT(Table1[[#This Row],[Order Date]],"mmmm-yyy")</f>
        <v>June-2015</v>
      </c>
    </row>
    <row r="1727" spans="1:31" ht="12.75" customHeight="1" x14ac:dyDescent="0.3">
      <c r="A1727">
        <v>18895</v>
      </c>
      <c r="B1727" t="s">
        <v>25</v>
      </c>
      <c r="C1727">
        <v>7.0000000000000007E-2</v>
      </c>
      <c r="D1727">
        <v>4.76</v>
      </c>
      <c r="E1727">
        <v>0.88</v>
      </c>
      <c r="F1727">
        <v>2794</v>
      </c>
      <c r="G1727" t="str">
        <f>IF(COUNTIF(Table1[Customer ID],Table1[[#This Row],[Customer ID]])&gt;1,"Repeat Customer","One-Time Customer")</f>
        <v>Repeat Customer</v>
      </c>
      <c r="H1727" t="s">
        <v>2562</v>
      </c>
      <c r="I1727" t="s">
        <v>49</v>
      </c>
      <c r="J1727" t="s">
        <v>28</v>
      </c>
      <c r="K1727" t="s">
        <v>29</v>
      </c>
      <c r="L1727" t="s">
        <v>93</v>
      </c>
      <c r="M1727" t="s">
        <v>31</v>
      </c>
      <c r="N1727" t="s">
        <v>2564</v>
      </c>
      <c r="O1727">
        <v>0.39</v>
      </c>
      <c r="P1727">
        <f>Table1[[#This Row],[Profit]]/Table1[[#This Row],[Sales]]</f>
        <v>0.69</v>
      </c>
      <c r="Q1727" t="s">
        <v>33</v>
      </c>
      <c r="R1727" t="s">
        <v>61</v>
      </c>
      <c r="S1727" t="s">
        <v>330</v>
      </c>
      <c r="T1727" t="s">
        <v>2563</v>
      </c>
      <c r="U1727">
        <v>50158</v>
      </c>
      <c r="V1727">
        <v>42162</v>
      </c>
      <c r="W1727" t="str">
        <f>TEXT(Table1[[#This Row],[Order Date]],"mmmm")</f>
        <v>June</v>
      </c>
      <c r="X1727" t="str">
        <f>TEXT(Table1[[#This Row],[Order Date]],"yyyy")</f>
        <v>2015</v>
      </c>
      <c r="Y1727">
        <v>42162</v>
      </c>
      <c r="Z1727">
        <v>15.8148</v>
      </c>
      <c r="AA1727">
        <v>5</v>
      </c>
      <c r="AB1727">
        <v>22.92</v>
      </c>
      <c r="AC1727">
        <v>87555</v>
      </c>
      <c r="AD1727" t="e">
        <f>IF(COUNTIF(#REF!,Orders!AC1572)&gt;0,"Returned","Not Returned")</f>
        <v>#REF!</v>
      </c>
      <c r="AE1727" t="str">
        <f>TEXT(Table1[[#This Row],[Order Date]],"mmmm-yyy")</f>
        <v>June-2015</v>
      </c>
    </row>
    <row r="1728" spans="1:31" ht="12.75" customHeight="1" x14ac:dyDescent="0.3">
      <c r="A1728">
        <v>8310</v>
      </c>
      <c r="B1728" t="s">
        <v>56</v>
      </c>
      <c r="C1728">
        <v>0.05</v>
      </c>
      <c r="D1728">
        <v>535.64</v>
      </c>
      <c r="E1728">
        <v>14.7</v>
      </c>
      <c r="F1728">
        <v>2920</v>
      </c>
      <c r="G1728" t="str">
        <f>IF(COUNTIF(Table1[Customer ID],Table1[[#This Row],[Customer ID]])&gt;1,"Repeat Customer","One-Time Customer")</f>
        <v>One-Time Customer</v>
      </c>
      <c r="H1728" t="s">
        <v>2661</v>
      </c>
      <c r="I1728" t="s">
        <v>39</v>
      </c>
      <c r="J1728" t="s">
        <v>40</v>
      </c>
      <c r="K1728" t="s">
        <v>77</v>
      </c>
      <c r="L1728" t="s">
        <v>85</v>
      </c>
      <c r="M1728" t="s">
        <v>43</v>
      </c>
      <c r="N1728" t="s">
        <v>1848</v>
      </c>
      <c r="O1728">
        <v>0.59</v>
      </c>
      <c r="P1728">
        <f>Table1[[#This Row],[Profit]]/Table1[[#This Row],[Sales]]</f>
        <v>-1.142536496350365</v>
      </c>
      <c r="Q1728" t="s">
        <v>33</v>
      </c>
      <c r="R1728" t="s">
        <v>61</v>
      </c>
      <c r="S1728" t="s">
        <v>178</v>
      </c>
      <c r="T1728" t="s">
        <v>179</v>
      </c>
      <c r="U1728">
        <v>60603</v>
      </c>
      <c r="V1728">
        <v>42162</v>
      </c>
      <c r="W1728" t="str">
        <f>TEXT(Table1[[#This Row],[Order Date]],"mmmm")</f>
        <v>June</v>
      </c>
      <c r="X1728" t="str">
        <f>TEXT(Table1[[#This Row],[Order Date]],"yyyy")</f>
        <v>2015</v>
      </c>
      <c r="Y1728">
        <v>42164</v>
      </c>
      <c r="Z1728">
        <v>-1220.9144999999999</v>
      </c>
      <c r="AA1728">
        <v>2</v>
      </c>
      <c r="AB1728">
        <v>1068.5999999999999</v>
      </c>
      <c r="AC1728">
        <v>59365</v>
      </c>
      <c r="AD1728" t="e">
        <f>IF(COUNTIF(#REF!,Orders!AC1658)&gt;0,"Returned","Not Returned")</f>
        <v>#REF!</v>
      </c>
      <c r="AE1728" t="str">
        <f>TEXT(Table1[[#This Row],[Order Date]],"mmmm-yyy")</f>
        <v>June-2015</v>
      </c>
    </row>
    <row r="1729" spans="1:31" ht="12.75" customHeight="1" x14ac:dyDescent="0.3">
      <c r="A1729">
        <v>20624</v>
      </c>
      <c r="B1729" t="s">
        <v>106</v>
      </c>
      <c r="C1729">
        <v>0</v>
      </c>
      <c r="D1729">
        <v>1270.99</v>
      </c>
      <c r="E1729">
        <v>19.989999999999998</v>
      </c>
      <c r="F1729">
        <v>3397</v>
      </c>
      <c r="G1729" t="str">
        <f>IF(COUNTIF(Table1[Customer ID],Table1[[#This Row],[Customer ID]])&gt;1,"Repeat Customer","One-Time Customer")</f>
        <v>Repeat Customer</v>
      </c>
      <c r="H1729" t="s">
        <v>3020</v>
      </c>
      <c r="I1729" t="s">
        <v>49</v>
      </c>
      <c r="J1729" t="s">
        <v>58</v>
      </c>
      <c r="K1729" t="s">
        <v>29</v>
      </c>
      <c r="L1729" t="s">
        <v>109</v>
      </c>
      <c r="M1729" t="s">
        <v>59</v>
      </c>
      <c r="N1729" t="s">
        <v>631</v>
      </c>
      <c r="O1729">
        <v>0.35</v>
      </c>
      <c r="P1729">
        <f>Table1[[#This Row],[Profit]]/Table1[[#This Row],[Sales]]</f>
        <v>0.69</v>
      </c>
      <c r="Q1729" t="s">
        <v>33</v>
      </c>
      <c r="R1729" t="s">
        <v>61</v>
      </c>
      <c r="S1729" t="s">
        <v>178</v>
      </c>
      <c r="T1729" t="s">
        <v>1359</v>
      </c>
      <c r="U1729">
        <v>61832</v>
      </c>
      <c r="V1729">
        <v>42162</v>
      </c>
      <c r="W1729" t="str">
        <f>TEXT(Table1[[#This Row],[Order Date]],"mmmm")</f>
        <v>June</v>
      </c>
      <c r="X1729" t="str">
        <f>TEXT(Table1[[#This Row],[Order Date]],"yyyy")</f>
        <v>2015</v>
      </c>
      <c r="Y1729">
        <v>42164</v>
      </c>
      <c r="Z1729">
        <v>6384.4388999999992</v>
      </c>
      <c r="AA1729">
        <v>7</v>
      </c>
      <c r="AB1729">
        <v>9252.81</v>
      </c>
      <c r="AC1729">
        <v>87535</v>
      </c>
      <c r="AD1729" t="e">
        <f>IF(COUNTIF(#REF!,Orders!AC1948)&gt;0,"Returned","Not Returned")</f>
        <v>#REF!</v>
      </c>
      <c r="AE1729" t="str">
        <f>TEXT(Table1[[#This Row],[Order Date]],"mmmm-yyy")</f>
        <v>June-2015</v>
      </c>
    </row>
    <row r="1730" spans="1:31" ht="12.75" customHeight="1" x14ac:dyDescent="0.3">
      <c r="A1730">
        <v>25594</v>
      </c>
      <c r="B1730" t="s">
        <v>106</v>
      </c>
      <c r="C1730">
        <v>0.05</v>
      </c>
      <c r="D1730">
        <v>100.97</v>
      </c>
      <c r="E1730">
        <v>7.18</v>
      </c>
      <c r="F1730">
        <v>2638</v>
      </c>
      <c r="G1730" t="str">
        <f>IF(COUNTIF(Table1[Customer ID],Table1[[#This Row],[Customer ID]])&gt;1,"Repeat Customer","One-Time Customer")</f>
        <v>One-Time Customer</v>
      </c>
      <c r="H1730" t="s">
        <v>2453</v>
      </c>
      <c r="I1730" t="s">
        <v>27</v>
      </c>
      <c r="J1730" t="s">
        <v>114</v>
      </c>
      <c r="K1730" t="s">
        <v>77</v>
      </c>
      <c r="L1730" t="s">
        <v>180</v>
      </c>
      <c r="M1730" t="s">
        <v>59</v>
      </c>
      <c r="N1730" t="s">
        <v>2093</v>
      </c>
      <c r="O1730">
        <v>0.46</v>
      </c>
      <c r="P1730">
        <f>Table1[[#This Row],[Profit]]/Table1[[#This Row],[Sales]]</f>
        <v>0.69</v>
      </c>
      <c r="Q1730" t="s">
        <v>33</v>
      </c>
      <c r="R1730" t="s">
        <v>34</v>
      </c>
      <c r="S1730" t="s">
        <v>1741</v>
      </c>
      <c r="T1730" t="s">
        <v>2454</v>
      </c>
      <c r="U1730">
        <v>83704</v>
      </c>
      <c r="V1730">
        <v>42163</v>
      </c>
      <c r="W1730" t="str">
        <f>TEXT(Table1[[#This Row],[Order Date]],"mmmm")</f>
        <v>June</v>
      </c>
      <c r="X1730" t="str">
        <f>TEXT(Table1[[#This Row],[Order Date]],"yyyy")</f>
        <v>2015</v>
      </c>
      <c r="Y1730">
        <v>42163</v>
      </c>
      <c r="Z1730">
        <v>881.46809999999994</v>
      </c>
      <c r="AA1730">
        <v>13</v>
      </c>
      <c r="AB1730">
        <v>1277.49</v>
      </c>
      <c r="AC1730">
        <v>90951</v>
      </c>
      <c r="AD1730" t="e">
        <f>IF(COUNTIF(#REF!,Orders!AC1498)&gt;0,"Returned","Not Returned")</f>
        <v>#REF!</v>
      </c>
      <c r="AE1730" t="str">
        <f>TEXT(Table1[[#This Row],[Order Date]],"mmmm-yyy")</f>
        <v>June-2015</v>
      </c>
    </row>
    <row r="1731" spans="1:31" ht="12.75" customHeight="1" x14ac:dyDescent="0.3">
      <c r="A1731">
        <v>23295</v>
      </c>
      <c r="B1731" t="s">
        <v>47</v>
      </c>
      <c r="C1731">
        <v>0.05</v>
      </c>
      <c r="D1731">
        <v>122.99</v>
      </c>
      <c r="E1731">
        <v>19.989999999999998</v>
      </c>
      <c r="F1731">
        <v>3005</v>
      </c>
      <c r="G1731" t="str">
        <f>IF(COUNTIF(Table1[Customer ID],Table1[[#This Row],[Customer ID]])&gt;1,"Repeat Customer","One-Time Customer")</f>
        <v>One-Time Customer</v>
      </c>
      <c r="H1731" t="s">
        <v>2727</v>
      </c>
      <c r="I1731" t="s">
        <v>27</v>
      </c>
      <c r="J1731" t="s">
        <v>28</v>
      </c>
      <c r="K1731" t="s">
        <v>29</v>
      </c>
      <c r="L1731" t="s">
        <v>109</v>
      </c>
      <c r="M1731" t="s">
        <v>59</v>
      </c>
      <c r="N1731" t="s">
        <v>2243</v>
      </c>
      <c r="O1731">
        <v>0.37</v>
      </c>
      <c r="P1731">
        <f>Table1[[#This Row],[Profit]]/Table1[[#This Row],[Sales]]</f>
        <v>0.68999999999999984</v>
      </c>
      <c r="Q1731" t="s">
        <v>33</v>
      </c>
      <c r="R1731" t="s">
        <v>34</v>
      </c>
      <c r="S1731" t="s">
        <v>1741</v>
      </c>
      <c r="T1731" t="s">
        <v>2724</v>
      </c>
      <c r="U1731">
        <v>83814</v>
      </c>
      <c r="V1731">
        <v>42163</v>
      </c>
      <c r="W1731" t="str">
        <f>TEXT(Table1[[#This Row],[Order Date]],"mmmm")</f>
        <v>June</v>
      </c>
      <c r="X1731" t="str">
        <f>TEXT(Table1[[#This Row],[Order Date]],"yyyy")</f>
        <v>2015</v>
      </c>
      <c r="Y1731">
        <v>42166</v>
      </c>
      <c r="Z1731">
        <v>1039.7540999999999</v>
      </c>
      <c r="AA1731">
        <v>12</v>
      </c>
      <c r="AB1731">
        <v>1506.89</v>
      </c>
      <c r="AC1731">
        <v>91389</v>
      </c>
      <c r="AD1731" t="e">
        <f>IF(COUNTIF(#REF!,Orders!AC1706)&gt;0,"Returned","Not Returned")</f>
        <v>#REF!</v>
      </c>
      <c r="AE1731" t="str">
        <f>TEXT(Table1[[#This Row],[Order Date]],"mmmm-yyy")</f>
        <v>June-2015</v>
      </c>
    </row>
    <row r="1732" spans="1:31" ht="12.75" customHeight="1" x14ac:dyDescent="0.3">
      <c r="A1732">
        <v>24691</v>
      </c>
      <c r="B1732" t="s">
        <v>37</v>
      </c>
      <c r="C1732">
        <v>0.09</v>
      </c>
      <c r="D1732">
        <v>304.99</v>
      </c>
      <c r="E1732">
        <v>19.989999999999998</v>
      </c>
      <c r="F1732">
        <v>3137</v>
      </c>
      <c r="G1732" t="str">
        <f>IF(COUNTIF(Table1[Customer ID],Table1[[#This Row],[Customer ID]])&gt;1,"Repeat Customer","One-Time Customer")</f>
        <v>One-Time Customer</v>
      </c>
      <c r="H1732" t="s">
        <v>2827</v>
      </c>
      <c r="I1732" t="s">
        <v>49</v>
      </c>
      <c r="J1732" t="s">
        <v>28</v>
      </c>
      <c r="K1732" t="s">
        <v>29</v>
      </c>
      <c r="L1732" t="s">
        <v>109</v>
      </c>
      <c r="M1732" t="s">
        <v>59</v>
      </c>
      <c r="N1732" t="s">
        <v>2625</v>
      </c>
      <c r="O1732">
        <v>0.4</v>
      </c>
      <c r="P1732">
        <f>Table1[[#This Row],[Profit]]/Table1[[#This Row],[Sales]]</f>
        <v>0.69</v>
      </c>
      <c r="Q1732" t="s">
        <v>33</v>
      </c>
      <c r="R1732" t="s">
        <v>53</v>
      </c>
      <c r="S1732" t="s">
        <v>197</v>
      </c>
      <c r="T1732" t="s">
        <v>2828</v>
      </c>
      <c r="U1732">
        <v>3246</v>
      </c>
      <c r="V1732">
        <v>42163</v>
      </c>
      <c r="W1732" t="str">
        <f>TEXT(Table1[[#This Row],[Order Date]],"mmmm")</f>
        <v>June</v>
      </c>
      <c r="X1732" t="str">
        <f>TEXT(Table1[[#This Row],[Order Date]],"yyyy")</f>
        <v>2015</v>
      </c>
      <c r="Y1732">
        <v>42164</v>
      </c>
      <c r="Z1732">
        <v>1623.9494999999999</v>
      </c>
      <c r="AA1732">
        <v>8</v>
      </c>
      <c r="AB1732">
        <v>2353.5500000000002</v>
      </c>
      <c r="AC1732">
        <v>86795</v>
      </c>
      <c r="AD1732" t="e">
        <f>IF(COUNTIF(#REF!,Orders!AC1791)&gt;0,"Returned","Not Returned")</f>
        <v>#REF!</v>
      </c>
      <c r="AE1732" t="str">
        <f>TEXT(Table1[[#This Row],[Order Date]],"mmmm-yyy")</f>
        <v>June-2015</v>
      </c>
    </row>
    <row r="1733" spans="1:31" ht="12.75" customHeight="1" x14ac:dyDescent="0.3">
      <c r="A1733">
        <v>26303</v>
      </c>
      <c r="B1733" t="s">
        <v>56</v>
      </c>
      <c r="C1733">
        <v>0.05</v>
      </c>
      <c r="D1733">
        <v>119.99</v>
      </c>
      <c r="E1733">
        <v>56.14</v>
      </c>
      <c r="F1733">
        <v>218</v>
      </c>
      <c r="G1733" t="str">
        <f>IF(COUNTIF(Table1[Customer ID],Table1[[#This Row],[Customer ID]])&gt;1,"Repeat Customer","One-Time Customer")</f>
        <v>One-Time Customer</v>
      </c>
      <c r="H1733" t="s">
        <v>317</v>
      </c>
      <c r="I1733" t="s">
        <v>39</v>
      </c>
      <c r="J1733" t="s">
        <v>114</v>
      </c>
      <c r="K1733" t="s">
        <v>77</v>
      </c>
      <c r="L1733" t="s">
        <v>85</v>
      </c>
      <c r="M1733" t="s">
        <v>121</v>
      </c>
      <c r="N1733" t="s">
        <v>318</v>
      </c>
      <c r="O1733">
        <v>0.39</v>
      </c>
      <c r="P1733">
        <f>Table1[[#This Row],[Profit]]/Table1[[#This Row],[Sales]]</f>
        <v>-0.14035639470405412</v>
      </c>
      <c r="Q1733" t="s">
        <v>33</v>
      </c>
      <c r="R1733" t="s">
        <v>34</v>
      </c>
      <c r="S1733" t="s">
        <v>212</v>
      </c>
      <c r="T1733" t="s">
        <v>319</v>
      </c>
      <c r="U1733">
        <v>84107</v>
      </c>
      <c r="V1733">
        <v>42164</v>
      </c>
      <c r="W1733" t="str">
        <f>TEXT(Table1[[#This Row],[Order Date]],"mmmm")</f>
        <v>June</v>
      </c>
      <c r="X1733" t="str">
        <f>TEXT(Table1[[#This Row],[Order Date]],"yyyy")</f>
        <v>2015</v>
      </c>
      <c r="Y1733">
        <v>42166</v>
      </c>
      <c r="Z1733">
        <v>-102.5121</v>
      </c>
      <c r="AA1733">
        <v>6</v>
      </c>
      <c r="AB1733">
        <v>730.37</v>
      </c>
      <c r="AC1733">
        <v>88048</v>
      </c>
      <c r="AD1733" t="e">
        <f>IF(COUNTIF(#REF!,Orders!AC126)&gt;0,"Returned","Not Returned")</f>
        <v>#REF!</v>
      </c>
      <c r="AE1733" t="str">
        <f>TEXT(Table1[[#This Row],[Order Date]],"mmmm-yyy")</f>
        <v>June-2015</v>
      </c>
    </row>
    <row r="1734" spans="1:31" ht="12.75" customHeight="1" x14ac:dyDescent="0.3">
      <c r="A1734">
        <v>25111</v>
      </c>
      <c r="B1734" t="s">
        <v>37</v>
      </c>
      <c r="C1734">
        <v>0.06</v>
      </c>
      <c r="D1734">
        <v>7.99</v>
      </c>
      <c r="E1734">
        <v>5.03</v>
      </c>
      <c r="F1734">
        <v>326</v>
      </c>
      <c r="G1734" t="str">
        <f>IF(COUNTIF(Table1[Customer ID],Table1[[#This Row],[Customer ID]])&gt;1,"Repeat Customer","One-Time Customer")</f>
        <v>One-Time Customer</v>
      </c>
      <c r="H1734" t="s">
        <v>429</v>
      </c>
      <c r="I1734" t="s">
        <v>49</v>
      </c>
      <c r="J1734" t="s">
        <v>114</v>
      </c>
      <c r="K1734" t="s">
        <v>77</v>
      </c>
      <c r="L1734" t="s">
        <v>78</v>
      </c>
      <c r="M1734" t="s">
        <v>86</v>
      </c>
      <c r="N1734" t="s">
        <v>430</v>
      </c>
      <c r="O1734">
        <v>0.6</v>
      </c>
      <c r="P1734">
        <f>Table1[[#This Row],[Profit]]/Table1[[#This Row],[Sales]]</f>
        <v>-1.0250175685172171</v>
      </c>
      <c r="Q1734" t="s">
        <v>33</v>
      </c>
      <c r="R1734" t="s">
        <v>61</v>
      </c>
      <c r="S1734" t="s">
        <v>178</v>
      </c>
      <c r="T1734" t="s">
        <v>431</v>
      </c>
      <c r="U1734">
        <v>60510</v>
      </c>
      <c r="V1734">
        <v>42164</v>
      </c>
      <c r="W1734" t="str">
        <f>TEXT(Table1[[#This Row],[Order Date]],"mmmm")</f>
        <v>June</v>
      </c>
      <c r="X1734" t="str">
        <f>TEXT(Table1[[#This Row],[Order Date]],"yyyy")</f>
        <v>2015</v>
      </c>
      <c r="Y1734">
        <v>42165</v>
      </c>
      <c r="Z1734">
        <v>-29.172000000000001</v>
      </c>
      <c r="AA1734">
        <v>4</v>
      </c>
      <c r="AB1734">
        <v>28.46</v>
      </c>
      <c r="AC1734">
        <v>90973</v>
      </c>
      <c r="AD1734" t="e">
        <f>IF(COUNTIF(#REF!,Orders!AC180)&gt;0,"Returned","Not Returned")</f>
        <v>#REF!</v>
      </c>
      <c r="AE1734" t="str">
        <f>TEXT(Table1[[#This Row],[Order Date]],"mmmm-yyy")</f>
        <v>June-2015</v>
      </c>
    </row>
    <row r="1735" spans="1:31" ht="12.75" customHeight="1" x14ac:dyDescent="0.3">
      <c r="A1735">
        <v>2408</v>
      </c>
      <c r="B1735" t="s">
        <v>47</v>
      </c>
      <c r="C1735">
        <v>0</v>
      </c>
      <c r="D1735">
        <v>8.34</v>
      </c>
      <c r="E1735">
        <v>2.64</v>
      </c>
      <c r="F1735">
        <v>349</v>
      </c>
      <c r="G1735" t="str">
        <f>IF(COUNTIF(Table1[Customer ID],Table1[[#This Row],[Customer ID]])&gt;1,"Repeat Customer","One-Time Customer")</f>
        <v>Repeat Customer</v>
      </c>
      <c r="H1735" t="s">
        <v>453</v>
      </c>
      <c r="I1735" t="s">
        <v>27</v>
      </c>
      <c r="J1735" t="s">
        <v>40</v>
      </c>
      <c r="K1735" t="s">
        <v>29</v>
      </c>
      <c r="L1735" t="s">
        <v>174</v>
      </c>
      <c r="M1735" t="s">
        <v>51</v>
      </c>
      <c r="N1735" t="s">
        <v>358</v>
      </c>
      <c r="O1735">
        <v>0.59</v>
      </c>
      <c r="P1735">
        <f>Table1[[#This Row],[Profit]]/Table1[[#This Row],[Sales]]</f>
        <v>2.7537695523509795E-2</v>
      </c>
      <c r="Q1735" t="s">
        <v>33</v>
      </c>
      <c r="R1735" t="s">
        <v>136</v>
      </c>
      <c r="S1735" t="s">
        <v>362</v>
      </c>
      <c r="T1735" t="s">
        <v>447</v>
      </c>
      <c r="U1735">
        <v>33132</v>
      </c>
      <c r="V1735">
        <v>42164</v>
      </c>
      <c r="W1735" t="str">
        <f>TEXT(Table1[[#This Row],[Order Date]],"mmmm")</f>
        <v>June</v>
      </c>
      <c r="X1735" t="str">
        <f>TEXT(Table1[[#This Row],[Order Date]],"yyyy")</f>
        <v>2015</v>
      </c>
      <c r="Y1735">
        <v>42166</v>
      </c>
      <c r="Z1735">
        <v>5.8624999999999998</v>
      </c>
      <c r="AA1735">
        <v>23</v>
      </c>
      <c r="AB1735">
        <v>212.89</v>
      </c>
      <c r="AC1735">
        <v>17446</v>
      </c>
      <c r="AD1735" t="e">
        <f>IF(COUNTIF(#REF!,Orders!AC190)&gt;0,"Returned","Not Returned")</f>
        <v>#REF!</v>
      </c>
      <c r="AE1735" t="str">
        <f>TEXT(Table1[[#This Row],[Order Date]],"mmmm-yyy")</f>
        <v>June-2015</v>
      </c>
    </row>
    <row r="1736" spans="1:31" ht="12.75" customHeight="1" x14ac:dyDescent="0.3">
      <c r="A1736">
        <v>20408</v>
      </c>
      <c r="B1736" t="s">
        <v>47</v>
      </c>
      <c r="C1736">
        <v>0</v>
      </c>
      <c r="D1736">
        <v>8.34</v>
      </c>
      <c r="E1736">
        <v>2.64</v>
      </c>
      <c r="F1736">
        <v>351</v>
      </c>
      <c r="G1736" t="str">
        <f>IF(COUNTIF(Table1[Customer ID],Table1[[#This Row],[Customer ID]])&gt;1,"Repeat Customer","One-Time Customer")</f>
        <v>Repeat Customer</v>
      </c>
      <c r="H1736" t="s">
        <v>455</v>
      </c>
      <c r="I1736" t="s">
        <v>27</v>
      </c>
      <c r="J1736" t="s">
        <v>40</v>
      </c>
      <c r="K1736" t="s">
        <v>29</v>
      </c>
      <c r="L1736" t="s">
        <v>174</v>
      </c>
      <c r="M1736" t="s">
        <v>51</v>
      </c>
      <c r="N1736" t="s">
        <v>358</v>
      </c>
      <c r="O1736">
        <v>0.59</v>
      </c>
      <c r="P1736">
        <f>Table1[[#This Row],[Profit]]/Table1[[#This Row],[Sales]]</f>
        <v>0.18905293482175009</v>
      </c>
      <c r="Q1736" t="s">
        <v>33</v>
      </c>
      <c r="R1736" t="s">
        <v>53</v>
      </c>
      <c r="S1736" t="s">
        <v>71</v>
      </c>
      <c r="T1736" t="s">
        <v>456</v>
      </c>
      <c r="U1736">
        <v>13601</v>
      </c>
      <c r="V1736">
        <v>42164</v>
      </c>
      <c r="W1736" t="str">
        <f>TEXT(Table1[[#This Row],[Order Date]],"mmmm")</f>
        <v>June</v>
      </c>
      <c r="X1736" t="str">
        <f>TEXT(Table1[[#This Row],[Order Date]],"yyyy")</f>
        <v>2015</v>
      </c>
      <c r="Y1736">
        <v>42166</v>
      </c>
      <c r="Z1736">
        <v>10.5</v>
      </c>
      <c r="AA1736">
        <v>6</v>
      </c>
      <c r="AB1736">
        <v>55.54</v>
      </c>
      <c r="AC1736">
        <v>88685</v>
      </c>
      <c r="AD1736" t="e">
        <f>IF(COUNTIF(#REF!,Orders!AC192)&gt;0,"Returned","Not Returned")</f>
        <v>#REF!</v>
      </c>
      <c r="AE1736" t="str">
        <f>TEXT(Table1[[#This Row],[Order Date]],"mmmm-yyy")</f>
        <v>June-2015</v>
      </c>
    </row>
    <row r="1737" spans="1:31" ht="12.75" customHeight="1" x14ac:dyDescent="0.3">
      <c r="A1737">
        <v>25179</v>
      </c>
      <c r="B1737" t="s">
        <v>106</v>
      </c>
      <c r="C1737">
        <v>0.05</v>
      </c>
      <c r="D1737">
        <v>7.59</v>
      </c>
      <c r="E1737">
        <v>4</v>
      </c>
      <c r="F1737">
        <v>1151</v>
      </c>
      <c r="G1737" t="str">
        <f>IF(COUNTIF(Table1[Customer ID],Table1[[#This Row],[Customer ID]])&gt;1,"Repeat Customer","One-Time Customer")</f>
        <v>One-Time Customer</v>
      </c>
      <c r="H1737" t="s">
        <v>1255</v>
      </c>
      <c r="I1737" t="s">
        <v>49</v>
      </c>
      <c r="J1737" t="s">
        <v>28</v>
      </c>
      <c r="K1737" t="s">
        <v>41</v>
      </c>
      <c r="L1737" t="s">
        <v>50</v>
      </c>
      <c r="M1737" t="s">
        <v>31</v>
      </c>
      <c r="N1737" t="s">
        <v>444</v>
      </c>
      <c r="O1737">
        <v>0.42</v>
      </c>
      <c r="P1737">
        <f>Table1[[#This Row],[Profit]]/Table1[[#This Row],[Sales]]</f>
        <v>0.69</v>
      </c>
      <c r="Q1737" t="s">
        <v>33</v>
      </c>
      <c r="R1737" t="s">
        <v>53</v>
      </c>
      <c r="S1737" t="s">
        <v>193</v>
      </c>
      <c r="T1737" t="s">
        <v>1256</v>
      </c>
      <c r="U1737">
        <v>1075</v>
      </c>
      <c r="V1737">
        <v>42164</v>
      </c>
      <c r="W1737" t="str">
        <f>TEXT(Table1[[#This Row],[Order Date]],"mmmm")</f>
        <v>June</v>
      </c>
      <c r="X1737" t="str">
        <f>TEXT(Table1[[#This Row],[Order Date]],"yyyy")</f>
        <v>2015</v>
      </c>
      <c r="Y1737">
        <v>42164</v>
      </c>
      <c r="Z1737">
        <v>6.0926999999999998</v>
      </c>
      <c r="AA1737">
        <v>1</v>
      </c>
      <c r="AB1737">
        <v>8.83</v>
      </c>
      <c r="AC1737">
        <v>91344</v>
      </c>
      <c r="AD1737" t="e">
        <f>IF(COUNTIF(#REF!,Orders!AC652)&gt;0,"Returned","Not Returned")</f>
        <v>#REF!</v>
      </c>
      <c r="AE1737" t="str">
        <f>TEXT(Table1[[#This Row],[Order Date]],"mmmm-yyy")</f>
        <v>June-2015</v>
      </c>
    </row>
    <row r="1738" spans="1:31" ht="12.75" customHeight="1" x14ac:dyDescent="0.3">
      <c r="A1738">
        <v>19134</v>
      </c>
      <c r="B1738" t="s">
        <v>47</v>
      </c>
      <c r="C1738">
        <v>0.04</v>
      </c>
      <c r="D1738">
        <v>6.3</v>
      </c>
      <c r="E1738">
        <v>0.5</v>
      </c>
      <c r="F1738">
        <v>2584</v>
      </c>
      <c r="G1738" t="str">
        <f>IF(COUNTIF(Table1[Customer ID],Table1[[#This Row],[Customer ID]])&gt;1,"Repeat Customer","One-Time Customer")</f>
        <v>One-Time Customer</v>
      </c>
      <c r="H1738" t="s">
        <v>2415</v>
      </c>
      <c r="I1738" t="s">
        <v>49</v>
      </c>
      <c r="J1738" t="s">
        <v>40</v>
      </c>
      <c r="K1738" t="s">
        <v>29</v>
      </c>
      <c r="L1738" t="s">
        <v>134</v>
      </c>
      <c r="M1738" t="s">
        <v>59</v>
      </c>
      <c r="N1738" t="s">
        <v>1158</v>
      </c>
      <c r="O1738">
        <v>0.39</v>
      </c>
      <c r="P1738">
        <f>Table1[[#This Row],[Profit]]/Table1[[#This Row],[Sales]]</f>
        <v>0.69</v>
      </c>
      <c r="Q1738" t="s">
        <v>33</v>
      </c>
      <c r="R1738" t="s">
        <v>61</v>
      </c>
      <c r="S1738" t="s">
        <v>300</v>
      </c>
      <c r="T1738" t="s">
        <v>2416</v>
      </c>
      <c r="U1738">
        <v>48141</v>
      </c>
      <c r="V1738">
        <v>42164</v>
      </c>
      <c r="W1738" t="str">
        <f>TEXT(Table1[[#This Row],[Order Date]],"mmmm")</f>
        <v>June</v>
      </c>
      <c r="X1738" t="str">
        <f>TEXT(Table1[[#This Row],[Order Date]],"yyyy")</f>
        <v>2015</v>
      </c>
      <c r="Y1738">
        <v>42166</v>
      </c>
      <c r="Z1738">
        <v>67.606200000000001</v>
      </c>
      <c r="AA1738">
        <v>15</v>
      </c>
      <c r="AB1738">
        <v>97.98</v>
      </c>
      <c r="AC1738">
        <v>89658</v>
      </c>
      <c r="AD1738" t="e">
        <f>IF(COUNTIF(#REF!,Orders!AC1470)&gt;0,"Returned","Not Returned")</f>
        <v>#REF!</v>
      </c>
      <c r="AE1738" t="str">
        <f>TEXT(Table1[[#This Row],[Order Date]],"mmmm-yyy")</f>
        <v>June-2015</v>
      </c>
    </row>
    <row r="1739" spans="1:31" ht="12.75" customHeight="1" x14ac:dyDescent="0.3">
      <c r="A1739">
        <v>23887</v>
      </c>
      <c r="B1739" t="s">
        <v>56</v>
      </c>
      <c r="C1739">
        <v>0.03</v>
      </c>
      <c r="D1739">
        <v>4.9800000000000004</v>
      </c>
      <c r="E1739">
        <v>4.95</v>
      </c>
      <c r="F1739">
        <v>3361</v>
      </c>
      <c r="G1739" t="str">
        <f>IF(COUNTIF(Table1[Customer ID],Table1[[#This Row],[Customer ID]])&gt;1,"Repeat Customer","One-Time Customer")</f>
        <v>Repeat Customer</v>
      </c>
      <c r="H1739" t="s">
        <v>2996</v>
      </c>
      <c r="I1739" t="s">
        <v>49</v>
      </c>
      <c r="J1739" t="s">
        <v>40</v>
      </c>
      <c r="K1739" t="s">
        <v>29</v>
      </c>
      <c r="L1739" t="s">
        <v>109</v>
      </c>
      <c r="M1739" t="s">
        <v>59</v>
      </c>
      <c r="N1739" t="s">
        <v>2498</v>
      </c>
      <c r="O1739">
        <v>0.37</v>
      </c>
      <c r="P1739">
        <f>Table1[[#This Row],[Profit]]/Table1[[#This Row],[Sales]]</f>
        <v>-0.50521315789473686</v>
      </c>
      <c r="Q1739" t="s">
        <v>33</v>
      </c>
      <c r="R1739" t="s">
        <v>61</v>
      </c>
      <c r="S1739" t="s">
        <v>1858</v>
      </c>
      <c r="T1739" t="s">
        <v>2997</v>
      </c>
      <c r="U1739">
        <v>53095</v>
      </c>
      <c r="V1739">
        <v>42164</v>
      </c>
      <c r="W1739" t="str">
        <f>TEXT(Table1[[#This Row],[Order Date]],"mmmm")</f>
        <v>June</v>
      </c>
      <c r="X1739" t="str">
        <f>TEXT(Table1[[#This Row],[Order Date]],"yyyy")</f>
        <v>2015</v>
      </c>
      <c r="Y1739">
        <v>42166</v>
      </c>
      <c r="Z1739">
        <v>-47.995249999999999</v>
      </c>
      <c r="AA1739">
        <v>19</v>
      </c>
      <c r="AB1739">
        <v>95</v>
      </c>
      <c r="AC1739">
        <v>91438</v>
      </c>
      <c r="AD1739" t="e">
        <f>IF(COUNTIF(#REF!,Orders!AC1924)&gt;0,"Returned","Not Returned")</f>
        <v>#REF!</v>
      </c>
      <c r="AE1739" t="str">
        <f>TEXT(Table1[[#This Row],[Order Date]],"mmmm-yyy")</f>
        <v>June-2015</v>
      </c>
    </row>
    <row r="1740" spans="1:31" ht="12.75" customHeight="1" x14ac:dyDescent="0.3">
      <c r="A1740">
        <v>18801</v>
      </c>
      <c r="B1740" t="s">
        <v>56</v>
      </c>
      <c r="C1740">
        <v>0.1</v>
      </c>
      <c r="D1740">
        <v>280.98</v>
      </c>
      <c r="E1740">
        <v>35.67</v>
      </c>
      <c r="F1740">
        <v>254</v>
      </c>
      <c r="G1740" t="str">
        <f>IF(COUNTIF(Table1[Customer ID],Table1[[#This Row],[Customer ID]])&gt;1,"Repeat Customer","One-Time Customer")</f>
        <v>One-Time Customer</v>
      </c>
      <c r="H1740" t="s">
        <v>354</v>
      </c>
      <c r="I1740" t="s">
        <v>39</v>
      </c>
      <c r="J1740" t="s">
        <v>40</v>
      </c>
      <c r="K1740" t="s">
        <v>41</v>
      </c>
      <c r="L1740" t="s">
        <v>152</v>
      </c>
      <c r="M1740" t="s">
        <v>121</v>
      </c>
      <c r="N1740" t="s">
        <v>355</v>
      </c>
      <c r="O1740">
        <v>0.66</v>
      </c>
      <c r="P1740">
        <f>Table1[[#This Row],[Profit]]/Table1[[#This Row],[Sales]]</f>
        <v>-4.032427484581564E-2</v>
      </c>
      <c r="Q1740" t="s">
        <v>33</v>
      </c>
      <c r="R1740" t="s">
        <v>34</v>
      </c>
      <c r="S1740" t="s">
        <v>255</v>
      </c>
      <c r="T1740" t="s">
        <v>356</v>
      </c>
      <c r="U1740">
        <v>80126</v>
      </c>
      <c r="V1740">
        <v>42165</v>
      </c>
      <c r="W1740" t="str">
        <f>TEXT(Table1[[#This Row],[Order Date]],"mmmm")</f>
        <v>June</v>
      </c>
      <c r="X1740" t="str">
        <f>TEXT(Table1[[#This Row],[Order Date]],"yyyy")</f>
        <v>2015</v>
      </c>
      <c r="Y1740">
        <v>42166</v>
      </c>
      <c r="Z1740">
        <v>-53.744999999999997</v>
      </c>
      <c r="AA1740">
        <v>5</v>
      </c>
      <c r="AB1740">
        <v>1332.82</v>
      </c>
      <c r="AC1740">
        <v>86268</v>
      </c>
      <c r="AD1740" t="e">
        <f>IF(COUNTIF(#REF!,Orders!AC144)&gt;0,"Returned","Not Returned")</f>
        <v>#REF!</v>
      </c>
      <c r="AE1740" t="str">
        <f>TEXT(Table1[[#This Row],[Order Date]],"mmmm-yyy")</f>
        <v>June-2015</v>
      </c>
    </row>
    <row r="1741" spans="1:31" ht="12.75" customHeight="1" x14ac:dyDescent="0.3">
      <c r="A1741">
        <v>25949</v>
      </c>
      <c r="B1741" t="s">
        <v>37</v>
      </c>
      <c r="C1741">
        <v>0.1</v>
      </c>
      <c r="D1741">
        <v>6.48</v>
      </c>
      <c r="E1741">
        <v>5.9</v>
      </c>
      <c r="F1741">
        <v>597</v>
      </c>
      <c r="G1741" t="str">
        <f>IF(COUNTIF(Table1[Customer ID],Table1[[#This Row],[Customer ID]])&gt;1,"Repeat Customer","One-Time Customer")</f>
        <v>One-Time Customer</v>
      </c>
      <c r="H1741" t="s">
        <v>711</v>
      </c>
      <c r="I1741" t="s">
        <v>49</v>
      </c>
      <c r="J1741" t="s">
        <v>58</v>
      </c>
      <c r="K1741" t="s">
        <v>29</v>
      </c>
      <c r="L1741" t="s">
        <v>93</v>
      </c>
      <c r="M1741" t="s">
        <v>59</v>
      </c>
      <c r="N1741" t="s">
        <v>712</v>
      </c>
      <c r="O1741">
        <v>0.37</v>
      </c>
      <c r="P1741">
        <f>Table1[[#This Row],[Profit]]/Table1[[#This Row],[Sales]]</f>
        <v>-0.44208047945205481</v>
      </c>
      <c r="Q1741" t="s">
        <v>33</v>
      </c>
      <c r="R1741" t="s">
        <v>61</v>
      </c>
      <c r="S1741" t="s">
        <v>703</v>
      </c>
      <c r="T1741" t="s">
        <v>443</v>
      </c>
      <c r="U1741">
        <v>47201</v>
      </c>
      <c r="V1741">
        <v>42165</v>
      </c>
      <c r="W1741" t="str">
        <f>TEXT(Table1[[#This Row],[Order Date]],"mmmm")</f>
        <v>June</v>
      </c>
      <c r="X1741" t="str">
        <f>TEXT(Table1[[#This Row],[Order Date]],"yyyy")</f>
        <v>2015</v>
      </c>
      <c r="Y1741">
        <v>42165</v>
      </c>
      <c r="Z1741">
        <v>-51.634999999999998</v>
      </c>
      <c r="AA1741">
        <v>19</v>
      </c>
      <c r="AB1741">
        <v>116.8</v>
      </c>
      <c r="AC1741">
        <v>86310</v>
      </c>
      <c r="AD1741" t="e">
        <f>IF(COUNTIF(#REF!,Orders!AC325)&gt;0,"Returned","Not Returned")</f>
        <v>#REF!</v>
      </c>
      <c r="AE1741" t="str">
        <f>TEXT(Table1[[#This Row],[Order Date]],"mmmm-yyy")</f>
        <v>June-2015</v>
      </c>
    </row>
    <row r="1742" spans="1:31" ht="12.75" customHeight="1" x14ac:dyDescent="0.3">
      <c r="A1742">
        <v>3490</v>
      </c>
      <c r="B1742" t="s">
        <v>37</v>
      </c>
      <c r="C1742">
        <v>0.05</v>
      </c>
      <c r="D1742">
        <v>8.85</v>
      </c>
      <c r="E1742">
        <v>5.6</v>
      </c>
      <c r="F1742">
        <v>2431</v>
      </c>
      <c r="G1742" t="str">
        <f>IF(COUNTIF(Table1[Customer ID],Table1[[#This Row],[Customer ID]])&gt;1,"Repeat Customer","One-Time Customer")</f>
        <v>Repeat Customer</v>
      </c>
      <c r="H1742" t="s">
        <v>2284</v>
      </c>
      <c r="I1742" t="s">
        <v>49</v>
      </c>
      <c r="J1742" t="s">
        <v>114</v>
      </c>
      <c r="K1742" t="s">
        <v>29</v>
      </c>
      <c r="L1742" t="s">
        <v>109</v>
      </c>
      <c r="M1742" t="s">
        <v>59</v>
      </c>
      <c r="N1742" t="s">
        <v>2285</v>
      </c>
      <c r="O1742">
        <v>0.36</v>
      </c>
      <c r="P1742">
        <f>Table1[[#This Row],[Profit]]/Table1[[#This Row],[Sales]]</f>
        <v>-4.6097046413502103E-2</v>
      </c>
      <c r="Q1742" t="s">
        <v>33</v>
      </c>
      <c r="R1742" t="s">
        <v>34</v>
      </c>
      <c r="S1742" t="s">
        <v>45</v>
      </c>
      <c r="T1742" t="s">
        <v>663</v>
      </c>
      <c r="U1742">
        <v>90004</v>
      </c>
      <c r="V1742">
        <v>42165</v>
      </c>
      <c r="W1742" t="str">
        <f>TEXT(Table1[[#This Row],[Order Date]],"mmmm")</f>
        <v>June</v>
      </c>
      <c r="X1742" t="str">
        <f>TEXT(Table1[[#This Row],[Order Date]],"yyyy")</f>
        <v>2015</v>
      </c>
      <c r="Y1742">
        <v>42166</v>
      </c>
      <c r="Z1742">
        <v>-9.1769999999999996</v>
      </c>
      <c r="AA1742">
        <v>21</v>
      </c>
      <c r="AB1742">
        <v>199.08</v>
      </c>
      <c r="AC1742">
        <v>24869</v>
      </c>
      <c r="AD1742" t="e">
        <f>IF(COUNTIF(#REF!,Orders!AC1357)&gt;0,"Returned","Not Returned")</f>
        <v>#REF!</v>
      </c>
      <c r="AE1742" t="str">
        <f>TEXT(Table1[[#This Row],[Order Date]],"mmmm-yyy")</f>
        <v>June-2015</v>
      </c>
    </row>
    <row r="1743" spans="1:31" ht="12.75" customHeight="1" x14ac:dyDescent="0.3">
      <c r="A1743">
        <v>21490</v>
      </c>
      <c r="B1743" t="s">
        <v>37</v>
      </c>
      <c r="C1743">
        <v>0.05</v>
      </c>
      <c r="D1743">
        <v>8.85</v>
      </c>
      <c r="E1743">
        <v>5.6</v>
      </c>
      <c r="F1743">
        <v>2433</v>
      </c>
      <c r="G1743" t="str">
        <f>IF(COUNTIF(Table1[Customer ID],Table1[[#This Row],[Customer ID]])&gt;1,"Repeat Customer","One-Time Customer")</f>
        <v>One-Time Customer</v>
      </c>
      <c r="H1743" t="s">
        <v>2288</v>
      </c>
      <c r="I1743" t="s">
        <v>49</v>
      </c>
      <c r="J1743" t="s">
        <v>114</v>
      </c>
      <c r="K1743" t="s">
        <v>29</v>
      </c>
      <c r="L1743" t="s">
        <v>109</v>
      </c>
      <c r="M1743" t="s">
        <v>59</v>
      </c>
      <c r="N1743" t="s">
        <v>2285</v>
      </c>
      <c r="O1743">
        <v>0.36</v>
      </c>
      <c r="P1743">
        <f>Table1[[#This Row],[Profit]]/Table1[[#This Row],[Sales]]</f>
        <v>-0.1548860759493671</v>
      </c>
      <c r="Q1743" t="s">
        <v>33</v>
      </c>
      <c r="R1743" t="s">
        <v>61</v>
      </c>
      <c r="S1743" t="s">
        <v>304</v>
      </c>
      <c r="T1743" t="s">
        <v>2289</v>
      </c>
      <c r="U1743">
        <v>73160</v>
      </c>
      <c r="V1743">
        <v>42165</v>
      </c>
      <c r="W1743" t="str">
        <f>TEXT(Table1[[#This Row],[Order Date]],"mmmm")</f>
        <v>June</v>
      </c>
      <c r="X1743" t="str">
        <f>TEXT(Table1[[#This Row],[Order Date]],"yyyy")</f>
        <v>2015</v>
      </c>
      <c r="Y1743">
        <v>42166</v>
      </c>
      <c r="Z1743">
        <v>-7.3415999999999997</v>
      </c>
      <c r="AA1743">
        <v>5</v>
      </c>
      <c r="AB1743">
        <v>47.4</v>
      </c>
      <c r="AC1743">
        <v>89095</v>
      </c>
      <c r="AD1743" t="e">
        <f>IF(COUNTIF(#REF!,Orders!AC1361)&gt;0,"Returned","Not Returned")</f>
        <v>#REF!</v>
      </c>
      <c r="AE1743" t="str">
        <f>TEXT(Table1[[#This Row],[Order Date]],"mmmm-yyy")</f>
        <v>June-2015</v>
      </c>
    </row>
    <row r="1744" spans="1:31" ht="12.75" customHeight="1" x14ac:dyDescent="0.3">
      <c r="A1744">
        <v>6807</v>
      </c>
      <c r="B1744" t="s">
        <v>47</v>
      </c>
      <c r="C1744">
        <v>0</v>
      </c>
      <c r="D1744">
        <v>2.21</v>
      </c>
      <c r="E1744">
        <v>1</v>
      </c>
      <c r="F1744">
        <v>3079</v>
      </c>
      <c r="G1744" t="str">
        <f>IF(COUNTIF(Table1[Customer ID],Table1[[#This Row],[Customer ID]])&gt;1,"Repeat Customer","One-Time Customer")</f>
        <v>Repeat Customer</v>
      </c>
      <c r="H1744" t="s">
        <v>2779</v>
      </c>
      <c r="I1744" t="s">
        <v>27</v>
      </c>
      <c r="J1744" t="s">
        <v>58</v>
      </c>
      <c r="K1744" t="s">
        <v>29</v>
      </c>
      <c r="L1744" t="s">
        <v>30</v>
      </c>
      <c r="M1744" t="s">
        <v>31</v>
      </c>
      <c r="N1744" t="s">
        <v>2780</v>
      </c>
      <c r="O1744">
        <v>0.38</v>
      </c>
      <c r="P1744">
        <f>Table1[[#This Row],[Profit]]/Table1[[#This Row],[Sales]]</f>
        <v>0.11481991282404221</v>
      </c>
      <c r="Q1744" t="s">
        <v>33</v>
      </c>
      <c r="R1744" t="s">
        <v>53</v>
      </c>
      <c r="S1744" t="s">
        <v>234</v>
      </c>
      <c r="T1744" t="s">
        <v>1319</v>
      </c>
      <c r="U1744">
        <v>19112</v>
      </c>
      <c r="V1744">
        <v>42165</v>
      </c>
      <c r="W1744" t="str">
        <f>TEXT(Table1[[#This Row],[Order Date]],"mmmm")</f>
        <v>June</v>
      </c>
      <c r="X1744" t="str">
        <f>TEXT(Table1[[#This Row],[Order Date]],"yyyy")</f>
        <v>2015</v>
      </c>
      <c r="Y1744">
        <v>42166</v>
      </c>
      <c r="Z1744">
        <v>10.01</v>
      </c>
      <c r="AA1744">
        <v>33</v>
      </c>
      <c r="AB1744">
        <v>87.18</v>
      </c>
      <c r="AC1744">
        <v>48483</v>
      </c>
      <c r="AD1744" t="e">
        <f>IF(COUNTIF(#REF!,Orders!AC1752)&gt;0,"Returned","Not Returned")</f>
        <v>#REF!</v>
      </c>
      <c r="AE1744" t="str">
        <f>TEXT(Table1[[#This Row],[Order Date]],"mmmm-yyy")</f>
        <v>June-2015</v>
      </c>
    </row>
    <row r="1745" spans="1:31" ht="12.75" customHeight="1" x14ac:dyDescent="0.3">
      <c r="A1745">
        <v>23084</v>
      </c>
      <c r="B1745" t="s">
        <v>25</v>
      </c>
      <c r="C1745">
        <v>0</v>
      </c>
      <c r="D1745">
        <v>7.28</v>
      </c>
      <c r="E1745">
        <v>3.52</v>
      </c>
      <c r="F1745">
        <v>3243</v>
      </c>
      <c r="G1745" t="str">
        <f>IF(COUNTIF(Table1[Customer ID],Table1[[#This Row],[Customer ID]])&gt;1,"Repeat Customer","One-Time Customer")</f>
        <v>One-Time Customer</v>
      </c>
      <c r="H1745" t="s">
        <v>2905</v>
      </c>
      <c r="I1745" t="s">
        <v>49</v>
      </c>
      <c r="J1745" t="s">
        <v>58</v>
      </c>
      <c r="K1745" t="s">
        <v>77</v>
      </c>
      <c r="L1745" t="s">
        <v>180</v>
      </c>
      <c r="M1745" t="s">
        <v>51</v>
      </c>
      <c r="N1745" t="s">
        <v>2906</v>
      </c>
      <c r="O1745">
        <v>0.68</v>
      </c>
      <c r="P1745">
        <f>Table1[[#This Row],[Profit]]/Table1[[#This Row],[Sales]]</f>
        <v>-1.0271685761047462</v>
      </c>
      <c r="Q1745" t="s">
        <v>33</v>
      </c>
      <c r="R1745" t="s">
        <v>53</v>
      </c>
      <c r="S1745" t="s">
        <v>228</v>
      </c>
      <c r="T1745" t="s">
        <v>916</v>
      </c>
      <c r="U1745">
        <v>6010</v>
      </c>
      <c r="V1745">
        <v>42165</v>
      </c>
      <c r="W1745" t="str">
        <f>TEXT(Table1[[#This Row],[Order Date]],"mmmm")</f>
        <v>June</v>
      </c>
      <c r="X1745" t="str">
        <f>TEXT(Table1[[#This Row],[Order Date]],"yyyy")</f>
        <v>2015</v>
      </c>
      <c r="Y1745">
        <v>42165</v>
      </c>
      <c r="Z1745">
        <v>-25.103999999999999</v>
      </c>
      <c r="AA1745">
        <v>3</v>
      </c>
      <c r="AB1745">
        <v>24.44</v>
      </c>
      <c r="AC1745">
        <v>88329</v>
      </c>
      <c r="AD1745" t="e">
        <f>IF(COUNTIF(#REF!,Orders!AC1854)&gt;0,"Returned","Not Returned")</f>
        <v>#REF!</v>
      </c>
      <c r="AE1745" t="str">
        <f>TEXT(Table1[[#This Row],[Order Date]],"mmmm-yyy")</f>
        <v>June-2015</v>
      </c>
    </row>
    <row r="1746" spans="1:31" ht="12.75" customHeight="1" x14ac:dyDescent="0.3">
      <c r="A1746">
        <v>24559</v>
      </c>
      <c r="B1746" t="s">
        <v>47</v>
      </c>
      <c r="C1746">
        <v>0.05</v>
      </c>
      <c r="D1746">
        <v>5.28</v>
      </c>
      <c r="E1746">
        <v>6.26</v>
      </c>
      <c r="F1746">
        <v>1265</v>
      </c>
      <c r="G1746" t="str">
        <f>IF(COUNTIF(Table1[Customer ID],Table1[[#This Row],[Customer ID]])&gt;1,"Repeat Customer","One-Time Customer")</f>
        <v>One-Time Customer</v>
      </c>
      <c r="H1746" t="s">
        <v>1362</v>
      </c>
      <c r="I1746" t="s">
        <v>49</v>
      </c>
      <c r="J1746" t="s">
        <v>40</v>
      </c>
      <c r="K1746" t="s">
        <v>29</v>
      </c>
      <c r="L1746" t="s">
        <v>93</v>
      </c>
      <c r="M1746" t="s">
        <v>59</v>
      </c>
      <c r="N1746" t="s">
        <v>1363</v>
      </c>
      <c r="O1746">
        <v>0.4</v>
      </c>
      <c r="P1746">
        <f>Table1[[#This Row],[Profit]]/Table1[[#This Row],[Sales]]</f>
        <v>-1.5910489510489512</v>
      </c>
      <c r="Q1746" t="s">
        <v>33</v>
      </c>
      <c r="R1746" t="s">
        <v>61</v>
      </c>
      <c r="S1746" t="s">
        <v>304</v>
      </c>
      <c r="T1746" t="s">
        <v>1364</v>
      </c>
      <c r="U1746">
        <v>73521</v>
      </c>
      <c r="V1746">
        <v>42166</v>
      </c>
      <c r="W1746" t="str">
        <f>TEXT(Table1[[#This Row],[Order Date]],"mmmm")</f>
        <v>June</v>
      </c>
      <c r="X1746" t="str">
        <f>TEXT(Table1[[#This Row],[Order Date]],"yyyy")</f>
        <v>2015</v>
      </c>
      <c r="Y1746">
        <v>42167</v>
      </c>
      <c r="Z1746">
        <v>-11.376000000000001</v>
      </c>
      <c r="AA1746">
        <v>1</v>
      </c>
      <c r="AB1746">
        <v>7.15</v>
      </c>
      <c r="AC1746">
        <v>89729</v>
      </c>
      <c r="AD1746" t="e">
        <f>IF(COUNTIF(#REF!,Orders!AC727)&gt;0,"Returned","Not Returned")</f>
        <v>#REF!</v>
      </c>
      <c r="AE1746" t="str">
        <f>TEXT(Table1[[#This Row],[Order Date]],"mmmm-yyy")</f>
        <v>June-2015</v>
      </c>
    </row>
    <row r="1747" spans="1:31" ht="12.75" customHeight="1" x14ac:dyDescent="0.3">
      <c r="A1747">
        <v>23735</v>
      </c>
      <c r="B1747" t="s">
        <v>25</v>
      </c>
      <c r="C1747">
        <v>0</v>
      </c>
      <c r="D1747">
        <v>65.989999999999995</v>
      </c>
      <c r="E1747">
        <v>8.99</v>
      </c>
      <c r="F1747">
        <v>1466</v>
      </c>
      <c r="G1747" t="str">
        <f>IF(COUNTIF(Table1[Customer ID],Table1[[#This Row],[Customer ID]])&gt;1,"Repeat Customer","One-Time Customer")</f>
        <v>Repeat Customer</v>
      </c>
      <c r="H1747" t="s">
        <v>1505</v>
      </c>
      <c r="I1747" t="s">
        <v>49</v>
      </c>
      <c r="J1747" t="s">
        <v>58</v>
      </c>
      <c r="K1747" t="s">
        <v>77</v>
      </c>
      <c r="L1747" t="s">
        <v>78</v>
      </c>
      <c r="M1747" t="s">
        <v>59</v>
      </c>
      <c r="N1747" t="s">
        <v>1042</v>
      </c>
      <c r="O1747">
        <v>0.56000000000000005</v>
      </c>
      <c r="P1747">
        <f>Table1[[#This Row],[Profit]]/Table1[[#This Row],[Sales]]</f>
        <v>0.44047368146486504</v>
      </c>
      <c r="Q1747" t="s">
        <v>33</v>
      </c>
      <c r="R1747" t="s">
        <v>61</v>
      </c>
      <c r="S1747" t="s">
        <v>496</v>
      </c>
      <c r="T1747" t="s">
        <v>443</v>
      </c>
      <c r="U1747">
        <v>68601</v>
      </c>
      <c r="V1747">
        <v>42166</v>
      </c>
      <c r="W1747" t="str">
        <f>TEXT(Table1[[#This Row],[Order Date]],"mmmm")</f>
        <v>June</v>
      </c>
      <c r="X1747" t="str">
        <f>TEXT(Table1[[#This Row],[Order Date]],"yyyy")</f>
        <v>2015</v>
      </c>
      <c r="Y1747">
        <v>42168</v>
      </c>
      <c r="Z1747">
        <v>253.30319999999998</v>
      </c>
      <c r="AA1747">
        <v>10</v>
      </c>
      <c r="AB1747">
        <v>575.07000000000005</v>
      </c>
      <c r="AC1747">
        <v>91115</v>
      </c>
      <c r="AD1747" t="e">
        <f>IF(COUNTIF(#REF!,Orders!AC825)&gt;0,"Returned","Not Returned")</f>
        <v>#REF!</v>
      </c>
      <c r="AE1747" t="str">
        <f>TEXT(Table1[[#This Row],[Order Date]],"mmmm-yyy")</f>
        <v>June-2015</v>
      </c>
    </row>
    <row r="1748" spans="1:31" ht="12.75" customHeight="1" x14ac:dyDescent="0.3">
      <c r="A1748">
        <v>19031</v>
      </c>
      <c r="B1748" t="s">
        <v>56</v>
      </c>
      <c r="C1748">
        <v>0.05</v>
      </c>
      <c r="D1748">
        <v>15.68</v>
      </c>
      <c r="E1748">
        <v>3.73</v>
      </c>
      <c r="F1748">
        <v>2543</v>
      </c>
      <c r="G1748" t="str">
        <f>IF(COUNTIF(Table1[Customer ID],Table1[[#This Row],[Customer ID]])&gt;1,"Repeat Customer","One-Time Customer")</f>
        <v>Repeat Customer</v>
      </c>
      <c r="H1748" t="s">
        <v>2379</v>
      </c>
      <c r="I1748" t="s">
        <v>49</v>
      </c>
      <c r="J1748" t="s">
        <v>58</v>
      </c>
      <c r="K1748" t="s">
        <v>41</v>
      </c>
      <c r="L1748" t="s">
        <v>50</v>
      </c>
      <c r="M1748" t="s">
        <v>51</v>
      </c>
      <c r="N1748" t="s">
        <v>2380</v>
      </c>
      <c r="O1748">
        <v>0.46</v>
      </c>
      <c r="P1748">
        <f>Table1[[#This Row],[Profit]]/Table1[[#This Row],[Sales]]</f>
        <v>1.3748640671120086E-2</v>
      </c>
      <c r="Q1748" t="s">
        <v>33</v>
      </c>
      <c r="R1748" t="s">
        <v>136</v>
      </c>
      <c r="S1748" t="s">
        <v>137</v>
      </c>
      <c r="T1748" t="s">
        <v>1567</v>
      </c>
      <c r="U1748">
        <v>23223</v>
      </c>
      <c r="V1748">
        <v>42166</v>
      </c>
      <c r="W1748" t="str">
        <f>TEXT(Table1[[#This Row],[Order Date]],"mmmm")</f>
        <v>June</v>
      </c>
      <c r="X1748" t="str">
        <f>TEXT(Table1[[#This Row],[Order Date]],"yyyy")</f>
        <v>2015</v>
      </c>
      <c r="Y1748">
        <v>42167</v>
      </c>
      <c r="Z1748">
        <v>3.54</v>
      </c>
      <c r="AA1748">
        <v>17</v>
      </c>
      <c r="AB1748">
        <v>257.48</v>
      </c>
      <c r="AC1748">
        <v>87917</v>
      </c>
      <c r="AD1748" t="e">
        <f>IF(COUNTIF(#REF!,Orders!AC1435)&gt;0,"Returned","Not Returned")</f>
        <v>#REF!</v>
      </c>
      <c r="AE1748" t="str">
        <f>TEXT(Table1[[#This Row],[Order Date]],"mmmm-yyy")</f>
        <v>June-2015</v>
      </c>
    </row>
    <row r="1749" spans="1:31" ht="12.75" customHeight="1" x14ac:dyDescent="0.3">
      <c r="A1749">
        <v>19032</v>
      </c>
      <c r="B1749" t="s">
        <v>56</v>
      </c>
      <c r="C1749">
        <v>0.02</v>
      </c>
      <c r="D1749">
        <v>195.99</v>
      </c>
      <c r="E1749">
        <v>4.2</v>
      </c>
      <c r="F1749">
        <v>2543</v>
      </c>
      <c r="G1749" t="str">
        <f>IF(COUNTIF(Table1[Customer ID],Table1[[#This Row],[Customer ID]])&gt;1,"Repeat Customer","One-Time Customer")</f>
        <v>Repeat Customer</v>
      </c>
      <c r="H1749" t="s">
        <v>2379</v>
      </c>
      <c r="I1749" t="s">
        <v>49</v>
      </c>
      <c r="J1749" t="s">
        <v>58</v>
      </c>
      <c r="K1749" t="s">
        <v>77</v>
      </c>
      <c r="L1749" t="s">
        <v>78</v>
      </c>
      <c r="M1749" t="s">
        <v>59</v>
      </c>
      <c r="N1749" t="s">
        <v>2220</v>
      </c>
      <c r="O1749">
        <v>0.56000000000000005</v>
      </c>
      <c r="P1749">
        <f>Table1[[#This Row],[Profit]]/Table1[[#This Row],[Sales]]</f>
        <v>1.2608490167418366E-2</v>
      </c>
      <c r="Q1749" t="s">
        <v>33</v>
      </c>
      <c r="R1749" t="s">
        <v>136</v>
      </c>
      <c r="S1749" t="s">
        <v>137</v>
      </c>
      <c r="T1749" t="s">
        <v>1567</v>
      </c>
      <c r="U1749">
        <v>23223</v>
      </c>
      <c r="V1749">
        <v>42166</v>
      </c>
      <c r="W1749" t="str">
        <f>TEXT(Table1[[#This Row],[Order Date]],"mmmm")</f>
        <v>June</v>
      </c>
      <c r="X1749" t="str">
        <f>TEXT(Table1[[#This Row],[Order Date]],"yyyy")</f>
        <v>2015</v>
      </c>
      <c r="Y1749">
        <v>42167</v>
      </c>
      <c r="Z1749">
        <v>40.283999999999999</v>
      </c>
      <c r="AA1749">
        <v>19</v>
      </c>
      <c r="AB1749">
        <v>3194.99</v>
      </c>
      <c r="AC1749">
        <v>87917</v>
      </c>
      <c r="AD1749" t="e">
        <f>IF(COUNTIF(#REF!,Orders!AC1436)&gt;0,"Returned","Not Returned")</f>
        <v>#REF!</v>
      </c>
      <c r="AE1749" t="str">
        <f>TEXT(Table1[[#This Row],[Order Date]],"mmmm-yyy")</f>
        <v>June-2015</v>
      </c>
    </row>
    <row r="1750" spans="1:31" ht="12.75" customHeight="1" x14ac:dyDescent="0.3">
      <c r="A1750">
        <v>18720</v>
      </c>
      <c r="B1750" t="s">
        <v>25</v>
      </c>
      <c r="C1750">
        <v>0.01</v>
      </c>
      <c r="D1750">
        <v>39.979999999999997</v>
      </c>
      <c r="E1750">
        <v>4</v>
      </c>
      <c r="F1750">
        <v>2649</v>
      </c>
      <c r="G1750" t="str">
        <f>IF(COUNTIF(Table1[Customer ID],Table1[[#This Row],[Customer ID]])&gt;1,"Repeat Customer","One-Time Customer")</f>
        <v>One-Time Customer</v>
      </c>
      <c r="H1750" t="s">
        <v>2459</v>
      </c>
      <c r="I1750" t="s">
        <v>49</v>
      </c>
      <c r="J1750" t="s">
        <v>28</v>
      </c>
      <c r="K1750" t="s">
        <v>77</v>
      </c>
      <c r="L1750" t="s">
        <v>180</v>
      </c>
      <c r="M1750" t="s">
        <v>59</v>
      </c>
      <c r="N1750" t="s">
        <v>252</v>
      </c>
      <c r="O1750">
        <v>0.7</v>
      </c>
      <c r="P1750">
        <f>Table1[[#This Row],[Profit]]/Table1[[#This Row],[Sales]]</f>
        <v>-0.15154705101087118</v>
      </c>
      <c r="Q1750" t="s">
        <v>33</v>
      </c>
      <c r="R1750" t="s">
        <v>53</v>
      </c>
      <c r="S1750" t="s">
        <v>415</v>
      </c>
      <c r="T1750" t="s">
        <v>2223</v>
      </c>
      <c r="U1750">
        <v>21040</v>
      </c>
      <c r="V1750">
        <v>42166</v>
      </c>
      <c r="W1750" t="str">
        <f>TEXT(Table1[[#This Row],[Order Date]],"mmmm")</f>
        <v>June</v>
      </c>
      <c r="X1750" t="str">
        <f>TEXT(Table1[[#This Row],[Order Date]],"yyyy")</f>
        <v>2015</v>
      </c>
      <c r="Y1750">
        <v>42167</v>
      </c>
      <c r="Z1750">
        <v>-30.808</v>
      </c>
      <c r="AA1750">
        <v>5</v>
      </c>
      <c r="AB1750">
        <v>203.29</v>
      </c>
      <c r="AC1750">
        <v>88814</v>
      </c>
      <c r="AD1750" t="e">
        <f>IF(COUNTIF(#REF!,Orders!AC1502)&gt;0,"Returned","Not Returned")</f>
        <v>#REF!</v>
      </c>
      <c r="AE1750" t="str">
        <f>TEXT(Table1[[#This Row],[Order Date]],"mmmm-yyy")</f>
        <v>June-2015</v>
      </c>
    </row>
    <row r="1751" spans="1:31" ht="12.75" customHeight="1" x14ac:dyDescent="0.3">
      <c r="A1751">
        <v>21707</v>
      </c>
      <c r="B1751" t="s">
        <v>47</v>
      </c>
      <c r="C1751">
        <v>0.01</v>
      </c>
      <c r="D1751">
        <v>35.99</v>
      </c>
      <c r="E1751">
        <v>5.99</v>
      </c>
      <c r="F1751">
        <v>2779</v>
      </c>
      <c r="G1751" t="str">
        <f>IF(COUNTIF(Table1[Customer ID],Table1[[#This Row],[Customer ID]])&gt;1,"Repeat Customer","One-Time Customer")</f>
        <v>One-Time Customer</v>
      </c>
      <c r="H1751" t="s">
        <v>2551</v>
      </c>
      <c r="I1751" t="s">
        <v>49</v>
      </c>
      <c r="J1751" t="s">
        <v>28</v>
      </c>
      <c r="K1751" t="s">
        <v>77</v>
      </c>
      <c r="L1751" t="s">
        <v>78</v>
      </c>
      <c r="M1751" t="s">
        <v>31</v>
      </c>
      <c r="N1751" t="s">
        <v>981</v>
      </c>
      <c r="O1751">
        <v>0.38</v>
      </c>
      <c r="P1751">
        <f>Table1[[#This Row],[Profit]]/Table1[[#This Row],[Sales]]</f>
        <v>-0.17591792969542414</v>
      </c>
      <c r="Q1751" t="s">
        <v>33</v>
      </c>
      <c r="R1751" t="s">
        <v>136</v>
      </c>
      <c r="S1751" t="s">
        <v>322</v>
      </c>
      <c r="T1751" t="s">
        <v>2552</v>
      </c>
      <c r="U1751">
        <v>27893</v>
      </c>
      <c r="V1751">
        <v>42166</v>
      </c>
      <c r="W1751" t="str">
        <f>TEXT(Table1[[#This Row],[Order Date]],"mmmm")</f>
        <v>June</v>
      </c>
      <c r="X1751" t="str">
        <f>TEXT(Table1[[#This Row],[Order Date]],"yyyy")</f>
        <v>2015</v>
      </c>
      <c r="Y1751">
        <v>42167</v>
      </c>
      <c r="Z1751">
        <v>-60.704000000000001</v>
      </c>
      <c r="AA1751">
        <v>11</v>
      </c>
      <c r="AB1751">
        <v>345.07</v>
      </c>
      <c r="AC1751">
        <v>87161</v>
      </c>
      <c r="AD1751" t="e">
        <f>IF(COUNTIF(#REF!,Orders!AC1565)&gt;0,"Returned","Not Returned")</f>
        <v>#REF!</v>
      </c>
      <c r="AE1751" t="str">
        <f>TEXT(Table1[[#This Row],[Order Date]],"mmmm-yyy")</f>
        <v>June-2015</v>
      </c>
    </row>
    <row r="1752" spans="1:31" ht="12.75" customHeight="1" x14ac:dyDescent="0.3">
      <c r="A1752">
        <v>18419</v>
      </c>
      <c r="B1752" t="s">
        <v>56</v>
      </c>
      <c r="C1752">
        <v>0.05</v>
      </c>
      <c r="D1752">
        <v>15.68</v>
      </c>
      <c r="E1752">
        <v>3.73</v>
      </c>
      <c r="F1752">
        <v>2840</v>
      </c>
      <c r="G1752" t="str">
        <f>IF(COUNTIF(Table1[Customer ID],Table1[[#This Row],[Customer ID]])&gt;1,"Repeat Customer","One-Time Customer")</f>
        <v>Repeat Customer</v>
      </c>
      <c r="H1752" t="s">
        <v>2596</v>
      </c>
      <c r="I1752" t="s">
        <v>49</v>
      </c>
      <c r="J1752" t="s">
        <v>28</v>
      </c>
      <c r="K1752" t="s">
        <v>41</v>
      </c>
      <c r="L1752" t="s">
        <v>50</v>
      </c>
      <c r="M1752" t="s">
        <v>51</v>
      </c>
      <c r="N1752" t="s">
        <v>2380</v>
      </c>
      <c r="O1752">
        <v>0.46</v>
      </c>
      <c r="P1752">
        <f>Table1[[#This Row],[Profit]]/Table1[[#This Row],[Sales]]</f>
        <v>4.4868581977616255</v>
      </c>
      <c r="Q1752" t="s">
        <v>33</v>
      </c>
      <c r="R1752" t="s">
        <v>136</v>
      </c>
      <c r="S1752" t="s">
        <v>362</v>
      </c>
      <c r="T1752" t="s">
        <v>2597</v>
      </c>
      <c r="U1752">
        <v>33161</v>
      </c>
      <c r="V1752">
        <v>42166</v>
      </c>
      <c r="W1752" t="str">
        <f>TEXT(Table1[[#This Row],[Order Date]],"mmmm")</f>
        <v>June</v>
      </c>
      <c r="X1752" t="str">
        <f>TEXT(Table1[[#This Row],[Order Date]],"yyyy")</f>
        <v>2015</v>
      </c>
      <c r="Y1752">
        <v>42168</v>
      </c>
      <c r="Z1752">
        <v>1166.6280000000002</v>
      </c>
      <c r="AA1752">
        <v>17</v>
      </c>
      <c r="AB1752">
        <v>260.01</v>
      </c>
      <c r="AC1752">
        <v>87885</v>
      </c>
      <c r="AD1752" t="e">
        <f>IF(COUNTIF(#REF!,Orders!AC1597)&gt;0,"Returned","Not Returned")</f>
        <v>#REF!</v>
      </c>
      <c r="AE1752" t="str">
        <f>TEXT(Table1[[#This Row],[Order Date]],"mmmm-yyy")</f>
        <v>June-2015</v>
      </c>
    </row>
    <row r="1753" spans="1:31" ht="12.75" customHeight="1" x14ac:dyDescent="0.3">
      <c r="A1753">
        <v>18420</v>
      </c>
      <c r="B1753" t="s">
        <v>56</v>
      </c>
      <c r="C1753">
        <v>0</v>
      </c>
      <c r="D1753">
        <v>14.98</v>
      </c>
      <c r="E1753">
        <v>8.99</v>
      </c>
      <c r="F1753">
        <v>2840</v>
      </c>
      <c r="G1753" t="str">
        <f>IF(COUNTIF(Table1[Customer ID],Table1[[#This Row],[Customer ID]])&gt;1,"Repeat Customer","One-Time Customer")</f>
        <v>Repeat Customer</v>
      </c>
      <c r="H1753" t="s">
        <v>2596</v>
      </c>
      <c r="I1753" t="s">
        <v>49</v>
      </c>
      <c r="J1753" t="s">
        <v>28</v>
      </c>
      <c r="K1753" t="s">
        <v>41</v>
      </c>
      <c r="L1753" t="s">
        <v>50</v>
      </c>
      <c r="M1753" t="s">
        <v>51</v>
      </c>
      <c r="N1753" t="s">
        <v>2598</v>
      </c>
      <c r="O1753">
        <v>0.39</v>
      </c>
      <c r="P1753">
        <f>Table1[[#This Row],[Profit]]/Table1[[#This Row],[Sales]]</f>
        <v>-0.14830417473245916</v>
      </c>
      <c r="Q1753" t="s">
        <v>33</v>
      </c>
      <c r="R1753" t="s">
        <v>136</v>
      </c>
      <c r="S1753" t="s">
        <v>362</v>
      </c>
      <c r="T1753" t="s">
        <v>2597</v>
      </c>
      <c r="U1753">
        <v>33161</v>
      </c>
      <c r="V1753">
        <v>42166</v>
      </c>
      <c r="W1753" t="str">
        <f>TEXT(Table1[[#This Row],[Order Date]],"mmmm")</f>
        <v>June</v>
      </c>
      <c r="X1753" t="str">
        <f>TEXT(Table1[[#This Row],[Order Date]],"yyyy")</f>
        <v>2015</v>
      </c>
      <c r="Y1753">
        <v>42167</v>
      </c>
      <c r="Z1753">
        <v>-40.604199999999999</v>
      </c>
      <c r="AA1753">
        <v>18</v>
      </c>
      <c r="AB1753">
        <v>273.79000000000002</v>
      </c>
      <c r="AC1753">
        <v>87885</v>
      </c>
      <c r="AD1753" t="e">
        <f>IF(COUNTIF(#REF!,Orders!AC1598)&gt;0,"Returned","Not Returned")</f>
        <v>#REF!</v>
      </c>
      <c r="AE1753" t="str">
        <f>TEXT(Table1[[#This Row],[Order Date]],"mmmm-yyy")</f>
        <v>June-2015</v>
      </c>
    </row>
    <row r="1754" spans="1:31" ht="12.75" customHeight="1" x14ac:dyDescent="0.3">
      <c r="A1754">
        <v>18421</v>
      </c>
      <c r="B1754" t="s">
        <v>56</v>
      </c>
      <c r="C1754">
        <v>0.02</v>
      </c>
      <c r="D1754">
        <v>38.76</v>
      </c>
      <c r="E1754">
        <v>13.26</v>
      </c>
      <c r="F1754">
        <v>2840</v>
      </c>
      <c r="G1754" t="str">
        <f>IF(COUNTIF(Table1[Customer ID],Table1[[#This Row],[Customer ID]])&gt;1,"Repeat Customer","One-Time Customer")</f>
        <v>Repeat Customer</v>
      </c>
      <c r="H1754" t="s">
        <v>2596</v>
      </c>
      <c r="I1754" t="s">
        <v>49</v>
      </c>
      <c r="J1754" t="s">
        <v>28</v>
      </c>
      <c r="K1754" t="s">
        <v>29</v>
      </c>
      <c r="L1754" t="s">
        <v>93</v>
      </c>
      <c r="M1754" t="s">
        <v>59</v>
      </c>
      <c r="N1754" t="s">
        <v>2599</v>
      </c>
      <c r="O1754">
        <v>0.36</v>
      </c>
      <c r="P1754">
        <f>Table1[[#This Row],[Profit]]/Table1[[#This Row],[Sales]]</f>
        <v>-6.5908561183325869</v>
      </c>
      <c r="Q1754" t="s">
        <v>33</v>
      </c>
      <c r="R1754" t="s">
        <v>136</v>
      </c>
      <c r="S1754" t="s">
        <v>362</v>
      </c>
      <c r="T1754" t="s">
        <v>2597</v>
      </c>
      <c r="U1754">
        <v>33161</v>
      </c>
      <c r="V1754">
        <v>42166</v>
      </c>
      <c r="W1754" t="str">
        <f>TEXT(Table1[[#This Row],[Order Date]],"mmmm")</f>
        <v>June</v>
      </c>
      <c r="X1754" t="str">
        <f>TEXT(Table1[[#This Row],[Order Date]],"yyyy")</f>
        <v>2015</v>
      </c>
      <c r="Y1754">
        <v>42167</v>
      </c>
      <c r="Z1754">
        <v>-294.084</v>
      </c>
      <c r="AA1754">
        <v>1</v>
      </c>
      <c r="AB1754">
        <v>44.62</v>
      </c>
      <c r="AC1754">
        <v>87885</v>
      </c>
      <c r="AD1754" t="e">
        <f>IF(COUNTIF(#REF!,Orders!AC1599)&gt;0,"Returned","Not Returned")</f>
        <v>#REF!</v>
      </c>
      <c r="AE1754" t="str">
        <f>TEXT(Table1[[#This Row],[Order Date]],"mmmm-yyy")</f>
        <v>June-2015</v>
      </c>
    </row>
    <row r="1755" spans="1:31" ht="12.75" customHeight="1" x14ac:dyDescent="0.3">
      <c r="A1755">
        <v>24908</v>
      </c>
      <c r="B1755" t="s">
        <v>25</v>
      </c>
      <c r="C1755">
        <v>0.01</v>
      </c>
      <c r="D1755">
        <v>12.28</v>
      </c>
      <c r="E1755">
        <v>6.47</v>
      </c>
      <c r="F1755">
        <v>3008</v>
      </c>
      <c r="G1755" t="str">
        <f>IF(COUNTIF(Table1[Customer ID],Table1[[#This Row],[Customer ID]])&gt;1,"Repeat Customer","One-Time Customer")</f>
        <v>Repeat Customer</v>
      </c>
      <c r="H1755" t="s">
        <v>2730</v>
      </c>
      <c r="I1755" t="s">
        <v>49</v>
      </c>
      <c r="J1755" t="s">
        <v>40</v>
      </c>
      <c r="K1755" t="s">
        <v>29</v>
      </c>
      <c r="L1755" t="s">
        <v>93</v>
      </c>
      <c r="M1755" t="s">
        <v>59</v>
      </c>
      <c r="N1755" t="s">
        <v>2732</v>
      </c>
      <c r="O1755">
        <v>0.38</v>
      </c>
      <c r="P1755">
        <f>Table1[[#This Row],[Profit]]/Table1[[#This Row],[Sales]]</f>
        <v>0.29634009709946468</v>
      </c>
      <c r="Q1755" t="s">
        <v>33</v>
      </c>
      <c r="R1755" t="s">
        <v>61</v>
      </c>
      <c r="S1755" t="s">
        <v>62</v>
      </c>
      <c r="T1755" t="s">
        <v>2731</v>
      </c>
      <c r="U1755">
        <v>55343</v>
      </c>
      <c r="V1755">
        <v>42166</v>
      </c>
      <c r="W1755" t="str">
        <f>TEXT(Table1[[#This Row],[Order Date]],"mmmm")</f>
        <v>June</v>
      </c>
      <c r="X1755" t="str">
        <f>TEXT(Table1[[#This Row],[Order Date]],"yyyy")</f>
        <v>2015</v>
      </c>
      <c r="Y1755">
        <v>42167</v>
      </c>
      <c r="Z1755">
        <v>47.61</v>
      </c>
      <c r="AA1755">
        <v>12</v>
      </c>
      <c r="AB1755">
        <v>160.66</v>
      </c>
      <c r="AC1755">
        <v>89415</v>
      </c>
      <c r="AD1755" t="e">
        <f>IF(COUNTIF(#REF!,Orders!AC1710)&gt;0,"Returned","Not Returned")</f>
        <v>#REF!</v>
      </c>
      <c r="AE1755" t="str">
        <f>TEXT(Table1[[#This Row],[Order Date]],"mmmm-yyy")</f>
        <v>June-2015</v>
      </c>
    </row>
    <row r="1756" spans="1:31" ht="12.75" customHeight="1" x14ac:dyDescent="0.3">
      <c r="A1756">
        <v>25489</v>
      </c>
      <c r="B1756" t="s">
        <v>37</v>
      </c>
      <c r="C1756">
        <v>0.04</v>
      </c>
      <c r="D1756">
        <v>35.44</v>
      </c>
      <c r="E1756">
        <v>5.09</v>
      </c>
      <c r="F1756">
        <v>3078</v>
      </c>
      <c r="G1756" t="str">
        <f>IF(COUNTIF(Table1[Customer ID],Table1[[#This Row],[Customer ID]])&gt;1,"Repeat Customer","One-Time Customer")</f>
        <v>Repeat Customer</v>
      </c>
      <c r="H1756" t="s">
        <v>2776</v>
      </c>
      <c r="I1756" t="s">
        <v>49</v>
      </c>
      <c r="J1756" t="s">
        <v>58</v>
      </c>
      <c r="K1756" t="s">
        <v>29</v>
      </c>
      <c r="L1756" t="s">
        <v>93</v>
      </c>
      <c r="M1756" t="s">
        <v>59</v>
      </c>
      <c r="N1756" t="s">
        <v>2777</v>
      </c>
      <c r="O1756">
        <v>0.38</v>
      </c>
      <c r="P1756">
        <f>Table1[[#This Row],[Profit]]/Table1[[#This Row],[Sales]]</f>
        <v>0.69</v>
      </c>
      <c r="Q1756" t="s">
        <v>33</v>
      </c>
      <c r="R1756" t="s">
        <v>53</v>
      </c>
      <c r="S1756" t="s">
        <v>154</v>
      </c>
      <c r="T1756" t="s">
        <v>2778</v>
      </c>
      <c r="U1756">
        <v>43615</v>
      </c>
      <c r="V1756">
        <v>42166</v>
      </c>
      <c r="W1756" t="str">
        <f>TEXT(Table1[[#This Row],[Order Date]],"mmmm")</f>
        <v>June</v>
      </c>
      <c r="X1756" t="str">
        <f>TEXT(Table1[[#This Row],[Order Date]],"yyyy")</f>
        <v>2015</v>
      </c>
      <c r="Y1756">
        <v>42166</v>
      </c>
      <c r="Z1756">
        <v>118.6317</v>
      </c>
      <c r="AA1756">
        <v>5</v>
      </c>
      <c r="AB1756">
        <v>171.93</v>
      </c>
      <c r="AC1756">
        <v>88240</v>
      </c>
      <c r="AD1756" t="e">
        <f>IF(COUNTIF(#REF!,Orders!AC1744)&gt;0,"Returned","Not Returned")</f>
        <v>#REF!</v>
      </c>
      <c r="AE1756" t="str">
        <f>TEXT(Table1[[#This Row],[Order Date]],"mmmm-yyy")</f>
        <v>June-2015</v>
      </c>
    </row>
    <row r="1757" spans="1:31" ht="12.75" customHeight="1" x14ac:dyDescent="0.3">
      <c r="A1757">
        <v>25490</v>
      </c>
      <c r="B1757" t="s">
        <v>37</v>
      </c>
      <c r="C1757">
        <v>0.08</v>
      </c>
      <c r="D1757">
        <v>3.98</v>
      </c>
      <c r="E1757">
        <v>0.7</v>
      </c>
      <c r="F1757">
        <v>3078</v>
      </c>
      <c r="G1757" t="str">
        <f>IF(COUNTIF(Table1[Customer ID],Table1[[#This Row],[Customer ID]])&gt;1,"Repeat Customer","One-Time Customer")</f>
        <v>Repeat Customer</v>
      </c>
      <c r="H1757" t="s">
        <v>2776</v>
      </c>
      <c r="I1757" t="s">
        <v>49</v>
      </c>
      <c r="J1757" t="s">
        <v>58</v>
      </c>
      <c r="K1757" t="s">
        <v>29</v>
      </c>
      <c r="L1757" t="s">
        <v>30</v>
      </c>
      <c r="M1757" t="s">
        <v>31</v>
      </c>
      <c r="N1757" t="s">
        <v>2740</v>
      </c>
      <c r="O1757">
        <v>0.52</v>
      </c>
      <c r="P1757">
        <f>Table1[[#This Row],[Profit]]/Table1[[#This Row],[Sales]]</f>
        <v>0.66223358908780916</v>
      </c>
      <c r="Q1757" t="s">
        <v>33</v>
      </c>
      <c r="R1757" t="s">
        <v>53</v>
      </c>
      <c r="S1757" t="s">
        <v>154</v>
      </c>
      <c r="T1757" t="s">
        <v>2778</v>
      </c>
      <c r="U1757">
        <v>43615</v>
      </c>
      <c r="V1757">
        <v>42166</v>
      </c>
      <c r="W1757" t="str">
        <f>TEXT(Table1[[#This Row],[Order Date]],"mmmm")</f>
        <v>June</v>
      </c>
      <c r="X1757" t="str">
        <f>TEXT(Table1[[#This Row],[Order Date]],"yyyy")</f>
        <v>2015</v>
      </c>
      <c r="Y1757">
        <v>42169</v>
      </c>
      <c r="Z1757">
        <v>23.304000000000002</v>
      </c>
      <c r="AA1757">
        <v>9</v>
      </c>
      <c r="AB1757">
        <v>35.19</v>
      </c>
      <c r="AC1757">
        <v>88240</v>
      </c>
      <c r="AD1757" t="e">
        <f>IF(COUNTIF(#REF!,Orders!AC1745)&gt;0,"Returned","Not Returned")</f>
        <v>#REF!</v>
      </c>
      <c r="AE1757" t="str">
        <f>TEXT(Table1[[#This Row],[Order Date]],"mmmm-yyy")</f>
        <v>June-2015</v>
      </c>
    </row>
    <row r="1758" spans="1:31" ht="12.75" customHeight="1" x14ac:dyDescent="0.3">
      <c r="A1758">
        <v>7489</v>
      </c>
      <c r="B1758" t="s">
        <v>37</v>
      </c>
      <c r="C1758">
        <v>0.04</v>
      </c>
      <c r="D1758">
        <v>35.44</v>
      </c>
      <c r="E1758">
        <v>5.09</v>
      </c>
      <c r="F1758">
        <v>3079</v>
      </c>
      <c r="G1758" t="str">
        <f>IF(COUNTIF(Table1[Customer ID],Table1[[#This Row],[Customer ID]])&gt;1,"Repeat Customer","One-Time Customer")</f>
        <v>Repeat Customer</v>
      </c>
      <c r="H1758" t="s">
        <v>2779</v>
      </c>
      <c r="I1758" t="s">
        <v>49</v>
      </c>
      <c r="J1758" t="s">
        <v>58</v>
      </c>
      <c r="K1758" t="s">
        <v>29</v>
      </c>
      <c r="L1758" t="s">
        <v>93</v>
      </c>
      <c r="M1758" t="s">
        <v>59</v>
      </c>
      <c r="N1758" t="s">
        <v>2777</v>
      </c>
      <c r="O1758">
        <v>0.38</v>
      </c>
      <c r="P1758">
        <f>Table1[[#This Row],[Profit]]/Table1[[#This Row],[Sales]]</f>
        <v>0.20872455338595761</v>
      </c>
      <c r="Q1758" t="s">
        <v>33</v>
      </c>
      <c r="R1758" t="s">
        <v>53</v>
      </c>
      <c r="S1758" t="s">
        <v>234</v>
      </c>
      <c r="T1758" t="s">
        <v>1319</v>
      </c>
      <c r="U1758">
        <v>19112</v>
      </c>
      <c r="V1758">
        <v>42166</v>
      </c>
      <c r="W1758" t="str">
        <f>TEXT(Table1[[#This Row],[Order Date]],"mmmm")</f>
        <v>June</v>
      </c>
      <c r="X1758" t="str">
        <f>TEXT(Table1[[#This Row],[Order Date]],"yyyy")</f>
        <v>2015</v>
      </c>
      <c r="Y1758">
        <v>42166</v>
      </c>
      <c r="Z1758">
        <v>150.72</v>
      </c>
      <c r="AA1758">
        <v>21</v>
      </c>
      <c r="AB1758">
        <v>722.1</v>
      </c>
      <c r="AC1758">
        <v>53476</v>
      </c>
      <c r="AD1758" t="e">
        <f>IF(COUNTIF(#REF!,Orders!AC1747)&gt;0,"Returned","Not Returned")</f>
        <v>#REF!</v>
      </c>
      <c r="AE1758" t="str">
        <f>TEXT(Table1[[#This Row],[Order Date]],"mmmm-yyy")</f>
        <v>June-2015</v>
      </c>
    </row>
    <row r="1759" spans="1:31" ht="12.75" customHeight="1" x14ac:dyDescent="0.3">
      <c r="A1759">
        <v>7490</v>
      </c>
      <c r="B1759" t="s">
        <v>37</v>
      </c>
      <c r="C1759">
        <v>0.08</v>
      </c>
      <c r="D1759">
        <v>3.98</v>
      </c>
      <c r="E1759">
        <v>0.7</v>
      </c>
      <c r="F1759">
        <v>3079</v>
      </c>
      <c r="G1759" t="str">
        <f>IF(COUNTIF(Table1[Customer ID],Table1[[#This Row],[Customer ID]])&gt;1,"Repeat Customer","One-Time Customer")</f>
        <v>Repeat Customer</v>
      </c>
      <c r="H1759" t="s">
        <v>2779</v>
      </c>
      <c r="I1759" t="s">
        <v>49</v>
      </c>
      <c r="J1759" t="s">
        <v>58</v>
      </c>
      <c r="K1759" t="s">
        <v>29</v>
      </c>
      <c r="L1759" t="s">
        <v>30</v>
      </c>
      <c r="M1759" t="s">
        <v>31</v>
      </c>
      <c r="N1759" t="s">
        <v>2740</v>
      </c>
      <c r="O1759">
        <v>0.52</v>
      </c>
      <c r="P1759">
        <f>Table1[[#This Row],[Profit]]/Table1[[#This Row],[Sales]]</f>
        <v>0.13794573092768861</v>
      </c>
      <c r="Q1759" t="s">
        <v>33</v>
      </c>
      <c r="R1759" t="s">
        <v>53</v>
      </c>
      <c r="S1759" t="s">
        <v>234</v>
      </c>
      <c r="T1759" t="s">
        <v>1319</v>
      </c>
      <c r="U1759">
        <v>19112</v>
      </c>
      <c r="V1759">
        <v>42166</v>
      </c>
      <c r="W1759" t="str">
        <f>TEXT(Table1[[#This Row],[Order Date]],"mmmm")</f>
        <v>June</v>
      </c>
      <c r="X1759" t="str">
        <f>TEXT(Table1[[#This Row],[Order Date]],"yyyy")</f>
        <v>2015</v>
      </c>
      <c r="Y1759">
        <v>42169</v>
      </c>
      <c r="Z1759">
        <v>19.420000000000002</v>
      </c>
      <c r="AA1759">
        <v>36</v>
      </c>
      <c r="AB1759">
        <v>140.78</v>
      </c>
      <c r="AC1759">
        <v>53476</v>
      </c>
      <c r="AD1759" t="e">
        <f>IF(COUNTIF(#REF!,Orders!AC1748)&gt;0,"Returned","Not Returned")</f>
        <v>#REF!</v>
      </c>
      <c r="AE1759" t="str">
        <f>TEXT(Table1[[#This Row],[Order Date]],"mmmm-yyy")</f>
        <v>June-2015</v>
      </c>
    </row>
    <row r="1760" spans="1:31" ht="12.75" customHeight="1" x14ac:dyDescent="0.3">
      <c r="A1760">
        <v>7491</v>
      </c>
      <c r="B1760" t="s">
        <v>37</v>
      </c>
      <c r="C1760">
        <v>0.01</v>
      </c>
      <c r="D1760">
        <v>1.76</v>
      </c>
      <c r="E1760">
        <v>0.7</v>
      </c>
      <c r="F1760">
        <v>3079</v>
      </c>
      <c r="G1760" t="str">
        <f>IF(COUNTIF(Table1[Customer ID],Table1[[#This Row],[Customer ID]])&gt;1,"Repeat Customer","One-Time Customer")</f>
        <v>Repeat Customer</v>
      </c>
      <c r="H1760" t="s">
        <v>2779</v>
      </c>
      <c r="I1760" t="s">
        <v>49</v>
      </c>
      <c r="J1760" t="s">
        <v>58</v>
      </c>
      <c r="K1760" t="s">
        <v>29</v>
      </c>
      <c r="L1760" t="s">
        <v>30</v>
      </c>
      <c r="M1760" t="s">
        <v>31</v>
      </c>
      <c r="N1760" t="s">
        <v>127</v>
      </c>
      <c r="O1760">
        <v>0.56000000000000005</v>
      </c>
      <c r="P1760">
        <f>Table1[[#This Row],[Profit]]/Table1[[#This Row],[Sales]]</f>
        <v>2.4128893000308356E-2</v>
      </c>
      <c r="Q1760" t="s">
        <v>33</v>
      </c>
      <c r="R1760" t="s">
        <v>53</v>
      </c>
      <c r="S1760" t="s">
        <v>234</v>
      </c>
      <c r="T1760" t="s">
        <v>1319</v>
      </c>
      <c r="U1760">
        <v>19112</v>
      </c>
      <c r="V1760">
        <v>42166</v>
      </c>
      <c r="W1760" t="str">
        <f>TEXT(Table1[[#This Row],[Order Date]],"mmmm")</f>
        <v>June</v>
      </c>
      <c r="X1760" t="str">
        <f>TEXT(Table1[[#This Row],[Order Date]],"yyyy")</f>
        <v>2015</v>
      </c>
      <c r="Y1760">
        <v>42167</v>
      </c>
      <c r="Z1760">
        <v>3.13</v>
      </c>
      <c r="AA1760">
        <v>71</v>
      </c>
      <c r="AB1760">
        <v>129.72</v>
      </c>
      <c r="AC1760">
        <v>53476</v>
      </c>
      <c r="AD1760" t="e">
        <f>IF(COUNTIF(#REF!,Orders!AC1749)&gt;0,"Returned","Not Returned")</f>
        <v>#REF!</v>
      </c>
      <c r="AE1760" t="str">
        <f>TEXT(Table1[[#This Row],[Order Date]],"mmmm-yyy")</f>
        <v>June-2015</v>
      </c>
    </row>
    <row r="1761" spans="1:31" ht="12.75" customHeight="1" x14ac:dyDescent="0.3">
      <c r="A1761">
        <v>7492</v>
      </c>
      <c r="B1761" t="s">
        <v>37</v>
      </c>
      <c r="C1761">
        <v>0.01</v>
      </c>
      <c r="D1761">
        <v>193.17</v>
      </c>
      <c r="E1761">
        <v>19.989999999999998</v>
      </c>
      <c r="F1761">
        <v>3079</v>
      </c>
      <c r="G1761" t="str">
        <f>IF(COUNTIF(Table1[Customer ID],Table1[[#This Row],[Customer ID]])&gt;1,"Repeat Customer","One-Time Customer")</f>
        <v>Repeat Customer</v>
      </c>
      <c r="H1761" t="s">
        <v>2779</v>
      </c>
      <c r="I1761" t="s">
        <v>27</v>
      </c>
      <c r="J1761" t="s">
        <v>58</v>
      </c>
      <c r="K1761" t="s">
        <v>29</v>
      </c>
      <c r="L1761" t="s">
        <v>141</v>
      </c>
      <c r="M1761" t="s">
        <v>59</v>
      </c>
      <c r="N1761" t="s">
        <v>1523</v>
      </c>
      <c r="O1761">
        <v>0.71</v>
      </c>
      <c r="P1761">
        <f>Table1[[#This Row],[Profit]]/Table1[[#This Row],[Sales]]</f>
        <v>9.3599530144418241E-2</v>
      </c>
      <c r="Q1761" t="s">
        <v>33</v>
      </c>
      <c r="R1761" t="s">
        <v>53</v>
      </c>
      <c r="S1761" t="s">
        <v>234</v>
      </c>
      <c r="T1761" t="s">
        <v>1319</v>
      </c>
      <c r="U1761">
        <v>19112</v>
      </c>
      <c r="V1761">
        <v>42166</v>
      </c>
      <c r="W1761" t="str">
        <f>TEXT(Table1[[#This Row],[Order Date]],"mmmm")</f>
        <v>June</v>
      </c>
      <c r="X1761" t="str">
        <f>TEXT(Table1[[#This Row],[Order Date]],"yyyy")</f>
        <v>2015</v>
      </c>
      <c r="Y1761">
        <v>42166</v>
      </c>
      <c r="Z1761">
        <v>1141.07</v>
      </c>
      <c r="AA1761">
        <v>63</v>
      </c>
      <c r="AB1761">
        <v>12190.98</v>
      </c>
      <c r="AC1761">
        <v>53476</v>
      </c>
      <c r="AD1761" t="e">
        <f>IF(COUNTIF(#REF!,Orders!AC1750)&gt;0,"Returned","Not Returned")</f>
        <v>#REF!</v>
      </c>
      <c r="AE1761" t="str">
        <f>TEXT(Table1[[#This Row],[Order Date]],"mmmm-yyy")</f>
        <v>June-2015</v>
      </c>
    </row>
    <row r="1762" spans="1:31" ht="12.75" customHeight="1" x14ac:dyDescent="0.3">
      <c r="A1762">
        <v>5511</v>
      </c>
      <c r="B1762" t="s">
        <v>47</v>
      </c>
      <c r="C1762">
        <v>0.02</v>
      </c>
      <c r="D1762">
        <v>5.28</v>
      </c>
      <c r="E1762">
        <v>6.26</v>
      </c>
      <c r="F1762">
        <v>3251</v>
      </c>
      <c r="G1762" t="str">
        <f>IF(COUNTIF(Table1[Customer ID],Table1[[#This Row],[Customer ID]])&gt;1,"Repeat Customer","One-Time Customer")</f>
        <v>One-Time Customer</v>
      </c>
      <c r="H1762" t="s">
        <v>2914</v>
      </c>
      <c r="I1762" t="s">
        <v>49</v>
      </c>
      <c r="J1762" t="s">
        <v>28</v>
      </c>
      <c r="K1762" t="s">
        <v>29</v>
      </c>
      <c r="L1762" t="s">
        <v>93</v>
      </c>
      <c r="M1762" t="s">
        <v>59</v>
      </c>
      <c r="N1762" t="s">
        <v>1363</v>
      </c>
      <c r="O1762">
        <v>0.4</v>
      </c>
      <c r="P1762">
        <f>Table1[[#This Row],[Profit]]/Table1[[#This Row],[Sales]]</f>
        <v>-0.31779414615235507</v>
      </c>
      <c r="Q1762" t="s">
        <v>33</v>
      </c>
      <c r="R1762" t="s">
        <v>53</v>
      </c>
      <c r="S1762" t="s">
        <v>71</v>
      </c>
      <c r="T1762" t="s">
        <v>90</v>
      </c>
      <c r="U1762">
        <v>10112</v>
      </c>
      <c r="V1762">
        <v>42166</v>
      </c>
      <c r="W1762" t="str">
        <f>TEXT(Table1[[#This Row],[Order Date]],"mmmm")</f>
        <v>June</v>
      </c>
      <c r="X1762" t="str">
        <f>TEXT(Table1[[#This Row],[Order Date]],"yyyy")</f>
        <v>2015</v>
      </c>
      <c r="Y1762">
        <v>42167</v>
      </c>
      <c r="Z1762">
        <v>-131.16</v>
      </c>
      <c r="AA1762">
        <v>76</v>
      </c>
      <c r="AB1762">
        <v>412.72</v>
      </c>
      <c r="AC1762">
        <v>39076</v>
      </c>
      <c r="AD1762" t="e">
        <f>IF(COUNTIF(#REF!,Orders!AC1858)&gt;0,"Returned","Not Returned")</f>
        <v>#REF!</v>
      </c>
      <c r="AE1762" t="str">
        <f>TEXT(Table1[[#This Row],[Order Date]],"mmmm-yyy")</f>
        <v>June-2015</v>
      </c>
    </row>
    <row r="1763" spans="1:31" ht="12.75" customHeight="1" x14ac:dyDescent="0.3">
      <c r="A1763">
        <v>23511</v>
      </c>
      <c r="B1763" t="s">
        <v>47</v>
      </c>
      <c r="C1763">
        <v>0.02</v>
      </c>
      <c r="D1763">
        <v>5.28</v>
      </c>
      <c r="E1763">
        <v>6.26</v>
      </c>
      <c r="F1763">
        <v>3252</v>
      </c>
      <c r="G1763" t="str">
        <f>IF(COUNTIF(Table1[Customer ID],Table1[[#This Row],[Customer ID]])&gt;1,"Repeat Customer","One-Time Customer")</f>
        <v>Repeat Customer</v>
      </c>
      <c r="H1763" t="s">
        <v>2915</v>
      </c>
      <c r="I1763" t="s">
        <v>49</v>
      </c>
      <c r="J1763" t="s">
        <v>28</v>
      </c>
      <c r="K1763" t="s">
        <v>29</v>
      </c>
      <c r="L1763" t="s">
        <v>93</v>
      </c>
      <c r="M1763" t="s">
        <v>59</v>
      </c>
      <c r="N1763" t="s">
        <v>1363</v>
      </c>
      <c r="O1763">
        <v>0.4</v>
      </c>
      <c r="P1763">
        <f>Table1[[#This Row],[Profit]]/Table1[[#This Row],[Sales]]</f>
        <v>-0.63558829230471015</v>
      </c>
      <c r="Q1763" t="s">
        <v>33</v>
      </c>
      <c r="R1763" t="s">
        <v>53</v>
      </c>
      <c r="S1763" t="s">
        <v>71</v>
      </c>
      <c r="T1763" t="s">
        <v>2916</v>
      </c>
      <c r="U1763">
        <v>12306</v>
      </c>
      <c r="V1763">
        <v>42166</v>
      </c>
      <c r="W1763" t="str">
        <f>TEXT(Table1[[#This Row],[Order Date]],"mmmm")</f>
        <v>June</v>
      </c>
      <c r="X1763" t="str">
        <f>TEXT(Table1[[#This Row],[Order Date]],"yyyy")</f>
        <v>2015</v>
      </c>
      <c r="Y1763">
        <v>42167</v>
      </c>
      <c r="Z1763">
        <v>-65.58</v>
      </c>
      <c r="AA1763">
        <v>19</v>
      </c>
      <c r="AB1763">
        <v>103.18</v>
      </c>
      <c r="AC1763">
        <v>87299</v>
      </c>
      <c r="AD1763" t="e">
        <f>IF(COUNTIF(#REF!,Orders!AC1860)&gt;0,"Returned","Not Returned")</f>
        <v>#REF!</v>
      </c>
      <c r="AE1763" t="str">
        <f>TEXT(Table1[[#This Row],[Order Date]],"mmmm-yyy")</f>
        <v>June-2015</v>
      </c>
    </row>
    <row r="1764" spans="1:31" ht="12.75" customHeight="1" x14ac:dyDescent="0.3">
      <c r="A1764">
        <v>25354</v>
      </c>
      <c r="B1764" t="s">
        <v>25</v>
      </c>
      <c r="C1764">
        <v>0.04</v>
      </c>
      <c r="D1764">
        <v>29.14</v>
      </c>
      <c r="E1764">
        <v>4.8600000000000003</v>
      </c>
      <c r="F1764">
        <v>62</v>
      </c>
      <c r="G1764" t="str">
        <f>IF(COUNTIF(Table1[Customer ID],Table1[[#This Row],[Customer ID]])&gt;1,"Repeat Customer","One-Time Customer")</f>
        <v>Repeat Customer</v>
      </c>
      <c r="H1764" t="s">
        <v>128</v>
      </c>
      <c r="I1764" t="s">
        <v>49</v>
      </c>
      <c r="J1764" t="s">
        <v>28</v>
      </c>
      <c r="K1764" t="s">
        <v>29</v>
      </c>
      <c r="L1764" t="s">
        <v>93</v>
      </c>
      <c r="M1764" t="s">
        <v>31</v>
      </c>
      <c r="N1764" t="s">
        <v>132</v>
      </c>
      <c r="O1764">
        <v>0.38</v>
      </c>
      <c r="P1764">
        <f>Table1[[#This Row],[Profit]]/Table1[[#This Row],[Sales]]</f>
        <v>0.69</v>
      </c>
      <c r="Q1764" t="s">
        <v>33</v>
      </c>
      <c r="R1764" t="s">
        <v>61</v>
      </c>
      <c r="S1764" t="s">
        <v>130</v>
      </c>
      <c r="T1764" t="s">
        <v>131</v>
      </c>
      <c r="U1764">
        <v>78664</v>
      </c>
      <c r="V1764">
        <v>42167</v>
      </c>
      <c r="W1764" t="str">
        <f>TEXT(Table1[[#This Row],[Order Date]],"mmmm")</f>
        <v>June</v>
      </c>
      <c r="X1764" t="str">
        <f>TEXT(Table1[[#This Row],[Order Date]],"yyyy")</f>
        <v>2015</v>
      </c>
      <c r="Y1764">
        <v>42169</v>
      </c>
      <c r="Z1764">
        <v>349.40909999999997</v>
      </c>
      <c r="AA1764">
        <v>17</v>
      </c>
      <c r="AB1764">
        <v>506.39</v>
      </c>
      <c r="AC1764">
        <v>87408</v>
      </c>
      <c r="AD1764" t="e">
        <f>IF(COUNTIF(#REF!,Orders!AC34)&gt;0,"Returned","Not Returned")</f>
        <v>#REF!</v>
      </c>
      <c r="AE1764" t="str">
        <f>TEXT(Table1[[#This Row],[Order Date]],"mmmm-yyy")</f>
        <v>June-2015</v>
      </c>
    </row>
    <row r="1765" spans="1:31" ht="12.75" customHeight="1" x14ac:dyDescent="0.3">
      <c r="A1765">
        <v>20919</v>
      </c>
      <c r="B1765" t="s">
        <v>25</v>
      </c>
      <c r="C1765">
        <v>0.1</v>
      </c>
      <c r="D1765">
        <v>8.8800000000000008</v>
      </c>
      <c r="E1765">
        <v>6.28</v>
      </c>
      <c r="F1765">
        <v>387</v>
      </c>
      <c r="G1765" t="str">
        <f>IF(COUNTIF(Table1[Customer ID],Table1[[#This Row],[Customer ID]])&gt;1,"Repeat Customer","One-Time Customer")</f>
        <v>One-Time Customer</v>
      </c>
      <c r="H1765" t="s">
        <v>494</v>
      </c>
      <c r="I1765" t="s">
        <v>27</v>
      </c>
      <c r="J1765" t="s">
        <v>28</v>
      </c>
      <c r="K1765" t="s">
        <v>29</v>
      </c>
      <c r="L1765" t="s">
        <v>109</v>
      </c>
      <c r="M1765" t="s">
        <v>59</v>
      </c>
      <c r="N1765" t="s">
        <v>495</v>
      </c>
      <c r="O1765">
        <v>0.35</v>
      </c>
      <c r="P1765">
        <f>Table1[[#This Row],[Profit]]/Table1[[#This Row],[Sales]]</f>
        <v>-0.21500197005516156</v>
      </c>
      <c r="Q1765" t="s">
        <v>33</v>
      </c>
      <c r="R1765" t="s">
        <v>61</v>
      </c>
      <c r="S1765" t="s">
        <v>496</v>
      </c>
      <c r="T1765" t="s">
        <v>497</v>
      </c>
      <c r="U1765">
        <v>68801</v>
      </c>
      <c r="V1765">
        <v>42167</v>
      </c>
      <c r="W1765" t="str">
        <f>TEXT(Table1[[#This Row],[Order Date]],"mmmm")</f>
        <v>June</v>
      </c>
      <c r="X1765" t="str">
        <f>TEXT(Table1[[#This Row],[Order Date]],"yyyy")</f>
        <v>2015</v>
      </c>
      <c r="Y1765">
        <v>42169</v>
      </c>
      <c r="Z1765">
        <v>-27.283750000000001</v>
      </c>
      <c r="AA1765">
        <v>15</v>
      </c>
      <c r="AB1765">
        <v>126.9</v>
      </c>
      <c r="AC1765">
        <v>90339</v>
      </c>
      <c r="AD1765" t="e">
        <f>IF(COUNTIF(#REF!,Orders!AC211)&gt;0,"Returned","Not Returned")</f>
        <v>#REF!</v>
      </c>
      <c r="AE1765" t="str">
        <f>TEXT(Table1[[#This Row],[Order Date]],"mmmm-yyy")</f>
        <v>June-2015</v>
      </c>
    </row>
    <row r="1766" spans="1:31" ht="12.75" customHeight="1" x14ac:dyDescent="0.3">
      <c r="A1766">
        <v>23209</v>
      </c>
      <c r="B1766" t="s">
        <v>56</v>
      </c>
      <c r="C1766">
        <v>0.06</v>
      </c>
      <c r="D1766">
        <v>549.99</v>
      </c>
      <c r="E1766">
        <v>49</v>
      </c>
      <c r="F1766">
        <v>550</v>
      </c>
      <c r="G1766" t="str">
        <f>IF(COUNTIF(Table1[Customer ID],Table1[[#This Row],[Customer ID]])&gt;1,"Repeat Customer","One-Time Customer")</f>
        <v>Repeat Customer</v>
      </c>
      <c r="H1766" t="s">
        <v>653</v>
      </c>
      <c r="I1766" t="s">
        <v>39</v>
      </c>
      <c r="J1766" t="s">
        <v>28</v>
      </c>
      <c r="K1766" t="s">
        <v>77</v>
      </c>
      <c r="L1766" t="s">
        <v>587</v>
      </c>
      <c r="M1766" t="s">
        <v>43</v>
      </c>
      <c r="N1766" t="s">
        <v>656</v>
      </c>
      <c r="O1766">
        <v>0.35</v>
      </c>
      <c r="P1766">
        <f>Table1[[#This Row],[Profit]]/Table1[[#This Row],[Sales]]</f>
        <v>0.69</v>
      </c>
      <c r="Q1766" t="s">
        <v>33</v>
      </c>
      <c r="R1766" t="s">
        <v>61</v>
      </c>
      <c r="S1766" t="s">
        <v>130</v>
      </c>
      <c r="T1766" t="s">
        <v>654</v>
      </c>
      <c r="U1766">
        <v>78155</v>
      </c>
      <c r="V1766">
        <v>42167</v>
      </c>
      <c r="W1766" t="str">
        <f>TEXT(Table1[[#This Row],[Order Date]],"mmmm")</f>
        <v>June</v>
      </c>
      <c r="X1766" t="str">
        <f>TEXT(Table1[[#This Row],[Order Date]],"yyyy")</f>
        <v>2015</v>
      </c>
      <c r="Y1766">
        <v>42168</v>
      </c>
      <c r="Z1766">
        <v>4637.4071999999996</v>
      </c>
      <c r="AA1766">
        <v>13</v>
      </c>
      <c r="AB1766">
        <v>6720.88</v>
      </c>
      <c r="AC1766">
        <v>90910</v>
      </c>
      <c r="AD1766" t="e">
        <f>IF(COUNTIF(#REF!,Orders!AC293)&gt;0,"Returned","Not Returned")</f>
        <v>#REF!</v>
      </c>
      <c r="AE1766" t="str">
        <f>TEXT(Table1[[#This Row],[Order Date]],"mmmm-yyy")</f>
        <v>June-2015</v>
      </c>
    </row>
    <row r="1767" spans="1:31" ht="12.75" customHeight="1" x14ac:dyDescent="0.3">
      <c r="A1767">
        <v>23210</v>
      </c>
      <c r="B1767" t="s">
        <v>56</v>
      </c>
      <c r="C1767">
        <v>0.08</v>
      </c>
      <c r="D1767">
        <v>115.99</v>
      </c>
      <c r="E1767">
        <v>5.99</v>
      </c>
      <c r="F1767">
        <v>550</v>
      </c>
      <c r="G1767" t="str">
        <f>IF(COUNTIF(Table1[Customer ID],Table1[[#This Row],[Customer ID]])&gt;1,"Repeat Customer","One-Time Customer")</f>
        <v>Repeat Customer</v>
      </c>
      <c r="H1767" t="s">
        <v>653</v>
      </c>
      <c r="I1767" t="s">
        <v>27</v>
      </c>
      <c r="J1767" t="s">
        <v>28</v>
      </c>
      <c r="K1767" t="s">
        <v>77</v>
      </c>
      <c r="L1767" t="s">
        <v>78</v>
      </c>
      <c r="M1767" t="s">
        <v>59</v>
      </c>
      <c r="N1767" t="s">
        <v>657</v>
      </c>
      <c r="O1767">
        <v>0.56999999999999995</v>
      </c>
      <c r="P1767">
        <f>Table1[[#This Row],[Profit]]/Table1[[#This Row],[Sales]]</f>
        <v>-2.3436209764210938</v>
      </c>
      <c r="Q1767" t="s">
        <v>33</v>
      </c>
      <c r="R1767" t="s">
        <v>61</v>
      </c>
      <c r="S1767" t="s">
        <v>130</v>
      </c>
      <c r="T1767" t="s">
        <v>654</v>
      </c>
      <c r="U1767">
        <v>78155</v>
      </c>
      <c r="V1767">
        <v>42167</v>
      </c>
      <c r="W1767" t="str">
        <f>TEXT(Table1[[#This Row],[Order Date]],"mmmm")</f>
        <v>June</v>
      </c>
      <c r="X1767" t="str">
        <f>TEXT(Table1[[#This Row],[Order Date]],"yyyy")</f>
        <v>2015</v>
      </c>
      <c r="Y1767">
        <v>42168</v>
      </c>
      <c r="Z1767">
        <v>-239.54149999999998</v>
      </c>
      <c r="AA1767">
        <v>1</v>
      </c>
      <c r="AB1767">
        <v>102.21</v>
      </c>
      <c r="AC1767">
        <v>90910</v>
      </c>
      <c r="AD1767" t="e">
        <f>IF(COUNTIF(#REF!,Orders!AC294)&gt;0,"Returned","Not Returned")</f>
        <v>#REF!</v>
      </c>
      <c r="AE1767" t="str">
        <f>TEXT(Table1[[#This Row],[Order Date]],"mmmm-yyy")</f>
        <v>June-2015</v>
      </c>
    </row>
    <row r="1768" spans="1:31" ht="12.75" customHeight="1" x14ac:dyDescent="0.3">
      <c r="A1768">
        <v>24752</v>
      </c>
      <c r="B1768" t="s">
        <v>25</v>
      </c>
      <c r="C1768">
        <v>0.02</v>
      </c>
      <c r="D1768">
        <v>6.48</v>
      </c>
      <c r="E1768">
        <v>7.86</v>
      </c>
      <c r="F1768">
        <v>1016</v>
      </c>
      <c r="G1768" t="str">
        <f>IF(COUNTIF(Table1[Customer ID],Table1[[#This Row],[Customer ID]])&gt;1,"Repeat Customer","One-Time Customer")</f>
        <v>One-Time Customer</v>
      </c>
      <c r="H1768" t="s">
        <v>1120</v>
      </c>
      <c r="I1768" t="s">
        <v>27</v>
      </c>
      <c r="J1768" t="s">
        <v>40</v>
      </c>
      <c r="K1768" t="s">
        <v>29</v>
      </c>
      <c r="L1768" t="s">
        <v>93</v>
      </c>
      <c r="M1768" t="s">
        <v>59</v>
      </c>
      <c r="N1768" t="s">
        <v>1121</v>
      </c>
      <c r="O1768">
        <v>0.37</v>
      </c>
      <c r="P1768">
        <f>Table1[[#This Row],[Profit]]/Table1[[#This Row],[Sales]]</f>
        <v>9.7477651183172647</v>
      </c>
      <c r="Q1768" t="s">
        <v>33</v>
      </c>
      <c r="R1768" t="s">
        <v>136</v>
      </c>
      <c r="S1768" t="s">
        <v>322</v>
      </c>
      <c r="T1768" t="s">
        <v>1122</v>
      </c>
      <c r="U1768">
        <v>28806</v>
      </c>
      <c r="V1768">
        <v>42167</v>
      </c>
      <c r="W1768" t="str">
        <f>TEXT(Table1[[#This Row],[Order Date]],"mmmm")</f>
        <v>June</v>
      </c>
      <c r="X1768" t="str">
        <f>TEXT(Table1[[#This Row],[Order Date]],"yyyy")</f>
        <v>2015</v>
      </c>
      <c r="Y1768">
        <v>42168</v>
      </c>
      <c r="Z1768">
        <v>111.22199999999999</v>
      </c>
      <c r="AA1768">
        <v>1</v>
      </c>
      <c r="AB1768">
        <v>11.41</v>
      </c>
      <c r="AC1768">
        <v>88389</v>
      </c>
      <c r="AD1768" t="e">
        <f>IF(COUNTIF(#REF!,Orders!AC567)&gt;0,"Returned","Not Returned")</f>
        <v>#REF!</v>
      </c>
      <c r="AE1768" t="str">
        <f>TEXT(Table1[[#This Row],[Order Date]],"mmmm-yyy")</f>
        <v>June-2015</v>
      </c>
    </row>
    <row r="1769" spans="1:31" ht="12.75" customHeight="1" x14ac:dyDescent="0.3">
      <c r="A1769">
        <v>25917</v>
      </c>
      <c r="B1769" t="s">
        <v>106</v>
      </c>
      <c r="C1769">
        <v>0.04</v>
      </c>
      <c r="D1769">
        <v>130.97999999999999</v>
      </c>
      <c r="E1769">
        <v>54.74</v>
      </c>
      <c r="F1769">
        <v>1466</v>
      </c>
      <c r="G1769" t="str">
        <f>IF(COUNTIF(Table1[Customer ID],Table1[[#This Row],[Customer ID]])&gt;1,"Repeat Customer","One-Time Customer")</f>
        <v>Repeat Customer</v>
      </c>
      <c r="H1769" t="s">
        <v>1505</v>
      </c>
      <c r="I1769" t="s">
        <v>39</v>
      </c>
      <c r="J1769" t="s">
        <v>58</v>
      </c>
      <c r="K1769" t="s">
        <v>41</v>
      </c>
      <c r="L1769" t="s">
        <v>191</v>
      </c>
      <c r="M1769" t="s">
        <v>121</v>
      </c>
      <c r="N1769" t="s">
        <v>405</v>
      </c>
      <c r="O1769">
        <v>0.69</v>
      </c>
      <c r="P1769">
        <f>Table1[[#This Row],[Profit]]/Table1[[#This Row],[Sales]]</f>
        <v>-0.4062413704073729</v>
      </c>
      <c r="Q1769" t="s">
        <v>33</v>
      </c>
      <c r="R1769" t="s">
        <v>61</v>
      </c>
      <c r="S1769" t="s">
        <v>496</v>
      </c>
      <c r="T1769" t="s">
        <v>443</v>
      </c>
      <c r="U1769">
        <v>68601</v>
      </c>
      <c r="V1769">
        <v>42167</v>
      </c>
      <c r="W1769" t="str">
        <f>TEXT(Table1[[#This Row],[Order Date]],"mmmm")</f>
        <v>June</v>
      </c>
      <c r="X1769" t="str">
        <f>TEXT(Table1[[#This Row],[Order Date]],"yyyy")</f>
        <v>2015</v>
      </c>
      <c r="Y1769">
        <v>42167</v>
      </c>
      <c r="Z1769">
        <v>-723.78399999999999</v>
      </c>
      <c r="AA1769">
        <v>14</v>
      </c>
      <c r="AB1769">
        <v>1781.66</v>
      </c>
      <c r="AC1769">
        <v>91116</v>
      </c>
      <c r="AD1769" t="e">
        <f>IF(COUNTIF(#REF!,Orders!AC826)&gt;0,"Returned","Not Returned")</f>
        <v>#REF!</v>
      </c>
      <c r="AE1769" t="str">
        <f>TEXT(Table1[[#This Row],[Order Date]],"mmmm-yyy")</f>
        <v>June-2015</v>
      </c>
    </row>
    <row r="1770" spans="1:31" ht="12.75" customHeight="1" x14ac:dyDescent="0.3">
      <c r="A1770">
        <v>25915</v>
      </c>
      <c r="B1770" t="s">
        <v>106</v>
      </c>
      <c r="C1770">
        <v>0.04</v>
      </c>
      <c r="D1770">
        <v>105.29</v>
      </c>
      <c r="E1770">
        <v>10.119999999999999</v>
      </c>
      <c r="F1770">
        <v>1469</v>
      </c>
      <c r="G1770" t="str">
        <f>IF(COUNTIF(Table1[Customer ID],Table1[[#This Row],[Customer ID]])&gt;1,"Repeat Customer","One-Time Customer")</f>
        <v>Repeat Customer</v>
      </c>
      <c r="H1770" t="s">
        <v>1506</v>
      </c>
      <c r="I1770" t="s">
        <v>49</v>
      </c>
      <c r="J1770" t="s">
        <v>58</v>
      </c>
      <c r="K1770" t="s">
        <v>41</v>
      </c>
      <c r="L1770" t="s">
        <v>50</v>
      </c>
      <c r="M1770" t="s">
        <v>236</v>
      </c>
      <c r="N1770" t="s">
        <v>1507</v>
      </c>
      <c r="O1770">
        <v>0.79</v>
      </c>
      <c r="P1770">
        <f>Table1[[#This Row],[Profit]]/Table1[[#This Row],[Sales]]</f>
        <v>0.62636928048987928</v>
      </c>
      <c r="Q1770" t="s">
        <v>33</v>
      </c>
      <c r="R1770" t="s">
        <v>34</v>
      </c>
      <c r="S1770" t="s">
        <v>212</v>
      </c>
      <c r="T1770" t="s">
        <v>1508</v>
      </c>
      <c r="U1770">
        <v>84015</v>
      </c>
      <c r="V1770">
        <v>42167</v>
      </c>
      <c r="W1770" t="str">
        <f>TEXT(Table1[[#This Row],[Order Date]],"mmmm")</f>
        <v>June</v>
      </c>
      <c r="X1770" t="str">
        <f>TEXT(Table1[[#This Row],[Order Date]],"yyyy")</f>
        <v>2015</v>
      </c>
      <c r="Y1770">
        <v>42171</v>
      </c>
      <c r="Z1770">
        <v>589.18799999999999</v>
      </c>
      <c r="AA1770">
        <v>9</v>
      </c>
      <c r="AB1770">
        <v>940.64</v>
      </c>
      <c r="AC1770">
        <v>91116</v>
      </c>
      <c r="AD1770" t="e">
        <f>IF(COUNTIF(#REF!,Orders!AC827)&gt;0,"Returned","Not Returned")</f>
        <v>#REF!</v>
      </c>
      <c r="AE1770" t="str">
        <f>TEXT(Table1[[#This Row],[Order Date]],"mmmm-yyy")</f>
        <v>June-2015</v>
      </c>
    </row>
    <row r="1771" spans="1:31" ht="12.75" customHeight="1" x14ac:dyDescent="0.3">
      <c r="A1771">
        <v>25916</v>
      </c>
      <c r="B1771" t="s">
        <v>106</v>
      </c>
      <c r="C1771">
        <v>7.0000000000000007E-2</v>
      </c>
      <c r="D1771">
        <v>31.76</v>
      </c>
      <c r="E1771">
        <v>45.51</v>
      </c>
      <c r="F1771">
        <v>1469</v>
      </c>
      <c r="G1771" t="str">
        <f>IF(COUNTIF(Table1[Customer ID],Table1[[#This Row],[Customer ID]])&gt;1,"Repeat Customer","One-Time Customer")</f>
        <v>Repeat Customer</v>
      </c>
      <c r="H1771" t="s">
        <v>1506</v>
      </c>
      <c r="I1771" t="s">
        <v>39</v>
      </c>
      <c r="J1771" t="s">
        <v>58</v>
      </c>
      <c r="K1771" t="s">
        <v>41</v>
      </c>
      <c r="L1771" t="s">
        <v>152</v>
      </c>
      <c r="M1771" t="s">
        <v>121</v>
      </c>
      <c r="N1771" t="s">
        <v>369</v>
      </c>
      <c r="O1771">
        <v>0.65</v>
      </c>
      <c r="P1771">
        <f>Table1[[#This Row],[Profit]]/Table1[[#This Row],[Sales]]</f>
        <v>-2.9935848111639767</v>
      </c>
      <c r="Q1771" t="s">
        <v>33</v>
      </c>
      <c r="R1771" t="s">
        <v>34</v>
      </c>
      <c r="S1771" t="s">
        <v>212</v>
      </c>
      <c r="T1771" t="s">
        <v>1508</v>
      </c>
      <c r="U1771">
        <v>84015</v>
      </c>
      <c r="V1771">
        <v>42167</v>
      </c>
      <c r="W1771" t="str">
        <f>TEXT(Table1[[#This Row],[Order Date]],"mmmm")</f>
        <v>June</v>
      </c>
      <c r="X1771" t="str">
        <f>TEXT(Table1[[#This Row],[Order Date]],"yyyy")</f>
        <v>2015</v>
      </c>
      <c r="Y1771">
        <v>42169</v>
      </c>
      <c r="Z1771">
        <v>-1314.992</v>
      </c>
      <c r="AA1771">
        <v>18</v>
      </c>
      <c r="AB1771">
        <v>439.27</v>
      </c>
      <c r="AC1771">
        <v>91116</v>
      </c>
      <c r="AD1771" t="e">
        <f>IF(COUNTIF(#REF!,Orders!AC828)&gt;0,"Returned","Not Returned")</f>
        <v>#REF!</v>
      </c>
      <c r="AE1771" t="str">
        <f>TEXT(Table1[[#This Row],[Order Date]],"mmmm-yyy")</f>
        <v>June-2015</v>
      </c>
    </row>
    <row r="1772" spans="1:31" ht="12.75" customHeight="1" x14ac:dyDescent="0.3">
      <c r="A1772">
        <v>1692</v>
      </c>
      <c r="B1772" t="s">
        <v>25</v>
      </c>
      <c r="C1772">
        <v>0.04</v>
      </c>
      <c r="D1772">
        <v>124.49</v>
      </c>
      <c r="E1772">
        <v>51.94</v>
      </c>
      <c r="F1772">
        <v>1745</v>
      </c>
      <c r="G1772" t="str">
        <f>IF(COUNTIF(Table1[Customer ID],Table1[[#This Row],[Customer ID]])&gt;1,"Repeat Customer","One-Time Customer")</f>
        <v>Repeat Customer</v>
      </c>
      <c r="H1772" t="s">
        <v>1759</v>
      </c>
      <c r="I1772" t="s">
        <v>39</v>
      </c>
      <c r="J1772" t="s">
        <v>114</v>
      </c>
      <c r="K1772" t="s">
        <v>41</v>
      </c>
      <c r="L1772" t="s">
        <v>152</v>
      </c>
      <c r="M1772" t="s">
        <v>121</v>
      </c>
      <c r="N1772" t="s">
        <v>462</v>
      </c>
      <c r="O1772">
        <v>0.63</v>
      </c>
      <c r="P1772">
        <f>Table1[[#This Row],[Profit]]/Table1[[#This Row],[Sales]]</f>
        <v>-0.40862231355848272</v>
      </c>
      <c r="Q1772" t="s">
        <v>33</v>
      </c>
      <c r="R1772" t="s">
        <v>136</v>
      </c>
      <c r="S1772" t="s">
        <v>387</v>
      </c>
      <c r="T1772" t="s">
        <v>580</v>
      </c>
      <c r="U1772">
        <v>30305</v>
      </c>
      <c r="V1772">
        <v>42167</v>
      </c>
      <c r="W1772" t="str">
        <f>TEXT(Table1[[#This Row],[Order Date]],"mmmm")</f>
        <v>June</v>
      </c>
      <c r="X1772" t="str">
        <f>TEXT(Table1[[#This Row],[Order Date]],"yyyy")</f>
        <v>2015</v>
      </c>
      <c r="Y1772">
        <v>42169</v>
      </c>
      <c r="Z1772">
        <v>-247.55157000000003</v>
      </c>
      <c r="AA1772">
        <v>4</v>
      </c>
      <c r="AB1772">
        <v>605.82000000000005</v>
      </c>
      <c r="AC1772">
        <v>12224</v>
      </c>
      <c r="AD1772" t="e">
        <f>IF(COUNTIF(#REF!,Orders!AC983)&gt;0,"Returned","Not Returned")</f>
        <v>#REF!</v>
      </c>
      <c r="AE1772" t="str">
        <f>TEXT(Table1[[#This Row],[Order Date]],"mmmm-yyy")</f>
        <v>June-2015</v>
      </c>
    </row>
    <row r="1773" spans="1:31" ht="12.75" customHeight="1" x14ac:dyDescent="0.3">
      <c r="A1773">
        <v>1693</v>
      </c>
      <c r="B1773" t="s">
        <v>25</v>
      </c>
      <c r="C1773">
        <v>0.1</v>
      </c>
      <c r="D1773">
        <v>35.99</v>
      </c>
      <c r="E1773">
        <v>5</v>
      </c>
      <c r="F1773">
        <v>1745</v>
      </c>
      <c r="G1773" t="str">
        <f>IF(COUNTIF(Table1[Customer ID],Table1[[#This Row],[Customer ID]])&gt;1,"Repeat Customer","One-Time Customer")</f>
        <v>Repeat Customer</v>
      </c>
      <c r="H1773" t="s">
        <v>1759</v>
      </c>
      <c r="I1773" t="s">
        <v>49</v>
      </c>
      <c r="J1773" t="s">
        <v>114</v>
      </c>
      <c r="K1773" t="s">
        <v>77</v>
      </c>
      <c r="L1773" t="s">
        <v>78</v>
      </c>
      <c r="M1773" t="s">
        <v>31</v>
      </c>
      <c r="N1773" t="s">
        <v>1762</v>
      </c>
      <c r="O1773">
        <v>0.82</v>
      </c>
      <c r="P1773">
        <f>Table1[[#This Row],[Profit]]/Table1[[#This Row],[Sales]]</f>
        <v>-0.17667892925430212</v>
      </c>
      <c r="Q1773" t="s">
        <v>33</v>
      </c>
      <c r="R1773" t="s">
        <v>136</v>
      </c>
      <c r="S1773" t="s">
        <v>387</v>
      </c>
      <c r="T1773" t="s">
        <v>580</v>
      </c>
      <c r="U1773">
        <v>30305</v>
      </c>
      <c r="V1773">
        <v>42167</v>
      </c>
      <c r="W1773" t="str">
        <f>TEXT(Table1[[#This Row],[Order Date]],"mmmm")</f>
        <v>June</v>
      </c>
      <c r="X1773" t="str">
        <f>TEXT(Table1[[#This Row],[Order Date]],"yyyy")</f>
        <v>2015</v>
      </c>
      <c r="Y1773">
        <v>42167</v>
      </c>
      <c r="Z1773">
        <v>-277.20924000000002</v>
      </c>
      <c r="AA1773">
        <v>54</v>
      </c>
      <c r="AB1773">
        <v>1569</v>
      </c>
      <c r="AC1773">
        <v>12224</v>
      </c>
      <c r="AD1773" t="e">
        <f>IF(COUNTIF(#REF!,Orders!AC984)&gt;0,"Returned","Not Returned")</f>
        <v>#REF!</v>
      </c>
      <c r="AE1773" t="str">
        <f>TEXT(Table1[[#This Row],[Order Date]],"mmmm-yyy")</f>
        <v>June-2015</v>
      </c>
    </row>
    <row r="1774" spans="1:31" ht="12.75" customHeight="1" x14ac:dyDescent="0.3">
      <c r="A1774">
        <v>19692</v>
      </c>
      <c r="B1774" t="s">
        <v>25</v>
      </c>
      <c r="C1774">
        <v>0.04</v>
      </c>
      <c r="D1774">
        <v>124.49</v>
      </c>
      <c r="E1774">
        <v>51.94</v>
      </c>
      <c r="F1774">
        <v>1748</v>
      </c>
      <c r="G1774" t="str">
        <f>IF(COUNTIF(Table1[Customer ID],Table1[[#This Row],[Customer ID]])&gt;1,"Repeat Customer","One-Time Customer")</f>
        <v>One-Time Customer</v>
      </c>
      <c r="H1774" t="s">
        <v>1763</v>
      </c>
      <c r="I1774" t="s">
        <v>39</v>
      </c>
      <c r="J1774" t="s">
        <v>114</v>
      </c>
      <c r="K1774" t="s">
        <v>41</v>
      </c>
      <c r="L1774" t="s">
        <v>152</v>
      </c>
      <c r="M1774" t="s">
        <v>121</v>
      </c>
      <c r="N1774" t="s">
        <v>462</v>
      </c>
      <c r="O1774">
        <v>0.63</v>
      </c>
      <c r="P1774">
        <f>Table1[[#This Row],[Profit]]/Table1[[#This Row],[Sales]]</f>
        <v>-0.6144493595668824</v>
      </c>
      <c r="Q1774" t="s">
        <v>33</v>
      </c>
      <c r="R1774" t="s">
        <v>61</v>
      </c>
      <c r="S1774" t="s">
        <v>304</v>
      </c>
      <c r="T1774" t="s">
        <v>1764</v>
      </c>
      <c r="U1774">
        <v>73703</v>
      </c>
      <c r="V1774">
        <v>42167</v>
      </c>
      <c r="W1774" t="str">
        <f>TEXT(Table1[[#This Row],[Order Date]],"mmmm")</f>
        <v>June</v>
      </c>
      <c r="X1774" t="str">
        <f>TEXT(Table1[[#This Row],[Order Date]],"yyyy")</f>
        <v>2015</v>
      </c>
      <c r="Y1774">
        <v>42169</v>
      </c>
      <c r="Z1774">
        <v>-93.06450000000001</v>
      </c>
      <c r="AA1774">
        <v>1</v>
      </c>
      <c r="AB1774">
        <v>151.46</v>
      </c>
      <c r="AC1774">
        <v>87245</v>
      </c>
      <c r="AD1774" t="e">
        <f>IF(COUNTIF(#REF!,Orders!AC985)&gt;0,"Returned","Not Returned")</f>
        <v>#REF!</v>
      </c>
      <c r="AE1774" t="str">
        <f>TEXT(Table1[[#This Row],[Order Date]],"mmmm-yyy")</f>
        <v>June-2015</v>
      </c>
    </row>
    <row r="1775" spans="1:31" ht="12.75" customHeight="1" x14ac:dyDescent="0.3">
      <c r="A1775">
        <v>19237</v>
      </c>
      <c r="B1775" t="s">
        <v>25</v>
      </c>
      <c r="C1775">
        <v>0</v>
      </c>
      <c r="D1775">
        <v>55.48</v>
      </c>
      <c r="E1775">
        <v>14.3</v>
      </c>
      <c r="F1775">
        <v>1781</v>
      </c>
      <c r="G1775" t="str">
        <f>IF(COUNTIF(Table1[Customer ID],Table1[[#This Row],[Customer ID]])&gt;1,"Repeat Customer","One-Time Customer")</f>
        <v>Repeat Customer</v>
      </c>
      <c r="H1775" t="s">
        <v>1789</v>
      </c>
      <c r="I1775" t="s">
        <v>49</v>
      </c>
      <c r="J1775" t="s">
        <v>28</v>
      </c>
      <c r="K1775" t="s">
        <v>29</v>
      </c>
      <c r="L1775" t="s">
        <v>93</v>
      </c>
      <c r="M1775" t="s">
        <v>59</v>
      </c>
      <c r="N1775" t="s">
        <v>94</v>
      </c>
      <c r="O1775">
        <v>0.37</v>
      </c>
      <c r="P1775">
        <f>Table1[[#This Row],[Profit]]/Table1[[#This Row],[Sales]]</f>
        <v>0.69</v>
      </c>
      <c r="Q1775" t="s">
        <v>33</v>
      </c>
      <c r="R1775" t="s">
        <v>34</v>
      </c>
      <c r="S1775" t="s">
        <v>45</v>
      </c>
      <c r="T1775" t="s">
        <v>1790</v>
      </c>
      <c r="U1775">
        <v>94070</v>
      </c>
      <c r="V1775">
        <v>42167</v>
      </c>
      <c r="W1775" t="str">
        <f>TEXT(Table1[[#This Row],[Order Date]],"mmmm")</f>
        <v>June</v>
      </c>
      <c r="X1775" t="str">
        <f>TEXT(Table1[[#This Row],[Order Date]],"yyyy")</f>
        <v>2015</v>
      </c>
      <c r="Y1775">
        <v>42169</v>
      </c>
      <c r="Z1775">
        <v>454.44779999999997</v>
      </c>
      <c r="AA1775">
        <v>11</v>
      </c>
      <c r="AB1775">
        <v>658.62</v>
      </c>
      <c r="AC1775">
        <v>89857</v>
      </c>
      <c r="AD1775" t="e">
        <f>IF(COUNTIF(#REF!,Orders!AC1004)&gt;0,"Returned","Not Returned")</f>
        <v>#REF!</v>
      </c>
      <c r="AE1775" t="str">
        <f>TEXT(Table1[[#This Row],[Order Date]],"mmmm-yyy")</f>
        <v>June-2015</v>
      </c>
    </row>
    <row r="1776" spans="1:31" ht="12.75" customHeight="1" x14ac:dyDescent="0.3">
      <c r="A1776">
        <v>22970</v>
      </c>
      <c r="B1776" t="s">
        <v>47</v>
      </c>
      <c r="C1776">
        <v>0.04</v>
      </c>
      <c r="D1776">
        <v>4.28</v>
      </c>
      <c r="E1776">
        <v>5.68</v>
      </c>
      <c r="F1776">
        <v>2046</v>
      </c>
      <c r="G1776" t="str">
        <f>IF(COUNTIF(Table1[Customer ID],Table1[[#This Row],[Customer ID]])&gt;1,"Repeat Customer","One-Time Customer")</f>
        <v>Repeat Customer</v>
      </c>
      <c r="H1776" t="s">
        <v>1964</v>
      </c>
      <c r="I1776" t="s">
        <v>49</v>
      </c>
      <c r="J1776" t="s">
        <v>28</v>
      </c>
      <c r="K1776" t="s">
        <v>29</v>
      </c>
      <c r="L1776" t="s">
        <v>93</v>
      </c>
      <c r="M1776" t="s">
        <v>59</v>
      </c>
      <c r="N1776" t="s">
        <v>1965</v>
      </c>
      <c r="O1776">
        <v>0.4</v>
      </c>
      <c r="P1776">
        <f>Table1[[#This Row],[Profit]]/Table1[[#This Row],[Sales]]</f>
        <v>-0.86794546607482559</v>
      </c>
      <c r="Q1776" t="s">
        <v>33</v>
      </c>
      <c r="R1776" t="s">
        <v>61</v>
      </c>
      <c r="S1776" t="s">
        <v>183</v>
      </c>
      <c r="T1776" t="s">
        <v>1966</v>
      </c>
      <c r="U1776">
        <v>67901</v>
      </c>
      <c r="V1776">
        <v>42167</v>
      </c>
      <c r="W1776" t="str">
        <f>TEXT(Table1[[#This Row],[Order Date]],"mmmm")</f>
        <v>June</v>
      </c>
      <c r="X1776" t="str">
        <f>TEXT(Table1[[#This Row],[Order Date]],"yyyy")</f>
        <v>2015</v>
      </c>
      <c r="Y1776">
        <v>42169</v>
      </c>
      <c r="Z1776">
        <v>-27.375</v>
      </c>
      <c r="AA1776">
        <v>7</v>
      </c>
      <c r="AB1776">
        <v>31.54</v>
      </c>
      <c r="AC1776">
        <v>88219</v>
      </c>
      <c r="AD1776" t="e">
        <f>IF(COUNTIF(#REF!,Orders!AC1127)&gt;0,"Returned","Not Returned")</f>
        <v>#REF!</v>
      </c>
      <c r="AE1776" t="str">
        <f>TEXT(Table1[[#This Row],[Order Date]],"mmmm-yyy")</f>
        <v>June-2015</v>
      </c>
    </row>
    <row r="1777" spans="1:31" ht="12.75" customHeight="1" x14ac:dyDescent="0.3">
      <c r="A1777">
        <v>22971</v>
      </c>
      <c r="B1777" t="s">
        <v>47</v>
      </c>
      <c r="C1777">
        <v>0.06</v>
      </c>
      <c r="D1777">
        <v>376.13</v>
      </c>
      <c r="E1777">
        <v>85.63</v>
      </c>
      <c r="F1777">
        <v>2046</v>
      </c>
      <c r="G1777" t="str">
        <f>IF(COUNTIF(Table1[Customer ID],Table1[[#This Row],[Customer ID]])&gt;1,"Repeat Customer","One-Time Customer")</f>
        <v>Repeat Customer</v>
      </c>
      <c r="H1777" t="s">
        <v>1964</v>
      </c>
      <c r="I1777" t="s">
        <v>39</v>
      </c>
      <c r="J1777" t="s">
        <v>28</v>
      </c>
      <c r="K1777" t="s">
        <v>41</v>
      </c>
      <c r="L1777" t="s">
        <v>152</v>
      </c>
      <c r="M1777" t="s">
        <v>121</v>
      </c>
      <c r="N1777" t="s">
        <v>1967</v>
      </c>
      <c r="O1777">
        <v>0.74</v>
      </c>
      <c r="P1777">
        <f>Table1[[#This Row],[Profit]]/Table1[[#This Row],[Sales]]</f>
        <v>-9.40208514485327E-2</v>
      </c>
      <c r="Q1777" t="s">
        <v>33</v>
      </c>
      <c r="R1777" t="s">
        <v>61</v>
      </c>
      <c r="S1777" t="s">
        <v>183</v>
      </c>
      <c r="T1777" t="s">
        <v>1966</v>
      </c>
      <c r="U1777">
        <v>67901</v>
      </c>
      <c r="V1777">
        <v>42167</v>
      </c>
      <c r="W1777" t="str">
        <f>TEXT(Table1[[#This Row],[Order Date]],"mmmm")</f>
        <v>June</v>
      </c>
      <c r="X1777" t="str">
        <f>TEXT(Table1[[#This Row],[Order Date]],"yyyy")</f>
        <v>2015</v>
      </c>
      <c r="Y1777">
        <v>42169</v>
      </c>
      <c r="Z1777">
        <v>-435.75749999999999</v>
      </c>
      <c r="AA1777">
        <v>13</v>
      </c>
      <c r="AB1777">
        <v>4634.6899999999996</v>
      </c>
      <c r="AC1777">
        <v>88219</v>
      </c>
      <c r="AD1777" t="e">
        <f>IF(COUNTIF(#REF!,Orders!AC1128)&gt;0,"Returned","Not Returned")</f>
        <v>#REF!</v>
      </c>
      <c r="AE1777" t="str">
        <f>TEXT(Table1[[#This Row],[Order Date]],"mmmm-yyy")</f>
        <v>June-2015</v>
      </c>
    </row>
    <row r="1778" spans="1:31" ht="12.75" customHeight="1" x14ac:dyDescent="0.3">
      <c r="A1778">
        <v>22972</v>
      </c>
      <c r="B1778" t="s">
        <v>47</v>
      </c>
      <c r="C1778">
        <v>0.06</v>
      </c>
      <c r="D1778">
        <v>424.21</v>
      </c>
      <c r="E1778">
        <v>110.2</v>
      </c>
      <c r="F1778">
        <v>2046</v>
      </c>
      <c r="G1778" t="str">
        <f>IF(COUNTIF(Table1[Customer ID],Table1[[#This Row],[Customer ID]])&gt;1,"Repeat Customer","One-Time Customer")</f>
        <v>Repeat Customer</v>
      </c>
      <c r="H1778" t="s">
        <v>1964</v>
      </c>
      <c r="I1778" t="s">
        <v>39</v>
      </c>
      <c r="J1778" t="s">
        <v>28</v>
      </c>
      <c r="K1778" t="s">
        <v>41</v>
      </c>
      <c r="L1778" t="s">
        <v>152</v>
      </c>
      <c r="M1778" t="s">
        <v>121</v>
      </c>
      <c r="N1778" t="s">
        <v>1900</v>
      </c>
      <c r="O1778">
        <v>0.67</v>
      </c>
      <c r="P1778">
        <f>Table1[[#This Row],[Profit]]/Table1[[#This Row],[Sales]]</f>
        <v>9.3445673142087307E-2</v>
      </c>
      <c r="Q1778" t="s">
        <v>33</v>
      </c>
      <c r="R1778" t="s">
        <v>61</v>
      </c>
      <c r="S1778" t="s">
        <v>183</v>
      </c>
      <c r="T1778" t="s">
        <v>1966</v>
      </c>
      <c r="U1778">
        <v>67901</v>
      </c>
      <c r="V1778">
        <v>42167</v>
      </c>
      <c r="W1778" t="str">
        <f>TEXT(Table1[[#This Row],[Order Date]],"mmmm")</f>
        <v>June</v>
      </c>
      <c r="X1778" t="str">
        <f>TEXT(Table1[[#This Row],[Order Date]],"yyyy")</f>
        <v>2015</v>
      </c>
      <c r="Y1778">
        <v>42168</v>
      </c>
      <c r="Z1778">
        <v>682.53</v>
      </c>
      <c r="AA1778">
        <v>17</v>
      </c>
      <c r="AB1778">
        <v>7304.03</v>
      </c>
      <c r="AC1778">
        <v>88219</v>
      </c>
      <c r="AD1778" t="e">
        <f>IF(COUNTIF(#REF!,Orders!AC1129)&gt;0,"Returned","Not Returned")</f>
        <v>#REF!</v>
      </c>
      <c r="AE1778" t="str">
        <f>TEXT(Table1[[#This Row],[Order Date]],"mmmm-yyy")</f>
        <v>June-2015</v>
      </c>
    </row>
    <row r="1779" spans="1:31" ht="12.75" customHeight="1" x14ac:dyDescent="0.3">
      <c r="A1779">
        <v>22973</v>
      </c>
      <c r="B1779" t="s">
        <v>47</v>
      </c>
      <c r="C1779">
        <v>0.06</v>
      </c>
      <c r="D1779">
        <v>195.99</v>
      </c>
      <c r="E1779">
        <v>8.99</v>
      </c>
      <c r="F1779">
        <v>2046</v>
      </c>
      <c r="G1779" t="str">
        <f>IF(COUNTIF(Table1[Customer ID],Table1[[#This Row],[Customer ID]])&gt;1,"Repeat Customer","One-Time Customer")</f>
        <v>Repeat Customer</v>
      </c>
      <c r="H1779" t="s">
        <v>1964</v>
      </c>
      <c r="I1779" t="s">
        <v>49</v>
      </c>
      <c r="J1779" t="s">
        <v>28</v>
      </c>
      <c r="K1779" t="s">
        <v>77</v>
      </c>
      <c r="L1779" t="s">
        <v>78</v>
      </c>
      <c r="M1779" t="s">
        <v>59</v>
      </c>
      <c r="N1779" t="s">
        <v>734</v>
      </c>
      <c r="O1779">
        <v>0.6</v>
      </c>
      <c r="P1779">
        <f>Table1[[#This Row],[Profit]]/Table1[[#This Row],[Sales]]</f>
        <v>-0.43819173318580579</v>
      </c>
      <c r="Q1779" t="s">
        <v>33</v>
      </c>
      <c r="R1779" t="s">
        <v>61</v>
      </c>
      <c r="S1779" t="s">
        <v>183</v>
      </c>
      <c r="T1779" t="s">
        <v>1966</v>
      </c>
      <c r="U1779">
        <v>67901</v>
      </c>
      <c r="V1779">
        <v>42167</v>
      </c>
      <c r="W1779" t="str">
        <f>TEXT(Table1[[#This Row],[Order Date]],"mmmm")</f>
        <v>June</v>
      </c>
      <c r="X1779" t="str">
        <f>TEXT(Table1[[#This Row],[Order Date]],"yyyy")</f>
        <v>2015</v>
      </c>
      <c r="Y1779">
        <v>42169</v>
      </c>
      <c r="Z1779">
        <v>-277.22200000000004</v>
      </c>
      <c r="AA1779">
        <v>4</v>
      </c>
      <c r="AB1779">
        <v>632.65</v>
      </c>
      <c r="AC1779">
        <v>88219</v>
      </c>
      <c r="AD1779" t="e">
        <f>IF(COUNTIF(#REF!,Orders!AC1130)&gt;0,"Returned","Not Returned")</f>
        <v>#REF!</v>
      </c>
      <c r="AE1779" t="str">
        <f>TEXT(Table1[[#This Row],[Order Date]],"mmmm-yyy")</f>
        <v>June-2015</v>
      </c>
    </row>
    <row r="1780" spans="1:31" ht="12.75" customHeight="1" x14ac:dyDescent="0.3">
      <c r="A1780">
        <v>21937</v>
      </c>
      <c r="B1780" t="s">
        <v>25</v>
      </c>
      <c r="C1780">
        <v>0.06</v>
      </c>
      <c r="D1780">
        <v>6.68</v>
      </c>
      <c r="E1780">
        <v>6.93</v>
      </c>
      <c r="F1780">
        <v>2257</v>
      </c>
      <c r="G1780" t="str">
        <f>IF(COUNTIF(Table1[Customer ID],Table1[[#This Row],[Customer ID]])&gt;1,"Repeat Customer","One-Time Customer")</f>
        <v>One-Time Customer</v>
      </c>
      <c r="H1780" t="s">
        <v>2134</v>
      </c>
      <c r="I1780" t="s">
        <v>49</v>
      </c>
      <c r="J1780" t="s">
        <v>28</v>
      </c>
      <c r="K1780" t="s">
        <v>29</v>
      </c>
      <c r="L1780" t="s">
        <v>93</v>
      </c>
      <c r="M1780" t="s">
        <v>59</v>
      </c>
      <c r="N1780" t="s">
        <v>2135</v>
      </c>
      <c r="O1780">
        <v>0.37</v>
      </c>
      <c r="P1780">
        <f>Table1[[#This Row],[Profit]]/Table1[[#This Row],[Sales]]</f>
        <v>8.2947127937336801E-2</v>
      </c>
      <c r="Q1780" t="s">
        <v>33</v>
      </c>
      <c r="R1780" t="s">
        <v>136</v>
      </c>
      <c r="S1780" t="s">
        <v>322</v>
      </c>
      <c r="T1780" t="s">
        <v>2136</v>
      </c>
      <c r="U1780">
        <v>27604</v>
      </c>
      <c r="V1780">
        <v>42167</v>
      </c>
      <c r="W1780" t="str">
        <f>TEXT(Table1[[#This Row],[Order Date]],"mmmm")</f>
        <v>June</v>
      </c>
      <c r="X1780" t="str">
        <f>TEXT(Table1[[#This Row],[Order Date]],"yyyy")</f>
        <v>2015</v>
      </c>
      <c r="Y1780">
        <v>42168</v>
      </c>
      <c r="Z1780">
        <v>7.6244999999999994</v>
      </c>
      <c r="AA1780">
        <v>14</v>
      </c>
      <c r="AB1780">
        <v>91.92</v>
      </c>
      <c r="AC1780">
        <v>87965</v>
      </c>
      <c r="AD1780" t="e">
        <f>IF(COUNTIF(#REF!,Orders!AC1244)&gt;0,"Returned","Not Returned")</f>
        <v>#REF!</v>
      </c>
      <c r="AE1780" t="str">
        <f>TEXT(Table1[[#This Row],[Order Date]],"mmmm-yyy")</f>
        <v>June-2015</v>
      </c>
    </row>
    <row r="1781" spans="1:31" ht="12.75" customHeight="1" x14ac:dyDescent="0.3">
      <c r="A1781">
        <v>21554</v>
      </c>
      <c r="B1781" t="s">
        <v>106</v>
      </c>
      <c r="C1781">
        <v>7.0000000000000007E-2</v>
      </c>
      <c r="D1781">
        <v>35.44</v>
      </c>
      <c r="E1781">
        <v>7.5</v>
      </c>
      <c r="F1781">
        <v>3179</v>
      </c>
      <c r="G1781" t="str">
        <f>IF(COUNTIF(Table1[Customer ID],Table1[[#This Row],[Customer ID]])&gt;1,"Repeat Customer","One-Time Customer")</f>
        <v>One-Time Customer</v>
      </c>
      <c r="H1781" t="s">
        <v>2865</v>
      </c>
      <c r="I1781" t="s">
        <v>49</v>
      </c>
      <c r="J1781" t="s">
        <v>28</v>
      </c>
      <c r="K1781" t="s">
        <v>29</v>
      </c>
      <c r="L1781" t="s">
        <v>93</v>
      </c>
      <c r="M1781" t="s">
        <v>59</v>
      </c>
      <c r="N1781" t="s">
        <v>2746</v>
      </c>
      <c r="O1781">
        <v>0.38</v>
      </c>
      <c r="P1781">
        <f>Table1[[#This Row],[Profit]]/Table1[[#This Row],[Sales]]</f>
        <v>0.69</v>
      </c>
      <c r="Q1781" t="s">
        <v>33</v>
      </c>
      <c r="R1781" t="s">
        <v>61</v>
      </c>
      <c r="S1781" t="s">
        <v>62</v>
      </c>
      <c r="T1781" t="s">
        <v>2866</v>
      </c>
      <c r="U1781">
        <v>55060</v>
      </c>
      <c r="V1781">
        <v>42167</v>
      </c>
      <c r="W1781" t="str">
        <f>TEXT(Table1[[#This Row],[Order Date]],"mmmm")</f>
        <v>June</v>
      </c>
      <c r="X1781" t="str">
        <f>TEXT(Table1[[#This Row],[Order Date]],"yyyy")</f>
        <v>2015</v>
      </c>
      <c r="Y1781">
        <v>42174</v>
      </c>
      <c r="Z1781">
        <v>262.2</v>
      </c>
      <c r="AA1781">
        <v>11</v>
      </c>
      <c r="AB1781">
        <v>380</v>
      </c>
      <c r="AC1781">
        <v>86989</v>
      </c>
      <c r="AD1781" t="e">
        <f>IF(COUNTIF(#REF!,Orders!AC1825)&gt;0,"Returned","Not Returned")</f>
        <v>#REF!</v>
      </c>
      <c r="AE1781" t="str">
        <f>TEXT(Table1[[#This Row],[Order Date]],"mmmm-yyy")</f>
        <v>June-2015</v>
      </c>
    </row>
    <row r="1782" spans="1:31" ht="12.75" customHeight="1" x14ac:dyDescent="0.3">
      <c r="A1782">
        <v>20228</v>
      </c>
      <c r="B1782" t="s">
        <v>37</v>
      </c>
      <c r="C1782">
        <v>0.02</v>
      </c>
      <c r="D1782">
        <v>500.98</v>
      </c>
      <c r="E1782">
        <v>26</v>
      </c>
      <c r="F1782">
        <v>5</v>
      </c>
      <c r="G1782" t="str">
        <f>IF(COUNTIF(Table1[Customer ID],Table1[[#This Row],[Customer ID]])&gt;1,"Repeat Customer","One-Time Customer")</f>
        <v>One-Time Customer</v>
      </c>
      <c r="H1782" t="s">
        <v>38</v>
      </c>
      <c r="I1782" t="s">
        <v>39</v>
      </c>
      <c r="J1782" t="s">
        <v>40</v>
      </c>
      <c r="K1782" t="s">
        <v>41</v>
      </c>
      <c r="L1782" t="s">
        <v>42</v>
      </c>
      <c r="M1782" t="s">
        <v>43</v>
      </c>
      <c r="N1782" t="s">
        <v>44</v>
      </c>
      <c r="O1782">
        <v>0.6</v>
      </c>
      <c r="P1782">
        <f>Table1[[#This Row],[Profit]]/Table1[[#This Row],[Sales]]</f>
        <v>0.69</v>
      </c>
      <c r="Q1782" t="s">
        <v>33</v>
      </c>
      <c r="R1782" t="s">
        <v>34</v>
      </c>
      <c r="S1782" t="s">
        <v>45</v>
      </c>
      <c r="T1782" t="s">
        <v>46</v>
      </c>
      <c r="U1782">
        <v>91776</v>
      </c>
      <c r="V1782">
        <v>42168</v>
      </c>
      <c r="W1782" t="str">
        <f>TEXT(Table1[[#This Row],[Order Date]],"mmmm")</f>
        <v>June</v>
      </c>
      <c r="X1782" t="str">
        <f>TEXT(Table1[[#This Row],[Order Date]],"yyyy")</f>
        <v>2015</v>
      </c>
      <c r="Y1782">
        <v>42170</v>
      </c>
      <c r="Z1782">
        <v>4390.3665000000001</v>
      </c>
      <c r="AA1782">
        <v>12</v>
      </c>
      <c r="AB1782">
        <v>6362.85</v>
      </c>
      <c r="AC1782">
        <v>90193</v>
      </c>
      <c r="AD1782" t="e">
        <f>IF(COUNTIF(#REF!,Orders!AC3)&gt;0,"Returned","Not Returned")</f>
        <v>#REF!</v>
      </c>
      <c r="AE1782" t="str">
        <f>TEXT(Table1[[#This Row],[Order Date]],"mmmm-yyy")</f>
        <v>June-2015</v>
      </c>
    </row>
    <row r="1783" spans="1:31" ht="12.75" customHeight="1" x14ac:dyDescent="0.3">
      <c r="A1783">
        <v>5568</v>
      </c>
      <c r="B1783" t="s">
        <v>106</v>
      </c>
      <c r="C1783">
        <v>0.03</v>
      </c>
      <c r="D1783">
        <v>30.98</v>
      </c>
      <c r="E1783">
        <v>6.5</v>
      </c>
      <c r="F1783">
        <v>1129</v>
      </c>
      <c r="G1783" t="str">
        <f>IF(COUNTIF(Table1[Customer ID],Table1[[#This Row],[Customer ID]])&gt;1,"Repeat Customer","One-Time Customer")</f>
        <v>Repeat Customer</v>
      </c>
      <c r="H1783" t="s">
        <v>1236</v>
      </c>
      <c r="I1783" t="s">
        <v>49</v>
      </c>
      <c r="J1783" t="s">
        <v>28</v>
      </c>
      <c r="K1783" t="s">
        <v>77</v>
      </c>
      <c r="L1783" t="s">
        <v>180</v>
      </c>
      <c r="M1783" t="s">
        <v>59</v>
      </c>
      <c r="N1783" t="s">
        <v>1240</v>
      </c>
      <c r="O1783">
        <v>0.79</v>
      </c>
      <c r="P1783">
        <f>Table1[[#This Row],[Profit]]/Table1[[#This Row],[Sales]]</f>
        <v>-0.10825094400528493</v>
      </c>
      <c r="Q1783" t="s">
        <v>33</v>
      </c>
      <c r="R1783" t="s">
        <v>53</v>
      </c>
      <c r="S1783" t="s">
        <v>193</v>
      </c>
      <c r="T1783" t="s">
        <v>194</v>
      </c>
      <c r="U1783">
        <v>2118</v>
      </c>
      <c r="V1783">
        <v>42168</v>
      </c>
      <c r="W1783" t="str">
        <f>TEXT(Table1[[#This Row],[Order Date]],"mmmm")</f>
        <v>June</v>
      </c>
      <c r="X1783" t="str">
        <f>TEXT(Table1[[#This Row],[Order Date]],"yyyy")</f>
        <v>2015</v>
      </c>
      <c r="Y1783">
        <v>42172</v>
      </c>
      <c r="Z1783">
        <v>-144.19999999999999</v>
      </c>
      <c r="AA1783">
        <v>44</v>
      </c>
      <c r="AB1783">
        <v>1332.09</v>
      </c>
      <c r="AC1783">
        <v>39430</v>
      </c>
      <c r="AD1783" t="e">
        <f>IF(COUNTIF(#REF!,Orders!AC640)&gt;0,"Returned","Not Returned")</f>
        <v>#REF!</v>
      </c>
      <c r="AE1783" t="str">
        <f>TEXT(Table1[[#This Row],[Order Date]],"mmmm-yyy")</f>
        <v>June-2015</v>
      </c>
    </row>
    <row r="1784" spans="1:31" ht="12.75" customHeight="1" x14ac:dyDescent="0.3">
      <c r="A1784">
        <v>23568</v>
      </c>
      <c r="B1784" t="s">
        <v>106</v>
      </c>
      <c r="C1784">
        <v>0.03</v>
      </c>
      <c r="D1784">
        <v>30.98</v>
      </c>
      <c r="E1784">
        <v>6.5</v>
      </c>
      <c r="F1784">
        <v>1132</v>
      </c>
      <c r="G1784" t="str">
        <f>IF(COUNTIF(Table1[Customer ID],Table1[[#This Row],[Customer ID]])&gt;1,"Repeat Customer","One-Time Customer")</f>
        <v>Repeat Customer</v>
      </c>
      <c r="H1784" t="s">
        <v>1243</v>
      </c>
      <c r="I1784" t="s">
        <v>49</v>
      </c>
      <c r="J1784" t="s">
        <v>28</v>
      </c>
      <c r="K1784" t="s">
        <v>77</v>
      </c>
      <c r="L1784" t="s">
        <v>180</v>
      </c>
      <c r="M1784" t="s">
        <v>59</v>
      </c>
      <c r="N1784" t="s">
        <v>1240</v>
      </c>
      <c r="O1784">
        <v>0.79</v>
      </c>
      <c r="P1784">
        <f>Table1[[#This Row],[Profit]]/Table1[[#This Row],[Sales]]</f>
        <v>-0.34640562128400693</v>
      </c>
      <c r="Q1784" t="s">
        <v>33</v>
      </c>
      <c r="R1784" t="s">
        <v>61</v>
      </c>
      <c r="S1784" t="s">
        <v>130</v>
      </c>
      <c r="T1784" t="s">
        <v>1244</v>
      </c>
      <c r="U1784">
        <v>76039</v>
      </c>
      <c r="V1784">
        <v>42168</v>
      </c>
      <c r="W1784" t="str">
        <f>TEXT(Table1[[#This Row],[Order Date]],"mmmm")</f>
        <v>June</v>
      </c>
      <c r="X1784" t="str">
        <f>TEXT(Table1[[#This Row],[Order Date]],"yyyy")</f>
        <v>2015</v>
      </c>
      <c r="Y1784">
        <v>42172</v>
      </c>
      <c r="Z1784">
        <v>-115.35999999999999</v>
      </c>
      <c r="AA1784">
        <v>11</v>
      </c>
      <c r="AB1784">
        <v>333.02</v>
      </c>
      <c r="AC1784">
        <v>88104</v>
      </c>
      <c r="AD1784" t="e">
        <f>IF(COUNTIF(#REF!,Orders!AC646)&gt;0,"Returned","Not Returned")</f>
        <v>#REF!</v>
      </c>
      <c r="AE1784" t="str">
        <f>TEXT(Table1[[#This Row],[Order Date]],"mmmm-yyy")</f>
        <v>June-2015</v>
      </c>
    </row>
    <row r="1785" spans="1:31" ht="12.75" customHeight="1" x14ac:dyDescent="0.3">
      <c r="A1785">
        <v>18061</v>
      </c>
      <c r="B1785" t="s">
        <v>106</v>
      </c>
      <c r="C1785">
        <v>0</v>
      </c>
      <c r="D1785">
        <v>85.99</v>
      </c>
      <c r="E1785">
        <v>0.99</v>
      </c>
      <c r="F1785">
        <v>1505</v>
      </c>
      <c r="G1785" t="str">
        <f>IF(COUNTIF(Table1[Customer ID],Table1[[#This Row],[Customer ID]])&gt;1,"Repeat Customer","One-Time Customer")</f>
        <v>One-Time Customer</v>
      </c>
      <c r="H1785" t="s">
        <v>1543</v>
      </c>
      <c r="I1785" t="s">
        <v>49</v>
      </c>
      <c r="J1785" t="s">
        <v>58</v>
      </c>
      <c r="K1785" t="s">
        <v>77</v>
      </c>
      <c r="L1785" t="s">
        <v>78</v>
      </c>
      <c r="M1785" t="s">
        <v>31</v>
      </c>
      <c r="N1785" t="s">
        <v>482</v>
      </c>
      <c r="O1785">
        <v>0.85</v>
      </c>
      <c r="P1785">
        <f>Table1[[#This Row],[Profit]]/Table1[[#This Row],[Sales]]</f>
        <v>-0.29694273544723149</v>
      </c>
      <c r="Q1785" t="s">
        <v>33</v>
      </c>
      <c r="R1785" t="s">
        <v>61</v>
      </c>
      <c r="S1785" t="s">
        <v>130</v>
      </c>
      <c r="T1785" t="s">
        <v>1544</v>
      </c>
      <c r="U1785">
        <v>77840</v>
      </c>
      <c r="V1785">
        <v>42168</v>
      </c>
      <c r="W1785" t="str">
        <f>TEXT(Table1[[#This Row],[Order Date]],"mmmm")</f>
        <v>June</v>
      </c>
      <c r="X1785" t="str">
        <f>TEXT(Table1[[#This Row],[Order Date]],"yyyy")</f>
        <v>2015</v>
      </c>
      <c r="Y1785">
        <v>42173</v>
      </c>
      <c r="Z1785">
        <v>-138.03680000000003</v>
      </c>
      <c r="AA1785">
        <v>6</v>
      </c>
      <c r="AB1785">
        <v>464.86</v>
      </c>
      <c r="AC1785">
        <v>86181</v>
      </c>
      <c r="AD1785" t="e">
        <f>IF(COUNTIF(#REF!,Orders!AC853)&gt;0,"Returned","Not Returned")</f>
        <v>#REF!</v>
      </c>
      <c r="AE1785" t="str">
        <f>TEXT(Table1[[#This Row],[Order Date]],"mmmm-yyy")</f>
        <v>June-2015</v>
      </c>
    </row>
    <row r="1786" spans="1:31" ht="12.75" customHeight="1" x14ac:dyDescent="0.3">
      <c r="A1786">
        <v>23249</v>
      </c>
      <c r="B1786" t="s">
        <v>25</v>
      </c>
      <c r="C1786">
        <v>0.08</v>
      </c>
      <c r="D1786">
        <v>17.149999999999999</v>
      </c>
      <c r="E1786">
        <v>4.96</v>
      </c>
      <c r="F1786">
        <v>2143</v>
      </c>
      <c r="G1786" t="str">
        <f>IF(COUNTIF(Table1[Customer ID],Table1[[#This Row],[Customer ID]])&gt;1,"Repeat Customer","One-Time Customer")</f>
        <v>One-Time Customer</v>
      </c>
      <c r="H1786" t="s">
        <v>2053</v>
      </c>
      <c r="I1786" t="s">
        <v>49</v>
      </c>
      <c r="J1786" t="s">
        <v>40</v>
      </c>
      <c r="K1786" t="s">
        <v>29</v>
      </c>
      <c r="L1786" t="s">
        <v>141</v>
      </c>
      <c r="M1786" t="s">
        <v>59</v>
      </c>
      <c r="N1786" t="s">
        <v>605</v>
      </c>
      <c r="O1786">
        <v>0.57999999999999996</v>
      </c>
      <c r="P1786">
        <f>Table1[[#This Row],[Profit]]/Table1[[#This Row],[Sales]]</f>
        <v>0.167788245850157</v>
      </c>
      <c r="Q1786" t="s">
        <v>33</v>
      </c>
      <c r="R1786" t="s">
        <v>136</v>
      </c>
      <c r="S1786" t="s">
        <v>137</v>
      </c>
      <c r="T1786" t="s">
        <v>2054</v>
      </c>
      <c r="U1786">
        <v>20151</v>
      </c>
      <c r="V1786">
        <v>42168</v>
      </c>
      <c r="W1786" t="str">
        <f>TEXT(Table1[[#This Row],[Order Date]],"mmmm")</f>
        <v>June</v>
      </c>
      <c r="X1786" t="str">
        <f>TEXT(Table1[[#This Row],[Order Date]],"yyyy")</f>
        <v>2015</v>
      </c>
      <c r="Y1786">
        <v>42171</v>
      </c>
      <c r="Z1786">
        <v>33.659999999999997</v>
      </c>
      <c r="AA1786">
        <v>12</v>
      </c>
      <c r="AB1786">
        <v>200.61</v>
      </c>
      <c r="AC1786">
        <v>87569</v>
      </c>
      <c r="AD1786" t="e">
        <f>IF(COUNTIF(#REF!,Orders!AC1188)&gt;0,"Returned","Not Returned")</f>
        <v>#REF!</v>
      </c>
      <c r="AE1786" t="str">
        <f>TEXT(Table1[[#This Row],[Order Date]],"mmmm-yyy")</f>
        <v>June-2015</v>
      </c>
    </row>
    <row r="1787" spans="1:31" ht="12.75" customHeight="1" x14ac:dyDescent="0.3">
      <c r="A1787">
        <v>26157</v>
      </c>
      <c r="B1787" t="s">
        <v>25</v>
      </c>
      <c r="C1787">
        <v>7.0000000000000007E-2</v>
      </c>
      <c r="D1787">
        <v>177.98</v>
      </c>
      <c r="E1787">
        <v>0.99</v>
      </c>
      <c r="F1787">
        <v>2771</v>
      </c>
      <c r="G1787" t="str">
        <f>IF(COUNTIF(Table1[Customer ID],Table1[[#This Row],[Customer ID]])&gt;1,"Repeat Customer","One-Time Customer")</f>
        <v>One-Time Customer</v>
      </c>
      <c r="H1787" t="s">
        <v>2541</v>
      </c>
      <c r="I1787" t="s">
        <v>49</v>
      </c>
      <c r="J1787" t="s">
        <v>28</v>
      </c>
      <c r="K1787" t="s">
        <v>29</v>
      </c>
      <c r="L1787" t="s">
        <v>257</v>
      </c>
      <c r="M1787" t="s">
        <v>59</v>
      </c>
      <c r="N1787" t="s">
        <v>1496</v>
      </c>
      <c r="O1787">
        <v>0.56000000000000005</v>
      </c>
      <c r="P1787">
        <f>Table1[[#This Row],[Profit]]/Table1[[#This Row],[Sales]]</f>
        <v>-0.35717242536687244</v>
      </c>
      <c r="Q1787" t="s">
        <v>33</v>
      </c>
      <c r="R1787" t="s">
        <v>136</v>
      </c>
      <c r="S1787" t="s">
        <v>387</v>
      </c>
      <c r="T1787" t="s">
        <v>2542</v>
      </c>
      <c r="U1787">
        <v>30344</v>
      </c>
      <c r="V1787">
        <v>42168</v>
      </c>
      <c r="W1787" t="str">
        <f>TEXT(Table1[[#This Row],[Order Date]],"mmmm")</f>
        <v>June</v>
      </c>
      <c r="X1787" t="str">
        <f>TEXT(Table1[[#This Row],[Order Date]],"yyyy")</f>
        <v>2015</v>
      </c>
      <c r="Y1787">
        <v>42168</v>
      </c>
      <c r="Z1787">
        <v>-191.548</v>
      </c>
      <c r="AA1787">
        <v>3</v>
      </c>
      <c r="AB1787">
        <v>536.29</v>
      </c>
      <c r="AC1787">
        <v>88974</v>
      </c>
      <c r="AD1787" t="e">
        <f>IF(COUNTIF(#REF!,Orders!AC1558)&gt;0,"Returned","Not Returned")</f>
        <v>#REF!</v>
      </c>
      <c r="AE1787" t="str">
        <f>TEXT(Table1[[#This Row],[Order Date]],"mmmm-yyy")</f>
        <v>June-2015</v>
      </c>
    </row>
    <row r="1788" spans="1:31" ht="12.75" customHeight="1" x14ac:dyDescent="0.3">
      <c r="A1788">
        <v>19062</v>
      </c>
      <c r="B1788" t="s">
        <v>47</v>
      </c>
      <c r="C1788">
        <v>0.06</v>
      </c>
      <c r="D1788">
        <v>4.91</v>
      </c>
      <c r="E1788">
        <v>5.68</v>
      </c>
      <c r="F1788">
        <v>3230</v>
      </c>
      <c r="G1788" t="str">
        <f>IF(COUNTIF(Table1[Customer ID],Table1[[#This Row],[Customer ID]])&gt;1,"Repeat Customer","One-Time Customer")</f>
        <v>Repeat Customer</v>
      </c>
      <c r="H1788" t="s">
        <v>2899</v>
      </c>
      <c r="I1788" t="s">
        <v>27</v>
      </c>
      <c r="J1788" t="s">
        <v>58</v>
      </c>
      <c r="K1788" t="s">
        <v>29</v>
      </c>
      <c r="L1788" t="s">
        <v>109</v>
      </c>
      <c r="M1788" t="s">
        <v>59</v>
      </c>
      <c r="N1788" t="s">
        <v>1396</v>
      </c>
      <c r="O1788">
        <v>0.36</v>
      </c>
      <c r="P1788">
        <f>Table1[[#This Row],[Profit]]/Table1[[#This Row],[Sales]]</f>
        <v>-0.58801725737613653</v>
      </c>
      <c r="Q1788" t="s">
        <v>33</v>
      </c>
      <c r="R1788" t="s">
        <v>61</v>
      </c>
      <c r="S1788" t="s">
        <v>1858</v>
      </c>
      <c r="T1788" t="s">
        <v>2901</v>
      </c>
      <c r="U1788">
        <v>53186</v>
      </c>
      <c r="V1788">
        <v>42168</v>
      </c>
      <c r="W1788" t="str">
        <f>TEXT(Table1[[#This Row],[Order Date]],"mmmm")</f>
        <v>June</v>
      </c>
      <c r="X1788" t="str">
        <f>TEXT(Table1[[#This Row],[Order Date]],"yyyy")</f>
        <v>2015</v>
      </c>
      <c r="Y1788">
        <v>42168</v>
      </c>
      <c r="Z1788">
        <v>-31.68825</v>
      </c>
      <c r="AA1788">
        <v>10</v>
      </c>
      <c r="AB1788">
        <v>53.89</v>
      </c>
      <c r="AC1788">
        <v>87436</v>
      </c>
      <c r="AD1788" t="e">
        <f>IF(COUNTIF(#REF!,Orders!AC1851)&gt;0,"Returned","Not Returned")</f>
        <v>#REF!</v>
      </c>
      <c r="AE1788" t="str">
        <f>TEXT(Table1[[#This Row],[Order Date]],"mmmm-yyy")</f>
        <v>June-2015</v>
      </c>
    </row>
    <row r="1789" spans="1:31" ht="12.75" customHeight="1" x14ac:dyDescent="0.3">
      <c r="A1789">
        <v>19063</v>
      </c>
      <c r="B1789" t="s">
        <v>47</v>
      </c>
      <c r="C1789">
        <v>7.0000000000000007E-2</v>
      </c>
      <c r="D1789">
        <v>48.94</v>
      </c>
      <c r="E1789">
        <v>5.86</v>
      </c>
      <c r="F1789">
        <v>3230</v>
      </c>
      <c r="G1789" t="str">
        <f>IF(COUNTIF(Table1[Customer ID],Table1[[#This Row],[Customer ID]])&gt;1,"Repeat Customer","One-Time Customer")</f>
        <v>Repeat Customer</v>
      </c>
      <c r="H1789" t="s">
        <v>2899</v>
      </c>
      <c r="I1789" t="s">
        <v>27</v>
      </c>
      <c r="J1789" t="s">
        <v>58</v>
      </c>
      <c r="K1789" t="s">
        <v>29</v>
      </c>
      <c r="L1789" t="s">
        <v>93</v>
      </c>
      <c r="M1789" t="s">
        <v>59</v>
      </c>
      <c r="N1789" t="s">
        <v>2902</v>
      </c>
      <c r="O1789">
        <v>0.35</v>
      </c>
      <c r="P1789">
        <f>Table1[[#This Row],[Profit]]/Table1[[#This Row],[Sales]]</f>
        <v>0.69</v>
      </c>
      <c r="Q1789" t="s">
        <v>33</v>
      </c>
      <c r="R1789" t="s">
        <v>61</v>
      </c>
      <c r="S1789" t="s">
        <v>1858</v>
      </c>
      <c r="T1789" t="s">
        <v>2901</v>
      </c>
      <c r="U1789">
        <v>53186</v>
      </c>
      <c r="V1789">
        <v>42168</v>
      </c>
      <c r="W1789" t="str">
        <f>TEXT(Table1[[#This Row],[Order Date]],"mmmm")</f>
        <v>June</v>
      </c>
      <c r="X1789" t="str">
        <f>TEXT(Table1[[#This Row],[Order Date]],"yyyy")</f>
        <v>2015</v>
      </c>
      <c r="Y1789">
        <v>42169</v>
      </c>
      <c r="Z1789">
        <v>690.70379999999989</v>
      </c>
      <c r="AA1789">
        <v>21</v>
      </c>
      <c r="AB1789">
        <v>1001.02</v>
      </c>
      <c r="AC1789">
        <v>87436</v>
      </c>
      <c r="AD1789" t="e">
        <f>IF(COUNTIF(#REF!,Orders!AC1852)&gt;0,"Returned","Not Returned")</f>
        <v>#REF!</v>
      </c>
      <c r="AE1789" t="str">
        <f>TEXT(Table1[[#This Row],[Order Date]],"mmmm-yyy")</f>
        <v>June-2015</v>
      </c>
    </row>
    <row r="1790" spans="1:31" ht="12.75" customHeight="1" x14ac:dyDescent="0.3">
      <c r="A1790">
        <v>23401</v>
      </c>
      <c r="B1790" t="s">
        <v>37</v>
      </c>
      <c r="C1790">
        <v>0.03</v>
      </c>
      <c r="D1790">
        <v>13.73</v>
      </c>
      <c r="E1790">
        <v>6.85</v>
      </c>
      <c r="F1790">
        <v>547</v>
      </c>
      <c r="G1790" t="str">
        <f>IF(COUNTIF(Table1[Customer ID],Table1[[#This Row],[Customer ID]])&gt;1,"Repeat Customer","One-Time Customer")</f>
        <v>One-Time Customer</v>
      </c>
      <c r="H1790" t="s">
        <v>646</v>
      </c>
      <c r="I1790" t="s">
        <v>27</v>
      </c>
      <c r="J1790" t="s">
        <v>28</v>
      </c>
      <c r="K1790" t="s">
        <v>41</v>
      </c>
      <c r="L1790" t="s">
        <v>50</v>
      </c>
      <c r="M1790" t="s">
        <v>31</v>
      </c>
      <c r="N1790" t="s">
        <v>647</v>
      </c>
      <c r="O1790">
        <v>0.54</v>
      </c>
      <c r="P1790">
        <f>Table1[[#This Row],[Profit]]/Table1[[#This Row],[Sales]]</f>
        <v>0.69</v>
      </c>
      <c r="Q1790" t="s">
        <v>33</v>
      </c>
      <c r="R1790" t="s">
        <v>53</v>
      </c>
      <c r="S1790" t="s">
        <v>648</v>
      </c>
      <c r="T1790" t="s">
        <v>649</v>
      </c>
      <c r="U1790">
        <v>26501</v>
      </c>
      <c r="V1790">
        <v>42169</v>
      </c>
      <c r="W1790" t="str">
        <f>TEXT(Table1[[#This Row],[Order Date]],"mmmm")</f>
        <v>June</v>
      </c>
      <c r="X1790" t="str">
        <f>TEXT(Table1[[#This Row],[Order Date]],"yyyy")</f>
        <v>2015</v>
      </c>
      <c r="Y1790">
        <v>42170</v>
      </c>
      <c r="Z1790">
        <v>39.585299999999997</v>
      </c>
      <c r="AA1790">
        <v>4</v>
      </c>
      <c r="AB1790">
        <v>57.37</v>
      </c>
      <c r="AC1790">
        <v>86250</v>
      </c>
      <c r="AD1790" t="e">
        <f>IF(COUNTIF(#REF!,Orders!AC289)&gt;0,"Returned","Not Returned")</f>
        <v>#REF!</v>
      </c>
      <c r="AE1790" t="str">
        <f>TEXT(Table1[[#This Row],[Order Date]],"mmmm-yyy")</f>
        <v>June-2015</v>
      </c>
    </row>
    <row r="1791" spans="1:31" ht="12.75" customHeight="1" x14ac:dyDescent="0.3">
      <c r="A1791">
        <v>3926</v>
      </c>
      <c r="B1791" t="s">
        <v>47</v>
      </c>
      <c r="C1791">
        <v>0.02</v>
      </c>
      <c r="D1791">
        <v>209.84</v>
      </c>
      <c r="E1791">
        <v>21.21</v>
      </c>
      <c r="F1791">
        <v>1044</v>
      </c>
      <c r="G1791" t="str">
        <f>IF(COUNTIF(Table1[Customer ID],Table1[[#This Row],[Customer ID]])&gt;1,"Repeat Customer","One-Time Customer")</f>
        <v>Repeat Customer</v>
      </c>
      <c r="H1791" t="s">
        <v>1161</v>
      </c>
      <c r="I1791" t="s">
        <v>49</v>
      </c>
      <c r="J1791" t="s">
        <v>40</v>
      </c>
      <c r="K1791" t="s">
        <v>41</v>
      </c>
      <c r="L1791" t="s">
        <v>50</v>
      </c>
      <c r="M1791" t="s">
        <v>236</v>
      </c>
      <c r="N1791" t="s">
        <v>1162</v>
      </c>
      <c r="O1791">
        <v>0.59</v>
      </c>
      <c r="P1791">
        <f>Table1[[#This Row],[Profit]]/Table1[[#This Row],[Sales]]</f>
        <v>0.19141887393020118</v>
      </c>
      <c r="Q1791" t="s">
        <v>33</v>
      </c>
      <c r="R1791" t="s">
        <v>34</v>
      </c>
      <c r="S1791" t="s">
        <v>45</v>
      </c>
      <c r="T1791" t="s">
        <v>663</v>
      </c>
      <c r="U1791">
        <v>90004</v>
      </c>
      <c r="V1791">
        <v>42169</v>
      </c>
      <c r="W1791" t="str">
        <f>TEXT(Table1[[#This Row],[Order Date]],"mmmm")</f>
        <v>June</v>
      </c>
      <c r="X1791" t="str">
        <f>TEXT(Table1[[#This Row],[Order Date]],"yyyy")</f>
        <v>2015</v>
      </c>
      <c r="Y1791">
        <v>42169</v>
      </c>
      <c r="Z1791">
        <v>2593.14</v>
      </c>
      <c r="AA1791">
        <v>62</v>
      </c>
      <c r="AB1791">
        <v>13546.94</v>
      </c>
      <c r="AC1791">
        <v>28001</v>
      </c>
      <c r="AD1791" t="e">
        <f>IF(COUNTIF(#REF!,Orders!AC588)&gt;0,"Returned","Not Returned")</f>
        <v>#REF!</v>
      </c>
      <c r="AE1791" t="str">
        <f>TEXT(Table1[[#This Row],[Order Date]],"mmmm-yyy")</f>
        <v>June-2015</v>
      </c>
    </row>
    <row r="1792" spans="1:31" ht="12.75" customHeight="1" x14ac:dyDescent="0.3">
      <c r="A1792">
        <v>3927</v>
      </c>
      <c r="B1792" t="s">
        <v>47</v>
      </c>
      <c r="C1792">
        <v>0.01</v>
      </c>
      <c r="D1792">
        <v>194.3</v>
      </c>
      <c r="E1792">
        <v>11.54</v>
      </c>
      <c r="F1792">
        <v>1044</v>
      </c>
      <c r="G1792" t="str">
        <f>IF(COUNTIF(Table1[Customer ID],Table1[[#This Row],[Customer ID]])&gt;1,"Repeat Customer","One-Time Customer")</f>
        <v>Repeat Customer</v>
      </c>
      <c r="H1792" t="s">
        <v>1161</v>
      </c>
      <c r="I1792" t="s">
        <v>49</v>
      </c>
      <c r="J1792" t="s">
        <v>40</v>
      </c>
      <c r="K1792" t="s">
        <v>41</v>
      </c>
      <c r="L1792" t="s">
        <v>50</v>
      </c>
      <c r="M1792" t="s">
        <v>236</v>
      </c>
      <c r="N1792" t="s">
        <v>1163</v>
      </c>
      <c r="O1792">
        <v>0.59</v>
      </c>
      <c r="P1792">
        <f>Table1[[#This Row],[Profit]]/Table1[[#This Row],[Sales]]</f>
        <v>0.18163442237548133</v>
      </c>
      <c r="Q1792" t="s">
        <v>33</v>
      </c>
      <c r="R1792" t="s">
        <v>34</v>
      </c>
      <c r="S1792" t="s">
        <v>45</v>
      </c>
      <c r="T1792" t="s">
        <v>663</v>
      </c>
      <c r="U1792">
        <v>90004</v>
      </c>
      <c r="V1792">
        <v>42169</v>
      </c>
      <c r="W1792" t="str">
        <f>TEXT(Table1[[#This Row],[Order Date]],"mmmm")</f>
        <v>June</v>
      </c>
      <c r="X1792" t="str">
        <f>TEXT(Table1[[#This Row],[Order Date]],"yyyy")</f>
        <v>2015</v>
      </c>
      <c r="Y1792">
        <v>42171</v>
      </c>
      <c r="Z1792">
        <v>1162.76</v>
      </c>
      <c r="AA1792">
        <v>32</v>
      </c>
      <c r="AB1792">
        <v>6401.65</v>
      </c>
      <c r="AC1792">
        <v>28001</v>
      </c>
      <c r="AD1792" t="e">
        <f>IF(COUNTIF(#REF!,Orders!AC589)&gt;0,"Returned","Not Returned")</f>
        <v>#REF!</v>
      </c>
      <c r="AE1792" t="str">
        <f>TEXT(Table1[[#This Row],[Order Date]],"mmmm-yyy")</f>
        <v>June-2015</v>
      </c>
    </row>
    <row r="1793" spans="1:31" ht="12.75" customHeight="1" x14ac:dyDescent="0.3">
      <c r="A1793">
        <v>23470</v>
      </c>
      <c r="B1793" t="s">
        <v>47</v>
      </c>
      <c r="C1793">
        <v>0.06</v>
      </c>
      <c r="D1793">
        <v>55.48</v>
      </c>
      <c r="E1793">
        <v>4.8499999999999996</v>
      </c>
      <c r="F1793">
        <v>1519</v>
      </c>
      <c r="G1793" t="str">
        <f>IF(COUNTIF(Table1[Customer ID],Table1[[#This Row],[Customer ID]])&gt;1,"Repeat Customer","One-Time Customer")</f>
        <v>One-Time Customer</v>
      </c>
      <c r="H1793" t="s">
        <v>1548</v>
      </c>
      <c r="I1793" t="s">
        <v>49</v>
      </c>
      <c r="J1793" t="s">
        <v>114</v>
      </c>
      <c r="K1793" t="s">
        <v>29</v>
      </c>
      <c r="L1793" t="s">
        <v>93</v>
      </c>
      <c r="M1793" t="s">
        <v>59</v>
      </c>
      <c r="N1793" t="s">
        <v>1549</v>
      </c>
      <c r="O1793">
        <v>0.37</v>
      </c>
      <c r="P1793">
        <f>Table1[[#This Row],[Profit]]/Table1[[#This Row],[Sales]]</f>
        <v>0.69</v>
      </c>
      <c r="Q1793" t="s">
        <v>33</v>
      </c>
      <c r="R1793" t="s">
        <v>53</v>
      </c>
      <c r="S1793" t="s">
        <v>188</v>
      </c>
      <c r="T1793" t="s">
        <v>511</v>
      </c>
      <c r="U1793">
        <v>4210</v>
      </c>
      <c r="V1793">
        <v>42169</v>
      </c>
      <c r="W1793" t="str">
        <f>TEXT(Table1[[#This Row],[Order Date]],"mmmm")</f>
        <v>June</v>
      </c>
      <c r="X1793" t="str">
        <f>TEXT(Table1[[#This Row],[Order Date]],"yyyy")</f>
        <v>2015</v>
      </c>
      <c r="Y1793">
        <v>42169</v>
      </c>
      <c r="Z1793">
        <v>711.05189999999993</v>
      </c>
      <c r="AA1793">
        <v>19</v>
      </c>
      <c r="AB1793">
        <v>1030.51</v>
      </c>
      <c r="AC1793">
        <v>89957</v>
      </c>
      <c r="AD1793" t="e">
        <f>IF(COUNTIF(#REF!,Orders!AC855)&gt;0,"Returned","Not Returned")</f>
        <v>#REF!</v>
      </c>
      <c r="AE1793" t="str">
        <f>TEXT(Table1[[#This Row],[Order Date]],"mmmm-yyy")</f>
        <v>June-2015</v>
      </c>
    </row>
    <row r="1794" spans="1:31" ht="12.75" customHeight="1" x14ac:dyDescent="0.3">
      <c r="A1794">
        <v>23471</v>
      </c>
      <c r="B1794" t="s">
        <v>47</v>
      </c>
      <c r="C1794">
        <v>0.1</v>
      </c>
      <c r="D1794">
        <v>122.99</v>
      </c>
      <c r="E1794">
        <v>70.2</v>
      </c>
      <c r="F1794">
        <v>1522</v>
      </c>
      <c r="G1794" t="str">
        <f>IF(COUNTIF(Table1[Customer ID],Table1[[#This Row],[Customer ID]])&gt;1,"Repeat Customer","One-Time Customer")</f>
        <v>One-Time Customer</v>
      </c>
      <c r="H1794" t="s">
        <v>1550</v>
      </c>
      <c r="I1794" t="s">
        <v>39</v>
      </c>
      <c r="J1794" t="s">
        <v>114</v>
      </c>
      <c r="K1794" t="s">
        <v>41</v>
      </c>
      <c r="L1794" t="s">
        <v>42</v>
      </c>
      <c r="M1794" t="s">
        <v>43</v>
      </c>
      <c r="N1794" t="s">
        <v>147</v>
      </c>
      <c r="O1794">
        <v>0.74</v>
      </c>
      <c r="P1794">
        <f>Table1[[#This Row],[Profit]]/Table1[[#This Row],[Sales]]</f>
        <v>-0.44386529248955303</v>
      </c>
      <c r="Q1794" t="s">
        <v>33</v>
      </c>
      <c r="R1794" t="s">
        <v>61</v>
      </c>
      <c r="S1794" t="s">
        <v>62</v>
      </c>
      <c r="T1794" t="s">
        <v>1551</v>
      </c>
      <c r="U1794">
        <v>55305</v>
      </c>
      <c r="V1794">
        <v>42169</v>
      </c>
      <c r="W1794" t="str">
        <f>TEXT(Table1[[#This Row],[Order Date]],"mmmm")</f>
        <v>June</v>
      </c>
      <c r="X1794" t="str">
        <f>TEXT(Table1[[#This Row],[Order Date]],"yyyy")</f>
        <v>2015</v>
      </c>
      <c r="Y1794">
        <v>42170</v>
      </c>
      <c r="Z1794">
        <v>-899.67499999999995</v>
      </c>
      <c r="AA1794">
        <v>17</v>
      </c>
      <c r="AB1794">
        <v>2026.91</v>
      </c>
      <c r="AC1794">
        <v>89957</v>
      </c>
      <c r="AD1794" t="e">
        <f>IF(COUNTIF(#REF!,Orders!AC856)&gt;0,"Returned","Not Returned")</f>
        <v>#REF!</v>
      </c>
      <c r="AE1794" t="str">
        <f>TEXT(Table1[[#This Row],[Order Date]],"mmmm-yyy")</f>
        <v>June-2015</v>
      </c>
    </row>
    <row r="1795" spans="1:31" ht="12.75" customHeight="1" x14ac:dyDescent="0.3">
      <c r="A1795">
        <v>18274</v>
      </c>
      <c r="B1795" t="s">
        <v>106</v>
      </c>
      <c r="C1795">
        <v>0.09</v>
      </c>
      <c r="D1795">
        <v>107.53</v>
      </c>
      <c r="E1795">
        <v>5.81</v>
      </c>
      <c r="F1795">
        <v>1644</v>
      </c>
      <c r="G1795" t="str">
        <f>IF(COUNTIF(Table1[Customer ID],Table1[[#This Row],[Customer ID]])&gt;1,"Repeat Customer","One-Time Customer")</f>
        <v>One-Time Customer</v>
      </c>
      <c r="H1795" t="s">
        <v>1652</v>
      </c>
      <c r="I1795" t="s">
        <v>49</v>
      </c>
      <c r="J1795" t="s">
        <v>58</v>
      </c>
      <c r="K1795" t="s">
        <v>41</v>
      </c>
      <c r="L1795" t="s">
        <v>50</v>
      </c>
      <c r="M1795" t="s">
        <v>86</v>
      </c>
      <c r="N1795" t="s">
        <v>1653</v>
      </c>
      <c r="O1795">
        <v>0.65</v>
      </c>
      <c r="P1795">
        <f>Table1[[#This Row],[Profit]]/Table1[[#This Row],[Sales]]</f>
        <v>0.69000000000000006</v>
      </c>
      <c r="Q1795" t="s">
        <v>33</v>
      </c>
      <c r="R1795" t="s">
        <v>61</v>
      </c>
      <c r="S1795" t="s">
        <v>130</v>
      </c>
      <c r="T1795" t="s">
        <v>1654</v>
      </c>
      <c r="U1795">
        <v>77546</v>
      </c>
      <c r="V1795">
        <v>42169</v>
      </c>
      <c r="W1795" t="str">
        <f>TEXT(Table1[[#This Row],[Order Date]],"mmmm")</f>
        <v>June</v>
      </c>
      <c r="X1795" t="str">
        <f>TEXT(Table1[[#This Row],[Order Date]],"yyyy")</f>
        <v>2015</v>
      </c>
      <c r="Y1795">
        <v>42171</v>
      </c>
      <c r="Z1795">
        <v>69.545100000000005</v>
      </c>
      <c r="AA1795">
        <v>1</v>
      </c>
      <c r="AB1795">
        <v>100.79</v>
      </c>
      <c r="AC1795">
        <v>87342</v>
      </c>
      <c r="AD1795" t="e">
        <f>IF(COUNTIF(#REF!,Orders!AC914)&gt;0,"Returned","Not Returned")</f>
        <v>#REF!</v>
      </c>
      <c r="AE1795" t="str">
        <f>TEXT(Table1[[#This Row],[Order Date]],"mmmm-yyy")</f>
        <v>June-2015</v>
      </c>
    </row>
    <row r="1796" spans="1:31" ht="12.75" customHeight="1" x14ac:dyDescent="0.3">
      <c r="A1796">
        <v>18804</v>
      </c>
      <c r="B1796" t="s">
        <v>106</v>
      </c>
      <c r="C1796">
        <v>0.04</v>
      </c>
      <c r="D1796">
        <v>35.44</v>
      </c>
      <c r="E1796">
        <v>19.989999999999998</v>
      </c>
      <c r="F1796">
        <v>1738</v>
      </c>
      <c r="G1796" t="str">
        <f>IF(COUNTIF(Table1[Customer ID],Table1[[#This Row],[Customer ID]])&gt;1,"Repeat Customer","One-Time Customer")</f>
        <v>Repeat Customer</v>
      </c>
      <c r="H1796" t="s">
        <v>1752</v>
      </c>
      <c r="I1796" t="s">
        <v>49</v>
      </c>
      <c r="J1796" t="s">
        <v>28</v>
      </c>
      <c r="K1796" t="s">
        <v>29</v>
      </c>
      <c r="L1796" t="s">
        <v>93</v>
      </c>
      <c r="M1796" t="s">
        <v>59</v>
      </c>
      <c r="N1796" t="s">
        <v>1754</v>
      </c>
      <c r="O1796">
        <v>0.38</v>
      </c>
      <c r="P1796">
        <f>Table1[[#This Row],[Profit]]/Table1[[#This Row],[Sales]]</f>
        <v>-0.26651036282183826</v>
      </c>
      <c r="Q1796" t="s">
        <v>33</v>
      </c>
      <c r="R1796" t="s">
        <v>136</v>
      </c>
      <c r="S1796" t="s">
        <v>322</v>
      </c>
      <c r="T1796" t="s">
        <v>1753</v>
      </c>
      <c r="U1796">
        <v>28052</v>
      </c>
      <c r="V1796">
        <v>42169</v>
      </c>
      <c r="W1796" t="str">
        <f>TEXT(Table1[[#This Row],[Order Date]],"mmmm")</f>
        <v>June</v>
      </c>
      <c r="X1796" t="str">
        <f>TEXT(Table1[[#This Row],[Order Date]],"yyyy")</f>
        <v>2015</v>
      </c>
      <c r="Y1796">
        <v>42176</v>
      </c>
      <c r="Z1796">
        <v>-108.27250000000001</v>
      </c>
      <c r="AA1796">
        <v>11</v>
      </c>
      <c r="AB1796">
        <v>406.26</v>
      </c>
      <c r="AC1796">
        <v>85868</v>
      </c>
      <c r="AD1796" t="e">
        <f>IF(COUNTIF(#REF!,Orders!AC978)&gt;0,"Returned","Not Returned")</f>
        <v>#REF!</v>
      </c>
      <c r="AE1796" t="str">
        <f>TEXT(Table1[[#This Row],[Order Date]],"mmmm-yyy")</f>
        <v>June-2015</v>
      </c>
    </row>
    <row r="1797" spans="1:31" ht="12.75" customHeight="1" x14ac:dyDescent="0.3">
      <c r="A1797">
        <v>19826</v>
      </c>
      <c r="B1797" t="s">
        <v>106</v>
      </c>
      <c r="C1797">
        <v>0.09</v>
      </c>
      <c r="D1797">
        <v>12.95</v>
      </c>
      <c r="E1797">
        <v>4.9800000000000004</v>
      </c>
      <c r="F1797">
        <v>1775</v>
      </c>
      <c r="G1797" t="str">
        <f>IF(COUNTIF(Table1[Customer ID],Table1[[#This Row],[Customer ID]])&gt;1,"Repeat Customer","One-Time Customer")</f>
        <v>One-Time Customer</v>
      </c>
      <c r="H1797" t="s">
        <v>1781</v>
      </c>
      <c r="I1797" t="s">
        <v>49</v>
      </c>
      <c r="J1797" t="s">
        <v>114</v>
      </c>
      <c r="K1797" t="s">
        <v>29</v>
      </c>
      <c r="L1797" t="s">
        <v>109</v>
      </c>
      <c r="M1797" t="s">
        <v>59</v>
      </c>
      <c r="N1797" t="s">
        <v>1504</v>
      </c>
      <c r="O1797">
        <v>0.4</v>
      </c>
      <c r="P1797">
        <f>Table1[[#This Row],[Profit]]/Table1[[#This Row],[Sales]]</f>
        <v>0.45964142613341247</v>
      </c>
      <c r="Q1797" t="s">
        <v>33</v>
      </c>
      <c r="R1797" t="s">
        <v>61</v>
      </c>
      <c r="S1797" t="s">
        <v>703</v>
      </c>
      <c r="T1797" t="s">
        <v>1782</v>
      </c>
      <c r="U1797">
        <v>46614</v>
      </c>
      <c r="V1797">
        <v>42169</v>
      </c>
      <c r="W1797" t="str">
        <f>TEXT(Table1[[#This Row],[Order Date]],"mmmm")</f>
        <v>June</v>
      </c>
      <c r="X1797" t="str">
        <f>TEXT(Table1[[#This Row],[Order Date]],"yyyy")</f>
        <v>2015</v>
      </c>
      <c r="Y1797">
        <v>42176</v>
      </c>
      <c r="Z1797">
        <v>123.89175</v>
      </c>
      <c r="AA1797">
        <v>21</v>
      </c>
      <c r="AB1797">
        <v>269.54000000000002</v>
      </c>
      <c r="AC1797">
        <v>89944</v>
      </c>
      <c r="AD1797" t="e">
        <f>IF(COUNTIF(#REF!,Orders!AC997)&gt;0,"Returned","Not Returned")</f>
        <v>#REF!</v>
      </c>
      <c r="AE1797" t="str">
        <f>TEXT(Table1[[#This Row],[Order Date]],"mmmm-yyy")</f>
        <v>June-2015</v>
      </c>
    </row>
    <row r="1798" spans="1:31" ht="12.75" customHeight="1" x14ac:dyDescent="0.3">
      <c r="A1798">
        <v>18133</v>
      </c>
      <c r="B1798" t="s">
        <v>37</v>
      </c>
      <c r="C1798">
        <v>0.01</v>
      </c>
      <c r="D1798">
        <v>5.84</v>
      </c>
      <c r="E1798">
        <v>0.83</v>
      </c>
      <c r="F1798">
        <v>2979</v>
      </c>
      <c r="G1798" t="str">
        <f>IF(COUNTIF(Table1[Customer ID],Table1[[#This Row],[Customer ID]])&gt;1,"Repeat Customer","One-Time Customer")</f>
        <v>Repeat Customer</v>
      </c>
      <c r="H1798" t="s">
        <v>2706</v>
      </c>
      <c r="I1798" t="s">
        <v>49</v>
      </c>
      <c r="J1798" t="s">
        <v>28</v>
      </c>
      <c r="K1798" t="s">
        <v>29</v>
      </c>
      <c r="L1798" t="s">
        <v>30</v>
      </c>
      <c r="M1798" t="s">
        <v>31</v>
      </c>
      <c r="N1798" t="s">
        <v>944</v>
      </c>
      <c r="O1798">
        <v>0.49</v>
      </c>
      <c r="P1798">
        <f>Table1[[#This Row],[Profit]]/Table1[[#This Row],[Sales]]</f>
        <v>0.67358727501046456</v>
      </c>
      <c r="Q1798" t="s">
        <v>33</v>
      </c>
      <c r="R1798" t="s">
        <v>61</v>
      </c>
      <c r="S1798" t="s">
        <v>2659</v>
      </c>
      <c r="T1798" t="s">
        <v>2707</v>
      </c>
      <c r="U1798">
        <v>58601</v>
      </c>
      <c r="V1798">
        <v>42169</v>
      </c>
      <c r="W1798" t="str">
        <f>TEXT(Table1[[#This Row],[Order Date]],"mmmm")</f>
        <v>June</v>
      </c>
      <c r="X1798" t="str">
        <f>TEXT(Table1[[#This Row],[Order Date]],"yyyy")</f>
        <v>2015</v>
      </c>
      <c r="Y1798">
        <v>42171</v>
      </c>
      <c r="Z1798">
        <v>16.091999999999999</v>
      </c>
      <c r="AA1798">
        <v>4</v>
      </c>
      <c r="AB1798">
        <v>23.89</v>
      </c>
      <c r="AC1798">
        <v>86546</v>
      </c>
      <c r="AD1798" t="e">
        <f>IF(COUNTIF(#REF!,Orders!AC1691)&gt;0,"Returned","Not Returned")</f>
        <v>#REF!</v>
      </c>
      <c r="AE1798" t="str">
        <f>TEXT(Table1[[#This Row],[Order Date]],"mmmm-yyy")</f>
        <v>June-2015</v>
      </c>
    </row>
    <row r="1799" spans="1:31" ht="12.75" customHeight="1" x14ac:dyDescent="0.3">
      <c r="A1799">
        <v>25473</v>
      </c>
      <c r="B1799" t="s">
        <v>37</v>
      </c>
      <c r="C1799">
        <v>0.08</v>
      </c>
      <c r="D1799">
        <v>315.98</v>
      </c>
      <c r="E1799">
        <v>19.989999999999998</v>
      </c>
      <c r="F1799">
        <v>3120</v>
      </c>
      <c r="G1799" t="str">
        <f>IF(COUNTIF(Table1[Customer ID],Table1[[#This Row],[Customer ID]])&gt;1,"Repeat Customer","One-Time Customer")</f>
        <v>One-Time Customer</v>
      </c>
      <c r="H1799" t="s">
        <v>2806</v>
      </c>
      <c r="I1799" t="s">
        <v>49</v>
      </c>
      <c r="J1799" t="s">
        <v>40</v>
      </c>
      <c r="K1799" t="s">
        <v>29</v>
      </c>
      <c r="L1799" t="s">
        <v>109</v>
      </c>
      <c r="M1799" t="s">
        <v>59</v>
      </c>
      <c r="N1799" t="s">
        <v>2807</v>
      </c>
      <c r="O1799">
        <v>0.38</v>
      </c>
      <c r="P1799">
        <f>Table1[[#This Row],[Profit]]/Table1[[#This Row],[Sales]]</f>
        <v>1.6847809633374709E-2</v>
      </c>
      <c r="Q1799" t="s">
        <v>33</v>
      </c>
      <c r="R1799" t="s">
        <v>136</v>
      </c>
      <c r="S1799" t="s">
        <v>171</v>
      </c>
      <c r="T1799" t="s">
        <v>2808</v>
      </c>
      <c r="U1799">
        <v>70117</v>
      </c>
      <c r="V1799">
        <v>42169</v>
      </c>
      <c r="W1799" t="str">
        <f>TEXT(Table1[[#This Row],[Order Date]],"mmmm")</f>
        <v>June</v>
      </c>
      <c r="X1799" t="str">
        <f>TEXT(Table1[[#This Row],[Order Date]],"yyyy")</f>
        <v>2015</v>
      </c>
      <c r="Y1799">
        <v>42169</v>
      </c>
      <c r="Z1799">
        <v>44.519999999999996</v>
      </c>
      <c r="AA1799">
        <v>9</v>
      </c>
      <c r="AB1799">
        <v>2642.48</v>
      </c>
      <c r="AC1799">
        <v>90160</v>
      </c>
      <c r="AD1799" t="e">
        <f>IF(COUNTIF(#REF!,Orders!AC1777)&gt;0,"Returned","Not Returned")</f>
        <v>#REF!</v>
      </c>
      <c r="AE1799" t="str">
        <f>TEXT(Table1[[#This Row],[Order Date]],"mmmm-yyy")</f>
        <v>June-2015</v>
      </c>
    </row>
    <row r="1800" spans="1:31" ht="12.75" customHeight="1" x14ac:dyDescent="0.3">
      <c r="A1800">
        <v>25613</v>
      </c>
      <c r="B1800" t="s">
        <v>25</v>
      </c>
      <c r="C1800">
        <v>0.03</v>
      </c>
      <c r="D1800">
        <v>2.61</v>
      </c>
      <c r="E1800">
        <v>0.5</v>
      </c>
      <c r="F1800">
        <v>3339</v>
      </c>
      <c r="G1800" t="str">
        <f>IF(COUNTIF(Table1[Customer ID],Table1[[#This Row],[Customer ID]])&gt;1,"Repeat Customer","One-Time Customer")</f>
        <v>Repeat Customer</v>
      </c>
      <c r="H1800" t="s">
        <v>2969</v>
      </c>
      <c r="I1800" t="s">
        <v>49</v>
      </c>
      <c r="J1800" t="s">
        <v>114</v>
      </c>
      <c r="K1800" t="s">
        <v>29</v>
      </c>
      <c r="L1800" t="s">
        <v>134</v>
      </c>
      <c r="M1800" t="s">
        <v>59</v>
      </c>
      <c r="N1800" t="s">
        <v>1138</v>
      </c>
      <c r="O1800">
        <v>0.39</v>
      </c>
      <c r="P1800">
        <f>Table1[[#This Row],[Profit]]/Table1[[#This Row],[Sales]]</f>
        <v>0.2126340694006309</v>
      </c>
      <c r="Q1800" t="s">
        <v>33</v>
      </c>
      <c r="R1800" t="s">
        <v>136</v>
      </c>
      <c r="S1800" t="s">
        <v>362</v>
      </c>
      <c r="T1800" t="s">
        <v>2970</v>
      </c>
      <c r="U1800">
        <v>32780</v>
      </c>
      <c r="V1800">
        <v>42169</v>
      </c>
      <c r="W1800" t="str">
        <f>TEXT(Table1[[#This Row],[Order Date]],"mmmm")</f>
        <v>June</v>
      </c>
      <c r="X1800" t="str">
        <f>TEXT(Table1[[#This Row],[Order Date]],"yyyy")</f>
        <v>2015</v>
      </c>
      <c r="Y1800">
        <v>42170</v>
      </c>
      <c r="Z1800">
        <v>4.0442999999999998</v>
      </c>
      <c r="AA1800">
        <v>7</v>
      </c>
      <c r="AB1800">
        <v>19.02</v>
      </c>
      <c r="AC1800">
        <v>85981</v>
      </c>
      <c r="AD1800" t="e">
        <f>IF(COUNTIF(#REF!,Orders!AC1900)&gt;0,"Returned","Not Returned")</f>
        <v>#REF!</v>
      </c>
      <c r="AE1800" t="str">
        <f>TEXT(Table1[[#This Row],[Order Date]],"mmmm-yyy")</f>
        <v>June-2015</v>
      </c>
    </row>
    <row r="1801" spans="1:31" ht="12.75" customHeight="1" x14ac:dyDescent="0.3">
      <c r="A1801">
        <v>25614</v>
      </c>
      <c r="B1801" t="s">
        <v>25</v>
      </c>
      <c r="C1801">
        <v>0.01</v>
      </c>
      <c r="D1801">
        <v>11.66</v>
      </c>
      <c r="E1801">
        <v>7.95</v>
      </c>
      <c r="F1801">
        <v>3339</v>
      </c>
      <c r="G1801" t="str">
        <f>IF(COUNTIF(Table1[Customer ID],Table1[[#This Row],[Customer ID]])&gt;1,"Repeat Customer","One-Time Customer")</f>
        <v>Repeat Customer</v>
      </c>
      <c r="H1801" t="s">
        <v>2969</v>
      </c>
      <c r="I1801" t="s">
        <v>49</v>
      </c>
      <c r="J1801" t="s">
        <v>114</v>
      </c>
      <c r="K1801" t="s">
        <v>29</v>
      </c>
      <c r="L1801" t="s">
        <v>30</v>
      </c>
      <c r="M1801" t="s">
        <v>51</v>
      </c>
      <c r="N1801" t="s">
        <v>1718</v>
      </c>
      <c r="O1801">
        <v>0.57999999999999996</v>
      </c>
      <c r="P1801">
        <f>Table1[[#This Row],[Profit]]/Table1[[#This Row],[Sales]]</f>
        <v>-5.3481198741424672E-2</v>
      </c>
      <c r="Q1801" t="s">
        <v>33</v>
      </c>
      <c r="R1801" t="s">
        <v>136</v>
      </c>
      <c r="S1801" t="s">
        <v>362</v>
      </c>
      <c r="T1801" t="s">
        <v>2970</v>
      </c>
      <c r="U1801">
        <v>32780</v>
      </c>
      <c r="V1801">
        <v>42169</v>
      </c>
      <c r="W1801" t="str">
        <f>TEXT(Table1[[#This Row],[Order Date]],"mmmm")</f>
        <v>June</v>
      </c>
      <c r="X1801" t="str">
        <f>TEXT(Table1[[#This Row],[Order Date]],"yyyy")</f>
        <v>2015</v>
      </c>
      <c r="Y1801">
        <v>42170</v>
      </c>
      <c r="Z1801">
        <v>-10.368400000000001</v>
      </c>
      <c r="AA1801">
        <v>16</v>
      </c>
      <c r="AB1801">
        <v>193.87</v>
      </c>
      <c r="AC1801">
        <v>85981</v>
      </c>
      <c r="AD1801" t="e">
        <f>IF(COUNTIF(#REF!,Orders!AC1901)&gt;0,"Returned","Not Returned")</f>
        <v>#REF!</v>
      </c>
      <c r="AE1801" t="str">
        <f>TEXT(Table1[[#This Row],[Order Date]],"mmmm-yyy")</f>
        <v>June-2015</v>
      </c>
    </row>
    <row r="1802" spans="1:31" ht="12.75" customHeight="1" x14ac:dyDescent="0.3">
      <c r="A1802">
        <v>23654</v>
      </c>
      <c r="B1802" t="s">
        <v>37</v>
      </c>
      <c r="C1802">
        <v>0.03</v>
      </c>
      <c r="D1802">
        <v>4.24</v>
      </c>
      <c r="E1802">
        <v>5.41</v>
      </c>
      <c r="F1802">
        <v>33</v>
      </c>
      <c r="G1802" t="str">
        <f>IF(COUNTIF(Table1[Customer ID],Table1[[#This Row],[Customer ID]])&gt;1,"Repeat Customer","One-Time Customer")</f>
        <v>Repeat Customer</v>
      </c>
      <c r="H1802" t="s">
        <v>108</v>
      </c>
      <c r="I1802" t="s">
        <v>49</v>
      </c>
      <c r="J1802" t="s">
        <v>28</v>
      </c>
      <c r="K1802" t="s">
        <v>29</v>
      </c>
      <c r="L1802" t="s">
        <v>109</v>
      </c>
      <c r="M1802" t="s">
        <v>59</v>
      </c>
      <c r="N1802" t="s">
        <v>110</v>
      </c>
      <c r="O1802">
        <v>0.35</v>
      </c>
      <c r="P1802">
        <f>Table1[[#This Row],[Profit]]/Table1[[#This Row],[Sales]]</f>
        <v>-1.4389502385821404</v>
      </c>
      <c r="Q1802" t="s">
        <v>33</v>
      </c>
      <c r="R1802" t="s">
        <v>34</v>
      </c>
      <c r="S1802" t="s">
        <v>102</v>
      </c>
      <c r="T1802" t="s">
        <v>111</v>
      </c>
      <c r="U1802">
        <v>97030</v>
      </c>
      <c r="V1802">
        <v>42170</v>
      </c>
      <c r="W1802" t="str">
        <f>TEXT(Table1[[#This Row],[Order Date]],"mmmm")</f>
        <v>June</v>
      </c>
      <c r="X1802" t="str">
        <f>TEXT(Table1[[#This Row],[Order Date]],"yyyy")</f>
        <v>2015</v>
      </c>
      <c r="Y1802">
        <v>42172</v>
      </c>
      <c r="Z1802">
        <v>-84.437600000000003</v>
      </c>
      <c r="AA1802">
        <v>13</v>
      </c>
      <c r="AB1802">
        <v>58.68</v>
      </c>
      <c r="AC1802">
        <v>89201</v>
      </c>
      <c r="AD1802" t="e">
        <f>IF(COUNTIF(#REF!,Orders!AC25)&gt;0,"Returned","Not Returned")</f>
        <v>#REF!</v>
      </c>
      <c r="AE1802" t="str">
        <f>TEXT(Table1[[#This Row],[Order Date]],"mmmm-yyy")</f>
        <v>June-2015</v>
      </c>
    </row>
    <row r="1803" spans="1:31" ht="12.75" customHeight="1" x14ac:dyDescent="0.3">
      <c r="A1803">
        <v>23655</v>
      </c>
      <c r="B1803" t="s">
        <v>37</v>
      </c>
      <c r="C1803">
        <v>0.04</v>
      </c>
      <c r="D1803">
        <v>2.94</v>
      </c>
      <c r="E1803">
        <v>0.7</v>
      </c>
      <c r="F1803">
        <v>33</v>
      </c>
      <c r="G1803" t="str">
        <f>IF(COUNTIF(Table1[Customer ID],Table1[[#This Row],[Customer ID]])&gt;1,"Repeat Customer","One-Time Customer")</f>
        <v>Repeat Customer</v>
      </c>
      <c r="H1803" t="s">
        <v>108</v>
      </c>
      <c r="I1803" t="s">
        <v>49</v>
      </c>
      <c r="J1803" t="s">
        <v>28</v>
      </c>
      <c r="K1803" t="s">
        <v>29</v>
      </c>
      <c r="L1803" t="s">
        <v>30</v>
      </c>
      <c r="M1803" t="s">
        <v>31</v>
      </c>
      <c r="N1803" t="s">
        <v>112</v>
      </c>
      <c r="O1803">
        <v>0.57999999999999996</v>
      </c>
      <c r="P1803">
        <f>Table1[[#This Row],[Profit]]/Table1[[#This Row],[Sales]]</f>
        <v>0.4578531073446328</v>
      </c>
      <c r="Q1803" t="s">
        <v>33</v>
      </c>
      <c r="R1803" t="s">
        <v>34</v>
      </c>
      <c r="S1803" t="s">
        <v>102</v>
      </c>
      <c r="T1803" t="s">
        <v>111</v>
      </c>
      <c r="U1803">
        <v>97030</v>
      </c>
      <c r="V1803">
        <v>42170</v>
      </c>
      <c r="W1803" t="str">
        <f>TEXT(Table1[[#This Row],[Order Date]],"mmmm")</f>
        <v>June</v>
      </c>
      <c r="X1803" t="str">
        <f>TEXT(Table1[[#This Row],[Order Date]],"yyyy")</f>
        <v>2015</v>
      </c>
      <c r="Y1803">
        <v>42171</v>
      </c>
      <c r="Z1803">
        <v>24.312000000000001</v>
      </c>
      <c r="AA1803">
        <v>18</v>
      </c>
      <c r="AB1803">
        <v>53.1</v>
      </c>
      <c r="AC1803">
        <v>89201</v>
      </c>
      <c r="AD1803" t="e">
        <f>IF(COUNTIF(#REF!,Orders!AC26)&gt;0,"Returned","Not Returned")</f>
        <v>#REF!</v>
      </c>
      <c r="AE1803" t="str">
        <f>TEXT(Table1[[#This Row],[Order Date]],"mmmm-yyy")</f>
        <v>June-2015</v>
      </c>
    </row>
    <row r="1804" spans="1:31" ht="12.75" customHeight="1" x14ac:dyDescent="0.3">
      <c r="A1804">
        <v>21950</v>
      </c>
      <c r="B1804" t="s">
        <v>37</v>
      </c>
      <c r="C1804">
        <v>0.06</v>
      </c>
      <c r="D1804">
        <v>350.98</v>
      </c>
      <c r="E1804">
        <v>30</v>
      </c>
      <c r="F1804">
        <v>736</v>
      </c>
      <c r="G1804" t="str">
        <f>IF(COUNTIF(Table1[Customer ID],Table1[[#This Row],[Customer ID]])&gt;1,"Repeat Customer","One-Time Customer")</f>
        <v>One-Time Customer</v>
      </c>
      <c r="H1804" t="s">
        <v>861</v>
      </c>
      <c r="I1804" t="s">
        <v>39</v>
      </c>
      <c r="J1804" t="s">
        <v>114</v>
      </c>
      <c r="K1804" t="s">
        <v>41</v>
      </c>
      <c r="L1804" t="s">
        <v>42</v>
      </c>
      <c r="M1804" t="s">
        <v>43</v>
      </c>
      <c r="N1804" t="s">
        <v>862</v>
      </c>
      <c r="O1804">
        <v>0.61</v>
      </c>
      <c r="P1804">
        <f>Table1[[#This Row],[Profit]]/Table1[[#This Row],[Sales]]</f>
        <v>0.39569909538168546</v>
      </c>
      <c r="Q1804" t="s">
        <v>33</v>
      </c>
      <c r="R1804" t="s">
        <v>53</v>
      </c>
      <c r="S1804" t="s">
        <v>197</v>
      </c>
      <c r="T1804" t="s">
        <v>138</v>
      </c>
      <c r="U1804">
        <v>3079</v>
      </c>
      <c r="V1804">
        <v>42170</v>
      </c>
      <c r="W1804" t="str">
        <f>TEXT(Table1[[#This Row],[Order Date]],"mmmm")</f>
        <v>June</v>
      </c>
      <c r="X1804" t="str">
        <f>TEXT(Table1[[#This Row],[Order Date]],"yyyy")</f>
        <v>2015</v>
      </c>
      <c r="Y1804">
        <v>42172</v>
      </c>
      <c r="Z1804">
        <v>797.85599999999999</v>
      </c>
      <c r="AA1804">
        <v>6</v>
      </c>
      <c r="AB1804">
        <v>2016.32</v>
      </c>
      <c r="AC1804">
        <v>90361</v>
      </c>
      <c r="AD1804" t="e">
        <f>IF(COUNTIF(#REF!,Orders!AC421)&gt;0,"Returned","Not Returned")</f>
        <v>#REF!</v>
      </c>
      <c r="AE1804" t="str">
        <f>TEXT(Table1[[#This Row],[Order Date]],"mmmm-yyy")</f>
        <v>June-2015</v>
      </c>
    </row>
    <row r="1805" spans="1:31" ht="12.75" customHeight="1" x14ac:dyDescent="0.3">
      <c r="A1805">
        <v>21949</v>
      </c>
      <c r="B1805" t="s">
        <v>37</v>
      </c>
      <c r="C1805">
        <v>0.02</v>
      </c>
      <c r="D1805">
        <v>70.98</v>
      </c>
      <c r="E1805">
        <v>46.74</v>
      </c>
      <c r="F1805">
        <v>738</v>
      </c>
      <c r="G1805" t="str">
        <f>IF(COUNTIF(Table1[Customer ID],Table1[[#This Row],[Customer ID]])&gt;1,"Repeat Customer","One-Time Customer")</f>
        <v>One-Time Customer</v>
      </c>
      <c r="H1805" t="s">
        <v>866</v>
      </c>
      <c r="I1805" t="s">
        <v>39</v>
      </c>
      <c r="J1805" t="s">
        <v>114</v>
      </c>
      <c r="K1805" t="s">
        <v>41</v>
      </c>
      <c r="L1805" t="s">
        <v>191</v>
      </c>
      <c r="M1805" t="s">
        <v>121</v>
      </c>
      <c r="N1805" t="s">
        <v>867</v>
      </c>
      <c r="O1805">
        <v>0.56000000000000005</v>
      </c>
      <c r="P1805">
        <f>Table1[[#This Row],[Profit]]/Table1[[#This Row],[Sales]]</f>
        <v>-0.56823645697159075</v>
      </c>
      <c r="Q1805" t="s">
        <v>33</v>
      </c>
      <c r="R1805" t="s">
        <v>53</v>
      </c>
      <c r="S1805" t="s">
        <v>54</v>
      </c>
      <c r="T1805" t="s">
        <v>868</v>
      </c>
      <c r="U1805">
        <v>7016</v>
      </c>
      <c r="V1805">
        <v>42170</v>
      </c>
      <c r="W1805" t="str">
        <f>TEXT(Table1[[#This Row],[Order Date]],"mmmm")</f>
        <v>June</v>
      </c>
      <c r="X1805" t="str">
        <f>TEXT(Table1[[#This Row],[Order Date]],"yyyy")</f>
        <v>2015</v>
      </c>
      <c r="Y1805">
        <v>42171</v>
      </c>
      <c r="Z1805">
        <v>-178.21600000000001</v>
      </c>
      <c r="AA1805">
        <v>4</v>
      </c>
      <c r="AB1805">
        <v>313.63</v>
      </c>
      <c r="AC1805">
        <v>90361</v>
      </c>
      <c r="AD1805" t="e">
        <f>IF(COUNTIF(#REF!,Orders!AC423)&gt;0,"Returned","Not Returned")</f>
        <v>#REF!</v>
      </c>
      <c r="AE1805" t="str">
        <f>TEXT(Table1[[#This Row],[Order Date]],"mmmm-yyy")</f>
        <v>June-2015</v>
      </c>
    </row>
    <row r="1806" spans="1:31" ht="12.75" customHeight="1" x14ac:dyDescent="0.3">
      <c r="A1806">
        <v>21951</v>
      </c>
      <c r="B1806" t="s">
        <v>37</v>
      </c>
      <c r="C1806">
        <v>0.04</v>
      </c>
      <c r="D1806">
        <v>27.48</v>
      </c>
      <c r="E1806">
        <v>4</v>
      </c>
      <c r="F1806">
        <v>741</v>
      </c>
      <c r="G1806" t="str">
        <f>IF(COUNTIF(Table1[Customer ID],Table1[[#This Row],[Customer ID]])&gt;1,"Repeat Customer","One-Time Customer")</f>
        <v>One-Time Customer</v>
      </c>
      <c r="H1806" t="s">
        <v>869</v>
      </c>
      <c r="I1806" t="s">
        <v>49</v>
      </c>
      <c r="J1806" t="s">
        <v>114</v>
      </c>
      <c r="K1806" t="s">
        <v>77</v>
      </c>
      <c r="L1806" t="s">
        <v>180</v>
      </c>
      <c r="M1806" t="s">
        <v>59</v>
      </c>
      <c r="N1806" t="s">
        <v>870</v>
      </c>
      <c r="O1806">
        <v>0.75</v>
      </c>
      <c r="P1806">
        <f>Table1[[#This Row],[Profit]]/Table1[[#This Row],[Sales]]</f>
        <v>-6.7114837475136579E-2</v>
      </c>
      <c r="Q1806" t="s">
        <v>33</v>
      </c>
      <c r="R1806" t="s">
        <v>53</v>
      </c>
      <c r="S1806" t="s">
        <v>54</v>
      </c>
      <c r="T1806" t="s">
        <v>871</v>
      </c>
      <c r="U1806">
        <v>7901</v>
      </c>
      <c r="V1806">
        <v>42170</v>
      </c>
      <c r="W1806" t="str">
        <f>TEXT(Table1[[#This Row],[Order Date]],"mmmm")</f>
        <v>June</v>
      </c>
      <c r="X1806" t="str">
        <f>TEXT(Table1[[#This Row],[Order Date]],"yyyy")</f>
        <v>2015</v>
      </c>
      <c r="Y1806">
        <v>42172</v>
      </c>
      <c r="Z1806">
        <v>-26.655999999999999</v>
      </c>
      <c r="AA1806">
        <v>15</v>
      </c>
      <c r="AB1806">
        <v>397.17</v>
      </c>
      <c r="AC1806">
        <v>90361</v>
      </c>
      <c r="AD1806" t="e">
        <f>IF(COUNTIF(#REF!,Orders!AC424)&gt;0,"Returned","Not Returned")</f>
        <v>#REF!</v>
      </c>
      <c r="AE1806" t="str">
        <f>TEXT(Table1[[#This Row],[Order Date]],"mmmm-yyy")</f>
        <v>June-2015</v>
      </c>
    </row>
    <row r="1807" spans="1:31" ht="12.75" customHeight="1" x14ac:dyDescent="0.3">
      <c r="A1807">
        <v>20036</v>
      </c>
      <c r="B1807" t="s">
        <v>47</v>
      </c>
      <c r="C1807">
        <v>0.09</v>
      </c>
      <c r="D1807">
        <v>5.98</v>
      </c>
      <c r="E1807">
        <v>1.49</v>
      </c>
      <c r="F1807">
        <v>1860</v>
      </c>
      <c r="G1807" t="str">
        <f>IF(COUNTIF(Table1[Customer ID],Table1[[#This Row],[Customer ID]])&gt;1,"Repeat Customer","One-Time Customer")</f>
        <v>One-Time Customer</v>
      </c>
      <c r="H1807" t="s">
        <v>1835</v>
      </c>
      <c r="I1807" t="s">
        <v>49</v>
      </c>
      <c r="J1807" t="s">
        <v>40</v>
      </c>
      <c r="K1807" t="s">
        <v>29</v>
      </c>
      <c r="L1807" t="s">
        <v>109</v>
      </c>
      <c r="M1807" t="s">
        <v>59</v>
      </c>
      <c r="N1807" t="s">
        <v>1020</v>
      </c>
      <c r="O1807">
        <v>0.39</v>
      </c>
      <c r="P1807">
        <f>Table1[[#This Row],[Profit]]/Table1[[#This Row],[Sales]]</f>
        <v>0.47230988932524098</v>
      </c>
      <c r="Q1807" t="s">
        <v>33</v>
      </c>
      <c r="R1807" t="s">
        <v>53</v>
      </c>
      <c r="S1807" t="s">
        <v>193</v>
      </c>
      <c r="T1807" t="s">
        <v>1836</v>
      </c>
      <c r="U1807">
        <v>1570</v>
      </c>
      <c r="V1807">
        <v>42170</v>
      </c>
      <c r="W1807" t="str">
        <f>TEXT(Table1[[#This Row],[Order Date]],"mmmm")</f>
        <v>June</v>
      </c>
      <c r="X1807" t="str">
        <f>TEXT(Table1[[#This Row],[Order Date]],"yyyy")</f>
        <v>2015</v>
      </c>
      <c r="Y1807">
        <v>42172</v>
      </c>
      <c r="Z1807">
        <v>13.2294</v>
      </c>
      <c r="AA1807">
        <v>5</v>
      </c>
      <c r="AB1807">
        <v>28.01</v>
      </c>
      <c r="AC1807">
        <v>86846</v>
      </c>
      <c r="AD1807" t="e">
        <f>IF(COUNTIF(#REF!,Orders!AC1041)&gt;0,"Returned","Not Returned")</f>
        <v>#REF!</v>
      </c>
      <c r="AE1807" t="str">
        <f>TEXT(Table1[[#This Row],[Order Date]],"mmmm-yyy")</f>
        <v>June-2015</v>
      </c>
    </row>
    <row r="1808" spans="1:31" ht="12.75" customHeight="1" x14ac:dyDescent="0.3">
      <c r="A1808">
        <v>26331</v>
      </c>
      <c r="B1808" t="s">
        <v>37</v>
      </c>
      <c r="C1808">
        <v>0</v>
      </c>
      <c r="D1808">
        <v>1.48</v>
      </c>
      <c r="E1808">
        <v>0.7</v>
      </c>
      <c r="F1808">
        <v>2183</v>
      </c>
      <c r="G1808" t="str">
        <f>IF(COUNTIF(Table1[Customer ID],Table1[[#This Row],[Customer ID]])&gt;1,"Repeat Customer","One-Time Customer")</f>
        <v>One-Time Customer</v>
      </c>
      <c r="H1808" t="s">
        <v>2078</v>
      </c>
      <c r="I1808" t="s">
        <v>49</v>
      </c>
      <c r="J1808" t="s">
        <v>40</v>
      </c>
      <c r="K1808" t="s">
        <v>29</v>
      </c>
      <c r="L1808" t="s">
        <v>66</v>
      </c>
      <c r="M1808" t="s">
        <v>31</v>
      </c>
      <c r="N1808" t="s">
        <v>2003</v>
      </c>
      <c r="O1808">
        <v>0.37</v>
      </c>
      <c r="P1808">
        <f>Table1[[#This Row],[Profit]]/Table1[[#This Row],[Sales]]</f>
        <v>-10.512318840579709</v>
      </c>
      <c r="Q1808" t="s">
        <v>33</v>
      </c>
      <c r="R1808" t="s">
        <v>136</v>
      </c>
      <c r="S1808" t="s">
        <v>613</v>
      </c>
      <c r="T1808" t="s">
        <v>2079</v>
      </c>
      <c r="U1808">
        <v>42301</v>
      </c>
      <c r="V1808">
        <v>42170</v>
      </c>
      <c r="W1808" t="str">
        <f>TEXT(Table1[[#This Row],[Order Date]],"mmmm")</f>
        <v>June</v>
      </c>
      <c r="X1808" t="str">
        <f>TEXT(Table1[[#This Row],[Order Date]],"yyyy")</f>
        <v>2015</v>
      </c>
      <c r="Y1808">
        <v>42172</v>
      </c>
      <c r="Z1808">
        <v>-203.09799999999998</v>
      </c>
      <c r="AA1808">
        <v>12</v>
      </c>
      <c r="AB1808">
        <v>19.32</v>
      </c>
      <c r="AC1808">
        <v>91571</v>
      </c>
      <c r="AD1808" t="e">
        <f>IF(COUNTIF(#REF!,Orders!AC1205)&gt;0,"Returned","Not Returned")</f>
        <v>#REF!</v>
      </c>
      <c r="AE1808" t="str">
        <f>TEXT(Table1[[#This Row],[Order Date]],"mmmm-yyy")</f>
        <v>June-2015</v>
      </c>
    </row>
    <row r="1809" spans="1:31" ht="12.75" customHeight="1" x14ac:dyDescent="0.3">
      <c r="A1809">
        <v>21102</v>
      </c>
      <c r="B1809" t="s">
        <v>37</v>
      </c>
      <c r="C1809">
        <v>0.04</v>
      </c>
      <c r="D1809">
        <v>6.48</v>
      </c>
      <c r="E1809">
        <v>9.5399999999999991</v>
      </c>
      <c r="F1809">
        <v>2512</v>
      </c>
      <c r="G1809" t="str">
        <f>IF(COUNTIF(Table1[Customer ID],Table1[[#This Row],[Customer ID]])&gt;1,"Repeat Customer","One-Time Customer")</f>
        <v>One-Time Customer</v>
      </c>
      <c r="H1809" t="s">
        <v>2358</v>
      </c>
      <c r="I1809" t="s">
        <v>49</v>
      </c>
      <c r="J1809" t="s">
        <v>40</v>
      </c>
      <c r="K1809" t="s">
        <v>29</v>
      </c>
      <c r="L1809" t="s">
        <v>93</v>
      </c>
      <c r="M1809" t="s">
        <v>59</v>
      </c>
      <c r="N1809" t="s">
        <v>2359</v>
      </c>
      <c r="O1809">
        <v>0.37</v>
      </c>
      <c r="P1809">
        <f>Table1[[#This Row],[Profit]]/Table1[[#This Row],[Sales]]</f>
        <v>-1.7862646566164155</v>
      </c>
      <c r="Q1809" t="s">
        <v>33</v>
      </c>
      <c r="R1809" t="s">
        <v>53</v>
      </c>
      <c r="S1809" t="s">
        <v>193</v>
      </c>
      <c r="T1809" t="s">
        <v>2360</v>
      </c>
      <c r="U1809">
        <v>2138</v>
      </c>
      <c r="V1809">
        <v>42170</v>
      </c>
      <c r="W1809" t="str">
        <f>TEXT(Table1[[#This Row],[Order Date]],"mmmm")</f>
        <v>June</v>
      </c>
      <c r="X1809" t="str">
        <f>TEXT(Table1[[#This Row],[Order Date]],"yyyy")</f>
        <v>2015</v>
      </c>
      <c r="Y1809">
        <v>42172</v>
      </c>
      <c r="Z1809">
        <v>-223.94400000000002</v>
      </c>
      <c r="AA1809">
        <v>19</v>
      </c>
      <c r="AB1809">
        <v>125.37</v>
      </c>
      <c r="AC1809">
        <v>87030</v>
      </c>
      <c r="AD1809" t="e">
        <f>IF(COUNTIF(#REF!,Orders!AC1423)&gt;0,"Returned","Not Returned")</f>
        <v>#REF!</v>
      </c>
      <c r="AE1809" t="str">
        <f>TEXT(Table1[[#This Row],[Order Date]],"mmmm-yyy")</f>
        <v>June-2015</v>
      </c>
    </row>
    <row r="1810" spans="1:31" ht="12.75" customHeight="1" x14ac:dyDescent="0.3">
      <c r="A1810">
        <v>20669</v>
      </c>
      <c r="B1810" t="s">
        <v>47</v>
      </c>
      <c r="C1810">
        <v>0.1</v>
      </c>
      <c r="D1810">
        <v>7.64</v>
      </c>
      <c r="E1810">
        <v>5.83</v>
      </c>
      <c r="F1810">
        <v>1038</v>
      </c>
      <c r="G1810" t="str">
        <f>IF(COUNTIF(Table1[Customer ID],Table1[[#This Row],[Customer ID]])&gt;1,"Repeat Customer","One-Time Customer")</f>
        <v>One-Time Customer</v>
      </c>
      <c r="H1810" t="s">
        <v>1153</v>
      </c>
      <c r="I1810" t="s">
        <v>49</v>
      </c>
      <c r="J1810" t="s">
        <v>28</v>
      </c>
      <c r="K1810" t="s">
        <v>29</v>
      </c>
      <c r="L1810" t="s">
        <v>93</v>
      </c>
      <c r="M1810" t="s">
        <v>31</v>
      </c>
      <c r="N1810" t="s">
        <v>1026</v>
      </c>
      <c r="O1810">
        <v>0.36</v>
      </c>
      <c r="P1810">
        <f>Table1[[#This Row],[Profit]]/Table1[[#This Row],[Sales]]</f>
        <v>-10.243582317073169</v>
      </c>
      <c r="Q1810" t="s">
        <v>33</v>
      </c>
      <c r="R1810" t="s">
        <v>136</v>
      </c>
      <c r="S1810" t="s">
        <v>362</v>
      </c>
      <c r="T1810" t="s">
        <v>1154</v>
      </c>
      <c r="U1810">
        <v>33430</v>
      </c>
      <c r="V1810">
        <v>42171</v>
      </c>
      <c r="W1810" t="str">
        <f>TEXT(Table1[[#This Row],[Order Date]],"mmmm")</f>
        <v>June</v>
      </c>
      <c r="X1810" t="str">
        <f>TEXT(Table1[[#This Row],[Order Date]],"yyyy")</f>
        <v>2015</v>
      </c>
      <c r="Y1810">
        <v>42172</v>
      </c>
      <c r="Z1810">
        <v>-403.18739999999997</v>
      </c>
      <c r="AA1810">
        <v>5</v>
      </c>
      <c r="AB1810">
        <v>39.36</v>
      </c>
      <c r="AC1810">
        <v>90641</v>
      </c>
      <c r="AD1810" t="e">
        <f>IF(COUNTIF(#REF!,Orders!AC584)&gt;0,"Returned","Not Returned")</f>
        <v>#REF!</v>
      </c>
      <c r="AE1810" t="str">
        <f>TEXT(Table1[[#This Row],[Order Date]],"mmmm-yyy")</f>
        <v>June-2015</v>
      </c>
    </row>
    <row r="1811" spans="1:31" ht="12.75" customHeight="1" x14ac:dyDescent="0.3">
      <c r="A1811">
        <v>18460</v>
      </c>
      <c r="B1811" t="s">
        <v>25</v>
      </c>
      <c r="C1811">
        <v>0.04</v>
      </c>
      <c r="D1811">
        <v>119.99</v>
      </c>
      <c r="E1811">
        <v>14</v>
      </c>
      <c r="F1811">
        <v>1492</v>
      </c>
      <c r="G1811" t="str">
        <f>IF(COUNTIF(Table1[Customer ID],Table1[[#This Row],[Customer ID]])&gt;1,"Repeat Customer","One-Time Customer")</f>
        <v>One-Time Customer</v>
      </c>
      <c r="H1811" t="s">
        <v>1529</v>
      </c>
      <c r="I1811" t="s">
        <v>39</v>
      </c>
      <c r="J1811" t="s">
        <v>28</v>
      </c>
      <c r="K1811" t="s">
        <v>77</v>
      </c>
      <c r="L1811" t="s">
        <v>85</v>
      </c>
      <c r="M1811" t="s">
        <v>43</v>
      </c>
      <c r="N1811" t="s">
        <v>890</v>
      </c>
      <c r="O1811">
        <v>0.36</v>
      </c>
      <c r="P1811">
        <f>Table1[[#This Row],[Profit]]/Table1[[#This Row],[Sales]]</f>
        <v>0.69</v>
      </c>
      <c r="Q1811" t="s">
        <v>33</v>
      </c>
      <c r="R1811" t="s">
        <v>61</v>
      </c>
      <c r="S1811" t="s">
        <v>506</v>
      </c>
      <c r="T1811" t="s">
        <v>1530</v>
      </c>
      <c r="U1811">
        <v>65721</v>
      </c>
      <c r="V1811">
        <v>42171</v>
      </c>
      <c r="W1811" t="str">
        <f>TEXT(Table1[[#This Row],[Order Date]],"mmmm")</f>
        <v>June</v>
      </c>
      <c r="X1811" t="str">
        <f>TEXT(Table1[[#This Row],[Order Date]],"yyyy")</f>
        <v>2015</v>
      </c>
      <c r="Y1811">
        <v>42173</v>
      </c>
      <c r="Z1811">
        <v>509.95830000000001</v>
      </c>
      <c r="AA1811">
        <v>6</v>
      </c>
      <c r="AB1811">
        <v>739.07</v>
      </c>
      <c r="AC1811">
        <v>88004</v>
      </c>
      <c r="AD1811" t="e">
        <f>IF(COUNTIF(#REF!,Orders!AC842)&gt;0,"Returned","Not Returned")</f>
        <v>#REF!</v>
      </c>
      <c r="AE1811" t="str">
        <f>TEXT(Table1[[#This Row],[Order Date]],"mmmm-yyy")</f>
        <v>June-2015</v>
      </c>
    </row>
    <row r="1812" spans="1:31" ht="12.75" customHeight="1" x14ac:dyDescent="0.3">
      <c r="A1812">
        <v>21511</v>
      </c>
      <c r="B1812" t="s">
        <v>56</v>
      </c>
      <c r="C1812">
        <v>0.06</v>
      </c>
      <c r="D1812">
        <v>146.34</v>
      </c>
      <c r="E1812">
        <v>43.75</v>
      </c>
      <c r="F1812">
        <v>2355</v>
      </c>
      <c r="G1812" t="str">
        <f>IF(COUNTIF(Table1[Customer ID],Table1[[#This Row],[Customer ID]])&gt;1,"Repeat Customer","One-Time Customer")</f>
        <v>Repeat Customer</v>
      </c>
      <c r="H1812" t="s">
        <v>2224</v>
      </c>
      <c r="I1812" t="s">
        <v>39</v>
      </c>
      <c r="J1812" t="s">
        <v>114</v>
      </c>
      <c r="K1812" t="s">
        <v>41</v>
      </c>
      <c r="L1812" t="s">
        <v>152</v>
      </c>
      <c r="M1812" t="s">
        <v>121</v>
      </c>
      <c r="N1812" t="s">
        <v>2190</v>
      </c>
      <c r="O1812">
        <v>0.65</v>
      </c>
      <c r="P1812">
        <f>Table1[[#This Row],[Profit]]/Table1[[#This Row],[Sales]]</f>
        <v>-5.1863772629034882E-2</v>
      </c>
      <c r="Q1812" t="s">
        <v>33</v>
      </c>
      <c r="R1812" t="s">
        <v>34</v>
      </c>
      <c r="S1812" t="s">
        <v>45</v>
      </c>
      <c r="T1812" t="s">
        <v>2198</v>
      </c>
      <c r="U1812">
        <v>92236</v>
      </c>
      <c r="V1812">
        <v>42171</v>
      </c>
      <c r="W1812" t="str">
        <f>TEXT(Table1[[#This Row],[Order Date]],"mmmm")</f>
        <v>June</v>
      </c>
      <c r="X1812" t="str">
        <f>TEXT(Table1[[#This Row],[Order Date]],"yyyy")</f>
        <v>2015</v>
      </c>
      <c r="Y1812">
        <v>42173</v>
      </c>
      <c r="Z1812">
        <v>-89.27</v>
      </c>
      <c r="AA1812">
        <v>12</v>
      </c>
      <c r="AB1812">
        <v>1721.24</v>
      </c>
      <c r="AC1812">
        <v>91306</v>
      </c>
      <c r="AD1812" t="e">
        <f>IF(COUNTIF(#REF!,Orders!AC1312)&gt;0,"Returned","Not Returned")</f>
        <v>#REF!</v>
      </c>
      <c r="AE1812" t="str">
        <f>TEXT(Table1[[#This Row],[Order Date]],"mmmm-yyy")</f>
        <v>June-2015</v>
      </c>
    </row>
    <row r="1813" spans="1:31" ht="12.75" customHeight="1" x14ac:dyDescent="0.3">
      <c r="A1813">
        <v>18147</v>
      </c>
      <c r="B1813" t="s">
        <v>47</v>
      </c>
      <c r="C1813">
        <v>0.03</v>
      </c>
      <c r="D1813">
        <v>41.32</v>
      </c>
      <c r="E1813">
        <v>58.66</v>
      </c>
      <c r="F1813">
        <v>2677</v>
      </c>
      <c r="G1813" t="str">
        <f>IF(COUNTIF(Table1[Customer ID],Table1[[#This Row],[Customer ID]])&gt;1,"Repeat Customer","One-Time Customer")</f>
        <v>Repeat Customer</v>
      </c>
      <c r="H1813" t="s">
        <v>2480</v>
      </c>
      <c r="I1813" t="s">
        <v>27</v>
      </c>
      <c r="J1813" t="s">
        <v>58</v>
      </c>
      <c r="K1813" t="s">
        <v>41</v>
      </c>
      <c r="L1813" t="s">
        <v>50</v>
      </c>
      <c r="M1813" t="s">
        <v>86</v>
      </c>
      <c r="N1813" t="s">
        <v>2481</v>
      </c>
      <c r="O1813">
        <v>0.76</v>
      </c>
      <c r="P1813">
        <f>Table1[[#This Row],[Profit]]/Table1[[#This Row],[Sales]]</f>
        <v>-7.8269372957759931E-2</v>
      </c>
      <c r="Q1813" t="s">
        <v>33</v>
      </c>
      <c r="R1813" t="s">
        <v>136</v>
      </c>
      <c r="S1813" t="s">
        <v>137</v>
      </c>
      <c r="T1813" t="s">
        <v>2482</v>
      </c>
      <c r="U1813">
        <v>22601</v>
      </c>
      <c r="V1813">
        <v>42171</v>
      </c>
      <c r="W1813" t="str">
        <f>TEXT(Table1[[#This Row],[Order Date]],"mmmm")</f>
        <v>June</v>
      </c>
      <c r="X1813" t="str">
        <f>TEXT(Table1[[#This Row],[Order Date]],"yyyy")</f>
        <v>2015</v>
      </c>
      <c r="Y1813">
        <v>42172</v>
      </c>
      <c r="Z1813">
        <v>-32.816000000000003</v>
      </c>
      <c r="AA1813">
        <v>10</v>
      </c>
      <c r="AB1813">
        <v>419.27</v>
      </c>
      <c r="AC1813">
        <v>86633</v>
      </c>
      <c r="AD1813" t="e">
        <f>IF(COUNTIF(#REF!,Orders!AC1518)&gt;0,"Returned","Not Returned")</f>
        <v>#REF!</v>
      </c>
      <c r="AE1813" t="str">
        <f>TEXT(Table1[[#This Row],[Order Date]],"mmmm-yyy")</f>
        <v>June-2015</v>
      </c>
    </row>
    <row r="1814" spans="1:31" ht="12.75" customHeight="1" x14ac:dyDescent="0.3">
      <c r="A1814">
        <v>18148</v>
      </c>
      <c r="B1814" t="s">
        <v>47</v>
      </c>
      <c r="C1814">
        <v>0</v>
      </c>
      <c r="D1814">
        <v>6.88</v>
      </c>
      <c r="E1814">
        <v>2</v>
      </c>
      <c r="F1814">
        <v>2677</v>
      </c>
      <c r="G1814" t="str">
        <f>IF(COUNTIF(Table1[Customer ID],Table1[[#This Row],[Customer ID]])&gt;1,"Repeat Customer","One-Time Customer")</f>
        <v>Repeat Customer</v>
      </c>
      <c r="H1814" t="s">
        <v>2480</v>
      </c>
      <c r="I1814" t="s">
        <v>49</v>
      </c>
      <c r="J1814" t="s">
        <v>58</v>
      </c>
      <c r="K1814" t="s">
        <v>29</v>
      </c>
      <c r="L1814" t="s">
        <v>93</v>
      </c>
      <c r="M1814" t="s">
        <v>31</v>
      </c>
      <c r="N1814" t="s">
        <v>662</v>
      </c>
      <c r="O1814">
        <v>0.39</v>
      </c>
      <c r="P1814">
        <f>Table1[[#This Row],[Profit]]/Table1[[#This Row],[Sales]]</f>
        <v>-0.43361111111111111</v>
      </c>
      <c r="Q1814" t="s">
        <v>33</v>
      </c>
      <c r="R1814" t="s">
        <v>136</v>
      </c>
      <c r="S1814" t="s">
        <v>137</v>
      </c>
      <c r="T1814" t="s">
        <v>2482</v>
      </c>
      <c r="U1814">
        <v>22601</v>
      </c>
      <c r="V1814">
        <v>42171</v>
      </c>
      <c r="W1814" t="str">
        <f>TEXT(Table1[[#This Row],[Order Date]],"mmmm")</f>
        <v>June</v>
      </c>
      <c r="X1814" t="str">
        <f>TEXT(Table1[[#This Row],[Order Date]],"yyyy")</f>
        <v>2015</v>
      </c>
      <c r="Y1814">
        <v>42171</v>
      </c>
      <c r="Z1814">
        <v>-15.61</v>
      </c>
      <c r="AA1814">
        <v>5</v>
      </c>
      <c r="AB1814">
        <v>36</v>
      </c>
      <c r="AC1814">
        <v>86633</v>
      </c>
      <c r="AD1814" t="e">
        <f>IF(COUNTIF(#REF!,Orders!AC1519)&gt;0,"Returned","Not Returned")</f>
        <v>#REF!</v>
      </c>
      <c r="AE1814" t="str">
        <f>TEXT(Table1[[#This Row],[Order Date]],"mmmm-yyy")</f>
        <v>June-2015</v>
      </c>
    </row>
    <row r="1815" spans="1:31" ht="12.75" customHeight="1" x14ac:dyDescent="0.3">
      <c r="A1815">
        <v>21399</v>
      </c>
      <c r="B1815" t="s">
        <v>47</v>
      </c>
      <c r="C1815">
        <v>0</v>
      </c>
      <c r="D1815">
        <v>40.479999999999997</v>
      </c>
      <c r="E1815">
        <v>19.989999999999998</v>
      </c>
      <c r="F1815">
        <v>2720</v>
      </c>
      <c r="G1815" t="str">
        <f>IF(COUNTIF(Table1[Customer ID],Table1[[#This Row],[Customer ID]])&gt;1,"Repeat Customer","One-Time Customer")</f>
        <v>One-Time Customer</v>
      </c>
      <c r="H1815" t="s">
        <v>2513</v>
      </c>
      <c r="I1815" t="s">
        <v>49</v>
      </c>
      <c r="J1815" t="s">
        <v>58</v>
      </c>
      <c r="K1815" t="s">
        <v>77</v>
      </c>
      <c r="L1815" t="s">
        <v>180</v>
      </c>
      <c r="M1815" t="s">
        <v>59</v>
      </c>
      <c r="N1815" t="s">
        <v>830</v>
      </c>
      <c r="O1815">
        <v>0.77</v>
      </c>
      <c r="P1815">
        <f>Table1[[#This Row],[Profit]]/Table1[[#This Row],[Sales]]</f>
        <v>-9.6750330250990765E-2</v>
      </c>
      <c r="Q1815" t="s">
        <v>33</v>
      </c>
      <c r="R1815" t="s">
        <v>136</v>
      </c>
      <c r="S1815" t="s">
        <v>387</v>
      </c>
      <c r="T1815" t="s">
        <v>2514</v>
      </c>
      <c r="U1815">
        <v>30721</v>
      </c>
      <c r="V1815">
        <v>42171</v>
      </c>
      <c r="W1815" t="str">
        <f>TEXT(Table1[[#This Row],[Order Date]],"mmmm")</f>
        <v>June</v>
      </c>
      <c r="X1815" t="str">
        <f>TEXT(Table1[[#This Row],[Order Date]],"yyyy")</f>
        <v>2015</v>
      </c>
      <c r="Y1815">
        <v>42172</v>
      </c>
      <c r="Z1815">
        <v>-25.634</v>
      </c>
      <c r="AA1815">
        <v>6</v>
      </c>
      <c r="AB1815">
        <v>264.95</v>
      </c>
      <c r="AC1815">
        <v>88766</v>
      </c>
      <c r="AD1815" t="e">
        <f>IF(COUNTIF(#REF!,Orders!AC1541)&gt;0,"Returned","Not Returned")</f>
        <v>#REF!</v>
      </c>
      <c r="AE1815" t="str">
        <f>TEXT(Table1[[#This Row],[Order Date]],"mmmm-yyy")</f>
        <v>June-2015</v>
      </c>
    </row>
    <row r="1816" spans="1:31" ht="12.75" customHeight="1" x14ac:dyDescent="0.3">
      <c r="A1816">
        <v>24512</v>
      </c>
      <c r="B1816" t="s">
        <v>25</v>
      </c>
      <c r="C1816">
        <v>0.1</v>
      </c>
      <c r="D1816">
        <v>1.68</v>
      </c>
      <c r="E1816">
        <v>1.57</v>
      </c>
      <c r="F1816">
        <v>283</v>
      </c>
      <c r="G1816" t="str">
        <f>IF(COUNTIF(Table1[Customer ID],Table1[[#This Row],[Customer ID]])&gt;1,"Repeat Customer","One-Time Customer")</f>
        <v>One-Time Customer</v>
      </c>
      <c r="H1816" t="s">
        <v>400</v>
      </c>
      <c r="I1816" t="s">
        <v>49</v>
      </c>
      <c r="J1816" t="s">
        <v>28</v>
      </c>
      <c r="K1816" t="s">
        <v>29</v>
      </c>
      <c r="L1816" t="s">
        <v>30</v>
      </c>
      <c r="M1816" t="s">
        <v>31</v>
      </c>
      <c r="N1816" t="s">
        <v>96</v>
      </c>
      <c r="O1816">
        <v>0.59</v>
      </c>
      <c r="P1816">
        <f>Table1[[#This Row],[Profit]]/Table1[[#This Row],[Sales]]</f>
        <v>-0.61838588989845</v>
      </c>
      <c r="Q1816" t="s">
        <v>33</v>
      </c>
      <c r="R1816" t="s">
        <v>53</v>
      </c>
      <c r="S1816" t="s">
        <v>54</v>
      </c>
      <c r="T1816" t="s">
        <v>401</v>
      </c>
      <c r="U1816">
        <v>7101</v>
      </c>
      <c r="V1816">
        <v>42172</v>
      </c>
      <c r="W1816" t="str">
        <f>TEXT(Table1[[#This Row],[Order Date]],"mmmm")</f>
        <v>June</v>
      </c>
      <c r="X1816" t="str">
        <f>TEXT(Table1[[#This Row],[Order Date]],"yyyy")</f>
        <v>2015</v>
      </c>
      <c r="Y1816">
        <v>42173</v>
      </c>
      <c r="Z1816">
        <v>-11.57</v>
      </c>
      <c r="AA1816">
        <v>11</v>
      </c>
      <c r="AB1816">
        <v>18.71</v>
      </c>
      <c r="AC1816">
        <v>89293</v>
      </c>
      <c r="AD1816" t="e">
        <f>IF(COUNTIF(#REF!,Orders!AC165)&gt;0,"Returned","Not Returned")</f>
        <v>#REF!</v>
      </c>
      <c r="AE1816" t="str">
        <f>TEXT(Table1[[#This Row],[Order Date]],"mmmm-yyy")</f>
        <v>June-2015</v>
      </c>
    </row>
    <row r="1817" spans="1:31" ht="12.75" customHeight="1" x14ac:dyDescent="0.3">
      <c r="A1817">
        <v>19168</v>
      </c>
      <c r="B1817" t="s">
        <v>106</v>
      </c>
      <c r="C1817">
        <v>0</v>
      </c>
      <c r="D1817">
        <v>4.13</v>
      </c>
      <c r="E1817">
        <v>5.34</v>
      </c>
      <c r="F1817">
        <v>286</v>
      </c>
      <c r="G1817" t="str">
        <f>IF(COUNTIF(Table1[Customer ID],Table1[[#This Row],[Customer ID]])&gt;1,"Repeat Customer","One-Time Customer")</f>
        <v>Repeat Customer</v>
      </c>
      <c r="H1817" t="s">
        <v>402</v>
      </c>
      <c r="I1817" t="s">
        <v>49</v>
      </c>
      <c r="J1817" t="s">
        <v>58</v>
      </c>
      <c r="K1817" t="s">
        <v>29</v>
      </c>
      <c r="L1817" t="s">
        <v>109</v>
      </c>
      <c r="M1817" t="s">
        <v>59</v>
      </c>
      <c r="N1817" t="s">
        <v>403</v>
      </c>
      <c r="O1817">
        <v>0.38</v>
      </c>
      <c r="P1817">
        <f>Table1[[#This Row],[Profit]]/Table1[[#This Row],[Sales]]</f>
        <v>-1.5108669108669108</v>
      </c>
      <c r="Q1817" t="s">
        <v>33</v>
      </c>
      <c r="R1817" t="s">
        <v>61</v>
      </c>
      <c r="S1817" t="s">
        <v>183</v>
      </c>
      <c r="T1817" t="s">
        <v>404</v>
      </c>
      <c r="U1817">
        <v>66203</v>
      </c>
      <c r="V1817">
        <v>42172</v>
      </c>
      <c r="W1817" t="str">
        <f>TEXT(Table1[[#This Row],[Order Date]],"mmmm")</f>
        <v>June</v>
      </c>
      <c r="X1817" t="str">
        <f>TEXT(Table1[[#This Row],[Order Date]],"yyyy")</f>
        <v>2015</v>
      </c>
      <c r="Y1817">
        <v>42176</v>
      </c>
      <c r="Z1817">
        <v>-61.870000000000005</v>
      </c>
      <c r="AA1817">
        <v>9</v>
      </c>
      <c r="AB1817">
        <v>40.950000000000003</v>
      </c>
      <c r="AC1817">
        <v>89761</v>
      </c>
      <c r="AD1817" t="e">
        <f>IF(COUNTIF(#REF!,Orders!AC166)&gt;0,"Returned","Not Returned")</f>
        <v>#REF!</v>
      </c>
      <c r="AE1817" t="str">
        <f>TEXT(Table1[[#This Row],[Order Date]],"mmmm-yyy")</f>
        <v>June-2015</v>
      </c>
    </row>
    <row r="1818" spans="1:31" ht="12.75" customHeight="1" x14ac:dyDescent="0.3">
      <c r="A1818">
        <v>19169</v>
      </c>
      <c r="B1818" t="s">
        <v>106</v>
      </c>
      <c r="C1818">
        <v>0.1</v>
      </c>
      <c r="D1818">
        <v>130.97999999999999</v>
      </c>
      <c r="E1818">
        <v>54.74</v>
      </c>
      <c r="F1818">
        <v>286</v>
      </c>
      <c r="G1818" t="str">
        <f>IF(COUNTIF(Table1[Customer ID],Table1[[#This Row],[Customer ID]])&gt;1,"Repeat Customer","One-Time Customer")</f>
        <v>Repeat Customer</v>
      </c>
      <c r="H1818" t="s">
        <v>402</v>
      </c>
      <c r="I1818" t="s">
        <v>39</v>
      </c>
      <c r="J1818" t="s">
        <v>58</v>
      </c>
      <c r="K1818" t="s">
        <v>41</v>
      </c>
      <c r="L1818" t="s">
        <v>191</v>
      </c>
      <c r="M1818" t="s">
        <v>121</v>
      </c>
      <c r="N1818" t="s">
        <v>405</v>
      </c>
      <c r="O1818">
        <v>0.69</v>
      </c>
      <c r="P1818">
        <f>Table1[[#This Row],[Profit]]/Table1[[#This Row],[Sales]]</f>
        <v>-0.45879227847334586</v>
      </c>
      <c r="Q1818" t="s">
        <v>33</v>
      </c>
      <c r="R1818" t="s">
        <v>61</v>
      </c>
      <c r="S1818" t="s">
        <v>183</v>
      </c>
      <c r="T1818" t="s">
        <v>404</v>
      </c>
      <c r="U1818">
        <v>66203</v>
      </c>
      <c r="V1818">
        <v>42172</v>
      </c>
      <c r="W1818" t="str">
        <f>TEXT(Table1[[#This Row],[Order Date]],"mmmm")</f>
        <v>June</v>
      </c>
      <c r="X1818" t="str">
        <f>TEXT(Table1[[#This Row],[Order Date]],"yyyy")</f>
        <v>2015</v>
      </c>
      <c r="Y1818">
        <v>42176</v>
      </c>
      <c r="Z1818">
        <v>-530.24</v>
      </c>
      <c r="AA1818">
        <v>9</v>
      </c>
      <c r="AB1818">
        <v>1155.73</v>
      </c>
      <c r="AC1818">
        <v>89761</v>
      </c>
      <c r="AD1818" t="e">
        <f>IF(COUNTIF(#REF!,Orders!AC167)&gt;0,"Returned","Not Returned")</f>
        <v>#REF!</v>
      </c>
      <c r="AE1818" t="str">
        <f>TEXT(Table1[[#This Row],[Order Date]],"mmmm-yyy")</f>
        <v>June-2015</v>
      </c>
    </row>
    <row r="1819" spans="1:31" ht="12.75" customHeight="1" x14ac:dyDescent="0.3">
      <c r="A1819">
        <v>18032</v>
      </c>
      <c r="B1819" t="s">
        <v>37</v>
      </c>
      <c r="C1819">
        <v>0.09</v>
      </c>
      <c r="D1819">
        <v>7.38</v>
      </c>
      <c r="E1819">
        <v>5.21</v>
      </c>
      <c r="F1819">
        <v>317</v>
      </c>
      <c r="G1819" t="str">
        <f>IF(COUNTIF(Table1[Customer ID],Table1[[#This Row],[Customer ID]])&gt;1,"Repeat Customer","One-Time Customer")</f>
        <v>Repeat Customer</v>
      </c>
      <c r="H1819" t="s">
        <v>423</v>
      </c>
      <c r="I1819" t="s">
        <v>49</v>
      </c>
      <c r="J1819" t="s">
        <v>28</v>
      </c>
      <c r="K1819" t="s">
        <v>41</v>
      </c>
      <c r="L1819" t="s">
        <v>50</v>
      </c>
      <c r="M1819" t="s">
        <v>59</v>
      </c>
      <c r="N1819" t="s">
        <v>424</v>
      </c>
      <c r="O1819">
        <v>0.56000000000000005</v>
      </c>
      <c r="P1819">
        <f>Table1[[#This Row],[Profit]]/Table1[[#This Row],[Sales]]</f>
        <v>-0.40811419984973712</v>
      </c>
      <c r="Q1819" t="s">
        <v>33</v>
      </c>
      <c r="R1819" t="s">
        <v>34</v>
      </c>
      <c r="S1819" t="s">
        <v>45</v>
      </c>
      <c r="T1819" t="s">
        <v>425</v>
      </c>
      <c r="U1819">
        <v>91945</v>
      </c>
      <c r="V1819">
        <v>42172</v>
      </c>
      <c r="W1819" t="str">
        <f>TEXT(Table1[[#This Row],[Order Date]],"mmmm")</f>
        <v>June</v>
      </c>
      <c r="X1819" t="str">
        <f>TEXT(Table1[[#This Row],[Order Date]],"yyyy")</f>
        <v>2015</v>
      </c>
      <c r="Y1819">
        <v>42173</v>
      </c>
      <c r="Z1819">
        <v>-27.160000000000004</v>
      </c>
      <c r="AA1819">
        <v>9</v>
      </c>
      <c r="AB1819">
        <v>66.55</v>
      </c>
      <c r="AC1819">
        <v>86041</v>
      </c>
      <c r="AD1819" t="e">
        <f>IF(COUNTIF(#REF!,Orders!AC176)&gt;0,"Returned","Not Returned")</f>
        <v>#REF!</v>
      </c>
      <c r="AE1819" t="str">
        <f>TEXT(Table1[[#This Row],[Order Date]],"mmmm-yyy")</f>
        <v>June-2015</v>
      </c>
    </row>
    <row r="1820" spans="1:31" ht="12.75" customHeight="1" x14ac:dyDescent="0.3">
      <c r="A1820">
        <v>18033</v>
      </c>
      <c r="B1820" t="s">
        <v>37</v>
      </c>
      <c r="C1820">
        <v>0.04</v>
      </c>
      <c r="D1820">
        <v>5.98</v>
      </c>
      <c r="E1820">
        <v>5.15</v>
      </c>
      <c r="F1820">
        <v>317</v>
      </c>
      <c r="G1820" t="str">
        <f>IF(COUNTIF(Table1[Customer ID],Table1[[#This Row],[Customer ID]])&gt;1,"Repeat Customer","One-Time Customer")</f>
        <v>Repeat Customer</v>
      </c>
      <c r="H1820" t="s">
        <v>423</v>
      </c>
      <c r="I1820" t="s">
        <v>49</v>
      </c>
      <c r="J1820" t="s">
        <v>28</v>
      </c>
      <c r="K1820" t="s">
        <v>29</v>
      </c>
      <c r="L1820" t="s">
        <v>93</v>
      </c>
      <c r="M1820" t="s">
        <v>59</v>
      </c>
      <c r="N1820" t="s">
        <v>129</v>
      </c>
      <c r="O1820">
        <v>0.36</v>
      </c>
      <c r="P1820">
        <f>Table1[[#This Row],[Profit]]/Table1[[#This Row],[Sales]]</f>
        <v>-0.50578799884046777</v>
      </c>
      <c r="Q1820" t="s">
        <v>33</v>
      </c>
      <c r="R1820" t="s">
        <v>34</v>
      </c>
      <c r="S1820" t="s">
        <v>45</v>
      </c>
      <c r="T1820" t="s">
        <v>425</v>
      </c>
      <c r="U1820">
        <v>91945</v>
      </c>
      <c r="V1820">
        <v>42172</v>
      </c>
      <c r="W1820" t="str">
        <f>TEXT(Table1[[#This Row],[Order Date]],"mmmm")</f>
        <v>June</v>
      </c>
      <c r="X1820" t="str">
        <f>TEXT(Table1[[#This Row],[Order Date]],"yyyy")</f>
        <v>2015</v>
      </c>
      <c r="Y1820">
        <v>42173</v>
      </c>
      <c r="Z1820">
        <v>-52.344000000000008</v>
      </c>
      <c r="AA1820">
        <v>17</v>
      </c>
      <c r="AB1820">
        <v>103.49</v>
      </c>
      <c r="AC1820">
        <v>86041</v>
      </c>
      <c r="AD1820" t="e">
        <f>IF(COUNTIF(#REF!,Orders!AC177)&gt;0,"Returned","Not Returned")</f>
        <v>#REF!</v>
      </c>
      <c r="AE1820" t="str">
        <f>TEXT(Table1[[#This Row],[Order Date]],"mmmm-yyy")</f>
        <v>June-2015</v>
      </c>
    </row>
    <row r="1821" spans="1:31" ht="12.75" customHeight="1" x14ac:dyDescent="0.3">
      <c r="A1821">
        <v>18034</v>
      </c>
      <c r="B1821" t="s">
        <v>37</v>
      </c>
      <c r="C1821">
        <v>0.04</v>
      </c>
      <c r="D1821">
        <v>15.42</v>
      </c>
      <c r="E1821">
        <v>10.68</v>
      </c>
      <c r="F1821">
        <v>317</v>
      </c>
      <c r="G1821" t="str">
        <f>IF(COUNTIF(Table1[Customer ID],Table1[[#This Row],[Customer ID]])&gt;1,"Repeat Customer","One-Time Customer")</f>
        <v>Repeat Customer</v>
      </c>
      <c r="H1821" t="s">
        <v>423</v>
      </c>
      <c r="I1821" t="s">
        <v>49</v>
      </c>
      <c r="J1821" t="s">
        <v>28</v>
      </c>
      <c r="K1821" t="s">
        <v>29</v>
      </c>
      <c r="L1821" t="s">
        <v>141</v>
      </c>
      <c r="M1821" t="s">
        <v>59</v>
      </c>
      <c r="N1821" t="s">
        <v>426</v>
      </c>
      <c r="O1821">
        <v>0.57999999999999996</v>
      </c>
      <c r="P1821">
        <f>Table1[[#This Row],[Profit]]/Table1[[#This Row],[Sales]]</f>
        <v>-0.62408159017587672</v>
      </c>
      <c r="Q1821" t="s">
        <v>33</v>
      </c>
      <c r="R1821" t="s">
        <v>34</v>
      </c>
      <c r="S1821" t="s">
        <v>45</v>
      </c>
      <c r="T1821" t="s">
        <v>425</v>
      </c>
      <c r="U1821">
        <v>91945</v>
      </c>
      <c r="V1821">
        <v>42172</v>
      </c>
      <c r="W1821" t="str">
        <f>TEXT(Table1[[#This Row],[Order Date]],"mmmm")</f>
        <v>June</v>
      </c>
      <c r="X1821" t="str">
        <f>TEXT(Table1[[#This Row],[Order Date]],"yyyy")</f>
        <v>2015</v>
      </c>
      <c r="Y1821">
        <v>42173</v>
      </c>
      <c r="Z1821">
        <v>-119.93599999999999</v>
      </c>
      <c r="AA1821">
        <v>12</v>
      </c>
      <c r="AB1821">
        <v>192.18</v>
      </c>
      <c r="AC1821">
        <v>86041</v>
      </c>
      <c r="AD1821" t="e">
        <f>IF(COUNTIF(#REF!,Orders!AC178)&gt;0,"Returned","Not Returned")</f>
        <v>#REF!</v>
      </c>
      <c r="AE1821" t="str">
        <f>TEXT(Table1[[#This Row],[Order Date]],"mmmm-yyy")</f>
        <v>June-2015</v>
      </c>
    </row>
    <row r="1822" spans="1:31" ht="12.75" customHeight="1" x14ac:dyDescent="0.3">
      <c r="A1822">
        <v>24869</v>
      </c>
      <c r="B1822" t="s">
        <v>106</v>
      </c>
      <c r="C1822">
        <v>0.03</v>
      </c>
      <c r="D1822">
        <v>51.75</v>
      </c>
      <c r="E1822">
        <v>19.989999999999998</v>
      </c>
      <c r="F1822">
        <v>646</v>
      </c>
      <c r="G1822" t="str">
        <f>IF(COUNTIF(Table1[Customer ID],Table1[[#This Row],[Customer ID]])&gt;1,"Repeat Customer","One-Time Customer")</f>
        <v>One-Time Customer</v>
      </c>
      <c r="H1822" t="s">
        <v>758</v>
      </c>
      <c r="I1822" t="s">
        <v>49</v>
      </c>
      <c r="J1822" t="s">
        <v>28</v>
      </c>
      <c r="K1822" t="s">
        <v>41</v>
      </c>
      <c r="L1822" t="s">
        <v>50</v>
      </c>
      <c r="M1822" t="s">
        <v>59</v>
      </c>
      <c r="N1822" t="s">
        <v>759</v>
      </c>
      <c r="O1822">
        <v>0.55000000000000004</v>
      </c>
      <c r="P1822">
        <f>Table1[[#This Row],[Profit]]/Table1[[#This Row],[Sales]]</f>
        <v>0.31929751712851584</v>
      </c>
      <c r="Q1822" t="s">
        <v>33</v>
      </c>
      <c r="R1822" t="s">
        <v>61</v>
      </c>
      <c r="S1822" t="s">
        <v>62</v>
      </c>
      <c r="T1822" t="s">
        <v>760</v>
      </c>
      <c r="U1822">
        <v>55379</v>
      </c>
      <c r="V1822">
        <v>42172</v>
      </c>
      <c r="W1822" t="str">
        <f>TEXT(Table1[[#This Row],[Order Date]],"mmmm")</f>
        <v>June</v>
      </c>
      <c r="X1822" t="str">
        <f>TEXT(Table1[[#This Row],[Order Date]],"yyyy")</f>
        <v>2015</v>
      </c>
      <c r="Y1822">
        <v>42177</v>
      </c>
      <c r="Z1822">
        <v>261.44400000000002</v>
      </c>
      <c r="AA1822">
        <v>16</v>
      </c>
      <c r="AB1822">
        <v>818.81</v>
      </c>
      <c r="AC1822">
        <v>90735</v>
      </c>
      <c r="AD1822" t="e">
        <f>IF(COUNTIF(#REF!,Orders!AC352)&gt;0,"Returned","Not Returned")</f>
        <v>#REF!</v>
      </c>
      <c r="AE1822" t="str">
        <f>TEXT(Table1[[#This Row],[Order Date]],"mmmm-yyy")</f>
        <v>June-2015</v>
      </c>
    </row>
    <row r="1823" spans="1:31" ht="12.75" customHeight="1" x14ac:dyDescent="0.3">
      <c r="A1823">
        <v>21345</v>
      </c>
      <c r="B1823" t="s">
        <v>56</v>
      </c>
      <c r="C1823">
        <v>0.09</v>
      </c>
      <c r="D1823">
        <v>2.6</v>
      </c>
      <c r="E1823">
        <v>2.4</v>
      </c>
      <c r="F1823">
        <v>907</v>
      </c>
      <c r="G1823" t="str">
        <f>IF(COUNTIF(Table1[Customer ID],Table1[[#This Row],[Customer ID]])&gt;1,"Repeat Customer","One-Time Customer")</f>
        <v>Repeat Customer</v>
      </c>
      <c r="H1823" t="s">
        <v>1022</v>
      </c>
      <c r="I1823" t="s">
        <v>49</v>
      </c>
      <c r="J1823" t="s">
        <v>40</v>
      </c>
      <c r="K1823" t="s">
        <v>29</v>
      </c>
      <c r="L1823" t="s">
        <v>30</v>
      </c>
      <c r="M1823" t="s">
        <v>31</v>
      </c>
      <c r="N1823" t="s">
        <v>1023</v>
      </c>
      <c r="O1823">
        <v>0.57999999999999996</v>
      </c>
      <c r="P1823">
        <f>Table1[[#This Row],[Profit]]/Table1[[#This Row],[Sales]]</f>
        <v>34.900976993381654</v>
      </c>
      <c r="Q1823" t="s">
        <v>33</v>
      </c>
      <c r="R1823" t="s">
        <v>136</v>
      </c>
      <c r="S1823" t="s">
        <v>613</v>
      </c>
      <c r="T1823" t="s">
        <v>675</v>
      </c>
      <c r="U1823">
        <v>42420</v>
      </c>
      <c r="V1823">
        <v>42172</v>
      </c>
      <c r="W1823" t="str">
        <f>TEXT(Table1[[#This Row],[Order Date]],"mmmm")</f>
        <v>June</v>
      </c>
      <c r="X1823" t="str">
        <f>TEXT(Table1[[#This Row],[Order Date]],"yyyy")</f>
        <v>2015</v>
      </c>
      <c r="Y1823">
        <v>42174</v>
      </c>
      <c r="Z1823">
        <v>1107.4079999999999</v>
      </c>
      <c r="AA1823">
        <v>12</v>
      </c>
      <c r="AB1823">
        <v>31.73</v>
      </c>
      <c r="AC1823">
        <v>86460</v>
      </c>
      <c r="AD1823" t="e">
        <f>IF(COUNTIF(#REF!,Orders!AC512)&gt;0,"Returned","Not Returned")</f>
        <v>#REF!</v>
      </c>
      <c r="AE1823" t="str">
        <f>TEXT(Table1[[#This Row],[Order Date]],"mmmm-yyy")</f>
        <v>June-2015</v>
      </c>
    </row>
    <row r="1824" spans="1:31" ht="12.75" customHeight="1" x14ac:dyDescent="0.3">
      <c r="A1824">
        <v>18829</v>
      </c>
      <c r="B1824" t="s">
        <v>106</v>
      </c>
      <c r="C1824">
        <v>0.06</v>
      </c>
      <c r="D1824">
        <v>10.89</v>
      </c>
      <c r="E1824">
        <v>4.5</v>
      </c>
      <c r="F1824">
        <v>1189</v>
      </c>
      <c r="G1824" t="str">
        <f>IF(COUNTIF(Table1[Customer ID],Table1[[#This Row],[Customer ID]])&gt;1,"Repeat Customer","One-Time Customer")</f>
        <v>Repeat Customer</v>
      </c>
      <c r="H1824" t="s">
        <v>1284</v>
      </c>
      <c r="I1824" t="s">
        <v>49</v>
      </c>
      <c r="J1824" t="s">
        <v>114</v>
      </c>
      <c r="K1824" t="s">
        <v>29</v>
      </c>
      <c r="L1824" t="s">
        <v>257</v>
      </c>
      <c r="M1824" t="s">
        <v>59</v>
      </c>
      <c r="N1824" t="s">
        <v>258</v>
      </c>
      <c r="O1824">
        <v>0.59</v>
      </c>
      <c r="P1824">
        <f>Table1[[#This Row],[Profit]]/Table1[[#This Row],[Sales]]</f>
        <v>-0.16817572997589073</v>
      </c>
      <c r="Q1824" t="s">
        <v>33</v>
      </c>
      <c r="R1824" t="s">
        <v>34</v>
      </c>
      <c r="S1824" t="s">
        <v>45</v>
      </c>
      <c r="T1824" t="s">
        <v>1283</v>
      </c>
      <c r="U1824">
        <v>92646</v>
      </c>
      <c r="V1824">
        <v>42172</v>
      </c>
      <c r="W1824" t="str">
        <f>TEXT(Table1[[#This Row],[Order Date]],"mmmm")</f>
        <v>June</v>
      </c>
      <c r="X1824" t="str">
        <f>TEXT(Table1[[#This Row],[Order Date]],"yyyy")</f>
        <v>2015</v>
      </c>
      <c r="Y1824">
        <v>42177</v>
      </c>
      <c r="Z1824">
        <v>-25.112000000000002</v>
      </c>
      <c r="AA1824">
        <v>14</v>
      </c>
      <c r="AB1824">
        <v>149.32</v>
      </c>
      <c r="AC1824">
        <v>87584</v>
      </c>
      <c r="AD1824" t="e">
        <f>IF(COUNTIF(#REF!,Orders!AC668)&gt;0,"Returned","Not Returned")</f>
        <v>#REF!</v>
      </c>
      <c r="AE1824" t="str">
        <f>TEXT(Table1[[#This Row],[Order Date]],"mmmm-yyy")</f>
        <v>June-2015</v>
      </c>
    </row>
    <row r="1825" spans="1:31" ht="12.75" customHeight="1" x14ac:dyDescent="0.3">
      <c r="A1825">
        <v>18830</v>
      </c>
      <c r="B1825" t="s">
        <v>106</v>
      </c>
      <c r="C1825">
        <v>0.03</v>
      </c>
      <c r="D1825">
        <v>10.64</v>
      </c>
      <c r="E1825">
        <v>5.16</v>
      </c>
      <c r="F1825">
        <v>1189</v>
      </c>
      <c r="G1825" t="str">
        <f>IF(COUNTIF(Table1[Customer ID],Table1[[#This Row],[Customer ID]])&gt;1,"Repeat Customer","One-Time Customer")</f>
        <v>Repeat Customer</v>
      </c>
      <c r="H1825" t="s">
        <v>1284</v>
      </c>
      <c r="I1825" t="s">
        <v>49</v>
      </c>
      <c r="J1825" t="s">
        <v>114</v>
      </c>
      <c r="K1825" t="s">
        <v>41</v>
      </c>
      <c r="L1825" t="s">
        <v>50</v>
      </c>
      <c r="M1825" t="s">
        <v>59</v>
      </c>
      <c r="N1825" t="s">
        <v>851</v>
      </c>
      <c r="O1825">
        <v>0.56999999999999995</v>
      </c>
      <c r="P1825">
        <f>Table1[[#This Row],[Profit]]/Table1[[#This Row],[Sales]]</f>
        <v>9.8163945539800027E-2</v>
      </c>
      <c r="Q1825" t="s">
        <v>33</v>
      </c>
      <c r="R1825" t="s">
        <v>34</v>
      </c>
      <c r="S1825" t="s">
        <v>45</v>
      </c>
      <c r="T1825" t="s">
        <v>1283</v>
      </c>
      <c r="U1825">
        <v>92646</v>
      </c>
      <c r="V1825">
        <v>42172</v>
      </c>
      <c r="W1825" t="str">
        <f>TEXT(Table1[[#This Row],[Order Date]],"mmmm")</f>
        <v>June</v>
      </c>
      <c r="X1825" t="str">
        <f>TEXT(Table1[[#This Row],[Order Date]],"yyyy")</f>
        <v>2015</v>
      </c>
      <c r="Y1825">
        <v>42177</v>
      </c>
      <c r="Z1825">
        <v>17.376000000000001</v>
      </c>
      <c r="AA1825">
        <v>16</v>
      </c>
      <c r="AB1825">
        <v>177.01</v>
      </c>
      <c r="AC1825">
        <v>87584</v>
      </c>
      <c r="AD1825" t="e">
        <f>IF(COUNTIF(#REF!,Orders!AC669)&gt;0,"Returned","Not Returned")</f>
        <v>#REF!</v>
      </c>
      <c r="AE1825" t="str">
        <f>TEXT(Table1[[#This Row],[Order Date]],"mmmm-yyy")</f>
        <v>June-2015</v>
      </c>
    </row>
    <row r="1826" spans="1:31" ht="12.75" customHeight="1" x14ac:dyDescent="0.3">
      <c r="A1826">
        <v>18831</v>
      </c>
      <c r="B1826" t="s">
        <v>106</v>
      </c>
      <c r="C1826">
        <v>0.03</v>
      </c>
      <c r="D1826">
        <v>7.96</v>
      </c>
      <c r="E1826">
        <v>4.95</v>
      </c>
      <c r="F1826">
        <v>1189</v>
      </c>
      <c r="G1826" t="str">
        <f>IF(COUNTIF(Table1[Customer ID],Table1[[#This Row],[Customer ID]])&gt;1,"Repeat Customer","One-Time Customer")</f>
        <v>Repeat Customer</v>
      </c>
      <c r="H1826" t="s">
        <v>1284</v>
      </c>
      <c r="I1826" t="s">
        <v>49</v>
      </c>
      <c r="J1826" t="s">
        <v>114</v>
      </c>
      <c r="K1826" t="s">
        <v>41</v>
      </c>
      <c r="L1826" t="s">
        <v>50</v>
      </c>
      <c r="M1826" t="s">
        <v>59</v>
      </c>
      <c r="N1826" t="s">
        <v>1285</v>
      </c>
      <c r="O1826">
        <v>0.41</v>
      </c>
      <c r="P1826">
        <f>Table1[[#This Row],[Profit]]/Table1[[#This Row],[Sales]]</f>
        <v>0.69</v>
      </c>
      <c r="Q1826" t="s">
        <v>33</v>
      </c>
      <c r="R1826" t="s">
        <v>34</v>
      </c>
      <c r="S1826" t="s">
        <v>45</v>
      </c>
      <c r="T1826" t="s">
        <v>1283</v>
      </c>
      <c r="U1826">
        <v>92646</v>
      </c>
      <c r="V1826">
        <v>42172</v>
      </c>
      <c r="W1826" t="str">
        <f>TEXT(Table1[[#This Row],[Order Date]],"mmmm")</f>
        <v>June</v>
      </c>
      <c r="X1826" t="str">
        <f>TEXT(Table1[[#This Row],[Order Date]],"yyyy")</f>
        <v>2015</v>
      </c>
      <c r="Y1826">
        <v>42174</v>
      </c>
      <c r="Z1826">
        <v>24.260399999999997</v>
      </c>
      <c r="AA1826">
        <v>4</v>
      </c>
      <c r="AB1826">
        <v>35.159999999999997</v>
      </c>
      <c r="AC1826">
        <v>87584</v>
      </c>
      <c r="AD1826" t="e">
        <f>IF(COUNTIF(#REF!,Orders!AC670)&gt;0,"Returned","Not Returned")</f>
        <v>#REF!</v>
      </c>
      <c r="AE1826" t="str">
        <f>TEXT(Table1[[#This Row],[Order Date]],"mmmm-yyy")</f>
        <v>June-2015</v>
      </c>
    </row>
    <row r="1827" spans="1:31" ht="12.75" customHeight="1" x14ac:dyDescent="0.3">
      <c r="A1827">
        <v>830</v>
      </c>
      <c r="B1827" t="s">
        <v>106</v>
      </c>
      <c r="C1827">
        <v>0.03</v>
      </c>
      <c r="D1827">
        <v>10.64</v>
      </c>
      <c r="E1827">
        <v>5.16</v>
      </c>
      <c r="F1827">
        <v>1193</v>
      </c>
      <c r="G1827" t="str">
        <f>IF(COUNTIF(Table1[Customer ID],Table1[[#This Row],[Customer ID]])&gt;1,"Repeat Customer","One-Time Customer")</f>
        <v>Repeat Customer</v>
      </c>
      <c r="H1827" t="s">
        <v>1288</v>
      </c>
      <c r="I1827" t="s">
        <v>49</v>
      </c>
      <c r="J1827" t="s">
        <v>114</v>
      </c>
      <c r="K1827" t="s">
        <v>41</v>
      </c>
      <c r="L1827" t="s">
        <v>50</v>
      </c>
      <c r="M1827" t="s">
        <v>59</v>
      </c>
      <c r="N1827" t="s">
        <v>851</v>
      </c>
      <c r="O1827">
        <v>0.56999999999999995</v>
      </c>
      <c r="P1827">
        <f>Table1[[#This Row],[Profit]]/Table1[[#This Row],[Sales]]</f>
        <v>2.0775941230486684E-2</v>
      </c>
      <c r="Q1827" t="s">
        <v>33</v>
      </c>
      <c r="R1827" t="s">
        <v>53</v>
      </c>
      <c r="S1827" t="s">
        <v>1008</v>
      </c>
      <c r="T1827" t="s">
        <v>35</v>
      </c>
      <c r="U1827">
        <v>20016</v>
      </c>
      <c r="V1827">
        <v>42172</v>
      </c>
      <c r="W1827" t="str">
        <f>TEXT(Table1[[#This Row],[Order Date]],"mmmm")</f>
        <v>June</v>
      </c>
      <c r="X1827" t="str">
        <f>TEXT(Table1[[#This Row],[Order Date]],"yyyy")</f>
        <v>2015</v>
      </c>
      <c r="Y1827">
        <v>42177</v>
      </c>
      <c r="Z1827">
        <v>14.48</v>
      </c>
      <c r="AA1827">
        <v>63</v>
      </c>
      <c r="AB1827">
        <v>696.96</v>
      </c>
      <c r="AC1827">
        <v>5984</v>
      </c>
      <c r="AD1827" t="e">
        <f>IF(COUNTIF(#REF!,Orders!AC672)&gt;0,"Returned","Not Returned")</f>
        <v>#REF!</v>
      </c>
      <c r="AE1827" t="str">
        <f>TEXT(Table1[[#This Row],[Order Date]],"mmmm-yyy")</f>
        <v>June-2015</v>
      </c>
    </row>
    <row r="1828" spans="1:31" ht="12.75" customHeight="1" x14ac:dyDescent="0.3">
      <c r="A1828">
        <v>831</v>
      </c>
      <c r="B1828" t="s">
        <v>106</v>
      </c>
      <c r="C1828">
        <v>0.03</v>
      </c>
      <c r="D1828">
        <v>7.96</v>
      </c>
      <c r="E1828">
        <v>4.95</v>
      </c>
      <c r="F1828">
        <v>1193</v>
      </c>
      <c r="G1828" t="str">
        <f>IF(COUNTIF(Table1[Customer ID],Table1[[#This Row],[Customer ID]])&gt;1,"Repeat Customer","One-Time Customer")</f>
        <v>Repeat Customer</v>
      </c>
      <c r="H1828" t="s">
        <v>1288</v>
      </c>
      <c r="I1828" t="s">
        <v>49</v>
      </c>
      <c r="J1828" t="s">
        <v>114</v>
      </c>
      <c r="K1828" t="s">
        <v>41</v>
      </c>
      <c r="L1828" t="s">
        <v>50</v>
      </c>
      <c r="M1828" t="s">
        <v>59</v>
      </c>
      <c r="N1828" t="s">
        <v>1285</v>
      </c>
      <c r="O1828">
        <v>0.41</v>
      </c>
      <c r="P1828">
        <f>Table1[[#This Row],[Profit]]/Table1[[#This Row],[Sales]]</f>
        <v>0.14891908172143767</v>
      </c>
      <c r="Q1828" t="s">
        <v>33</v>
      </c>
      <c r="R1828" t="s">
        <v>53</v>
      </c>
      <c r="S1828" t="s">
        <v>1008</v>
      </c>
      <c r="T1828" t="s">
        <v>35</v>
      </c>
      <c r="U1828">
        <v>20016</v>
      </c>
      <c r="V1828">
        <v>42172</v>
      </c>
      <c r="W1828" t="str">
        <f>TEXT(Table1[[#This Row],[Order Date]],"mmmm")</f>
        <v>June</v>
      </c>
      <c r="X1828" t="str">
        <f>TEXT(Table1[[#This Row],[Order Date]],"yyyy")</f>
        <v>2015</v>
      </c>
      <c r="Y1828">
        <v>42174</v>
      </c>
      <c r="Z1828">
        <v>22.25</v>
      </c>
      <c r="AA1828">
        <v>17</v>
      </c>
      <c r="AB1828">
        <v>149.41</v>
      </c>
      <c r="AC1828">
        <v>5984</v>
      </c>
      <c r="AD1828" t="e">
        <f>IF(COUNTIF(#REF!,Orders!AC673)&gt;0,"Returned","Not Returned")</f>
        <v>#REF!</v>
      </c>
      <c r="AE1828" t="str">
        <f>TEXT(Table1[[#This Row],[Order Date]],"mmmm-yyy")</f>
        <v>June-2015</v>
      </c>
    </row>
    <row r="1829" spans="1:31" ht="12.75" customHeight="1" x14ac:dyDescent="0.3">
      <c r="A1829">
        <v>25999</v>
      </c>
      <c r="B1829" t="s">
        <v>47</v>
      </c>
      <c r="C1829">
        <v>0.04</v>
      </c>
      <c r="D1829">
        <v>33.89</v>
      </c>
      <c r="E1829">
        <v>5.0999999999999996</v>
      </c>
      <c r="F1829">
        <v>3096</v>
      </c>
      <c r="G1829" t="str">
        <f>IF(COUNTIF(Table1[Customer ID],Table1[[#This Row],[Customer ID]])&gt;1,"Repeat Customer","One-Time Customer")</f>
        <v>Repeat Customer</v>
      </c>
      <c r="H1829" t="s">
        <v>2789</v>
      </c>
      <c r="I1829" t="s">
        <v>27</v>
      </c>
      <c r="J1829" t="s">
        <v>114</v>
      </c>
      <c r="K1829" t="s">
        <v>29</v>
      </c>
      <c r="L1829" t="s">
        <v>141</v>
      </c>
      <c r="M1829" t="s">
        <v>59</v>
      </c>
      <c r="N1829" t="s">
        <v>2792</v>
      </c>
      <c r="O1829">
        <v>0.6</v>
      </c>
      <c r="P1829">
        <f>Table1[[#This Row],[Profit]]/Table1[[#This Row],[Sales]]</f>
        <v>0.36341184086042921</v>
      </c>
      <c r="Q1829" t="s">
        <v>33</v>
      </c>
      <c r="R1829" t="s">
        <v>53</v>
      </c>
      <c r="S1829" t="s">
        <v>154</v>
      </c>
      <c r="T1829" t="s">
        <v>1734</v>
      </c>
      <c r="U1829">
        <v>43026</v>
      </c>
      <c r="V1829">
        <v>42172</v>
      </c>
      <c r="W1829" t="str">
        <f>TEXT(Table1[[#This Row],[Order Date]],"mmmm")</f>
        <v>June</v>
      </c>
      <c r="X1829" t="str">
        <f>TEXT(Table1[[#This Row],[Order Date]],"yyyy")</f>
        <v>2015</v>
      </c>
      <c r="Y1829">
        <v>42173</v>
      </c>
      <c r="Z1829">
        <v>72.984000000000009</v>
      </c>
      <c r="AA1829">
        <v>6</v>
      </c>
      <c r="AB1829">
        <v>200.83</v>
      </c>
      <c r="AC1829">
        <v>86222</v>
      </c>
      <c r="AD1829" t="e">
        <f>IF(COUNTIF(#REF!,Orders!AC1762)&gt;0,"Returned","Not Returned")</f>
        <v>#REF!</v>
      </c>
      <c r="AE1829" t="str">
        <f>TEXT(Table1[[#This Row],[Order Date]],"mmmm-yyy")</f>
        <v>June-2015</v>
      </c>
    </row>
    <row r="1830" spans="1:31" ht="12.75" customHeight="1" x14ac:dyDescent="0.3">
      <c r="A1830">
        <v>22503</v>
      </c>
      <c r="B1830" t="s">
        <v>106</v>
      </c>
      <c r="C1830">
        <v>0</v>
      </c>
      <c r="D1830">
        <v>11.7</v>
      </c>
      <c r="E1830">
        <v>6.96</v>
      </c>
      <c r="F1830">
        <v>3098</v>
      </c>
      <c r="G1830" t="str">
        <f>IF(COUNTIF(Table1[Customer ID],Table1[[#This Row],[Customer ID]])&gt;1,"Repeat Customer","One-Time Customer")</f>
        <v>Repeat Customer</v>
      </c>
      <c r="H1830" t="s">
        <v>2793</v>
      </c>
      <c r="I1830" t="s">
        <v>27</v>
      </c>
      <c r="J1830" t="s">
        <v>114</v>
      </c>
      <c r="K1830" t="s">
        <v>29</v>
      </c>
      <c r="L1830" t="s">
        <v>257</v>
      </c>
      <c r="M1830" t="s">
        <v>86</v>
      </c>
      <c r="N1830" t="s">
        <v>1280</v>
      </c>
      <c r="O1830">
        <v>0.5</v>
      </c>
      <c r="P1830">
        <f>Table1[[#This Row],[Profit]]/Table1[[#This Row],[Sales]]</f>
        <v>-8.5412711671349395E-2</v>
      </c>
      <c r="Q1830" t="s">
        <v>33</v>
      </c>
      <c r="R1830" t="s">
        <v>53</v>
      </c>
      <c r="S1830" t="s">
        <v>71</v>
      </c>
      <c r="T1830" t="s">
        <v>2794</v>
      </c>
      <c r="U1830">
        <v>11967</v>
      </c>
      <c r="V1830">
        <v>42172</v>
      </c>
      <c r="W1830" t="str">
        <f>TEXT(Table1[[#This Row],[Order Date]],"mmmm")</f>
        <v>June</v>
      </c>
      <c r="X1830" t="str">
        <f>TEXT(Table1[[#This Row],[Order Date]],"yyyy")</f>
        <v>2015</v>
      </c>
      <c r="Y1830">
        <v>42174</v>
      </c>
      <c r="Z1830">
        <v>-11.248000000000001</v>
      </c>
      <c r="AA1830">
        <v>10</v>
      </c>
      <c r="AB1830">
        <v>131.69</v>
      </c>
      <c r="AC1830">
        <v>89315</v>
      </c>
      <c r="AD1830" t="e">
        <f>IF(COUNTIF(#REF!,Orders!AC1764)&gt;0,"Returned","Not Returned")</f>
        <v>#REF!</v>
      </c>
      <c r="AE1830" t="str">
        <f>TEXT(Table1[[#This Row],[Order Date]],"mmmm-yyy")</f>
        <v>June-2015</v>
      </c>
    </row>
    <row r="1831" spans="1:31" ht="12.75" customHeight="1" x14ac:dyDescent="0.3">
      <c r="A1831">
        <v>22470</v>
      </c>
      <c r="B1831" t="s">
        <v>106</v>
      </c>
      <c r="C1831">
        <v>0.1</v>
      </c>
      <c r="D1831">
        <v>39.979999999999997</v>
      </c>
      <c r="E1831">
        <v>4</v>
      </c>
      <c r="F1831">
        <v>152</v>
      </c>
      <c r="G1831" t="str">
        <f>IF(COUNTIF(Table1[Customer ID],Table1[[#This Row],[Customer ID]])&gt;1,"Repeat Customer","One-Time Customer")</f>
        <v>Repeat Customer</v>
      </c>
      <c r="H1831" t="s">
        <v>247</v>
      </c>
      <c r="I1831" t="s">
        <v>49</v>
      </c>
      <c r="J1831" t="s">
        <v>58</v>
      </c>
      <c r="K1831" t="s">
        <v>77</v>
      </c>
      <c r="L1831" t="s">
        <v>180</v>
      </c>
      <c r="M1831" t="s">
        <v>59</v>
      </c>
      <c r="N1831" t="s">
        <v>252</v>
      </c>
      <c r="O1831">
        <v>0.7</v>
      </c>
      <c r="P1831">
        <f>Table1[[#This Row],[Profit]]/Table1[[#This Row],[Sales]]</f>
        <v>0.46629388008698358</v>
      </c>
      <c r="Q1831" t="s">
        <v>33</v>
      </c>
      <c r="R1831" t="s">
        <v>136</v>
      </c>
      <c r="S1831" t="s">
        <v>244</v>
      </c>
      <c r="T1831" t="s">
        <v>249</v>
      </c>
      <c r="U1831">
        <v>37918</v>
      </c>
      <c r="V1831">
        <v>42173</v>
      </c>
      <c r="W1831" t="str">
        <f>TEXT(Table1[[#This Row],[Order Date]],"mmmm")</f>
        <v>June</v>
      </c>
      <c r="X1831" t="str">
        <f>TEXT(Table1[[#This Row],[Order Date]],"yyyy")</f>
        <v>2015</v>
      </c>
      <c r="Y1831">
        <v>42177</v>
      </c>
      <c r="Z1831">
        <v>360.24</v>
      </c>
      <c r="AA1831">
        <v>21</v>
      </c>
      <c r="AB1831">
        <v>772.56</v>
      </c>
      <c r="AC1831">
        <v>89525</v>
      </c>
      <c r="AD1831" t="e">
        <f>IF(COUNTIF(#REF!,Orders!AC91)&gt;0,"Returned","Not Returned")</f>
        <v>#REF!</v>
      </c>
      <c r="AE1831" t="str">
        <f>TEXT(Table1[[#This Row],[Order Date]],"mmmm-yyy")</f>
        <v>June-2015</v>
      </c>
    </row>
    <row r="1832" spans="1:31" ht="12.75" customHeight="1" x14ac:dyDescent="0.3">
      <c r="A1832">
        <v>24638</v>
      </c>
      <c r="B1832" t="s">
        <v>47</v>
      </c>
      <c r="C1832">
        <v>0.04</v>
      </c>
      <c r="D1832">
        <v>15.98</v>
      </c>
      <c r="E1832">
        <v>4</v>
      </c>
      <c r="F1832">
        <v>395</v>
      </c>
      <c r="G1832" t="str">
        <f>IF(COUNTIF(Table1[Customer ID],Table1[[#This Row],[Customer ID]])&gt;1,"Repeat Customer","One-Time Customer")</f>
        <v>Repeat Customer</v>
      </c>
      <c r="H1832" t="s">
        <v>512</v>
      </c>
      <c r="I1832" t="s">
        <v>49</v>
      </c>
      <c r="J1832" t="s">
        <v>28</v>
      </c>
      <c r="K1832" t="s">
        <v>77</v>
      </c>
      <c r="L1832" t="s">
        <v>180</v>
      </c>
      <c r="M1832" t="s">
        <v>59</v>
      </c>
      <c r="N1832" t="s">
        <v>513</v>
      </c>
      <c r="O1832">
        <v>0.37</v>
      </c>
      <c r="P1832">
        <f>Table1[[#This Row],[Profit]]/Table1[[#This Row],[Sales]]</f>
        <v>-0.2973834958971977</v>
      </c>
      <c r="Q1832" t="s">
        <v>33</v>
      </c>
      <c r="R1832" t="s">
        <v>136</v>
      </c>
      <c r="S1832" t="s">
        <v>322</v>
      </c>
      <c r="T1832" t="s">
        <v>514</v>
      </c>
      <c r="U1832">
        <v>28001</v>
      </c>
      <c r="V1832">
        <v>42173</v>
      </c>
      <c r="W1832" t="str">
        <f>TEXT(Table1[[#This Row],[Order Date]],"mmmm")</f>
        <v>June</v>
      </c>
      <c r="X1832" t="str">
        <f>TEXT(Table1[[#This Row],[Order Date]],"yyyy")</f>
        <v>2015</v>
      </c>
      <c r="Y1832">
        <v>42174</v>
      </c>
      <c r="Z1832">
        <v>-19.208000000000002</v>
      </c>
      <c r="AA1832">
        <v>4</v>
      </c>
      <c r="AB1832">
        <v>64.59</v>
      </c>
      <c r="AC1832">
        <v>86384</v>
      </c>
      <c r="AD1832" t="e">
        <f>IF(COUNTIF(#REF!,Orders!AC218)&gt;0,"Returned","Not Returned")</f>
        <v>#REF!</v>
      </c>
      <c r="AE1832" t="str">
        <f>TEXT(Table1[[#This Row],[Order Date]],"mmmm-yyy")</f>
        <v>June-2015</v>
      </c>
    </row>
    <row r="1833" spans="1:31" ht="12.75" customHeight="1" x14ac:dyDescent="0.3">
      <c r="A1833">
        <v>24639</v>
      </c>
      <c r="B1833" t="s">
        <v>47</v>
      </c>
      <c r="C1833">
        <v>0.06</v>
      </c>
      <c r="D1833">
        <v>22.84</v>
      </c>
      <c r="E1833">
        <v>5.47</v>
      </c>
      <c r="F1833">
        <v>395</v>
      </c>
      <c r="G1833" t="str">
        <f>IF(COUNTIF(Table1[Customer ID],Table1[[#This Row],[Customer ID]])&gt;1,"Repeat Customer","One-Time Customer")</f>
        <v>Repeat Customer</v>
      </c>
      <c r="H1833" t="s">
        <v>512</v>
      </c>
      <c r="I1833" t="s">
        <v>49</v>
      </c>
      <c r="J1833" t="s">
        <v>28</v>
      </c>
      <c r="K1833" t="s">
        <v>29</v>
      </c>
      <c r="L1833" t="s">
        <v>93</v>
      </c>
      <c r="M1833" t="s">
        <v>59</v>
      </c>
      <c r="N1833" t="s">
        <v>515</v>
      </c>
      <c r="O1833">
        <v>0.39</v>
      </c>
      <c r="P1833">
        <f>Table1[[#This Row],[Profit]]/Table1[[#This Row],[Sales]]</f>
        <v>1.6105987790622157E-2</v>
      </c>
      <c r="Q1833" t="s">
        <v>33</v>
      </c>
      <c r="R1833" t="s">
        <v>136</v>
      </c>
      <c r="S1833" t="s">
        <v>322</v>
      </c>
      <c r="T1833" t="s">
        <v>514</v>
      </c>
      <c r="U1833">
        <v>28001</v>
      </c>
      <c r="V1833">
        <v>42173</v>
      </c>
      <c r="W1833" t="str">
        <f>TEXT(Table1[[#This Row],[Order Date]],"mmmm")</f>
        <v>June</v>
      </c>
      <c r="X1833" t="str">
        <f>TEXT(Table1[[#This Row],[Order Date]],"yyyy")</f>
        <v>2015</v>
      </c>
      <c r="Y1833">
        <v>42175</v>
      </c>
      <c r="Z1833">
        <v>7.4399999999999995</v>
      </c>
      <c r="AA1833">
        <v>20</v>
      </c>
      <c r="AB1833">
        <v>461.94</v>
      </c>
      <c r="AC1833">
        <v>86384</v>
      </c>
      <c r="AD1833" t="e">
        <f>IF(COUNTIF(#REF!,Orders!AC219)&gt;0,"Returned","Not Returned")</f>
        <v>#REF!</v>
      </c>
      <c r="AE1833" t="str">
        <f>TEXT(Table1[[#This Row],[Order Date]],"mmmm-yyy")</f>
        <v>June-2015</v>
      </c>
    </row>
    <row r="1834" spans="1:31" ht="12.75" customHeight="1" x14ac:dyDescent="0.3">
      <c r="A1834">
        <v>64</v>
      </c>
      <c r="B1834" t="s">
        <v>56</v>
      </c>
      <c r="C1834">
        <v>0.08</v>
      </c>
      <c r="D1834">
        <v>124.49</v>
      </c>
      <c r="E1834">
        <v>51.94</v>
      </c>
      <c r="F1834">
        <v>553</v>
      </c>
      <c r="G1834" t="str">
        <f>IF(COUNTIF(Table1[Customer ID],Table1[[#This Row],[Customer ID]])&gt;1,"Repeat Customer","One-Time Customer")</f>
        <v>Repeat Customer</v>
      </c>
      <c r="H1834" t="s">
        <v>661</v>
      </c>
      <c r="I1834" t="s">
        <v>39</v>
      </c>
      <c r="J1834" t="s">
        <v>28</v>
      </c>
      <c r="K1834" t="s">
        <v>41</v>
      </c>
      <c r="L1834" t="s">
        <v>152</v>
      </c>
      <c r="M1834" t="s">
        <v>121</v>
      </c>
      <c r="N1834" t="s">
        <v>462</v>
      </c>
      <c r="O1834">
        <v>0.63</v>
      </c>
      <c r="P1834">
        <f>Table1[[#This Row],[Profit]]/Table1[[#This Row],[Sales]]</f>
        <v>-7.3247386688175292E-2</v>
      </c>
      <c r="Q1834" t="s">
        <v>33</v>
      </c>
      <c r="R1834" t="s">
        <v>34</v>
      </c>
      <c r="S1834" t="s">
        <v>45</v>
      </c>
      <c r="T1834" t="s">
        <v>663</v>
      </c>
      <c r="U1834">
        <v>90008</v>
      </c>
      <c r="V1834">
        <v>42173</v>
      </c>
      <c r="W1834" t="str">
        <f>TEXT(Table1[[#This Row],[Order Date]],"mmmm")</f>
        <v>June</v>
      </c>
      <c r="X1834" t="str">
        <f>TEXT(Table1[[#This Row],[Order Date]],"yyyy")</f>
        <v>2015</v>
      </c>
      <c r="Y1834">
        <v>42174</v>
      </c>
      <c r="Z1834">
        <v>-500.38</v>
      </c>
      <c r="AA1834">
        <v>56</v>
      </c>
      <c r="AB1834">
        <v>6831.37</v>
      </c>
      <c r="AC1834">
        <v>359</v>
      </c>
      <c r="AD1834" t="e">
        <f>IF(COUNTIF(#REF!,Orders!AC299)&gt;0,"Returned","Not Returned")</f>
        <v>#REF!</v>
      </c>
      <c r="AE1834" t="str">
        <f>TEXT(Table1[[#This Row],[Order Date]],"mmmm-yyy")</f>
        <v>June-2015</v>
      </c>
    </row>
    <row r="1835" spans="1:31" ht="12.75" customHeight="1" x14ac:dyDescent="0.3">
      <c r="A1835">
        <v>18064</v>
      </c>
      <c r="B1835" t="s">
        <v>56</v>
      </c>
      <c r="C1835">
        <v>0.08</v>
      </c>
      <c r="D1835">
        <v>124.49</v>
      </c>
      <c r="E1835">
        <v>51.94</v>
      </c>
      <c r="F1835">
        <v>555</v>
      </c>
      <c r="G1835" t="str">
        <f>IF(COUNTIF(Table1[Customer ID],Table1[[#This Row],[Customer ID]])&gt;1,"Repeat Customer","One-Time Customer")</f>
        <v>Repeat Customer</v>
      </c>
      <c r="H1835" t="s">
        <v>664</v>
      </c>
      <c r="I1835" t="s">
        <v>39</v>
      </c>
      <c r="J1835" t="s">
        <v>28</v>
      </c>
      <c r="K1835" t="s">
        <v>41</v>
      </c>
      <c r="L1835" t="s">
        <v>152</v>
      </c>
      <c r="M1835" t="s">
        <v>121</v>
      </c>
      <c r="N1835" t="s">
        <v>462</v>
      </c>
      <c r="O1835">
        <v>0.63</v>
      </c>
      <c r="P1835">
        <f>Table1[[#This Row],[Profit]]/Table1[[#This Row],[Sales]]</f>
        <v>-0.14649498782087317</v>
      </c>
      <c r="Q1835" t="s">
        <v>33</v>
      </c>
      <c r="R1835" t="s">
        <v>34</v>
      </c>
      <c r="S1835" t="s">
        <v>212</v>
      </c>
      <c r="T1835" t="s">
        <v>665</v>
      </c>
      <c r="U1835">
        <v>84062</v>
      </c>
      <c r="V1835">
        <v>42173</v>
      </c>
      <c r="W1835" t="str">
        <f>TEXT(Table1[[#This Row],[Order Date]],"mmmm")</f>
        <v>June</v>
      </c>
      <c r="X1835" t="str">
        <f>TEXT(Table1[[#This Row],[Order Date]],"yyyy")</f>
        <v>2015</v>
      </c>
      <c r="Y1835">
        <v>42174</v>
      </c>
      <c r="Z1835">
        <v>-250.19</v>
      </c>
      <c r="AA1835">
        <v>14</v>
      </c>
      <c r="AB1835">
        <v>1707.84</v>
      </c>
      <c r="AC1835">
        <v>86192</v>
      </c>
      <c r="AD1835" t="e">
        <f>IF(COUNTIF(#REF!,Orders!AC302)&gt;0,"Returned","Not Returned")</f>
        <v>#REF!</v>
      </c>
      <c r="AE1835" t="str">
        <f>TEXT(Table1[[#This Row],[Order Date]],"mmmm-yyy")</f>
        <v>June-2015</v>
      </c>
    </row>
    <row r="1836" spans="1:31" ht="12.75" customHeight="1" x14ac:dyDescent="0.3">
      <c r="A1836">
        <v>24640</v>
      </c>
      <c r="B1836" t="s">
        <v>106</v>
      </c>
      <c r="C1836">
        <v>0.09</v>
      </c>
      <c r="D1836">
        <v>30.98</v>
      </c>
      <c r="E1836">
        <v>6.5</v>
      </c>
      <c r="F1836">
        <v>1958</v>
      </c>
      <c r="G1836" t="str">
        <f>IF(COUNTIF(Table1[Customer ID],Table1[[#This Row],[Customer ID]])&gt;1,"Repeat Customer","One-Time Customer")</f>
        <v>One-Time Customer</v>
      </c>
      <c r="H1836" t="s">
        <v>1907</v>
      </c>
      <c r="I1836" t="s">
        <v>27</v>
      </c>
      <c r="J1836" t="s">
        <v>114</v>
      </c>
      <c r="K1836" t="s">
        <v>77</v>
      </c>
      <c r="L1836" t="s">
        <v>180</v>
      </c>
      <c r="M1836" t="s">
        <v>59</v>
      </c>
      <c r="N1836" t="s">
        <v>1908</v>
      </c>
      <c r="O1836">
        <v>0.64</v>
      </c>
      <c r="P1836">
        <f>Table1[[#This Row],[Profit]]/Table1[[#This Row],[Sales]]</f>
        <v>-0.2739062347068611</v>
      </c>
      <c r="Q1836" t="s">
        <v>33</v>
      </c>
      <c r="R1836" t="s">
        <v>34</v>
      </c>
      <c r="S1836" t="s">
        <v>102</v>
      </c>
      <c r="T1836" t="s">
        <v>906</v>
      </c>
      <c r="U1836">
        <v>97068</v>
      </c>
      <c r="V1836">
        <v>42173</v>
      </c>
      <c r="W1836" t="str">
        <f>TEXT(Table1[[#This Row],[Order Date]],"mmmm")</f>
        <v>June</v>
      </c>
      <c r="X1836" t="str">
        <f>TEXT(Table1[[#This Row],[Order Date]],"yyyy")</f>
        <v>2015</v>
      </c>
      <c r="Y1836">
        <v>42177</v>
      </c>
      <c r="Z1836">
        <v>-55.97</v>
      </c>
      <c r="AA1836">
        <v>7</v>
      </c>
      <c r="AB1836">
        <v>204.34</v>
      </c>
      <c r="AC1836">
        <v>89819</v>
      </c>
      <c r="AD1836" t="e">
        <f>IF(COUNTIF(#REF!,Orders!AC1081)&gt;0,"Returned","Not Returned")</f>
        <v>#REF!</v>
      </c>
      <c r="AE1836" t="str">
        <f>TEXT(Table1[[#This Row],[Order Date]],"mmmm-yyy")</f>
        <v>June-2015</v>
      </c>
    </row>
    <row r="1837" spans="1:31" ht="12.75" customHeight="1" x14ac:dyDescent="0.3">
      <c r="A1837">
        <v>20006</v>
      </c>
      <c r="B1837" t="s">
        <v>56</v>
      </c>
      <c r="C1837">
        <v>0.1</v>
      </c>
      <c r="D1837">
        <v>10.48</v>
      </c>
      <c r="E1837">
        <v>2.89</v>
      </c>
      <c r="F1837">
        <v>2016</v>
      </c>
      <c r="G1837" t="str">
        <f>IF(COUNTIF(Table1[Customer ID],Table1[[#This Row],[Customer ID]])&gt;1,"Repeat Customer","One-Time Customer")</f>
        <v>One-Time Customer</v>
      </c>
      <c r="H1837" t="s">
        <v>1947</v>
      </c>
      <c r="I1837" t="s">
        <v>49</v>
      </c>
      <c r="J1837" t="s">
        <v>28</v>
      </c>
      <c r="K1837" t="s">
        <v>29</v>
      </c>
      <c r="L1837" t="s">
        <v>30</v>
      </c>
      <c r="M1837" t="s">
        <v>51</v>
      </c>
      <c r="N1837" t="s">
        <v>1808</v>
      </c>
      <c r="O1837">
        <v>0.6</v>
      </c>
      <c r="P1837">
        <f>Table1[[#This Row],[Profit]]/Table1[[#This Row],[Sales]]</f>
        <v>-0.22099776619508563</v>
      </c>
      <c r="Q1837" t="s">
        <v>33</v>
      </c>
      <c r="R1837" t="s">
        <v>61</v>
      </c>
      <c r="S1837" t="s">
        <v>300</v>
      </c>
      <c r="T1837" t="s">
        <v>731</v>
      </c>
      <c r="U1837">
        <v>48195</v>
      </c>
      <c r="V1837">
        <v>42173</v>
      </c>
      <c r="W1837" t="str">
        <f>TEXT(Table1[[#This Row],[Order Date]],"mmmm")</f>
        <v>June</v>
      </c>
      <c r="X1837" t="str">
        <f>TEXT(Table1[[#This Row],[Order Date]],"yyyy")</f>
        <v>2015</v>
      </c>
      <c r="Y1837">
        <v>42174</v>
      </c>
      <c r="Z1837">
        <v>-8.9039999999999999</v>
      </c>
      <c r="AA1837">
        <v>4</v>
      </c>
      <c r="AB1837">
        <v>40.29</v>
      </c>
      <c r="AC1837">
        <v>86874</v>
      </c>
      <c r="AD1837" t="e">
        <f>IF(COUNTIF(#REF!,Orders!AC1115)&gt;0,"Returned","Not Returned")</f>
        <v>#REF!</v>
      </c>
      <c r="AE1837" t="str">
        <f>TEXT(Table1[[#This Row],[Order Date]],"mmmm-yyy")</f>
        <v>June-2015</v>
      </c>
    </row>
    <row r="1838" spans="1:31" ht="12.75" customHeight="1" x14ac:dyDescent="0.3">
      <c r="A1838">
        <v>21200</v>
      </c>
      <c r="B1838" t="s">
        <v>106</v>
      </c>
      <c r="C1838">
        <v>0.09</v>
      </c>
      <c r="D1838">
        <v>12.22</v>
      </c>
      <c r="E1838">
        <v>2.85</v>
      </c>
      <c r="F1838">
        <v>2954</v>
      </c>
      <c r="G1838" t="str">
        <f>IF(COUNTIF(Table1[Customer ID],Table1[[#This Row],[Customer ID]])&gt;1,"Repeat Customer","One-Time Customer")</f>
        <v>One-Time Customer</v>
      </c>
      <c r="H1838" t="s">
        <v>2683</v>
      </c>
      <c r="I1838" t="s">
        <v>49</v>
      </c>
      <c r="J1838" t="s">
        <v>114</v>
      </c>
      <c r="K1838" t="s">
        <v>41</v>
      </c>
      <c r="L1838" t="s">
        <v>50</v>
      </c>
      <c r="M1838" t="s">
        <v>51</v>
      </c>
      <c r="N1838" t="s">
        <v>2398</v>
      </c>
      <c r="O1838">
        <v>0.55000000000000004</v>
      </c>
      <c r="P1838">
        <f>Table1[[#This Row],[Profit]]/Table1[[#This Row],[Sales]]</f>
        <v>0.69</v>
      </c>
      <c r="Q1838" t="s">
        <v>33</v>
      </c>
      <c r="R1838" t="s">
        <v>61</v>
      </c>
      <c r="S1838" t="s">
        <v>62</v>
      </c>
      <c r="T1838" t="s">
        <v>2684</v>
      </c>
      <c r="U1838">
        <v>55119</v>
      </c>
      <c r="V1838">
        <v>42173</v>
      </c>
      <c r="W1838" t="str">
        <f>TEXT(Table1[[#This Row],[Order Date]],"mmmm")</f>
        <v>June</v>
      </c>
      <c r="X1838" t="str">
        <f>TEXT(Table1[[#This Row],[Order Date]],"yyyy")</f>
        <v>2015</v>
      </c>
      <c r="Y1838">
        <v>42180</v>
      </c>
      <c r="Z1838">
        <v>70.676699999999997</v>
      </c>
      <c r="AA1838">
        <v>9</v>
      </c>
      <c r="AB1838">
        <v>102.43</v>
      </c>
      <c r="AC1838">
        <v>86427</v>
      </c>
      <c r="AD1838" t="e">
        <f>IF(COUNTIF(#REF!,Orders!AC1674)&gt;0,"Returned","Not Returned")</f>
        <v>#REF!</v>
      </c>
      <c r="AE1838" t="str">
        <f>TEXT(Table1[[#This Row],[Order Date]],"mmmm-yyy")</f>
        <v>June-2015</v>
      </c>
    </row>
    <row r="1839" spans="1:31" ht="12.75" customHeight="1" x14ac:dyDescent="0.3">
      <c r="A1839">
        <v>21662</v>
      </c>
      <c r="B1839" t="s">
        <v>47</v>
      </c>
      <c r="C1839">
        <v>0.04</v>
      </c>
      <c r="D1839">
        <v>39.479999999999997</v>
      </c>
      <c r="E1839">
        <v>1.99</v>
      </c>
      <c r="F1839">
        <v>594</v>
      </c>
      <c r="G1839" t="str">
        <f>IF(COUNTIF(Table1[Customer ID],Table1[[#This Row],[Customer ID]])&gt;1,"Repeat Customer","One-Time Customer")</f>
        <v>Repeat Customer</v>
      </c>
      <c r="H1839" t="s">
        <v>701</v>
      </c>
      <c r="I1839" t="s">
        <v>49</v>
      </c>
      <c r="J1839" t="s">
        <v>114</v>
      </c>
      <c r="K1839" t="s">
        <v>77</v>
      </c>
      <c r="L1839" t="s">
        <v>180</v>
      </c>
      <c r="M1839" t="s">
        <v>51</v>
      </c>
      <c r="N1839" t="s">
        <v>705</v>
      </c>
      <c r="O1839">
        <v>0.54</v>
      </c>
      <c r="P1839">
        <f>Table1[[#This Row],[Profit]]/Table1[[#This Row],[Sales]]</f>
        <v>0.69</v>
      </c>
      <c r="Q1839" t="s">
        <v>33</v>
      </c>
      <c r="R1839" t="s">
        <v>61</v>
      </c>
      <c r="S1839" t="s">
        <v>703</v>
      </c>
      <c r="T1839" t="s">
        <v>704</v>
      </c>
      <c r="U1839">
        <v>46016</v>
      </c>
      <c r="V1839">
        <v>42174</v>
      </c>
      <c r="W1839" t="str">
        <f>TEXT(Table1[[#This Row],[Order Date]],"mmmm")</f>
        <v>June</v>
      </c>
      <c r="X1839" t="str">
        <f>TEXT(Table1[[#This Row],[Order Date]],"yyyy")</f>
        <v>2015</v>
      </c>
      <c r="Y1839">
        <v>42177</v>
      </c>
      <c r="Z1839">
        <v>484.84919999999994</v>
      </c>
      <c r="AA1839">
        <v>18</v>
      </c>
      <c r="AB1839">
        <v>702.68</v>
      </c>
      <c r="AC1839">
        <v>86311</v>
      </c>
      <c r="AD1839" t="e">
        <f>IF(COUNTIF(#REF!,Orders!AC320)&gt;0,"Returned","Not Returned")</f>
        <v>#REF!</v>
      </c>
      <c r="AE1839" t="str">
        <f>TEXT(Table1[[#This Row],[Order Date]],"mmmm-yyy")</f>
        <v>June-2015</v>
      </c>
    </row>
    <row r="1840" spans="1:31" ht="12.75" customHeight="1" x14ac:dyDescent="0.3">
      <c r="A1840">
        <v>21663</v>
      </c>
      <c r="B1840" t="s">
        <v>47</v>
      </c>
      <c r="C1840">
        <v>0.04</v>
      </c>
      <c r="D1840">
        <v>3.7</v>
      </c>
      <c r="E1840">
        <v>1.61</v>
      </c>
      <c r="F1840">
        <v>594</v>
      </c>
      <c r="G1840" t="str">
        <f>IF(COUNTIF(Table1[Customer ID],Table1[[#This Row],[Customer ID]])&gt;1,"Repeat Customer","One-Time Customer")</f>
        <v>Repeat Customer</v>
      </c>
      <c r="H1840" t="s">
        <v>701</v>
      </c>
      <c r="I1840" t="s">
        <v>49</v>
      </c>
      <c r="J1840" t="s">
        <v>114</v>
      </c>
      <c r="K1840" t="s">
        <v>41</v>
      </c>
      <c r="L1840" t="s">
        <v>50</v>
      </c>
      <c r="M1840" t="s">
        <v>31</v>
      </c>
      <c r="N1840" t="s">
        <v>706</v>
      </c>
      <c r="O1840">
        <v>0.44</v>
      </c>
      <c r="P1840">
        <f>Table1[[#This Row],[Profit]]/Table1[[#This Row],[Sales]]</f>
        <v>0.26769779892920881</v>
      </c>
      <c r="Q1840" t="s">
        <v>33</v>
      </c>
      <c r="R1840" t="s">
        <v>61</v>
      </c>
      <c r="S1840" t="s">
        <v>703</v>
      </c>
      <c r="T1840" t="s">
        <v>704</v>
      </c>
      <c r="U1840">
        <v>46016</v>
      </c>
      <c r="V1840">
        <v>42174</v>
      </c>
      <c r="W1840" t="str">
        <f>TEXT(Table1[[#This Row],[Order Date]],"mmmm")</f>
        <v>June</v>
      </c>
      <c r="X1840" t="str">
        <f>TEXT(Table1[[#This Row],[Order Date]],"yyyy")</f>
        <v>2015</v>
      </c>
      <c r="Y1840">
        <v>42175</v>
      </c>
      <c r="Z1840">
        <v>18</v>
      </c>
      <c r="AA1840">
        <v>18</v>
      </c>
      <c r="AB1840">
        <v>67.239999999999995</v>
      </c>
      <c r="AC1840">
        <v>86311</v>
      </c>
      <c r="AD1840" t="e">
        <f>IF(COUNTIF(#REF!,Orders!AC321)&gt;0,"Returned","Not Returned")</f>
        <v>#REF!</v>
      </c>
      <c r="AE1840" t="str">
        <f>TEXT(Table1[[#This Row],[Order Date]],"mmmm-yyy")</f>
        <v>June-2015</v>
      </c>
    </row>
    <row r="1841" spans="1:31" ht="12.75" customHeight="1" x14ac:dyDescent="0.3">
      <c r="A1841">
        <v>18184</v>
      </c>
      <c r="B1841" t="s">
        <v>37</v>
      </c>
      <c r="C1841">
        <v>0.1</v>
      </c>
      <c r="D1841">
        <v>14.42</v>
      </c>
      <c r="E1841">
        <v>6.75</v>
      </c>
      <c r="F1841">
        <v>796</v>
      </c>
      <c r="G1841" t="str">
        <f>IF(COUNTIF(Table1[Customer ID],Table1[[#This Row],[Customer ID]])&gt;1,"Repeat Customer","One-Time Customer")</f>
        <v>Repeat Customer</v>
      </c>
      <c r="H1841" t="s">
        <v>923</v>
      </c>
      <c r="I1841" t="s">
        <v>49</v>
      </c>
      <c r="J1841" t="s">
        <v>28</v>
      </c>
      <c r="K1841" t="s">
        <v>29</v>
      </c>
      <c r="L1841" t="s">
        <v>257</v>
      </c>
      <c r="M1841" t="s">
        <v>86</v>
      </c>
      <c r="N1841" t="s">
        <v>571</v>
      </c>
      <c r="O1841">
        <v>0.52</v>
      </c>
      <c r="P1841">
        <f>Table1[[#This Row],[Profit]]/Table1[[#This Row],[Sales]]</f>
        <v>-1.2978695932859909</v>
      </c>
      <c r="Q1841" t="s">
        <v>33</v>
      </c>
      <c r="R1841" t="s">
        <v>61</v>
      </c>
      <c r="S1841" t="s">
        <v>496</v>
      </c>
      <c r="T1841" t="s">
        <v>808</v>
      </c>
      <c r="U1841">
        <v>68046</v>
      </c>
      <c r="V1841">
        <v>42174</v>
      </c>
      <c r="W1841" t="str">
        <f>TEXT(Table1[[#This Row],[Order Date]],"mmmm")</f>
        <v>June</v>
      </c>
      <c r="X1841" t="str">
        <f>TEXT(Table1[[#This Row],[Order Date]],"yyyy")</f>
        <v>2015</v>
      </c>
      <c r="Y1841">
        <v>42177</v>
      </c>
      <c r="Z1841">
        <v>-20.103999999999999</v>
      </c>
      <c r="AA1841">
        <v>1</v>
      </c>
      <c r="AB1841">
        <v>15.49</v>
      </c>
      <c r="AC1841">
        <v>86869</v>
      </c>
      <c r="AD1841" t="e">
        <f>IF(COUNTIF(#REF!,Orders!AC452)&gt;0,"Returned","Not Returned")</f>
        <v>#REF!</v>
      </c>
      <c r="AE1841" t="str">
        <f>TEXT(Table1[[#This Row],[Order Date]],"mmmm-yyy")</f>
        <v>June-2015</v>
      </c>
    </row>
    <row r="1842" spans="1:31" ht="12.75" customHeight="1" x14ac:dyDescent="0.3">
      <c r="A1842">
        <v>18886</v>
      </c>
      <c r="B1842" t="s">
        <v>25</v>
      </c>
      <c r="C1842">
        <v>0.1</v>
      </c>
      <c r="D1842">
        <v>550.98</v>
      </c>
      <c r="E1842">
        <v>45.7</v>
      </c>
      <c r="F1842">
        <v>1009</v>
      </c>
      <c r="G1842" t="str">
        <f>IF(COUNTIF(Table1[Customer ID],Table1[[#This Row],[Customer ID]])&gt;1,"Repeat Customer","One-Time Customer")</f>
        <v>One-Time Customer</v>
      </c>
      <c r="H1842" t="s">
        <v>1110</v>
      </c>
      <c r="I1842" t="s">
        <v>39</v>
      </c>
      <c r="J1842" t="s">
        <v>28</v>
      </c>
      <c r="K1842" t="s">
        <v>41</v>
      </c>
      <c r="L1842" t="s">
        <v>152</v>
      </c>
      <c r="M1842" t="s">
        <v>121</v>
      </c>
      <c r="N1842" t="s">
        <v>1111</v>
      </c>
      <c r="O1842">
        <v>0.71</v>
      </c>
      <c r="P1842">
        <f>Table1[[#This Row],[Profit]]/Table1[[#This Row],[Sales]]</f>
        <v>0.11754522758832626</v>
      </c>
      <c r="Q1842" t="s">
        <v>33</v>
      </c>
      <c r="R1842" t="s">
        <v>53</v>
      </c>
      <c r="S1842" t="s">
        <v>188</v>
      </c>
      <c r="T1842" t="s">
        <v>1112</v>
      </c>
      <c r="U1842">
        <v>4072</v>
      </c>
      <c r="V1842">
        <v>42174</v>
      </c>
      <c r="W1842" t="str">
        <f>TEXT(Table1[[#This Row],[Order Date]],"mmmm")</f>
        <v>June</v>
      </c>
      <c r="X1842" t="str">
        <f>TEXT(Table1[[#This Row],[Order Date]],"yyyy")</f>
        <v>2015</v>
      </c>
      <c r="Y1842">
        <v>42176</v>
      </c>
      <c r="Z1842">
        <v>818.54617499999995</v>
      </c>
      <c r="AA1842">
        <v>14</v>
      </c>
      <c r="AB1842">
        <v>6963.67</v>
      </c>
      <c r="AC1842">
        <v>88372</v>
      </c>
      <c r="AD1842" t="e">
        <f>IF(COUNTIF(#REF!,Orders!AC561)&gt;0,"Returned","Not Returned")</f>
        <v>#REF!</v>
      </c>
      <c r="AE1842" t="str">
        <f>TEXT(Table1[[#This Row],[Order Date]],"mmmm-yyy")</f>
        <v>June-2015</v>
      </c>
    </row>
    <row r="1843" spans="1:31" ht="12.75" customHeight="1" x14ac:dyDescent="0.3">
      <c r="A1843">
        <v>23378</v>
      </c>
      <c r="B1843" t="s">
        <v>25</v>
      </c>
      <c r="C1843">
        <v>0.09</v>
      </c>
      <c r="D1843">
        <v>40.98</v>
      </c>
      <c r="E1843">
        <v>6.5</v>
      </c>
      <c r="F1843">
        <v>1956</v>
      </c>
      <c r="G1843" t="str">
        <f>IF(COUNTIF(Table1[Customer ID],Table1[[#This Row],[Customer ID]])&gt;1,"Repeat Customer","One-Time Customer")</f>
        <v>One-Time Customer</v>
      </c>
      <c r="H1843" t="s">
        <v>1905</v>
      </c>
      <c r="I1843" t="s">
        <v>49</v>
      </c>
      <c r="J1843" t="s">
        <v>114</v>
      </c>
      <c r="K1843" t="s">
        <v>77</v>
      </c>
      <c r="L1843" t="s">
        <v>180</v>
      </c>
      <c r="M1843" t="s">
        <v>59</v>
      </c>
      <c r="N1843" t="s">
        <v>1270</v>
      </c>
      <c r="O1843">
        <v>0.74</v>
      </c>
      <c r="P1843">
        <f>Table1[[#This Row],[Profit]]/Table1[[#This Row],[Sales]]</f>
        <v>-6.7270487742833812E-2</v>
      </c>
      <c r="Q1843" t="s">
        <v>33</v>
      </c>
      <c r="R1843" t="s">
        <v>34</v>
      </c>
      <c r="S1843" t="s">
        <v>255</v>
      </c>
      <c r="T1843" t="s">
        <v>337</v>
      </c>
      <c r="U1843">
        <v>80027</v>
      </c>
      <c r="V1843">
        <v>42174</v>
      </c>
      <c r="W1843" t="str">
        <f>TEXT(Table1[[#This Row],[Order Date]],"mmmm")</f>
        <v>June</v>
      </c>
      <c r="X1843" t="str">
        <f>TEXT(Table1[[#This Row],[Order Date]],"yyyy")</f>
        <v>2015</v>
      </c>
      <c r="Y1843">
        <v>42176</v>
      </c>
      <c r="Z1843">
        <v>-50.244999999999997</v>
      </c>
      <c r="AA1843">
        <v>19</v>
      </c>
      <c r="AB1843">
        <v>746.91</v>
      </c>
      <c r="AC1843">
        <v>89820</v>
      </c>
      <c r="AD1843" t="e">
        <f>IF(COUNTIF(#REF!,Orders!AC1079)&gt;0,"Returned","Not Returned")</f>
        <v>#REF!</v>
      </c>
      <c r="AE1843" t="str">
        <f>TEXT(Table1[[#This Row],[Order Date]],"mmmm-yyy")</f>
        <v>June-2015</v>
      </c>
    </row>
    <row r="1844" spans="1:31" ht="12.75" customHeight="1" x14ac:dyDescent="0.3">
      <c r="A1844">
        <v>23053</v>
      </c>
      <c r="B1844" t="s">
        <v>37</v>
      </c>
      <c r="C1844">
        <v>0.06</v>
      </c>
      <c r="D1844">
        <v>4.9800000000000004</v>
      </c>
      <c r="E1844">
        <v>4.62</v>
      </c>
      <c r="F1844">
        <v>2323</v>
      </c>
      <c r="G1844" t="str">
        <f>IF(COUNTIF(Table1[Customer ID],Table1[[#This Row],[Customer ID]])&gt;1,"Repeat Customer","One-Time Customer")</f>
        <v>Repeat Customer</v>
      </c>
      <c r="H1844" t="s">
        <v>2196</v>
      </c>
      <c r="I1844" t="s">
        <v>27</v>
      </c>
      <c r="J1844" t="s">
        <v>58</v>
      </c>
      <c r="K1844" t="s">
        <v>77</v>
      </c>
      <c r="L1844" t="s">
        <v>180</v>
      </c>
      <c r="M1844" t="s">
        <v>51</v>
      </c>
      <c r="N1844" t="s">
        <v>411</v>
      </c>
      <c r="O1844">
        <v>0.64</v>
      </c>
      <c r="P1844">
        <f>Table1[[#This Row],[Profit]]/Table1[[#This Row],[Sales]]</f>
        <v>-0.69708311822405777</v>
      </c>
      <c r="Q1844" t="s">
        <v>33</v>
      </c>
      <c r="R1844" t="s">
        <v>34</v>
      </c>
      <c r="S1844" t="s">
        <v>45</v>
      </c>
      <c r="T1844" t="s">
        <v>2198</v>
      </c>
      <c r="U1844">
        <v>92236</v>
      </c>
      <c r="V1844">
        <v>42174</v>
      </c>
      <c r="W1844" t="str">
        <f>TEXT(Table1[[#This Row],[Order Date]],"mmmm")</f>
        <v>June</v>
      </c>
      <c r="X1844" t="str">
        <f>TEXT(Table1[[#This Row],[Order Date]],"yyyy")</f>
        <v>2015</v>
      </c>
      <c r="Y1844">
        <v>42174</v>
      </c>
      <c r="Z1844">
        <v>-27.004999999999999</v>
      </c>
      <c r="AA1844">
        <v>7</v>
      </c>
      <c r="AB1844">
        <v>38.74</v>
      </c>
      <c r="AC1844">
        <v>88722</v>
      </c>
      <c r="AD1844" t="e">
        <f>IF(COUNTIF(#REF!,Orders!AC1291)&gt;0,"Returned","Not Returned")</f>
        <v>#REF!</v>
      </c>
      <c r="AE1844" t="str">
        <f>TEXT(Table1[[#This Row],[Order Date]],"mmmm-yyy")</f>
        <v>June-2015</v>
      </c>
    </row>
    <row r="1845" spans="1:31" ht="12.75" customHeight="1" x14ac:dyDescent="0.3">
      <c r="A1845">
        <v>23706</v>
      </c>
      <c r="B1845" t="s">
        <v>37</v>
      </c>
      <c r="C1845">
        <v>0.05</v>
      </c>
      <c r="D1845">
        <v>4.0599999999999996</v>
      </c>
      <c r="E1845">
        <v>6.89</v>
      </c>
      <c r="F1845">
        <v>3138</v>
      </c>
      <c r="G1845" t="str">
        <f>IF(COUNTIF(Table1[Customer ID],Table1[[#This Row],[Customer ID]])&gt;1,"Repeat Customer","One-Time Customer")</f>
        <v>One-Time Customer</v>
      </c>
      <c r="H1845" t="s">
        <v>2829</v>
      </c>
      <c r="I1845" t="s">
        <v>27</v>
      </c>
      <c r="J1845" t="s">
        <v>28</v>
      </c>
      <c r="K1845" t="s">
        <v>29</v>
      </c>
      <c r="L1845" t="s">
        <v>257</v>
      </c>
      <c r="M1845" t="s">
        <v>59</v>
      </c>
      <c r="N1845" t="s">
        <v>910</v>
      </c>
      <c r="O1845">
        <v>0.6</v>
      </c>
      <c r="P1845">
        <f>Table1[[#This Row],[Profit]]/Table1[[#This Row],[Sales]]</f>
        <v>-1.3269417737928055</v>
      </c>
      <c r="Q1845" t="s">
        <v>33</v>
      </c>
      <c r="R1845" t="s">
        <v>53</v>
      </c>
      <c r="S1845" t="s">
        <v>197</v>
      </c>
      <c r="T1845" t="s">
        <v>2830</v>
      </c>
      <c r="U1845">
        <v>3053</v>
      </c>
      <c r="V1845">
        <v>42174</v>
      </c>
      <c r="W1845" t="str">
        <f>TEXT(Table1[[#This Row],[Order Date]],"mmmm")</f>
        <v>June</v>
      </c>
      <c r="X1845" t="str">
        <f>TEXT(Table1[[#This Row],[Order Date]],"yyyy")</f>
        <v>2015</v>
      </c>
      <c r="Y1845">
        <v>42176</v>
      </c>
      <c r="Z1845">
        <v>-122.83499999999999</v>
      </c>
      <c r="AA1845">
        <v>22</v>
      </c>
      <c r="AB1845">
        <v>92.57</v>
      </c>
      <c r="AC1845">
        <v>86796</v>
      </c>
      <c r="AD1845" t="e">
        <f>IF(COUNTIF(#REF!,Orders!AC1792)&gt;0,"Returned","Not Returned")</f>
        <v>#REF!</v>
      </c>
      <c r="AE1845" t="str">
        <f>TEXT(Table1[[#This Row],[Order Date]],"mmmm-yyy")</f>
        <v>June-2015</v>
      </c>
    </row>
    <row r="1846" spans="1:31" ht="12.75" customHeight="1" x14ac:dyDescent="0.3">
      <c r="A1846">
        <v>19374</v>
      </c>
      <c r="B1846" t="s">
        <v>37</v>
      </c>
      <c r="C1846">
        <v>7.0000000000000007E-2</v>
      </c>
      <c r="D1846">
        <v>280.98</v>
      </c>
      <c r="E1846">
        <v>57</v>
      </c>
      <c r="F1846">
        <v>3167</v>
      </c>
      <c r="G1846" t="str">
        <f>IF(COUNTIF(Table1[Customer ID],Table1[[#This Row],[Customer ID]])&gt;1,"Repeat Customer","One-Time Customer")</f>
        <v>Repeat Customer</v>
      </c>
      <c r="H1846" t="s">
        <v>2853</v>
      </c>
      <c r="I1846" t="s">
        <v>39</v>
      </c>
      <c r="J1846" t="s">
        <v>28</v>
      </c>
      <c r="K1846" t="s">
        <v>41</v>
      </c>
      <c r="L1846" t="s">
        <v>42</v>
      </c>
      <c r="M1846" t="s">
        <v>43</v>
      </c>
      <c r="N1846" t="s">
        <v>670</v>
      </c>
      <c r="O1846">
        <v>0.78</v>
      </c>
      <c r="P1846">
        <f>Table1[[#This Row],[Profit]]/Table1[[#This Row],[Sales]]</f>
        <v>-7.2141106180190567E-2</v>
      </c>
      <c r="Q1846" t="s">
        <v>33</v>
      </c>
      <c r="R1846" t="s">
        <v>136</v>
      </c>
      <c r="S1846" t="s">
        <v>362</v>
      </c>
      <c r="T1846" t="s">
        <v>2854</v>
      </c>
      <c r="U1846">
        <v>32004</v>
      </c>
      <c r="V1846">
        <v>42174</v>
      </c>
      <c r="W1846" t="str">
        <f>TEXT(Table1[[#This Row],[Order Date]],"mmmm")</f>
        <v>June</v>
      </c>
      <c r="X1846" t="str">
        <f>TEXT(Table1[[#This Row],[Order Date]],"yyyy")</f>
        <v>2015</v>
      </c>
      <c r="Y1846">
        <v>42175</v>
      </c>
      <c r="Z1846">
        <v>-283.9914</v>
      </c>
      <c r="AA1846">
        <v>14</v>
      </c>
      <c r="AB1846">
        <v>3936.61</v>
      </c>
      <c r="AC1846">
        <v>86491</v>
      </c>
      <c r="AD1846" t="e">
        <f>IF(COUNTIF(#REF!,Orders!AC1815)&gt;0,"Returned","Not Returned")</f>
        <v>#REF!</v>
      </c>
      <c r="AE1846" t="str">
        <f>TEXT(Table1[[#This Row],[Order Date]],"mmmm-yyy")</f>
        <v>June-2015</v>
      </c>
    </row>
    <row r="1847" spans="1:31" ht="12.75" customHeight="1" x14ac:dyDescent="0.3">
      <c r="A1847">
        <v>19375</v>
      </c>
      <c r="B1847" t="s">
        <v>37</v>
      </c>
      <c r="C1847">
        <v>0</v>
      </c>
      <c r="D1847">
        <v>4.9800000000000004</v>
      </c>
      <c r="E1847">
        <v>7.44</v>
      </c>
      <c r="F1847">
        <v>3167</v>
      </c>
      <c r="G1847" t="str">
        <f>IF(COUNTIF(Table1[Customer ID],Table1[[#This Row],[Customer ID]])&gt;1,"Repeat Customer","One-Time Customer")</f>
        <v>Repeat Customer</v>
      </c>
      <c r="H1847" t="s">
        <v>2853</v>
      </c>
      <c r="I1847" t="s">
        <v>49</v>
      </c>
      <c r="J1847" t="s">
        <v>28</v>
      </c>
      <c r="K1847" t="s">
        <v>29</v>
      </c>
      <c r="L1847" t="s">
        <v>93</v>
      </c>
      <c r="M1847" t="s">
        <v>59</v>
      </c>
      <c r="N1847" t="s">
        <v>384</v>
      </c>
      <c r="O1847">
        <v>0.36</v>
      </c>
      <c r="P1847">
        <f>Table1[[#This Row],[Profit]]/Table1[[#This Row],[Sales]]</f>
        <v>-2.4944706933980334</v>
      </c>
      <c r="Q1847" t="s">
        <v>33</v>
      </c>
      <c r="R1847" t="s">
        <v>136</v>
      </c>
      <c r="S1847" t="s">
        <v>362</v>
      </c>
      <c r="T1847" t="s">
        <v>2854</v>
      </c>
      <c r="U1847">
        <v>32004</v>
      </c>
      <c r="V1847">
        <v>42174</v>
      </c>
      <c r="W1847" t="str">
        <f>TEXT(Table1[[#This Row],[Order Date]],"mmmm")</f>
        <v>June</v>
      </c>
      <c r="X1847" t="str">
        <f>TEXT(Table1[[#This Row],[Order Date]],"yyyy")</f>
        <v>2015</v>
      </c>
      <c r="Y1847">
        <v>42176</v>
      </c>
      <c r="Z1847">
        <v>-195.34200000000001</v>
      </c>
      <c r="AA1847">
        <v>15</v>
      </c>
      <c r="AB1847">
        <v>78.31</v>
      </c>
      <c r="AC1847">
        <v>86491</v>
      </c>
      <c r="AD1847" t="e">
        <f>IF(COUNTIF(#REF!,Orders!AC1816)&gt;0,"Returned","Not Returned")</f>
        <v>#REF!</v>
      </c>
      <c r="AE1847" t="str">
        <f>TEXT(Table1[[#This Row],[Order Date]],"mmmm-yyy")</f>
        <v>June-2015</v>
      </c>
    </row>
    <row r="1848" spans="1:31" ht="12.75" customHeight="1" x14ac:dyDescent="0.3">
      <c r="A1848">
        <v>19376</v>
      </c>
      <c r="B1848" t="s">
        <v>37</v>
      </c>
      <c r="C1848">
        <v>0.1</v>
      </c>
      <c r="D1848">
        <v>3.98</v>
      </c>
      <c r="E1848">
        <v>0.83</v>
      </c>
      <c r="F1848">
        <v>3167</v>
      </c>
      <c r="G1848" t="str">
        <f>IF(COUNTIF(Table1[Customer ID],Table1[[#This Row],[Customer ID]])&gt;1,"Repeat Customer","One-Time Customer")</f>
        <v>Repeat Customer</v>
      </c>
      <c r="H1848" t="s">
        <v>2853</v>
      </c>
      <c r="I1848" t="s">
        <v>49</v>
      </c>
      <c r="J1848" t="s">
        <v>28</v>
      </c>
      <c r="K1848" t="s">
        <v>29</v>
      </c>
      <c r="L1848" t="s">
        <v>30</v>
      </c>
      <c r="M1848" t="s">
        <v>31</v>
      </c>
      <c r="N1848" t="s">
        <v>1404</v>
      </c>
      <c r="O1848">
        <v>0.51</v>
      </c>
      <c r="P1848">
        <f>Table1[[#This Row],[Profit]]/Table1[[#This Row],[Sales]]</f>
        <v>-2.112793217145549</v>
      </c>
      <c r="Q1848" t="s">
        <v>33</v>
      </c>
      <c r="R1848" t="s">
        <v>136</v>
      </c>
      <c r="S1848" t="s">
        <v>362</v>
      </c>
      <c r="T1848" t="s">
        <v>2854</v>
      </c>
      <c r="U1848">
        <v>32004</v>
      </c>
      <c r="V1848">
        <v>42174</v>
      </c>
      <c r="W1848" t="str">
        <f>TEXT(Table1[[#This Row],[Order Date]],"mmmm")</f>
        <v>June</v>
      </c>
      <c r="X1848" t="str">
        <f>TEXT(Table1[[#This Row],[Order Date]],"yyyy")</f>
        <v>2015</v>
      </c>
      <c r="Y1848">
        <v>42176</v>
      </c>
      <c r="Z1848">
        <v>-89.70920000000001</v>
      </c>
      <c r="AA1848">
        <v>11</v>
      </c>
      <c r="AB1848">
        <v>42.46</v>
      </c>
      <c r="AC1848">
        <v>86491</v>
      </c>
      <c r="AD1848" t="e">
        <f>IF(COUNTIF(#REF!,Orders!AC1817)&gt;0,"Returned","Not Returned")</f>
        <v>#REF!</v>
      </c>
      <c r="AE1848" t="str">
        <f>TEXT(Table1[[#This Row],[Order Date]],"mmmm-yyy")</f>
        <v>June-2015</v>
      </c>
    </row>
    <row r="1849" spans="1:31" ht="12.75" customHeight="1" x14ac:dyDescent="0.3">
      <c r="A1849">
        <v>914</v>
      </c>
      <c r="B1849" t="s">
        <v>47</v>
      </c>
      <c r="C1849">
        <v>0.02</v>
      </c>
      <c r="D1849">
        <v>1360.14</v>
      </c>
      <c r="E1849">
        <v>14.7</v>
      </c>
      <c r="F1849">
        <v>491</v>
      </c>
      <c r="G1849" t="str">
        <f>IF(COUNTIF(Table1[Customer ID],Table1[[#This Row],[Customer ID]])&gt;1,"Repeat Customer","One-Time Customer")</f>
        <v>Repeat Customer</v>
      </c>
      <c r="H1849" t="s">
        <v>598</v>
      </c>
      <c r="I1849" t="s">
        <v>39</v>
      </c>
      <c r="J1849" t="s">
        <v>114</v>
      </c>
      <c r="K1849" t="s">
        <v>77</v>
      </c>
      <c r="L1849" t="s">
        <v>85</v>
      </c>
      <c r="M1849" t="s">
        <v>43</v>
      </c>
      <c r="N1849" t="s">
        <v>600</v>
      </c>
      <c r="O1849">
        <v>0.59</v>
      </c>
      <c r="P1849">
        <f>Table1[[#This Row],[Profit]]/Table1[[#This Row],[Sales]]</f>
        <v>6.4037940550542141E-2</v>
      </c>
      <c r="Q1849" t="s">
        <v>33</v>
      </c>
      <c r="R1849" t="s">
        <v>53</v>
      </c>
      <c r="S1849" t="s">
        <v>71</v>
      </c>
      <c r="T1849" t="s">
        <v>90</v>
      </c>
      <c r="U1849">
        <v>10154</v>
      </c>
      <c r="V1849">
        <v>42175</v>
      </c>
      <c r="W1849" t="str">
        <f>TEXT(Table1[[#This Row],[Order Date]],"mmmm")</f>
        <v>June</v>
      </c>
      <c r="X1849" t="str">
        <f>TEXT(Table1[[#This Row],[Order Date]],"yyyy")</f>
        <v>2015</v>
      </c>
      <c r="Y1849">
        <v>42177</v>
      </c>
      <c r="Z1849">
        <v>2028.12</v>
      </c>
      <c r="AA1849">
        <v>22</v>
      </c>
      <c r="AB1849">
        <v>31670.6</v>
      </c>
      <c r="AC1849">
        <v>6562</v>
      </c>
      <c r="AD1849" t="e">
        <f>IF(COUNTIF(#REF!,Orders!AC260)&gt;0,"Returned","Not Returned")</f>
        <v>#REF!</v>
      </c>
      <c r="AE1849" t="str">
        <f>TEXT(Table1[[#This Row],[Order Date]],"mmmm-yyy")</f>
        <v>June-2015</v>
      </c>
    </row>
    <row r="1850" spans="1:31" ht="12.75" customHeight="1" x14ac:dyDescent="0.3">
      <c r="A1850">
        <v>6046</v>
      </c>
      <c r="B1850" t="s">
        <v>37</v>
      </c>
      <c r="C1850">
        <v>0.02</v>
      </c>
      <c r="D1850">
        <v>9.06</v>
      </c>
      <c r="E1850">
        <v>9.86</v>
      </c>
      <c r="F1850">
        <v>491</v>
      </c>
      <c r="G1850" t="str">
        <f>IF(COUNTIF(Table1[Customer ID],Table1[[#This Row],[Customer ID]])&gt;1,"Repeat Customer","One-Time Customer")</f>
        <v>Repeat Customer</v>
      </c>
      <c r="H1850" t="s">
        <v>598</v>
      </c>
      <c r="I1850" t="s">
        <v>49</v>
      </c>
      <c r="J1850" t="s">
        <v>114</v>
      </c>
      <c r="K1850" t="s">
        <v>29</v>
      </c>
      <c r="L1850" t="s">
        <v>93</v>
      </c>
      <c r="M1850" t="s">
        <v>59</v>
      </c>
      <c r="N1850" t="s">
        <v>601</v>
      </c>
      <c r="O1850">
        <v>0.4</v>
      </c>
      <c r="P1850">
        <f>Table1[[#This Row],[Profit]]/Table1[[#This Row],[Sales]]</f>
        <v>-0.26482361771328494</v>
      </c>
      <c r="Q1850" t="s">
        <v>33</v>
      </c>
      <c r="R1850" t="s">
        <v>53</v>
      </c>
      <c r="S1850" t="s">
        <v>71</v>
      </c>
      <c r="T1850" t="s">
        <v>90</v>
      </c>
      <c r="U1850">
        <v>10154</v>
      </c>
      <c r="V1850">
        <v>42175</v>
      </c>
      <c r="W1850" t="str">
        <f>TEXT(Table1[[#This Row],[Order Date]],"mmmm")</f>
        <v>June</v>
      </c>
      <c r="X1850" t="str">
        <f>TEXT(Table1[[#This Row],[Order Date]],"yyyy")</f>
        <v>2015</v>
      </c>
      <c r="Y1850">
        <v>42177</v>
      </c>
      <c r="Z1850">
        <v>-63.51</v>
      </c>
      <c r="AA1850">
        <v>24</v>
      </c>
      <c r="AB1850">
        <v>239.82</v>
      </c>
      <c r="AC1850">
        <v>42852</v>
      </c>
      <c r="AD1850" t="e">
        <f>IF(COUNTIF(#REF!,Orders!AC261)&gt;0,"Returned","Not Returned")</f>
        <v>#REF!</v>
      </c>
      <c r="AE1850" t="str">
        <f>TEXT(Table1[[#This Row],[Order Date]],"mmmm-yyy")</f>
        <v>June-2015</v>
      </c>
    </row>
    <row r="1851" spans="1:31" ht="12.75" customHeight="1" x14ac:dyDescent="0.3">
      <c r="A1851">
        <v>18914</v>
      </c>
      <c r="B1851" t="s">
        <v>47</v>
      </c>
      <c r="C1851">
        <v>0.02</v>
      </c>
      <c r="D1851">
        <v>1360.14</v>
      </c>
      <c r="E1851">
        <v>14.7</v>
      </c>
      <c r="F1851">
        <v>494</v>
      </c>
      <c r="G1851" t="str">
        <f>IF(COUNTIF(Table1[Customer ID],Table1[[#This Row],[Customer ID]])&gt;1,"Repeat Customer","One-Time Customer")</f>
        <v>Repeat Customer</v>
      </c>
      <c r="H1851" t="s">
        <v>606</v>
      </c>
      <c r="I1851" t="s">
        <v>39</v>
      </c>
      <c r="J1851" t="s">
        <v>114</v>
      </c>
      <c r="K1851" t="s">
        <v>77</v>
      </c>
      <c r="L1851" t="s">
        <v>85</v>
      </c>
      <c r="M1851" t="s">
        <v>43</v>
      </c>
      <c r="N1851" t="s">
        <v>600</v>
      </c>
      <c r="O1851">
        <v>0.59</v>
      </c>
      <c r="P1851">
        <f>Table1[[#This Row],[Profit]]/Table1[[#This Row],[Sales]]</f>
        <v>0.35220852474807346</v>
      </c>
      <c r="Q1851" t="s">
        <v>33</v>
      </c>
      <c r="R1851" t="s">
        <v>34</v>
      </c>
      <c r="S1851" t="s">
        <v>35</v>
      </c>
      <c r="T1851" t="s">
        <v>209</v>
      </c>
      <c r="U1851">
        <v>98115</v>
      </c>
      <c r="V1851">
        <v>42175</v>
      </c>
      <c r="W1851" t="str">
        <f>TEXT(Table1[[#This Row],[Order Date]],"mmmm")</f>
        <v>June</v>
      </c>
      <c r="X1851" t="str">
        <f>TEXT(Table1[[#This Row],[Order Date]],"yyyy")</f>
        <v>2015</v>
      </c>
      <c r="Y1851">
        <v>42177</v>
      </c>
      <c r="Z1851">
        <v>3042.18</v>
      </c>
      <c r="AA1851">
        <v>6</v>
      </c>
      <c r="AB1851">
        <v>8637.44</v>
      </c>
      <c r="AC1851">
        <v>88908</v>
      </c>
      <c r="AD1851" t="e">
        <f>IF(COUNTIF(#REF!,Orders!AC267)&gt;0,"Returned","Not Returned")</f>
        <v>#REF!</v>
      </c>
      <c r="AE1851" t="str">
        <f>TEXT(Table1[[#This Row],[Order Date]],"mmmm-yyy")</f>
        <v>June-2015</v>
      </c>
    </row>
    <row r="1852" spans="1:31" ht="12.75" customHeight="1" x14ac:dyDescent="0.3">
      <c r="A1852">
        <v>24046</v>
      </c>
      <c r="B1852" t="s">
        <v>37</v>
      </c>
      <c r="C1852">
        <v>0.02</v>
      </c>
      <c r="D1852">
        <v>9.06</v>
      </c>
      <c r="E1852">
        <v>9.86</v>
      </c>
      <c r="F1852">
        <v>494</v>
      </c>
      <c r="G1852" t="str">
        <f>IF(COUNTIF(Table1[Customer ID],Table1[[#This Row],[Customer ID]])&gt;1,"Repeat Customer","One-Time Customer")</f>
        <v>Repeat Customer</v>
      </c>
      <c r="H1852" t="s">
        <v>606</v>
      </c>
      <c r="I1852" t="s">
        <v>49</v>
      </c>
      <c r="J1852" t="s">
        <v>114</v>
      </c>
      <c r="K1852" t="s">
        <v>29</v>
      </c>
      <c r="L1852" t="s">
        <v>93</v>
      </c>
      <c r="M1852" t="s">
        <v>59</v>
      </c>
      <c r="N1852" t="s">
        <v>601</v>
      </c>
      <c r="O1852">
        <v>0.4</v>
      </c>
      <c r="P1852">
        <f>Table1[[#This Row],[Profit]]/Table1[[#This Row],[Sales]]</f>
        <v>-0.52969140950792326</v>
      </c>
      <c r="Q1852" t="s">
        <v>33</v>
      </c>
      <c r="R1852" t="s">
        <v>34</v>
      </c>
      <c r="S1852" t="s">
        <v>35</v>
      </c>
      <c r="T1852" t="s">
        <v>209</v>
      </c>
      <c r="U1852">
        <v>98115</v>
      </c>
      <c r="V1852">
        <v>42175</v>
      </c>
      <c r="W1852" t="str">
        <f>TEXT(Table1[[#This Row],[Order Date]],"mmmm")</f>
        <v>June</v>
      </c>
      <c r="X1852" t="str">
        <f>TEXT(Table1[[#This Row],[Order Date]],"yyyy")</f>
        <v>2015</v>
      </c>
      <c r="Y1852">
        <v>42177</v>
      </c>
      <c r="Z1852">
        <v>-31.754999999999999</v>
      </c>
      <c r="AA1852">
        <v>6</v>
      </c>
      <c r="AB1852">
        <v>59.95</v>
      </c>
      <c r="AC1852">
        <v>88908</v>
      </c>
      <c r="AD1852" t="e">
        <f>IF(COUNTIF(#REF!,Orders!AC268)&gt;0,"Returned","Not Returned")</f>
        <v>#REF!</v>
      </c>
      <c r="AE1852" t="str">
        <f>TEXT(Table1[[#This Row],[Order Date]],"mmmm-yyy")</f>
        <v>June-2015</v>
      </c>
    </row>
    <row r="1853" spans="1:31" ht="12.75" customHeight="1" x14ac:dyDescent="0.3">
      <c r="A1853">
        <v>19470</v>
      </c>
      <c r="B1853" t="s">
        <v>47</v>
      </c>
      <c r="C1853">
        <v>0.06</v>
      </c>
      <c r="D1853">
        <v>47.98</v>
      </c>
      <c r="E1853">
        <v>3.61</v>
      </c>
      <c r="F1853">
        <v>896</v>
      </c>
      <c r="G1853" t="str">
        <f>IF(COUNTIF(Table1[Customer ID],Table1[[#This Row],[Customer ID]])&gt;1,"Repeat Customer","One-Time Customer")</f>
        <v>Repeat Customer</v>
      </c>
      <c r="H1853" t="s">
        <v>1011</v>
      </c>
      <c r="I1853" t="s">
        <v>49</v>
      </c>
      <c r="J1853" t="s">
        <v>28</v>
      </c>
      <c r="K1853" t="s">
        <v>77</v>
      </c>
      <c r="L1853" t="s">
        <v>180</v>
      </c>
      <c r="M1853" t="s">
        <v>51</v>
      </c>
      <c r="N1853" t="s">
        <v>1013</v>
      </c>
      <c r="O1853">
        <v>0.71</v>
      </c>
      <c r="P1853">
        <f>Table1[[#This Row],[Profit]]/Table1[[#This Row],[Sales]]</f>
        <v>6.9454102920723224E-2</v>
      </c>
      <c r="Q1853" t="s">
        <v>33</v>
      </c>
      <c r="R1853" t="s">
        <v>61</v>
      </c>
      <c r="S1853" t="s">
        <v>130</v>
      </c>
      <c r="T1853" t="s">
        <v>1012</v>
      </c>
      <c r="U1853">
        <v>76201</v>
      </c>
      <c r="V1853">
        <v>42175</v>
      </c>
      <c r="W1853" t="str">
        <f>TEXT(Table1[[#This Row],[Order Date]],"mmmm")</f>
        <v>June</v>
      </c>
      <c r="X1853" t="str">
        <f>TEXT(Table1[[#This Row],[Order Date]],"yyyy")</f>
        <v>2015</v>
      </c>
      <c r="Y1853">
        <v>42177</v>
      </c>
      <c r="Z1853">
        <v>35.954999999999998</v>
      </c>
      <c r="AA1853">
        <v>11</v>
      </c>
      <c r="AB1853">
        <v>517.67999999999995</v>
      </c>
      <c r="AC1853">
        <v>90167</v>
      </c>
      <c r="AD1853" t="e">
        <f>IF(COUNTIF(#REF!,Orders!AC501)&gt;0,"Returned","Not Returned")</f>
        <v>#REF!</v>
      </c>
      <c r="AE1853" t="str">
        <f>TEXT(Table1[[#This Row],[Order Date]],"mmmm-yyy")</f>
        <v>June-2015</v>
      </c>
    </row>
    <row r="1854" spans="1:31" ht="12.75" customHeight="1" x14ac:dyDescent="0.3">
      <c r="A1854">
        <v>18212</v>
      </c>
      <c r="B1854" t="s">
        <v>25</v>
      </c>
      <c r="C1854">
        <v>0.09</v>
      </c>
      <c r="D1854">
        <v>175.99</v>
      </c>
      <c r="E1854">
        <v>4.99</v>
      </c>
      <c r="F1854">
        <v>1123</v>
      </c>
      <c r="G1854" t="str">
        <f>IF(COUNTIF(Table1[Customer ID],Table1[[#This Row],[Customer ID]])&gt;1,"Repeat Customer","One-Time Customer")</f>
        <v>Repeat Customer</v>
      </c>
      <c r="H1854" t="s">
        <v>1226</v>
      </c>
      <c r="I1854" t="s">
        <v>49</v>
      </c>
      <c r="J1854" t="s">
        <v>58</v>
      </c>
      <c r="K1854" t="s">
        <v>77</v>
      </c>
      <c r="L1854" t="s">
        <v>78</v>
      </c>
      <c r="M1854" t="s">
        <v>59</v>
      </c>
      <c r="N1854" t="s">
        <v>139</v>
      </c>
      <c r="O1854">
        <v>0.59</v>
      </c>
      <c r="P1854">
        <f>Table1[[#This Row],[Profit]]/Table1[[#This Row],[Sales]]</f>
        <v>0.69000000000000006</v>
      </c>
      <c r="Q1854" t="s">
        <v>33</v>
      </c>
      <c r="R1854" t="s">
        <v>34</v>
      </c>
      <c r="S1854" t="s">
        <v>45</v>
      </c>
      <c r="T1854" t="s">
        <v>547</v>
      </c>
      <c r="U1854">
        <v>95661</v>
      </c>
      <c r="V1854">
        <v>42175</v>
      </c>
      <c r="W1854" t="str">
        <f>TEXT(Table1[[#This Row],[Order Date]],"mmmm")</f>
        <v>June</v>
      </c>
      <c r="X1854" t="str">
        <f>TEXT(Table1[[#This Row],[Order Date]],"yyyy")</f>
        <v>2015</v>
      </c>
      <c r="Y1854">
        <v>42177</v>
      </c>
      <c r="Z1854">
        <v>2169.7464</v>
      </c>
      <c r="AA1854">
        <v>22</v>
      </c>
      <c r="AB1854">
        <v>3144.56</v>
      </c>
      <c r="AC1854">
        <v>87016</v>
      </c>
      <c r="AD1854" t="e">
        <f>IF(COUNTIF(#REF!,Orders!AC631)&gt;0,"Returned","Not Returned")</f>
        <v>#REF!</v>
      </c>
      <c r="AE1854" t="str">
        <f>TEXT(Table1[[#This Row],[Order Date]],"mmmm-yyy")</f>
        <v>June-2015</v>
      </c>
    </row>
    <row r="1855" spans="1:31" ht="12.75" customHeight="1" x14ac:dyDescent="0.3">
      <c r="A1855">
        <v>18211</v>
      </c>
      <c r="B1855" t="s">
        <v>25</v>
      </c>
      <c r="C1855">
        <v>0.09</v>
      </c>
      <c r="D1855">
        <v>160.97999999999999</v>
      </c>
      <c r="E1855">
        <v>35.020000000000003</v>
      </c>
      <c r="F1855">
        <v>1124</v>
      </c>
      <c r="G1855" t="str">
        <f>IF(COUNTIF(Table1[Customer ID],Table1[[#This Row],[Customer ID]])&gt;1,"Repeat Customer","One-Time Customer")</f>
        <v>One-Time Customer</v>
      </c>
      <c r="H1855" t="s">
        <v>1228</v>
      </c>
      <c r="I1855" t="s">
        <v>39</v>
      </c>
      <c r="J1855" t="s">
        <v>58</v>
      </c>
      <c r="K1855" t="s">
        <v>41</v>
      </c>
      <c r="L1855" t="s">
        <v>191</v>
      </c>
      <c r="M1855" t="s">
        <v>121</v>
      </c>
      <c r="N1855" t="s">
        <v>748</v>
      </c>
      <c r="O1855">
        <v>0.72</v>
      </c>
      <c r="P1855">
        <f>Table1[[#This Row],[Profit]]/Table1[[#This Row],[Sales]]</f>
        <v>-8.6667269752960782E-2</v>
      </c>
      <c r="Q1855" t="s">
        <v>33</v>
      </c>
      <c r="R1855" t="s">
        <v>53</v>
      </c>
      <c r="S1855" t="s">
        <v>228</v>
      </c>
      <c r="T1855" t="s">
        <v>1229</v>
      </c>
      <c r="U1855">
        <v>6360</v>
      </c>
      <c r="V1855">
        <v>42175</v>
      </c>
      <c r="W1855" t="str">
        <f>TEXT(Table1[[#This Row],[Order Date]],"mmmm")</f>
        <v>June</v>
      </c>
      <c r="X1855" t="str">
        <f>TEXT(Table1[[#This Row],[Order Date]],"yyyy")</f>
        <v>2015</v>
      </c>
      <c r="Y1855">
        <v>42176</v>
      </c>
      <c r="Z1855">
        <v>-229.93</v>
      </c>
      <c r="AA1855">
        <v>18</v>
      </c>
      <c r="AB1855">
        <v>2653.02</v>
      </c>
      <c r="AC1855">
        <v>87016</v>
      </c>
      <c r="AD1855" t="e">
        <f>IF(COUNTIF(#REF!,Orders!AC632)&gt;0,"Returned","Not Returned")</f>
        <v>#REF!</v>
      </c>
      <c r="AE1855" t="str">
        <f>TEXT(Table1[[#This Row],[Order Date]],"mmmm-yyy")</f>
        <v>June-2015</v>
      </c>
    </row>
    <row r="1856" spans="1:31" ht="12.75" customHeight="1" x14ac:dyDescent="0.3">
      <c r="A1856">
        <v>23620</v>
      </c>
      <c r="B1856" t="s">
        <v>37</v>
      </c>
      <c r="C1856">
        <v>0.05</v>
      </c>
      <c r="D1856">
        <v>8.0399999999999991</v>
      </c>
      <c r="E1856">
        <v>8.94</v>
      </c>
      <c r="F1856">
        <v>1424</v>
      </c>
      <c r="G1856" t="str">
        <f>IF(COUNTIF(Table1[Customer ID],Table1[[#This Row],[Customer ID]])&gt;1,"Repeat Customer","One-Time Customer")</f>
        <v>Repeat Customer</v>
      </c>
      <c r="H1856" t="s">
        <v>1480</v>
      </c>
      <c r="I1856" t="s">
        <v>49</v>
      </c>
      <c r="J1856" t="s">
        <v>40</v>
      </c>
      <c r="K1856" t="s">
        <v>29</v>
      </c>
      <c r="L1856" t="s">
        <v>109</v>
      </c>
      <c r="M1856" t="s">
        <v>59</v>
      </c>
      <c r="N1856" t="s">
        <v>1040</v>
      </c>
      <c r="O1856">
        <v>0.4</v>
      </c>
      <c r="P1856">
        <f>Table1[[#This Row],[Profit]]/Table1[[#This Row],[Sales]]</f>
        <v>-1.3546044825313115</v>
      </c>
      <c r="Q1856" t="s">
        <v>33</v>
      </c>
      <c r="R1856" t="s">
        <v>34</v>
      </c>
      <c r="S1856" t="s">
        <v>255</v>
      </c>
      <c r="T1856" t="s">
        <v>1481</v>
      </c>
      <c r="U1856">
        <v>80112</v>
      </c>
      <c r="V1856">
        <v>42175</v>
      </c>
      <c r="W1856" t="str">
        <f>TEXT(Table1[[#This Row],[Order Date]],"mmmm")</f>
        <v>June</v>
      </c>
      <c r="X1856" t="str">
        <f>TEXT(Table1[[#This Row],[Order Date]],"yyyy")</f>
        <v>2015</v>
      </c>
      <c r="Y1856">
        <v>42177</v>
      </c>
      <c r="Z1856">
        <v>-164.39479999999998</v>
      </c>
      <c r="AA1856">
        <v>15</v>
      </c>
      <c r="AB1856">
        <v>121.36</v>
      </c>
      <c r="AC1856">
        <v>89449</v>
      </c>
      <c r="AD1856" t="e">
        <f>IF(COUNTIF(#REF!,Orders!AC809)&gt;0,"Returned","Not Returned")</f>
        <v>#REF!</v>
      </c>
      <c r="AE1856" t="str">
        <f>TEXT(Table1[[#This Row],[Order Date]],"mmmm-yyy")</f>
        <v>June-2015</v>
      </c>
    </row>
    <row r="1857" spans="1:31" ht="12.75" customHeight="1" x14ac:dyDescent="0.3">
      <c r="A1857">
        <v>18762</v>
      </c>
      <c r="B1857" t="s">
        <v>106</v>
      </c>
      <c r="C1857">
        <v>7.0000000000000007E-2</v>
      </c>
      <c r="D1857">
        <v>10.98</v>
      </c>
      <c r="E1857">
        <v>4.8</v>
      </c>
      <c r="F1857">
        <v>1432</v>
      </c>
      <c r="G1857" t="str">
        <f>IF(COUNTIF(Table1[Customer ID],Table1[[#This Row],[Customer ID]])&gt;1,"Repeat Customer","One-Time Customer")</f>
        <v>Repeat Customer</v>
      </c>
      <c r="H1857" t="s">
        <v>1486</v>
      </c>
      <c r="I1857" t="s">
        <v>49</v>
      </c>
      <c r="J1857" t="s">
        <v>28</v>
      </c>
      <c r="K1857" t="s">
        <v>29</v>
      </c>
      <c r="L1857" t="s">
        <v>69</v>
      </c>
      <c r="M1857" t="s">
        <v>59</v>
      </c>
      <c r="N1857" t="s">
        <v>536</v>
      </c>
      <c r="O1857">
        <v>0.36</v>
      </c>
      <c r="P1857">
        <f>Table1[[#This Row],[Profit]]/Table1[[#This Row],[Sales]]</f>
        <v>0.32031959324496095</v>
      </c>
      <c r="Q1857" t="s">
        <v>33</v>
      </c>
      <c r="R1857" t="s">
        <v>61</v>
      </c>
      <c r="S1857" t="s">
        <v>703</v>
      </c>
      <c r="T1857" t="s">
        <v>1474</v>
      </c>
      <c r="U1857">
        <v>46203</v>
      </c>
      <c r="V1857">
        <v>42175</v>
      </c>
      <c r="W1857" t="str">
        <f>TEXT(Table1[[#This Row],[Order Date]],"mmmm")</f>
        <v>June</v>
      </c>
      <c r="X1857" t="str">
        <f>TEXT(Table1[[#This Row],[Order Date]],"yyyy")</f>
        <v>2015</v>
      </c>
      <c r="Y1857">
        <v>42182</v>
      </c>
      <c r="Z1857">
        <v>52.92</v>
      </c>
      <c r="AA1857">
        <v>16</v>
      </c>
      <c r="AB1857">
        <v>165.21</v>
      </c>
      <c r="AC1857">
        <v>86827</v>
      </c>
      <c r="AD1857" t="e">
        <f>IF(COUNTIF(#REF!,Orders!AC813)&gt;0,"Returned","Not Returned")</f>
        <v>#REF!</v>
      </c>
      <c r="AE1857" t="str">
        <f>TEXT(Table1[[#This Row],[Order Date]],"mmmm-yyy")</f>
        <v>June-2015</v>
      </c>
    </row>
    <row r="1858" spans="1:31" ht="12.75" customHeight="1" x14ac:dyDescent="0.3">
      <c r="A1858">
        <v>20904</v>
      </c>
      <c r="B1858" t="s">
        <v>47</v>
      </c>
      <c r="C1858">
        <v>0.06</v>
      </c>
      <c r="D1858">
        <v>59.76</v>
      </c>
      <c r="E1858">
        <v>9.7100000000000009</v>
      </c>
      <c r="F1858">
        <v>2352</v>
      </c>
      <c r="G1858" t="str">
        <f>IF(COUNTIF(Table1[Customer ID],Table1[[#This Row],[Customer ID]])&gt;1,"Repeat Customer","One-Time Customer")</f>
        <v>Repeat Customer</v>
      </c>
      <c r="H1858" t="s">
        <v>2218</v>
      </c>
      <c r="I1858" t="s">
        <v>49</v>
      </c>
      <c r="J1858" t="s">
        <v>114</v>
      </c>
      <c r="K1858" t="s">
        <v>29</v>
      </c>
      <c r="L1858" t="s">
        <v>141</v>
      </c>
      <c r="M1858" t="s">
        <v>59</v>
      </c>
      <c r="N1858" t="s">
        <v>1028</v>
      </c>
      <c r="O1858">
        <v>0.56999999999999995</v>
      </c>
      <c r="P1858">
        <f>Table1[[#This Row],[Profit]]/Table1[[#This Row],[Sales]]</f>
        <v>0.69</v>
      </c>
      <c r="Q1858" t="s">
        <v>33</v>
      </c>
      <c r="R1858" t="s">
        <v>53</v>
      </c>
      <c r="S1858" t="s">
        <v>415</v>
      </c>
      <c r="T1858" t="s">
        <v>2219</v>
      </c>
      <c r="U1858">
        <v>21501</v>
      </c>
      <c r="V1858">
        <v>42175</v>
      </c>
      <c r="W1858" t="str">
        <f>TEXT(Table1[[#This Row],[Order Date]],"mmmm")</f>
        <v>June</v>
      </c>
      <c r="X1858" t="str">
        <f>TEXT(Table1[[#This Row],[Order Date]],"yyyy")</f>
        <v>2015</v>
      </c>
      <c r="Y1858">
        <v>42178</v>
      </c>
      <c r="Z1858">
        <v>756.67470000000003</v>
      </c>
      <c r="AA1858">
        <v>18</v>
      </c>
      <c r="AB1858">
        <v>1096.6300000000001</v>
      </c>
      <c r="AC1858">
        <v>86165</v>
      </c>
      <c r="AD1858" t="e">
        <f>IF(COUNTIF(#REF!,Orders!AC1306)&gt;0,"Returned","Not Returned")</f>
        <v>#REF!</v>
      </c>
      <c r="AE1858" t="str">
        <f>TEXT(Table1[[#This Row],[Order Date]],"mmmm-yyy")</f>
        <v>June-2015</v>
      </c>
    </row>
    <row r="1859" spans="1:31" ht="12.75" customHeight="1" x14ac:dyDescent="0.3">
      <c r="A1859">
        <v>20905</v>
      </c>
      <c r="B1859" t="s">
        <v>47</v>
      </c>
      <c r="C1859">
        <v>7.0000000000000007E-2</v>
      </c>
      <c r="D1859">
        <v>195.99</v>
      </c>
      <c r="E1859">
        <v>4.2</v>
      </c>
      <c r="F1859">
        <v>2352</v>
      </c>
      <c r="G1859" t="str">
        <f>IF(COUNTIF(Table1[Customer ID],Table1[[#This Row],[Customer ID]])&gt;1,"Repeat Customer","One-Time Customer")</f>
        <v>Repeat Customer</v>
      </c>
      <c r="H1859" t="s">
        <v>2218</v>
      </c>
      <c r="I1859" t="s">
        <v>49</v>
      </c>
      <c r="J1859" t="s">
        <v>114</v>
      </c>
      <c r="K1859" t="s">
        <v>77</v>
      </c>
      <c r="L1859" t="s">
        <v>78</v>
      </c>
      <c r="M1859" t="s">
        <v>59</v>
      </c>
      <c r="N1859" t="s">
        <v>2220</v>
      </c>
      <c r="O1859">
        <v>0.56000000000000005</v>
      </c>
      <c r="P1859">
        <f>Table1[[#This Row],[Profit]]/Table1[[#This Row],[Sales]]</f>
        <v>-0.35174175789407075</v>
      </c>
      <c r="Q1859" t="s">
        <v>33</v>
      </c>
      <c r="R1859" t="s">
        <v>53</v>
      </c>
      <c r="S1859" t="s">
        <v>415</v>
      </c>
      <c r="T1859" t="s">
        <v>2219</v>
      </c>
      <c r="U1859">
        <v>21501</v>
      </c>
      <c r="V1859">
        <v>42175</v>
      </c>
      <c r="W1859" t="str">
        <f>TEXT(Table1[[#This Row],[Order Date]],"mmmm")</f>
        <v>June</v>
      </c>
      <c r="X1859" t="str">
        <f>TEXT(Table1[[#This Row],[Order Date]],"yyyy")</f>
        <v>2015</v>
      </c>
      <c r="Y1859">
        <v>42178</v>
      </c>
      <c r="Z1859">
        <v>-222.34299999999999</v>
      </c>
      <c r="AA1859">
        <v>4</v>
      </c>
      <c r="AB1859">
        <v>632.12</v>
      </c>
      <c r="AC1859">
        <v>86165</v>
      </c>
      <c r="AD1859" t="e">
        <f>IF(COUNTIF(#REF!,Orders!AC1307)&gt;0,"Returned","Not Returned")</f>
        <v>#REF!</v>
      </c>
      <c r="AE1859" t="str">
        <f>TEXT(Table1[[#This Row],[Order Date]],"mmmm-yyy")</f>
        <v>June-2015</v>
      </c>
    </row>
    <row r="1860" spans="1:31" ht="12.75" customHeight="1" x14ac:dyDescent="0.3">
      <c r="A1860">
        <v>23983</v>
      </c>
      <c r="B1860" t="s">
        <v>37</v>
      </c>
      <c r="C1860">
        <v>0.04</v>
      </c>
      <c r="D1860">
        <v>3.08</v>
      </c>
      <c r="E1860">
        <v>0.99</v>
      </c>
      <c r="F1860">
        <v>2487</v>
      </c>
      <c r="G1860" t="str">
        <f>IF(COUNTIF(Table1[Customer ID],Table1[[#This Row],[Customer ID]])&gt;1,"Repeat Customer","One-Time Customer")</f>
        <v>Repeat Customer</v>
      </c>
      <c r="H1860" t="s">
        <v>2333</v>
      </c>
      <c r="I1860" t="s">
        <v>49</v>
      </c>
      <c r="J1860" t="s">
        <v>58</v>
      </c>
      <c r="K1860" t="s">
        <v>29</v>
      </c>
      <c r="L1860" t="s">
        <v>134</v>
      </c>
      <c r="M1860" t="s">
        <v>59</v>
      </c>
      <c r="N1860" t="s">
        <v>1994</v>
      </c>
      <c r="O1860">
        <v>0.37</v>
      </c>
      <c r="P1860">
        <f>Table1[[#This Row],[Profit]]/Table1[[#This Row],[Sales]]</f>
        <v>5.9222114720110577</v>
      </c>
      <c r="Q1860" t="s">
        <v>33</v>
      </c>
      <c r="R1860" t="s">
        <v>136</v>
      </c>
      <c r="S1860" t="s">
        <v>387</v>
      </c>
      <c r="T1860" t="s">
        <v>2334</v>
      </c>
      <c r="U1860">
        <v>30084</v>
      </c>
      <c r="V1860">
        <v>42175</v>
      </c>
      <c r="W1860" t="str">
        <f>TEXT(Table1[[#This Row],[Order Date]],"mmmm")</f>
        <v>June</v>
      </c>
      <c r="X1860" t="str">
        <f>TEXT(Table1[[#This Row],[Order Date]],"yyyy")</f>
        <v>2015</v>
      </c>
      <c r="Y1860">
        <v>42176</v>
      </c>
      <c r="Z1860">
        <v>257.08319999999998</v>
      </c>
      <c r="AA1860">
        <v>14</v>
      </c>
      <c r="AB1860">
        <v>43.41</v>
      </c>
      <c r="AC1860">
        <v>91415</v>
      </c>
      <c r="AD1860" t="e">
        <f>IF(COUNTIF(#REF!,Orders!AC1393)&gt;0,"Returned","Not Returned")</f>
        <v>#REF!</v>
      </c>
      <c r="AE1860" t="str">
        <f>TEXT(Table1[[#This Row],[Order Date]],"mmmm-yyy")</f>
        <v>June-2015</v>
      </c>
    </row>
    <row r="1861" spans="1:31" ht="12.75" customHeight="1" x14ac:dyDescent="0.3">
      <c r="A1861">
        <v>23984</v>
      </c>
      <c r="B1861" t="s">
        <v>37</v>
      </c>
      <c r="C1861">
        <v>0.1</v>
      </c>
      <c r="D1861">
        <v>2.78</v>
      </c>
      <c r="E1861">
        <v>1.25</v>
      </c>
      <c r="F1861">
        <v>2487</v>
      </c>
      <c r="G1861" t="str">
        <f>IF(COUNTIF(Table1[Customer ID],Table1[[#This Row],[Customer ID]])&gt;1,"Repeat Customer","One-Time Customer")</f>
        <v>Repeat Customer</v>
      </c>
      <c r="H1861" t="s">
        <v>2333</v>
      </c>
      <c r="I1861" t="s">
        <v>49</v>
      </c>
      <c r="J1861" t="s">
        <v>58</v>
      </c>
      <c r="K1861" t="s">
        <v>29</v>
      </c>
      <c r="L1861" t="s">
        <v>30</v>
      </c>
      <c r="M1861" t="s">
        <v>31</v>
      </c>
      <c r="N1861" t="s">
        <v>2206</v>
      </c>
      <c r="O1861">
        <v>0.59</v>
      </c>
      <c r="P1861">
        <f>Table1[[#This Row],[Profit]]/Table1[[#This Row],[Sales]]</f>
        <v>1.6919431279620853E-2</v>
      </c>
      <c r="Q1861" t="s">
        <v>33</v>
      </c>
      <c r="R1861" t="s">
        <v>136</v>
      </c>
      <c r="S1861" t="s">
        <v>387</v>
      </c>
      <c r="T1861" t="s">
        <v>2334</v>
      </c>
      <c r="U1861">
        <v>30084</v>
      </c>
      <c r="V1861">
        <v>42175</v>
      </c>
      <c r="W1861" t="str">
        <f>TEXT(Table1[[#This Row],[Order Date]],"mmmm")</f>
        <v>June</v>
      </c>
      <c r="X1861" t="str">
        <f>TEXT(Table1[[#This Row],[Order Date]],"yyyy")</f>
        <v>2015</v>
      </c>
      <c r="Y1861">
        <v>42176</v>
      </c>
      <c r="Z1861">
        <v>0.7854000000000001</v>
      </c>
      <c r="AA1861">
        <v>18</v>
      </c>
      <c r="AB1861">
        <v>46.42</v>
      </c>
      <c r="AC1861">
        <v>91415</v>
      </c>
      <c r="AD1861" t="e">
        <f>IF(COUNTIF(#REF!,Orders!AC1394)&gt;0,"Returned","Not Returned")</f>
        <v>#REF!</v>
      </c>
      <c r="AE1861" t="str">
        <f>TEXT(Table1[[#This Row],[Order Date]],"mmmm-yyy")</f>
        <v>June-2015</v>
      </c>
    </row>
    <row r="1862" spans="1:31" ht="12.75" customHeight="1" x14ac:dyDescent="0.3">
      <c r="A1862">
        <v>21760</v>
      </c>
      <c r="B1862" t="s">
        <v>37</v>
      </c>
      <c r="C1862">
        <v>0.02</v>
      </c>
      <c r="D1862">
        <v>25.38</v>
      </c>
      <c r="E1862">
        <v>8.99</v>
      </c>
      <c r="F1862">
        <v>648</v>
      </c>
      <c r="G1862" t="str">
        <f>IF(COUNTIF(Table1[Customer ID],Table1[[#This Row],[Customer ID]])&gt;1,"Repeat Customer","One-Time Customer")</f>
        <v>One-Time Customer</v>
      </c>
      <c r="H1862" t="s">
        <v>761</v>
      </c>
      <c r="I1862" t="s">
        <v>49</v>
      </c>
      <c r="J1862" t="s">
        <v>40</v>
      </c>
      <c r="K1862" t="s">
        <v>41</v>
      </c>
      <c r="L1862" t="s">
        <v>50</v>
      </c>
      <c r="M1862" t="s">
        <v>51</v>
      </c>
      <c r="N1862" t="s">
        <v>762</v>
      </c>
      <c r="O1862">
        <v>0.5</v>
      </c>
      <c r="P1862">
        <f>Table1[[#This Row],[Profit]]/Table1[[#This Row],[Sales]]</f>
        <v>-0.30372324831427733</v>
      </c>
      <c r="Q1862" t="s">
        <v>33</v>
      </c>
      <c r="R1862" t="s">
        <v>61</v>
      </c>
      <c r="S1862" t="s">
        <v>178</v>
      </c>
      <c r="T1862" t="s">
        <v>763</v>
      </c>
      <c r="U1862">
        <v>60440</v>
      </c>
      <c r="V1862">
        <v>42176</v>
      </c>
      <c r="W1862" t="str">
        <f>TEXT(Table1[[#This Row],[Order Date]],"mmmm")</f>
        <v>June</v>
      </c>
      <c r="X1862" t="str">
        <f>TEXT(Table1[[#This Row],[Order Date]],"yyyy")</f>
        <v>2015</v>
      </c>
      <c r="Y1862">
        <v>42177</v>
      </c>
      <c r="Z1862">
        <v>-10.36</v>
      </c>
      <c r="AA1862">
        <v>1</v>
      </c>
      <c r="AB1862">
        <v>34.11</v>
      </c>
      <c r="AC1862">
        <v>91365</v>
      </c>
      <c r="AD1862" t="e">
        <f>IF(COUNTIF(#REF!,Orders!AC353)&gt;0,"Returned","Not Returned")</f>
        <v>#REF!</v>
      </c>
      <c r="AE1862" t="str">
        <f>TEXT(Table1[[#This Row],[Order Date]],"mmmm-yyy")</f>
        <v>June-2015</v>
      </c>
    </row>
    <row r="1863" spans="1:31" ht="12.75" customHeight="1" x14ac:dyDescent="0.3">
      <c r="A1863">
        <v>24629</v>
      </c>
      <c r="B1863" t="s">
        <v>37</v>
      </c>
      <c r="C1863">
        <v>0.09</v>
      </c>
      <c r="D1863">
        <v>6.48</v>
      </c>
      <c r="E1863">
        <v>9.68</v>
      </c>
      <c r="F1863">
        <v>792</v>
      </c>
      <c r="G1863" t="str">
        <f>IF(COUNTIF(Table1[Customer ID],Table1[[#This Row],[Customer ID]])&gt;1,"Repeat Customer","One-Time Customer")</f>
        <v>One-Time Customer</v>
      </c>
      <c r="H1863" t="s">
        <v>920</v>
      </c>
      <c r="I1863" t="s">
        <v>49</v>
      </c>
      <c r="J1863" t="s">
        <v>28</v>
      </c>
      <c r="K1863" t="s">
        <v>29</v>
      </c>
      <c r="L1863" t="s">
        <v>93</v>
      </c>
      <c r="M1863" t="s">
        <v>59</v>
      </c>
      <c r="N1863" t="s">
        <v>921</v>
      </c>
      <c r="O1863">
        <v>0.36</v>
      </c>
      <c r="P1863">
        <f>Table1[[#This Row],[Profit]]/Table1[[#This Row],[Sales]]</f>
        <v>-2.0432345876701361</v>
      </c>
      <c r="Q1863" t="s">
        <v>33</v>
      </c>
      <c r="R1863" t="s">
        <v>61</v>
      </c>
      <c r="S1863" t="s">
        <v>304</v>
      </c>
      <c r="T1863" t="s">
        <v>922</v>
      </c>
      <c r="U1863">
        <v>73064</v>
      </c>
      <c r="V1863">
        <v>42176</v>
      </c>
      <c r="W1863" t="str">
        <f>TEXT(Table1[[#This Row],[Order Date]],"mmmm")</f>
        <v>June</v>
      </c>
      <c r="X1863" t="str">
        <f>TEXT(Table1[[#This Row],[Order Date]],"yyyy")</f>
        <v>2015</v>
      </c>
      <c r="Y1863">
        <v>42177</v>
      </c>
      <c r="Z1863">
        <v>-204.16</v>
      </c>
      <c r="AA1863">
        <v>16</v>
      </c>
      <c r="AB1863">
        <v>99.92</v>
      </c>
      <c r="AC1863">
        <v>88753</v>
      </c>
      <c r="AD1863" t="e">
        <f>IF(COUNTIF(#REF!,Orders!AC450)&gt;0,"Returned","Not Returned")</f>
        <v>#REF!</v>
      </c>
      <c r="AE1863" t="str">
        <f>TEXT(Table1[[#This Row],[Order Date]],"mmmm-yyy")</f>
        <v>June-2015</v>
      </c>
    </row>
    <row r="1864" spans="1:31" ht="12.75" customHeight="1" x14ac:dyDescent="0.3">
      <c r="A1864">
        <v>18497</v>
      </c>
      <c r="B1864" t="s">
        <v>25</v>
      </c>
      <c r="C1864">
        <v>0.03</v>
      </c>
      <c r="D1864">
        <v>15.28</v>
      </c>
      <c r="E1864">
        <v>1.99</v>
      </c>
      <c r="F1864">
        <v>2049</v>
      </c>
      <c r="G1864" t="str">
        <f>IF(COUNTIF(Table1[Customer ID],Table1[[#This Row],[Customer ID]])&gt;1,"Repeat Customer","One-Time Customer")</f>
        <v>Repeat Customer</v>
      </c>
      <c r="H1864" t="s">
        <v>1968</v>
      </c>
      <c r="I1864" t="s">
        <v>49</v>
      </c>
      <c r="J1864" t="s">
        <v>28</v>
      </c>
      <c r="K1864" t="s">
        <v>77</v>
      </c>
      <c r="L1864" t="s">
        <v>180</v>
      </c>
      <c r="M1864" t="s">
        <v>51</v>
      </c>
      <c r="N1864" t="s">
        <v>333</v>
      </c>
      <c r="O1864">
        <v>0.42</v>
      </c>
      <c r="P1864">
        <f>Table1[[#This Row],[Profit]]/Table1[[#This Row],[Sales]]</f>
        <v>-0.91650972575434742</v>
      </c>
      <c r="Q1864" t="s">
        <v>33</v>
      </c>
      <c r="R1864" t="s">
        <v>136</v>
      </c>
      <c r="S1864" t="s">
        <v>137</v>
      </c>
      <c r="T1864" t="s">
        <v>1969</v>
      </c>
      <c r="U1864">
        <v>22801</v>
      </c>
      <c r="V1864">
        <v>42176</v>
      </c>
      <c r="W1864" t="str">
        <f>TEXT(Table1[[#This Row],[Order Date]],"mmmm")</f>
        <v>June</v>
      </c>
      <c r="X1864" t="str">
        <f>TEXT(Table1[[#This Row],[Order Date]],"yyyy")</f>
        <v>2015</v>
      </c>
      <c r="Y1864">
        <v>42178</v>
      </c>
      <c r="Z1864">
        <v>-266.68600000000004</v>
      </c>
      <c r="AA1864">
        <v>19</v>
      </c>
      <c r="AB1864">
        <v>290.98</v>
      </c>
      <c r="AC1864">
        <v>88220</v>
      </c>
      <c r="AD1864" t="e">
        <f>IF(COUNTIF(#REF!,Orders!AC1131)&gt;0,"Returned","Not Returned")</f>
        <v>#REF!</v>
      </c>
      <c r="AE1864" t="str">
        <f>TEXT(Table1[[#This Row],[Order Date]],"mmmm-yyy")</f>
        <v>June-2015</v>
      </c>
    </row>
    <row r="1865" spans="1:31" ht="12.75" customHeight="1" x14ac:dyDescent="0.3">
      <c r="A1865">
        <v>18498</v>
      </c>
      <c r="B1865" t="s">
        <v>25</v>
      </c>
      <c r="C1865">
        <v>0.09</v>
      </c>
      <c r="D1865">
        <v>1.76</v>
      </c>
      <c r="E1865">
        <v>0.7</v>
      </c>
      <c r="F1865">
        <v>2049</v>
      </c>
      <c r="G1865" t="str">
        <f>IF(COUNTIF(Table1[Customer ID],Table1[[#This Row],[Customer ID]])&gt;1,"Repeat Customer","One-Time Customer")</f>
        <v>Repeat Customer</v>
      </c>
      <c r="H1865" t="s">
        <v>1968</v>
      </c>
      <c r="I1865" t="s">
        <v>49</v>
      </c>
      <c r="J1865" t="s">
        <v>28</v>
      </c>
      <c r="K1865" t="s">
        <v>29</v>
      </c>
      <c r="L1865" t="s">
        <v>30</v>
      </c>
      <c r="M1865" t="s">
        <v>31</v>
      </c>
      <c r="N1865" t="s">
        <v>1970</v>
      </c>
      <c r="O1865">
        <v>0.56000000000000005</v>
      </c>
      <c r="P1865">
        <f>Table1[[#This Row],[Profit]]/Table1[[#This Row],[Sales]]</f>
        <v>-0.56398713826366553</v>
      </c>
      <c r="Q1865" t="s">
        <v>33</v>
      </c>
      <c r="R1865" t="s">
        <v>136</v>
      </c>
      <c r="S1865" t="s">
        <v>137</v>
      </c>
      <c r="T1865" t="s">
        <v>1969</v>
      </c>
      <c r="U1865">
        <v>22801</v>
      </c>
      <c r="V1865">
        <v>42176</v>
      </c>
      <c r="W1865" t="str">
        <f>TEXT(Table1[[#This Row],[Order Date]],"mmmm")</f>
        <v>June</v>
      </c>
      <c r="X1865" t="str">
        <f>TEXT(Table1[[#This Row],[Order Date]],"yyyy")</f>
        <v>2015</v>
      </c>
      <c r="Y1865">
        <v>42179</v>
      </c>
      <c r="Z1865">
        <v>-12.277999999999999</v>
      </c>
      <c r="AA1865">
        <v>13</v>
      </c>
      <c r="AB1865">
        <v>21.77</v>
      </c>
      <c r="AC1865">
        <v>88220</v>
      </c>
      <c r="AD1865" t="e">
        <f>IF(COUNTIF(#REF!,Orders!AC1132)&gt;0,"Returned","Not Returned")</f>
        <v>#REF!</v>
      </c>
      <c r="AE1865" t="str">
        <f>TEXT(Table1[[#This Row],[Order Date]],"mmmm-yyy")</f>
        <v>June-2015</v>
      </c>
    </row>
    <row r="1866" spans="1:31" ht="12.75" customHeight="1" x14ac:dyDescent="0.3">
      <c r="A1866">
        <v>19934</v>
      </c>
      <c r="B1866" t="s">
        <v>25</v>
      </c>
      <c r="C1866">
        <v>0</v>
      </c>
      <c r="D1866">
        <v>90.48</v>
      </c>
      <c r="E1866">
        <v>19.989999999999998</v>
      </c>
      <c r="F1866">
        <v>2305</v>
      </c>
      <c r="G1866" t="str">
        <f>IF(COUNTIF(Table1[Customer ID],Table1[[#This Row],[Customer ID]])&gt;1,"Repeat Customer","One-Time Customer")</f>
        <v>One-Time Customer</v>
      </c>
      <c r="H1866" t="s">
        <v>2192</v>
      </c>
      <c r="I1866" t="s">
        <v>49</v>
      </c>
      <c r="J1866" t="s">
        <v>58</v>
      </c>
      <c r="K1866" t="s">
        <v>29</v>
      </c>
      <c r="L1866" t="s">
        <v>69</v>
      </c>
      <c r="M1866" t="s">
        <v>59</v>
      </c>
      <c r="N1866" t="s">
        <v>1840</v>
      </c>
      <c r="O1866">
        <v>0.4</v>
      </c>
      <c r="P1866">
        <f>Table1[[#This Row],[Profit]]/Table1[[#This Row],[Sales]]</f>
        <v>0.69</v>
      </c>
      <c r="Q1866" t="s">
        <v>33</v>
      </c>
      <c r="R1866" t="s">
        <v>61</v>
      </c>
      <c r="S1866" t="s">
        <v>2193</v>
      </c>
      <c r="T1866" t="s">
        <v>456</v>
      </c>
      <c r="U1866">
        <v>57201</v>
      </c>
      <c r="V1866">
        <v>42176</v>
      </c>
      <c r="W1866" t="str">
        <f>TEXT(Table1[[#This Row],[Order Date]],"mmmm")</f>
        <v>June</v>
      </c>
      <c r="X1866" t="str">
        <f>TEXT(Table1[[#This Row],[Order Date]],"yyyy")</f>
        <v>2015</v>
      </c>
      <c r="Y1866">
        <v>42179</v>
      </c>
      <c r="Z1866">
        <v>800.25509999999986</v>
      </c>
      <c r="AA1866">
        <v>12</v>
      </c>
      <c r="AB1866">
        <v>1159.79</v>
      </c>
      <c r="AC1866">
        <v>89869</v>
      </c>
      <c r="AD1866" t="e">
        <f>IF(COUNTIF(#REF!,Orders!AC1286)&gt;0,"Returned","Not Returned")</f>
        <v>#REF!</v>
      </c>
      <c r="AE1866" t="str">
        <f>TEXT(Table1[[#This Row],[Order Date]],"mmmm-yyy")</f>
        <v>June-2015</v>
      </c>
    </row>
    <row r="1867" spans="1:31" ht="12.75" customHeight="1" x14ac:dyDescent="0.3">
      <c r="A1867">
        <v>18855</v>
      </c>
      <c r="B1867" t="s">
        <v>47</v>
      </c>
      <c r="C1867">
        <v>7.0000000000000007E-2</v>
      </c>
      <c r="D1867">
        <v>2.88</v>
      </c>
      <c r="E1867">
        <v>0.5</v>
      </c>
      <c r="F1867">
        <v>2713</v>
      </c>
      <c r="G1867" t="str">
        <f>IF(COUNTIF(Table1[Customer ID],Table1[[#This Row],[Customer ID]])&gt;1,"Repeat Customer","One-Time Customer")</f>
        <v>Repeat Customer</v>
      </c>
      <c r="H1867" t="s">
        <v>2506</v>
      </c>
      <c r="I1867" t="s">
        <v>49</v>
      </c>
      <c r="J1867" t="s">
        <v>28</v>
      </c>
      <c r="K1867" t="s">
        <v>29</v>
      </c>
      <c r="L1867" t="s">
        <v>134</v>
      </c>
      <c r="M1867" t="s">
        <v>59</v>
      </c>
      <c r="N1867" t="s">
        <v>2507</v>
      </c>
      <c r="O1867">
        <v>0.39</v>
      </c>
      <c r="P1867">
        <f>Table1[[#This Row],[Profit]]/Table1[[#This Row],[Sales]]</f>
        <v>0.69</v>
      </c>
      <c r="Q1867" t="s">
        <v>33</v>
      </c>
      <c r="R1867" t="s">
        <v>61</v>
      </c>
      <c r="S1867" t="s">
        <v>300</v>
      </c>
      <c r="T1867" t="s">
        <v>2508</v>
      </c>
      <c r="U1867">
        <v>49001</v>
      </c>
      <c r="V1867">
        <v>42176</v>
      </c>
      <c r="W1867" t="str">
        <f>TEXT(Table1[[#This Row],[Order Date]],"mmmm")</f>
        <v>June</v>
      </c>
      <c r="X1867" t="str">
        <f>TEXT(Table1[[#This Row],[Order Date]],"yyyy")</f>
        <v>2015</v>
      </c>
      <c r="Y1867">
        <v>42179</v>
      </c>
      <c r="Z1867">
        <v>17.429400000000001</v>
      </c>
      <c r="AA1867">
        <v>9</v>
      </c>
      <c r="AB1867">
        <v>25.26</v>
      </c>
      <c r="AC1867">
        <v>88701</v>
      </c>
      <c r="AD1867" t="e">
        <f>IF(COUNTIF(#REF!,Orders!AC1537)&gt;0,"Returned","Not Returned")</f>
        <v>#REF!</v>
      </c>
      <c r="AE1867" t="str">
        <f>TEXT(Table1[[#This Row],[Order Date]],"mmmm-yyy")</f>
        <v>June-2015</v>
      </c>
    </row>
    <row r="1868" spans="1:31" ht="12.75" customHeight="1" x14ac:dyDescent="0.3">
      <c r="A1868">
        <v>18856</v>
      </c>
      <c r="B1868" t="s">
        <v>47</v>
      </c>
      <c r="C1868">
        <v>0.03</v>
      </c>
      <c r="D1868">
        <v>348.21</v>
      </c>
      <c r="E1868">
        <v>40.19</v>
      </c>
      <c r="F1868">
        <v>2713</v>
      </c>
      <c r="G1868" t="str">
        <f>IF(COUNTIF(Table1[Customer ID],Table1[[#This Row],[Customer ID]])&gt;1,"Repeat Customer","One-Time Customer")</f>
        <v>Repeat Customer</v>
      </c>
      <c r="H1868" t="s">
        <v>2506</v>
      </c>
      <c r="I1868" t="s">
        <v>39</v>
      </c>
      <c r="J1868" t="s">
        <v>28</v>
      </c>
      <c r="K1868" t="s">
        <v>41</v>
      </c>
      <c r="L1868" t="s">
        <v>152</v>
      </c>
      <c r="M1868" t="s">
        <v>121</v>
      </c>
      <c r="N1868" t="s">
        <v>1572</v>
      </c>
      <c r="O1868">
        <v>0.62</v>
      </c>
      <c r="P1868">
        <f>Table1[[#This Row],[Profit]]/Table1[[#This Row],[Sales]]</f>
        <v>-0.24297652684199092</v>
      </c>
      <c r="Q1868" t="s">
        <v>33</v>
      </c>
      <c r="R1868" t="s">
        <v>61</v>
      </c>
      <c r="S1868" t="s">
        <v>300</v>
      </c>
      <c r="T1868" t="s">
        <v>2508</v>
      </c>
      <c r="U1868">
        <v>49001</v>
      </c>
      <c r="V1868">
        <v>42176</v>
      </c>
      <c r="W1868" t="str">
        <f>TEXT(Table1[[#This Row],[Order Date]],"mmmm")</f>
        <v>June</v>
      </c>
      <c r="X1868" t="str">
        <f>TEXT(Table1[[#This Row],[Order Date]],"yyyy")</f>
        <v>2015</v>
      </c>
      <c r="Y1868">
        <v>42177</v>
      </c>
      <c r="Z1868">
        <v>-178.86960000000002</v>
      </c>
      <c r="AA1868">
        <v>2</v>
      </c>
      <c r="AB1868">
        <v>736.16</v>
      </c>
      <c r="AC1868">
        <v>88701</v>
      </c>
      <c r="AD1868" t="e">
        <f>IF(COUNTIF(#REF!,Orders!AC1538)&gt;0,"Returned","Not Returned")</f>
        <v>#REF!</v>
      </c>
      <c r="AE1868" t="str">
        <f>TEXT(Table1[[#This Row],[Order Date]],"mmmm-yyy")</f>
        <v>June-2015</v>
      </c>
    </row>
    <row r="1869" spans="1:31" ht="12.75" customHeight="1" x14ac:dyDescent="0.3">
      <c r="A1869">
        <v>18494</v>
      </c>
      <c r="B1869" t="s">
        <v>56</v>
      </c>
      <c r="C1869">
        <v>0.1</v>
      </c>
      <c r="D1869">
        <v>19.98</v>
      </c>
      <c r="E1869">
        <v>4</v>
      </c>
      <c r="F1869">
        <v>101</v>
      </c>
      <c r="G1869" t="str">
        <f>IF(COUNTIF(Table1[Customer ID],Table1[[#This Row],[Customer ID]])&gt;1,"Repeat Customer","One-Time Customer")</f>
        <v>One-Time Customer</v>
      </c>
      <c r="H1869" t="s">
        <v>186</v>
      </c>
      <c r="I1869" t="s">
        <v>49</v>
      </c>
      <c r="J1869" t="s">
        <v>114</v>
      </c>
      <c r="K1869" t="s">
        <v>77</v>
      </c>
      <c r="L1869" t="s">
        <v>180</v>
      </c>
      <c r="M1869" t="s">
        <v>59</v>
      </c>
      <c r="N1869" t="s">
        <v>187</v>
      </c>
      <c r="O1869">
        <v>0.68</v>
      </c>
      <c r="P1869">
        <f>Table1[[#This Row],[Profit]]/Table1[[#This Row],[Sales]]</f>
        <v>-5.3361441417701508E-2</v>
      </c>
      <c r="Q1869" t="s">
        <v>33</v>
      </c>
      <c r="R1869" t="s">
        <v>53</v>
      </c>
      <c r="S1869" t="s">
        <v>188</v>
      </c>
      <c r="T1869" t="s">
        <v>189</v>
      </c>
      <c r="U1869">
        <v>4005</v>
      </c>
      <c r="V1869">
        <v>42177</v>
      </c>
      <c r="W1869" t="str">
        <f>TEXT(Table1[[#This Row],[Order Date]],"mmmm")</f>
        <v>June</v>
      </c>
      <c r="X1869" t="str">
        <f>TEXT(Table1[[#This Row],[Order Date]],"yyyy")</f>
        <v>2015</v>
      </c>
      <c r="Y1869">
        <v>42179</v>
      </c>
      <c r="Z1869">
        <v>-16.2</v>
      </c>
      <c r="AA1869">
        <v>16</v>
      </c>
      <c r="AB1869">
        <v>303.58999999999997</v>
      </c>
      <c r="AC1869">
        <v>88205</v>
      </c>
      <c r="AD1869" t="e">
        <f>IF(COUNTIF(#REF!,Orders!AC59)&gt;0,"Returned","Not Returned")</f>
        <v>#REF!</v>
      </c>
      <c r="AE1869" t="str">
        <f>TEXT(Table1[[#This Row],[Order Date]],"mmmm-yyy")</f>
        <v>June-2015</v>
      </c>
    </row>
    <row r="1870" spans="1:31" ht="12.75" customHeight="1" x14ac:dyDescent="0.3">
      <c r="A1870">
        <v>494</v>
      </c>
      <c r="B1870" t="s">
        <v>56</v>
      </c>
      <c r="C1870">
        <v>0.1</v>
      </c>
      <c r="D1870">
        <v>19.98</v>
      </c>
      <c r="E1870">
        <v>4</v>
      </c>
      <c r="F1870">
        <v>102</v>
      </c>
      <c r="G1870" t="str">
        <f>IF(COUNTIF(Table1[Customer ID],Table1[[#This Row],[Customer ID]])&gt;1,"Repeat Customer","One-Time Customer")</f>
        <v>Repeat Customer</v>
      </c>
      <c r="H1870" t="s">
        <v>190</v>
      </c>
      <c r="I1870" t="s">
        <v>49</v>
      </c>
      <c r="J1870" t="s">
        <v>114</v>
      </c>
      <c r="K1870" t="s">
        <v>77</v>
      </c>
      <c r="L1870" t="s">
        <v>180</v>
      </c>
      <c r="M1870" t="s">
        <v>59</v>
      </c>
      <c r="N1870" t="s">
        <v>187</v>
      </c>
      <c r="O1870">
        <v>0.68</v>
      </c>
      <c r="P1870">
        <f>Table1[[#This Row],[Profit]]/Table1[[#This Row],[Sales]]</f>
        <v>-1.641909642266403E-2</v>
      </c>
      <c r="Q1870" t="s">
        <v>33</v>
      </c>
      <c r="R1870" t="s">
        <v>53</v>
      </c>
      <c r="S1870" t="s">
        <v>193</v>
      </c>
      <c r="T1870" t="s">
        <v>194</v>
      </c>
      <c r="U1870">
        <v>2129</v>
      </c>
      <c r="V1870">
        <v>42177</v>
      </c>
      <c r="W1870" t="str">
        <f>TEXT(Table1[[#This Row],[Order Date]],"mmmm")</f>
        <v>June</v>
      </c>
      <c r="X1870" t="str">
        <f>TEXT(Table1[[#This Row],[Order Date]],"yyyy")</f>
        <v>2015</v>
      </c>
      <c r="Y1870">
        <v>42179</v>
      </c>
      <c r="Z1870">
        <v>-20.25</v>
      </c>
      <c r="AA1870">
        <v>65</v>
      </c>
      <c r="AB1870">
        <v>1233.32</v>
      </c>
      <c r="AC1870">
        <v>3397</v>
      </c>
      <c r="AD1870" t="e">
        <f>IF(COUNTIF(#REF!,Orders!AC61)&gt;0,"Returned","Not Returned")</f>
        <v>#REF!</v>
      </c>
      <c r="AE1870" t="str">
        <f>TEXT(Table1[[#This Row],[Order Date]],"mmmm-yyy")</f>
        <v>June-2015</v>
      </c>
    </row>
    <row r="1871" spans="1:31" ht="12.75" customHeight="1" x14ac:dyDescent="0.3">
      <c r="A1871">
        <v>495</v>
      </c>
      <c r="B1871" t="s">
        <v>56</v>
      </c>
      <c r="C1871">
        <v>0.09</v>
      </c>
      <c r="D1871">
        <v>2.88</v>
      </c>
      <c r="E1871">
        <v>1.49</v>
      </c>
      <c r="F1871">
        <v>102</v>
      </c>
      <c r="G1871" t="str">
        <f>IF(COUNTIF(Table1[Customer ID],Table1[[#This Row],[Customer ID]])&gt;1,"Repeat Customer","One-Time Customer")</f>
        <v>Repeat Customer</v>
      </c>
      <c r="H1871" t="s">
        <v>190</v>
      </c>
      <c r="I1871" t="s">
        <v>49</v>
      </c>
      <c r="J1871" t="s">
        <v>114</v>
      </c>
      <c r="K1871" t="s">
        <v>29</v>
      </c>
      <c r="L1871" t="s">
        <v>109</v>
      </c>
      <c r="M1871" t="s">
        <v>59</v>
      </c>
      <c r="N1871" t="s">
        <v>195</v>
      </c>
      <c r="O1871">
        <v>0.36</v>
      </c>
      <c r="P1871">
        <f>Table1[[#This Row],[Profit]]/Table1[[#This Row],[Sales]]</f>
        <v>-7.1464806594800243E-2</v>
      </c>
      <c r="Q1871" t="s">
        <v>33</v>
      </c>
      <c r="R1871" t="s">
        <v>53</v>
      </c>
      <c r="S1871" t="s">
        <v>193</v>
      </c>
      <c r="T1871" t="s">
        <v>194</v>
      </c>
      <c r="U1871">
        <v>2129</v>
      </c>
      <c r="V1871">
        <v>42177</v>
      </c>
      <c r="W1871" t="str">
        <f>TEXT(Table1[[#This Row],[Order Date]],"mmmm")</f>
        <v>June</v>
      </c>
      <c r="X1871" t="str">
        <f>TEXT(Table1[[#This Row],[Order Date]],"yyyy")</f>
        <v>2015</v>
      </c>
      <c r="Y1871">
        <v>42178</v>
      </c>
      <c r="Z1871">
        <v>-3.3809999999999998</v>
      </c>
      <c r="AA1871">
        <v>17</v>
      </c>
      <c r="AB1871">
        <v>47.31</v>
      </c>
      <c r="AC1871">
        <v>3397</v>
      </c>
      <c r="AD1871" t="e">
        <f>IF(COUNTIF(#REF!,Orders!AC62)&gt;0,"Returned","Not Returned")</f>
        <v>#REF!</v>
      </c>
      <c r="AE1871" t="str">
        <f>TEXT(Table1[[#This Row],[Order Date]],"mmmm-yyy")</f>
        <v>June-2015</v>
      </c>
    </row>
    <row r="1872" spans="1:31" ht="12.75" customHeight="1" x14ac:dyDescent="0.3">
      <c r="A1872">
        <v>18495</v>
      </c>
      <c r="B1872" t="s">
        <v>56</v>
      </c>
      <c r="C1872">
        <v>0.09</v>
      </c>
      <c r="D1872">
        <v>2.88</v>
      </c>
      <c r="E1872">
        <v>1.49</v>
      </c>
      <c r="F1872">
        <v>109</v>
      </c>
      <c r="G1872" t="str">
        <f>IF(COUNTIF(Table1[Customer ID],Table1[[#This Row],[Customer ID]])&gt;1,"Repeat Customer","One-Time Customer")</f>
        <v>One-Time Customer</v>
      </c>
      <c r="H1872" t="s">
        <v>199</v>
      </c>
      <c r="I1872" t="s">
        <v>49</v>
      </c>
      <c r="J1872" t="s">
        <v>114</v>
      </c>
      <c r="K1872" t="s">
        <v>29</v>
      </c>
      <c r="L1872" t="s">
        <v>109</v>
      </c>
      <c r="M1872" t="s">
        <v>59</v>
      </c>
      <c r="N1872" t="s">
        <v>195</v>
      </c>
      <c r="O1872">
        <v>0.36</v>
      </c>
      <c r="P1872">
        <f>Table1[[#This Row],[Profit]]/Table1[[#This Row],[Sales]]</f>
        <v>-0.24301886792452826</v>
      </c>
      <c r="Q1872" t="s">
        <v>33</v>
      </c>
      <c r="R1872" t="s">
        <v>53</v>
      </c>
      <c r="S1872" t="s">
        <v>54</v>
      </c>
      <c r="T1872" t="s">
        <v>200</v>
      </c>
      <c r="U1872">
        <v>7644</v>
      </c>
      <c r="V1872">
        <v>42177</v>
      </c>
      <c r="W1872" t="str">
        <f>TEXT(Table1[[#This Row],[Order Date]],"mmmm")</f>
        <v>June</v>
      </c>
      <c r="X1872" t="str">
        <f>TEXT(Table1[[#This Row],[Order Date]],"yyyy")</f>
        <v>2015</v>
      </c>
      <c r="Y1872">
        <v>42178</v>
      </c>
      <c r="Z1872">
        <v>-2.7047999999999996</v>
      </c>
      <c r="AA1872">
        <v>4</v>
      </c>
      <c r="AB1872">
        <v>11.13</v>
      </c>
      <c r="AC1872">
        <v>88205</v>
      </c>
      <c r="AD1872" t="e">
        <f>IF(COUNTIF(#REF!,Orders!AC64)&gt;0,"Returned","Not Returned")</f>
        <v>#REF!</v>
      </c>
      <c r="AE1872" t="str">
        <f>TEXT(Table1[[#This Row],[Order Date]],"mmmm-yyy")</f>
        <v>June-2015</v>
      </c>
    </row>
    <row r="1873" spans="1:31" ht="12.75" customHeight="1" x14ac:dyDescent="0.3">
      <c r="A1873">
        <v>19988</v>
      </c>
      <c r="B1873" t="s">
        <v>106</v>
      </c>
      <c r="C1873">
        <v>0.05</v>
      </c>
      <c r="D1873">
        <v>125.99</v>
      </c>
      <c r="E1873">
        <v>8.08</v>
      </c>
      <c r="F1873">
        <v>437</v>
      </c>
      <c r="G1873" t="str">
        <f>IF(COUNTIF(Table1[Customer ID],Table1[[#This Row],[Customer ID]])&gt;1,"Repeat Customer","One-Time Customer")</f>
        <v>One-Time Customer</v>
      </c>
      <c r="H1873" t="s">
        <v>537</v>
      </c>
      <c r="I1873" t="s">
        <v>49</v>
      </c>
      <c r="J1873" t="s">
        <v>58</v>
      </c>
      <c r="K1873" t="s">
        <v>77</v>
      </c>
      <c r="L1873" t="s">
        <v>78</v>
      </c>
      <c r="M1873" t="s">
        <v>59</v>
      </c>
      <c r="N1873" t="s">
        <v>289</v>
      </c>
      <c r="O1873">
        <v>0.56999999999999995</v>
      </c>
      <c r="P1873">
        <f>Table1[[#This Row],[Profit]]/Table1[[#This Row],[Sales]]</f>
        <v>0.44853128347300109</v>
      </c>
      <c r="Q1873" t="s">
        <v>33</v>
      </c>
      <c r="R1873" t="s">
        <v>53</v>
      </c>
      <c r="S1873" t="s">
        <v>193</v>
      </c>
      <c r="T1873" t="s">
        <v>538</v>
      </c>
      <c r="U1873">
        <v>1462</v>
      </c>
      <c r="V1873">
        <v>42177</v>
      </c>
      <c r="W1873" t="str">
        <f>TEXT(Table1[[#This Row],[Order Date]],"mmmm")</f>
        <v>June</v>
      </c>
      <c r="X1873" t="str">
        <f>TEXT(Table1[[#This Row],[Order Date]],"yyyy")</f>
        <v>2015</v>
      </c>
      <c r="Y1873">
        <v>42182</v>
      </c>
      <c r="Z1873">
        <v>427.11840000000001</v>
      </c>
      <c r="AA1873">
        <v>9</v>
      </c>
      <c r="AB1873">
        <v>952.26</v>
      </c>
      <c r="AC1873">
        <v>90695</v>
      </c>
      <c r="AD1873" t="e">
        <f>IF(COUNTIF(#REF!,Orders!AC229)&gt;0,"Returned","Not Returned")</f>
        <v>#REF!</v>
      </c>
      <c r="AE1873" t="str">
        <f>TEXT(Table1[[#This Row],[Order Date]],"mmmm-yyy")</f>
        <v>June-2015</v>
      </c>
    </row>
    <row r="1874" spans="1:31" ht="12.75" customHeight="1" x14ac:dyDescent="0.3">
      <c r="A1874">
        <v>23200</v>
      </c>
      <c r="B1874" t="s">
        <v>56</v>
      </c>
      <c r="C1874">
        <v>0.02</v>
      </c>
      <c r="D1874">
        <v>150.97999999999999</v>
      </c>
      <c r="E1874">
        <v>13.99</v>
      </c>
      <c r="F1874">
        <v>522</v>
      </c>
      <c r="G1874" t="str">
        <f>IF(COUNTIF(Table1[Customer ID],Table1[[#This Row],[Customer ID]])&gt;1,"Repeat Customer","One-Time Customer")</f>
        <v>Repeat Customer</v>
      </c>
      <c r="H1874" t="s">
        <v>626</v>
      </c>
      <c r="I1874" t="s">
        <v>27</v>
      </c>
      <c r="J1874" t="s">
        <v>58</v>
      </c>
      <c r="K1874" t="s">
        <v>77</v>
      </c>
      <c r="L1874" t="s">
        <v>85</v>
      </c>
      <c r="M1874" t="s">
        <v>86</v>
      </c>
      <c r="N1874" t="s">
        <v>627</v>
      </c>
      <c r="O1874">
        <v>0.38</v>
      </c>
      <c r="P1874">
        <f>Table1[[#This Row],[Profit]]/Table1[[#This Row],[Sales]]</f>
        <v>5.4333118221371018E-2</v>
      </c>
      <c r="Q1874" t="s">
        <v>33</v>
      </c>
      <c r="R1874" t="s">
        <v>34</v>
      </c>
      <c r="S1874" t="s">
        <v>102</v>
      </c>
      <c r="T1874" t="s">
        <v>116</v>
      </c>
      <c r="U1874">
        <v>97756</v>
      </c>
      <c r="V1874">
        <v>42177</v>
      </c>
      <c r="W1874" t="str">
        <f>TEXT(Table1[[#This Row],[Order Date]],"mmmm")</f>
        <v>June</v>
      </c>
      <c r="X1874" t="str">
        <f>TEXT(Table1[[#This Row],[Order Date]],"yyyy")</f>
        <v>2015</v>
      </c>
      <c r="Y1874">
        <v>42179</v>
      </c>
      <c r="Z1874">
        <v>26.099999999999998</v>
      </c>
      <c r="AA1874">
        <v>3</v>
      </c>
      <c r="AB1874">
        <v>480.37</v>
      </c>
      <c r="AC1874">
        <v>89327</v>
      </c>
      <c r="AD1874" t="e">
        <f>IF(COUNTIF(#REF!,Orders!AC277)&gt;0,"Returned","Not Returned")</f>
        <v>#REF!</v>
      </c>
      <c r="AE1874" t="str">
        <f>TEXT(Table1[[#This Row],[Order Date]],"mmmm-yyy")</f>
        <v>June-2015</v>
      </c>
    </row>
    <row r="1875" spans="1:31" ht="12.75" customHeight="1" x14ac:dyDescent="0.3">
      <c r="A1875">
        <v>23201</v>
      </c>
      <c r="B1875" t="s">
        <v>56</v>
      </c>
      <c r="C1875">
        <v>0.1</v>
      </c>
      <c r="D1875">
        <v>5.43</v>
      </c>
      <c r="E1875">
        <v>0.95</v>
      </c>
      <c r="F1875">
        <v>522</v>
      </c>
      <c r="G1875" t="str">
        <f>IF(COUNTIF(Table1[Customer ID],Table1[[#This Row],[Customer ID]])&gt;1,"Repeat Customer","One-Time Customer")</f>
        <v>Repeat Customer</v>
      </c>
      <c r="H1875" t="s">
        <v>626</v>
      </c>
      <c r="I1875" t="s">
        <v>49</v>
      </c>
      <c r="J1875" t="s">
        <v>58</v>
      </c>
      <c r="K1875" t="s">
        <v>29</v>
      </c>
      <c r="L1875" t="s">
        <v>93</v>
      </c>
      <c r="M1875" t="s">
        <v>31</v>
      </c>
      <c r="N1875" t="s">
        <v>628</v>
      </c>
      <c r="O1875">
        <v>0.36</v>
      </c>
      <c r="P1875">
        <f>Table1[[#This Row],[Profit]]/Table1[[#This Row],[Sales]]</f>
        <v>-0.44791666666666669</v>
      </c>
      <c r="Q1875" t="s">
        <v>33</v>
      </c>
      <c r="R1875" t="s">
        <v>34</v>
      </c>
      <c r="S1875" t="s">
        <v>102</v>
      </c>
      <c r="T1875" t="s">
        <v>116</v>
      </c>
      <c r="U1875">
        <v>97756</v>
      </c>
      <c r="V1875">
        <v>42177</v>
      </c>
      <c r="W1875" t="str">
        <f>TEXT(Table1[[#This Row],[Order Date]],"mmmm")</f>
        <v>June</v>
      </c>
      <c r="X1875" t="str">
        <f>TEXT(Table1[[#This Row],[Order Date]],"yyyy")</f>
        <v>2015</v>
      </c>
      <c r="Y1875">
        <v>42179</v>
      </c>
      <c r="Z1875">
        <v>-2.58</v>
      </c>
      <c r="AA1875">
        <v>1</v>
      </c>
      <c r="AB1875">
        <v>5.76</v>
      </c>
      <c r="AC1875">
        <v>89327</v>
      </c>
      <c r="AD1875" t="e">
        <f>IF(COUNTIF(#REF!,Orders!AC278)&gt;0,"Returned","Not Returned")</f>
        <v>#REF!</v>
      </c>
      <c r="AE1875" t="str">
        <f>TEXT(Table1[[#This Row],[Order Date]],"mmmm-yyy")</f>
        <v>June-2015</v>
      </c>
    </row>
    <row r="1876" spans="1:31" ht="12.75" customHeight="1" x14ac:dyDescent="0.3">
      <c r="A1876">
        <v>23202</v>
      </c>
      <c r="B1876" t="s">
        <v>56</v>
      </c>
      <c r="C1876">
        <v>0.01</v>
      </c>
      <c r="D1876">
        <v>179.29</v>
      </c>
      <c r="E1876">
        <v>29.21</v>
      </c>
      <c r="F1876">
        <v>522</v>
      </c>
      <c r="G1876" t="str">
        <f>IF(COUNTIF(Table1[Customer ID],Table1[[#This Row],[Customer ID]])&gt;1,"Repeat Customer","One-Time Customer")</f>
        <v>Repeat Customer</v>
      </c>
      <c r="H1876" t="s">
        <v>626</v>
      </c>
      <c r="I1876" t="s">
        <v>39</v>
      </c>
      <c r="J1876" t="s">
        <v>58</v>
      </c>
      <c r="K1876" t="s">
        <v>41</v>
      </c>
      <c r="L1876" t="s">
        <v>152</v>
      </c>
      <c r="M1876" t="s">
        <v>121</v>
      </c>
      <c r="N1876" t="s">
        <v>629</v>
      </c>
      <c r="O1876">
        <v>0.74</v>
      </c>
      <c r="P1876">
        <f>Table1[[#This Row],[Profit]]/Table1[[#This Row],[Sales]]</f>
        <v>0.8997439052995857</v>
      </c>
      <c r="Q1876" t="s">
        <v>33</v>
      </c>
      <c r="R1876" t="s">
        <v>34</v>
      </c>
      <c r="S1876" t="s">
        <v>102</v>
      </c>
      <c r="T1876" t="s">
        <v>116</v>
      </c>
      <c r="U1876">
        <v>97756</v>
      </c>
      <c r="V1876">
        <v>42177</v>
      </c>
      <c r="W1876" t="str">
        <f>TEXT(Table1[[#This Row],[Order Date]],"mmmm")</f>
        <v>June</v>
      </c>
      <c r="X1876" t="str">
        <f>TEXT(Table1[[#This Row],[Order Date]],"yyyy")</f>
        <v>2015</v>
      </c>
      <c r="Y1876">
        <v>42178</v>
      </c>
      <c r="Z1876">
        <v>2800.12</v>
      </c>
      <c r="AA1876">
        <v>21</v>
      </c>
      <c r="AB1876">
        <v>3112.13</v>
      </c>
      <c r="AC1876">
        <v>89327</v>
      </c>
      <c r="AD1876" t="e">
        <f>IF(COUNTIF(#REF!,Orders!AC279)&gt;0,"Returned","Not Returned")</f>
        <v>#REF!</v>
      </c>
      <c r="AE1876" t="str">
        <f>TEXT(Table1[[#This Row],[Order Date]],"mmmm-yyy")</f>
        <v>June-2015</v>
      </c>
    </row>
    <row r="1877" spans="1:31" ht="12.75" customHeight="1" x14ac:dyDescent="0.3">
      <c r="A1877">
        <v>26377</v>
      </c>
      <c r="B1877" t="s">
        <v>106</v>
      </c>
      <c r="C1877">
        <v>0.04</v>
      </c>
      <c r="D1877">
        <v>4.71</v>
      </c>
      <c r="E1877">
        <v>0.7</v>
      </c>
      <c r="F1877">
        <v>1127</v>
      </c>
      <c r="G1877" t="str">
        <f>IF(COUNTIF(Table1[Customer ID],Table1[[#This Row],[Customer ID]])&gt;1,"Repeat Customer","One-Time Customer")</f>
        <v>Repeat Customer</v>
      </c>
      <c r="H1877" t="s">
        <v>1230</v>
      </c>
      <c r="I1877" t="s">
        <v>49</v>
      </c>
      <c r="J1877" t="s">
        <v>114</v>
      </c>
      <c r="K1877" t="s">
        <v>29</v>
      </c>
      <c r="L1877" t="s">
        <v>66</v>
      </c>
      <c r="M1877" t="s">
        <v>31</v>
      </c>
      <c r="N1877" t="s">
        <v>1232</v>
      </c>
      <c r="O1877">
        <v>0.8</v>
      </c>
      <c r="P1877">
        <f>Table1[[#This Row],[Profit]]/Table1[[#This Row],[Sales]]</f>
        <v>5.0044189129474156E-2</v>
      </c>
      <c r="Q1877" t="s">
        <v>33</v>
      </c>
      <c r="R1877" t="s">
        <v>61</v>
      </c>
      <c r="S1877" t="s">
        <v>130</v>
      </c>
      <c r="T1877" t="s">
        <v>1231</v>
      </c>
      <c r="U1877">
        <v>78852</v>
      </c>
      <c r="V1877">
        <v>42177</v>
      </c>
      <c r="W1877" t="str">
        <f>TEXT(Table1[[#This Row],[Order Date]],"mmmm")</f>
        <v>June</v>
      </c>
      <c r="X1877" t="str">
        <f>TEXT(Table1[[#This Row],[Order Date]],"yyyy")</f>
        <v>2015</v>
      </c>
      <c r="Y1877">
        <v>42181</v>
      </c>
      <c r="Z1877">
        <v>4.53</v>
      </c>
      <c r="AA1877">
        <v>19</v>
      </c>
      <c r="AB1877">
        <v>90.52</v>
      </c>
      <c r="AC1877">
        <v>87222</v>
      </c>
      <c r="AD1877" t="e">
        <f>IF(COUNTIF(#REF!,Orders!AC634)&gt;0,"Returned","Not Returned")</f>
        <v>#REF!</v>
      </c>
      <c r="AE1877" t="str">
        <f>TEXT(Table1[[#This Row],[Order Date]],"mmmm-yyy")</f>
        <v>June-2015</v>
      </c>
    </row>
    <row r="1878" spans="1:31" ht="12.75" customHeight="1" x14ac:dyDescent="0.3">
      <c r="A1878">
        <v>26378</v>
      </c>
      <c r="B1878" t="s">
        <v>106</v>
      </c>
      <c r="C1878">
        <v>0.06</v>
      </c>
      <c r="D1878">
        <v>4.2</v>
      </c>
      <c r="E1878">
        <v>2.2599999999999998</v>
      </c>
      <c r="F1878">
        <v>1128</v>
      </c>
      <c r="G1878" t="str">
        <f>IF(COUNTIF(Table1[Customer ID],Table1[[#This Row],[Customer ID]])&gt;1,"Repeat Customer","One-Time Customer")</f>
        <v>One-Time Customer</v>
      </c>
      <c r="H1878" t="s">
        <v>1233</v>
      </c>
      <c r="I1878" t="s">
        <v>49</v>
      </c>
      <c r="J1878" t="s">
        <v>114</v>
      </c>
      <c r="K1878" t="s">
        <v>29</v>
      </c>
      <c r="L1878" t="s">
        <v>93</v>
      </c>
      <c r="M1878" t="s">
        <v>31</v>
      </c>
      <c r="N1878" t="s">
        <v>1234</v>
      </c>
      <c r="O1878">
        <v>0.36</v>
      </c>
      <c r="P1878">
        <f>Table1[[#This Row],[Profit]]/Table1[[#This Row],[Sales]]</f>
        <v>0.17473646596390924</v>
      </c>
      <c r="Q1878" t="s">
        <v>33</v>
      </c>
      <c r="R1878" t="s">
        <v>61</v>
      </c>
      <c r="S1878" t="s">
        <v>130</v>
      </c>
      <c r="T1878" t="s">
        <v>1235</v>
      </c>
      <c r="U1878">
        <v>78539</v>
      </c>
      <c r="V1878">
        <v>42177</v>
      </c>
      <c r="W1878" t="str">
        <f>TEXT(Table1[[#This Row],[Order Date]],"mmmm")</f>
        <v>June</v>
      </c>
      <c r="X1878" t="str">
        <f>TEXT(Table1[[#This Row],[Order Date]],"yyyy")</f>
        <v>2015</v>
      </c>
      <c r="Y1878">
        <v>42182</v>
      </c>
      <c r="Z1878">
        <v>9.7799999999999994</v>
      </c>
      <c r="AA1878">
        <v>13</v>
      </c>
      <c r="AB1878">
        <v>55.97</v>
      </c>
      <c r="AC1878">
        <v>87222</v>
      </c>
      <c r="AD1878" t="e">
        <f>IF(COUNTIF(#REF!,Orders!AC635)&gt;0,"Returned","Not Returned")</f>
        <v>#REF!</v>
      </c>
      <c r="AE1878" t="str">
        <f>TEXT(Table1[[#This Row],[Order Date]],"mmmm-yyy")</f>
        <v>June-2015</v>
      </c>
    </row>
    <row r="1879" spans="1:31" ht="12.75" customHeight="1" x14ac:dyDescent="0.3">
      <c r="A1879">
        <v>23329</v>
      </c>
      <c r="B1879" t="s">
        <v>47</v>
      </c>
      <c r="C1879">
        <v>0.09</v>
      </c>
      <c r="D1879">
        <v>20.98</v>
      </c>
      <c r="E1879">
        <v>1.49</v>
      </c>
      <c r="F1879">
        <v>1511</v>
      </c>
      <c r="G1879" t="str">
        <f>IF(COUNTIF(Table1[Customer ID],Table1[[#This Row],[Customer ID]])&gt;1,"Repeat Customer","One-Time Customer")</f>
        <v>One-Time Customer</v>
      </c>
      <c r="H1879" t="s">
        <v>1545</v>
      </c>
      <c r="I1879" t="s">
        <v>49</v>
      </c>
      <c r="J1879" t="s">
        <v>28</v>
      </c>
      <c r="K1879" t="s">
        <v>29</v>
      </c>
      <c r="L1879" t="s">
        <v>109</v>
      </c>
      <c r="M1879" t="s">
        <v>59</v>
      </c>
      <c r="N1879" t="s">
        <v>1546</v>
      </c>
      <c r="O1879">
        <v>0.35</v>
      </c>
      <c r="P1879">
        <f>Table1[[#This Row],[Profit]]/Table1[[#This Row],[Sales]]</f>
        <v>0.69</v>
      </c>
      <c r="Q1879" t="s">
        <v>33</v>
      </c>
      <c r="R1879" t="s">
        <v>61</v>
      </c>
      <c r="S1879" t="s">
        <v>703</v>
      </c>
      <c r="T1879" t="s">
        <v>1547</v>
      </c>
      <c r="U1879">
        <v>47302</v>
      </c>
      <c r="V1879">
        <v>42177</v>
      </c>
      <c r="W1879" t="str">
        <f>TEXT(Table1[[#This Row],[Order Date]],"mmmm")</f>
        <v>June</v>
      </c>
      <c r="X1879" t="str">
        <f>TEXT(Table1[[#This Row],[Order Date]],"yyyy")</f>
        <v>2015</v>
      </c>
      <c r="Y1879">
        <v>42179</v>
      </c>
      <c r="Z1879">
        <v>199.1823</v>
      </c>
      <c r="AA1879">
        <v>14</v>
      </c>
      <c r="AB1879">
        <v>288.67</v>
      </c>
      <c r="AC1879">
        <v>90303</v>
      </c>
      <c r="AD1879" t="e">
        <f>IF(COUNTIF(#REF!,Orders!AC854)&gt;0,"Returned","Not Returned")</f>
        <v>#REF!</v>
      </c>
      <c r="AE1879" t="str">
        <f>TEXT(Table1[[#This Row],[Order Date]],"mmmm-yyy")</f>
        <v>June-2015</v>
      </c>
    </row>
    <row r="1880" spans="1:31" ht="12.75" customHeight="1" x14ac:dyDescent="0.3">
      <c r="A1880">
        <v>23572</v>
      </c>
      <c r="B1880" t="s">
        <v>106</v>
      </c>
      <c r="C1880">
        <v>0.04</v>
      </c>
      <c r="D1880">
        <v>4.4800000000000004</v>
      </c>
      <c r="E1880">
        <v>2.5</v>
      </c>
      <c r="F1880">
        <v>2279</v>
      </c>
      <c r="G1880" t="str">
        <f>IF(COUNTIF(Table1[Customer ID],Table1[[#This Row],[Customer ID]])&gt;1,"Repeat Customer","One-Time Customer")</f>
        <v>One-Time Customer</v>
      </c>
      <c r="H1880" t="s">
        <v>2167</v>
      </c>
      <c r="I1880" t="s">
        <v>27</v>
      </c>
      <c r="J1880" t="s">
        <v>40</v>
      </c>
      <c r="K1880" t="s">
        <v>29</v>
      </c>
      <c r="L1880" t="s">
        <v>69</v>
      </c>
      <c r="M1880" t="s">
        <v>59</v>
      </c>
      <c r="N1880" t="s">
        <v>1130</v>
      </c>
      <c r="O1880">
        <v>0.37</v>
      </c>
      <c r="P1880">
        <f>Table1[[#This Row],[Profit]]/Table1[[#This Row],[Sales]]</f>
        <v>0.28722516003339826</v>
      </c>
      <c r="Q1880" t="s">
        <v>33</v>
      </c>
      <c r="R1880" t="s">
        <v>53</v>
      </c>
      <c r="S1880" t="s">
        <v>234</v>
      </c>
      <c r="T1880" t="s">
        <v>2168</v>
      </c>
      <c r="U1880">
        <v>15601</v>
      </c>
      <c r="V1880">
        <v>42177</v>
      </c>
      <c r="W1880" t="str">
        <f>TEXT(Table1[[#This Row],[Order Date]],"mmmm")</f>
        <v>June</v>
      </c>
      <c r="X1880" t="str">
        <f>TEXT(Table1[[#This Row],[Order Date]],"yyyy")</f>
        <v>2015</v>
      </c>
      <c r="Y1880">
        <v>42181</v>
      </c>
      <c r="Z1880">
        <v>10.32</v>
      </c>
      <c r="AA1880">
        <v>7</v>
      </c>
      <c r="AB1880">
        <v>35.93</v>
      </c>
      <c r="AC1880">
        <v>85949</v>
      </c>
      <c r="AD1880" t="e">
        <f>IF(COUNTIF(#REF!,Orders!AC1265)&gt;0,"Returned","Not Returned")</f>
        <v>#REF!</v>
      </c>
      <c r="AE1880" t="str">
        <f>TEXT(Table1[[#This Row],[Order Date]],"mmmm-yyy")</f>
        <v>June-2015</v>
      </c>
    </row>
    <row r="1881" spans="1:31" ht="12.75" customHeight="1" x14ac:dyDescent="0.3">
      <c r="A1881">
        <v>19246</v>
      </c>
      <c r="B1881" t="s">
        <v>47</v>
      </c>
      <c r="C1881">
        <v>0.03</v>
      </c>
      <c r="D1881">
        <v>304.99</v>
      </c>
      <c r="E1881">
        <v>19.989999999999998</v>
      </c>
      <c r="F1881">
        <v>2874</v>
      </c>
      <c r="G1881" t="str">
        <f>IF(COUNTIF(Table1[Customer ID],Table1[[#This Row],[Customer ID]])&gt;1,"Repeat Customer","One-Time Customer")</f>
        <v>Repeat Customer</v>
      </c>
      <c r="H1881" t="s">
        <v>2624</v>
      </c>
      <c r="I1881" t="s">
        <v>49</v>
      </c>
      <c r="J1881" t="s">
        <v>40</v>
      </c>
      <c r="K1881" t="s">
        <v>29</v>
      </c>
      <c r="L1881" t="s">
        <v>109</v>
      </c>
      <c r="M1881" t="s">
        <v>59</v>
      </c>
      <c r="N1881" t="s">
        <v>2625</v>
      </c>
      <c r="O1881">
        <v>0.4</v>
      </c>
      <c r="P1881">
        <f>Table1[[#This Row],[Profit]]/Table1[[#This Row],[Sales]]</f>
        <v>0.69</v>
      </c>
      <c r="Q1881" t="s">
        <v>33</v>
      </c>
      <c r="R1881" t="s">
        <v>61</v>
      </c>
      <c r="S1881" t="s">
        <v>496</v>
      </c>
      <c r="T1881" t="s">
        <v>2614</v>
      </c>
      <c r="U1881">
        <v>68128</v>
      </c>
      <c r="V1881">
        <v>42177</v>
      </c>
      <c r="W1881" t="str">
        <f>TEXT(Table1[[#This Row],[Order Date]],"mmmm")</f>
        <v>June</v>
      </c>
      <c r="X1881" t="str">
        <f>TEXT(Table1[[#This Row],[Order Date]],"yyyy")</f>
        <v>2015</v>
      </c>
      <c r="Y1881">
        <v>42179</v>
      </c>
      <c r="Z1881">
        <v>4033.6089000000002</v>
      </c>
      <c r="AA1881">
        <v>19</v>
      </c>
      <c r="AB1881">
        <v>5845.81</v>
      </c>
      <c r="AC1881">
        <v>89874</v>
      </c>
      <c r="AD1881" t="e">
        <f>IF(COUNTIF(#REF!,Orders!AC1624)&gt;0,"Returned","Not Returned")</f>
        <v>#REF!</v>
      </c>
      <c r="AE1881" t="str">
        <f>TEXT(Table1[[#This Row],[Order Date]],"mmmm-yyy")</f>
        <v>June-2015</v>
      </c>
    </row>
    <row r="1882" spans="1:31" ht="12.75" customHeight="1" x14ac:dyDescent="0.3">
      <c r="A1882">
        <v>19247</v>
      </c>
      <c r="B1882" t="s">
        <v>47</v>
      </c>
      <c r="C1882">
        <v>0.09</v>
      </c>
      <c r="D1882">
        <v>65.989999999999995</v>
      </c>
      <c r="E1882">
        <v>8.99</v>
      </c>
      <c r="F1882">
        <v>2874</v>
      </c>
      <c r="G1882" t="str">
        <f>IF(COUNTIF(Table1[Customer ID],Table1[[#This Row],[Customer ID]])&gt;1,"Repeat Customer","One-Time Customer")</f>
        <v>Repeat Customer</v>
      </c>
      <c r="H1882" t="s">
        <v>2624</v>
      </c>
      <c r="I1882" t="s">
        <v>49</v>
      </c>
      <c r="J1882" t="s">
        <v>40</v>
      </c>
      <c r="K1882" t="s">
        <v>77</v>
      </c>
      <c r="L1882" t="s">
        <v>78</v>
      </c>
      <c r="M1882" t="s">
        <v>59</v>
      </c>
      <c r="N1882" t="s">
        <v>2626</v>
      </c>
      <c r="O1882">
        <v>0.57999999999999996</v>
      </c>
      <c r="P1882">
        <f>Table1[[#This Row],[Profit]]/Table1[[#This Row],[Sales]]</f>
        <v>0.22368446793405378</v>
      </c>
      <c r="Q1882" t="s">
        <v>33</v>
      </c>
      <c r="R1882" t="s">
        <v>61</v>
      </c>
      <c r="S1882" t="s">
        <v>496</v>
      </c>
      <c r="T1882" t="s">
        <v>2614</v>
      </c>
      <c r="U1882">
        <v>68128</v>
      </c>
      <c r="V1882">
        <v>42177</v>
      </c>
      <c r="W1882" t="str">
        <f>TEXT(Table1[[#This Row],[Order Date]],"mmmm")</f>
        <v>June</v>
      </c>
      <c r="X1882" t="str">
        <f>TEXT(Table1[[#This Row],[Order Date]],"yyyy")</f>
        <v>2015</v>
      </c>
      <c r="Y1882">
        <v>42179</v>
      </c>
      <c r="Z1882">
        <v>141.7824</v>
      </c>
      <c r="AA1882">
        <v>12</v>
      </c>
      <c r="AB1882">
        <v>633.85</v>
      </c>
      <c r="AC1882">
        <v>89874</v>
      </c>
      <c r="AD1882" t="e">
        <f>IF(COUNTIF(#REF!,Orders!AC1625)&gt;0,"Returned","Not Returned")</f>
        <v>#REF!</v>
      </c>
      <c r="AE1882" t="str">
        <f>TEXT(Table1[[#This Row],[Order Date]],"mmmm-yyy")</f>
        <v>June-2015</v>
      </c>
    </row>
    <row r="1883" spans="1:31" ht="12.75" customHeight="1" x14ac:dyDescent="0.3">
      <c r="A1883">
        <v>22175</v>
      </c>
      <c r="B1883" t="s">
        <v>47</v>
      </c>
      <c r="C1883">
        <v>0.01</v>
      </c>
      <c r="D1883">
        <v>7.98</v>
      </c>
      <c r="E1883">
        <v>6.5</v>
      </c>
      <c r="F1883">
        <v>2963</v>
      </c>
      <c r="G1883" t="str">
        <f>IF(COUNTIF(Table1[Customer ID],Table1[[#This Row],[Customer ID]])&gt;1,"Repeat Customer","One-Time Customer")</f>
        <v>One-Time Customer</v>
      </c>
      <c r="H1883" t="s">
        <v>2693</v>
      </c>
      <c r="I1883" t="s">
        <v>49</v>
      </c>
      <c r="J1883" t="s">
        <v>114</v>
      </c>
      <c r="K1883" t="s">
        <v>29</v>
      </c>
      <c r="L1883" t="s">
        <v>141</v>
      </c>
      <c r="M1883" t="s">
        <v>86</v>
      </c>
      <c r="N1883" t="s">
        <v>2694</v>
      </c>
      <c r="O1883">
        <v>0.59</v>
      </c>
      <c r="P1883">
        <f>Table1[[#This Row],[Profit]]/Table1[[#This Row],[Sales]]</f>
        <v>-0.99089086221712985</v>
      </c>
      <c r="Q1883" t="s">
        <v>33</v>
      </c>
      <c r="R1883" t="s">
        <v>53</v>
      </c>
      <c r="S1883" t="s">
        <v>415</v>
      </c>
      <c r="T1883" t="s">
        <v>2695</v>
      </c>
      <c r="U1883">
        <v>21220</v>
      </c>
      <c r="V1883">
        <v>42177</v>
      </c>
      <c r="W1883" t="str">
        <f>TEXT(Table1[[#This Row],[Order Date]],"mmmm")</f>
        <v>June</v>
      </c>
      <c r="X1883" t="str">
        <f>TEXT(Table1[[#This Row],[Order Date]],"yyyy")</f>
        <v>2015</v>
      </c>
      <c r="Y1883">
        <v>42178</v>
      </c>
      <c r="Z1883">
        <v>-34.591999999999999</v>
      </c>
      <c r="AA1883">
        <v>4</v>
      </c>
      <c r="AB1883">
        <v>34.909999999999997</v>
      </c>
      <c r="AC1883">
        <v>88612</v>
      </c>
      <c r="AD1883" t="e">
        <f>IF(COUNTIF(#REF!,Orders!AC1679)&gt;0,"Returned","Not Returned")</f>
        <v>#REF!</v>
      </c>
      <c r="AE1883" t="str">
        <f>TEXT(Table1[[#This Row],[Order Date]],"mmmm-yyy")</f>
        <v>June-2015</v>
      </c>
    </row>
    <row r="1884" spans="1:31" ht="12.75" customHeight="1" x14ac:dyDescent="0.3">
      <c r="A1884">
        <v>20483</v>
      </c>
      <c r="B1884" t="s">
        <v>25</v>
      </c>
      <c r="C1884">
        <v>0.1</v>
      </c>
      <c r="D1884">
        <v>180.98</v>
      </c>
      <c r="E1884">
        <v>26.2</v>
      </c>
      <c r="F1884">
        <v>3132</v>
      </c>
      <c r="G1884" t="str">
        <f>IF(COUNTIF(Table1[Customer ID],Table1[[#This Row],[Customer ID]])&gt;1,"Repeat Customer","One-Time Customer")</f>
        <v>Repeat Customer</v>
      </c>
      <c r="H1884" t="s">
        <v>2818</v>
      </c>
      <c r="I1884" t="s">
        <v>39</v>
      </c>
      <c r="J1884" t="s">
        <v>28</v>
      </c>
      <c r="K1884" t="s">
        <v>41</v>
      </c>
      <c r="L1884" t="s">
        <v>42</v>
      </c>
      <c r="M1884" t="s">
        <v>43</v>
      </c>
      <c r="N1884" t="s">
        <v>241</v>
      </c>
      <c r="O1884">
        <v>0.59</v>
      </c>
      <c r="P1884">
        <f>Table1[[#This Row],[Profit]]/Table1[[#This Row],[Sales]]</f>
        <v>-0.1244927033999461</v>
      </c>
      <c r="Q1884" t="s">
        <v>33</v>
      </c>
      <c r="R1884" t="s">
        <v>61</v>
      </c>
      <c r="S1884" t="s">
        <v>178</v>
      </c>
      <c r="T1884" t="s">
        <v>2819</v>
      </c>
      <c r="U1884">
        <v>60060</v>
      </c>
      <c r="V1884">
        <v>42177</v>
      </c>
      <c r="W1884" t="str">
        <f>TEXT(Table1[[#This Row],[Order Date]],"mmmm")</f>
        <v>June</v>
      </c>
      <c r="X1884" t="str">
        <f>TEXT(Table1[[#This Row],[Order Date]],"yyyy")</f>
        <v>2015</v>
      </c>
      <c r="Y1884">
        <v>42178</v>
      </c>
      <c r="Z1884">
        <v>-64.664000000000001</v>
      </c>
      <c r="AA1884">
        <v>3</v>
      </c>
      <c r="AB1884">
        <v>519.41999999999996</v>
      </c>
      <c r="AC1884">
        <v>86790</v>
      </c>
      <c r="AD1884" t="e">
        <f>IF(COUNTIF(#REF!,Orders!AC1782)&gt;0,"Returned","Not Returned")</f>
        <v>#REF!</v>
      </c>
      <c r="AE1884" t="str">
        <f>TEXT(Table1[[#This Row],[Order Date]],"mmmm-yyy")</f>
        <v>June-2015</v>
      </c>
    </row>
    <row r="1885" spans="1:31" ht="12.75" customHeight="1" x14ac:dyDescent="0.3">
      <c r="A1885">
        <v>23862</v>
      </c>
      <c r="B1885" t="s">
        <v>25</v>
      </c>
      <c r="C1885">
        <v>0.09</v>
      </c>
      <c r="D1885">
        <v>200.98</v>
      </c>
      <c r="E1885">
        <v>55.96</v>
      </c>
      <c r="F1885">
        <v>445</v>
      </c>
      <c r="G1885" t="str">
        <f>IF(COUNTIF(Table1[Customer ID],Table1[[#This Row],[Customer ID]])&gt;1,"Repeat Customer","One-Time Customer")</f>
        <v>Repeat Customer</v>
      </c>
      <c r="H1885" t="s">
        <v>541</v>
      </c>
      <c r="I1885" t="s">
        <v>39</v>
      </c>
      <c r="J1885" t="s">
        <v>58</v>
      </c>
      <c r="K1885" t="s">
        <v>41</v>
      </c>
      <c r="L1885" t="s">
        <v>191</v>
      </c>
      <c r="M1885" t="s">
        <v>121</v>
      </c>
      <c r="N1885" t="s">
        <v>480</v>
      </c>
      <c r="O1885">
        <v>0.75</v>
      </c>
      <c r="P1885">
        <f>Table1[[#This Row],[Profit]]/Table1[[#This Row],[Sales]]</f>
        <v>-0.29030271469649288</v>
      </c>
      <c r="Q1885" t="s">
        <v>33</v>
      </c>
      <c r="R1885" t="s">
        <v>61</v>
      </c>
      <c r="S1885" t="s">
        <v>496</v>
      </c>
      <c r="T1885" t="s">
        <v>543</v>
      </c>
      <c r="U1885">
        <v>68701</v>
      </c>
      <c r="V1885">
        <v>42178</v>
      </c>
      <c r="W1885" t="str">
        <f>TEXT(Table1[[#This Row],[Order Date]],"mmmm")</f>
        <v>June</v>
      </c>
      <c r="X1885" t="str">
        <f>TEXT(Table1[[#This Row],[Order Date]],"yyyy")</f>
        <v>2015</v>
      </c>
      <c r="Y1885">
        <v>42179</v>
      </c>
      <c r="Z1885">
        <v>-512.87200000000007</v>
      </c>
      <c r="AA1885">
        <v>9</v>
      </c>
      <c r="AB1885">
        <v>1766.68</v>
      </c>
      <c r="AC1885">
        <v>88084</v>
      </c>
      <c r="AD1885" t="e">
        <f>IF(COUNTIF(#REF!,Orders!AC232)&gt;0,"Returned","Not Returned")</f>
        <v>#REF!</v>
      </c>
      <c r="AE1885" t="str">
        <f>TEXT(Table1[[#This Row],[Order Date]],"mmmm-yyy")</f>
        <v>June-2015</v>
      </c>
    </row>
    <row r="1886" spans="1:31" ht="12.75" customHeight="1" x14ac:dyDescent="0.3">
      <c r="A1886">
        <v>23863</v>
      </c>
      <c r="B1886" t="s">
        <v>25</v>
      </c>
      <c r="C1886">
        <v>0.09</v>
      </c>
      <c r="D1886">
        <v>2.78</v>
      </c>
      <c r="E1886">
        <v>0.97</v>
      </c>
      <c r="F1886">
        <v>445</v>
      </c>
      <c r="G1886" t="str">
        <f>IF(COUNTIF(Table1[Customer ID],Table1[[#This Row],[Customer ID]])&gt;1,"Repeat Customer","One-Time Customer")</f>
        <v>Repeat Customer</v>
      </c>
      <c r="H1886" t="s">
        <v>541</v>
      </c>
      <c r="I1886" t="s">
        <v>49</v>
      </c>
      <c r="J1886" t="s">
        <v>58</v>
      </c>
      <c r="K1886" t="s">
        <v>29</v>
      </c>
      <c r="L1886" t="s">
        <v>30</v>
      </c>
      <c r="M1886" t="s">
        <v>31</v>
      </c>
      <c r="N1886" t="s">
        <v>544</v>
      </c>
      <c r="O1886">
        <v>0.59</v>
      </c>
      <c r="P1886">
        <f>Table1[[#This Row],[Profit]]/Table1[[#This Row],[Sales]]</f>
        <v>-0.13039283252929015</v>
      </c>
      <c r="Q1886" t="s">
        <v>33</v>
      </c>
      <c r="R1886" t="s">
        <v>61</v>
      </c>
      <c r="S1886" t="s">
        <v>496</v>
      </c>
      <c r="T1886" t="s">
        <v>543</v>
      </c>
      <c r="U1886">
        <v>68701</v>
      </c>
      <c r="V1886">
        <v>42178</v>
      </c>
      <c r="W1886" t="str">
        <f>TEXT(Table1[[#This Row],[Order Date]],"mmmm")</f>
        <v>June</v>
      </c>
      <c r="X1886" t="str">
        <f>TEXT(Table1[[#This Row],[Order Date]],"yyyy")</f>
        <v>2015</v>
      </c>
      <c r="Y1886">
        <v>42179</v>
      </c>
      <c r="Z1886">
        <v>-3.7840000000000003</v>
      </c>
      <c r="AA1886">
        <v>11</v>
      </c>
      <c r="AB1886">
        <v>29.02</v>
      </c>
      <c r="AC1886">
        <v>88084</v>
      </c>
      <c r="AD1886" t="e">
        <f>IF(COUNTIF(#REF!,Orders!AC233)&gt;0,"Returned","Not Returned")</f>
        <v>#REF!</v>
      </c>
      <c r="AE1886" t="str">
        <f>TEXT(Table1[[#This Row],[Order Date]],"mmmm-yyy")</f>
        <v>June-2015</v>
      </c>
    </row>
    <row r="1887" spans="1:31" ht="12.75" customHeight="1" x14ac:dyDescent="0.3">
      <c r="A1887">
        <v>23147</v>
      </c>
      <c r="B1887" t="s">
        <v>106</v>
      </c>
      <c r="C1887">
        <v>0</v>
      </c>
      <c r="D1887">
        <v>599.99</v>
      </c>
      <c r="E1887">
        <v>24.49</v>
      </c>
      <c r="F1887">
        <v>1548</v>
      </c>
      <c r="G1887" t="str">
        <f>IF(COUNTIF(Table1[Customer ID],Table1[[#This Row],[Customer ID]])&gt;1,"Repeat Customer","One-Time Customer")</f>
        <v>One-Time Customer</v>
      </c>
      <c r="H1887" t="s">
        <v>1565</v>
      </c>
      <c r="I1887" t="s">
        <v>49</v>
      </c>
      <c r="J1887" t="s">
        <v>28</v>
      </c>
      <c r="K1887" t="s">
        <v>77</v>
      </c>
      <c r="L1887" t="s">
        <v>587</v>
      </c>
      <c r="M1887" t="s">
        <v>236</v>
      </c>
      <c r="N1887" t="s">
        <v>1566</v>
      </c>
      <c r="O1887">
        <v>0.44</v>
      </c>
      <c r="P1887">
        <f>Table1[[#This Row],[Profit]]/Table1[[#This Row],[Sales]]</f>
        <v>-3.3330700755822083E-2</v>
      </c>
      <c r="Q1887" t="s">
        <v>33</v>
      </c>
      <c r="R1887" t="s">
        <v>61</v>
      </c>
      <c r="S1887" t="s">
        <v>703</v>
      </c>
      <c r="T1887" t="s">
        <v>1567</v>
      </c>
      <c r="U1887">
        <v>47374</v>
      </c>
      <c r="V1887">
        <v>42178</v>
      </c>
      <c r="W1887" t="str">
        <f>TEXT(Table1[[#This Row],[Order Date]],"mmmm")</f>
        <v>June</v>
      </c>
      <c r="X1887" t="str">
        <f>TEXT(Table1[[#This Row],[Order Date]],"yyyy")</f>
        <v>2015</v>
      </c>
      <c r="Y1887">
        <v>42180</v>
      </c>
      <c r="Z1887">
        <v>-367.16500000000002</v>
      </c>
      <c r="AA1887">
        <v>18</v>
      </c>
      <c r="AB1887">
        <v>11015.82</v>
      </c>
      <c r="AC1887">
        <v>88487</v>
      </c>
      <c r="AD1887" t="e">
        <f>IF(COUNTIF(#REF!,Orders!AC865)&gt;0,"Returned","Not Returned")</f>
        <v>#REF!</v>
      </c>
      <c r="AE1887" t="str">
        <f>TEXT(Table1[[#This Row],[Order Date]],"mmmm-yyy")</f>
        <v>June-2015</v>
      </c>
    </row>
    <row r="1888" spans="1:31" ht="12.75" customHeight="1" x14ac:dyDescent="0.3">
      <c r="A1888">
        <v>23512</v>
      </c>
      <c r="B1888" t="s">
        <v>106</v>
      </c>
      <c r="C1888">
        <v>7.0000000000000007E-2</v>
      </c>
      <c r="D1888">
        <v>3.28</v>
      </c>
      <c r="E1888">
        <v>3.97</v>
      </c>
      <c r="F1888">
        <v>2215</v>
      </c>
      <c r="G1888" t="str">
        <f>IF(COUNTIF(Table1[Customer ID],Table1[[#This Row],[Customer ID]])&gt;1,"Repeat Customer","One-Time Customer")</f>
        <v>One-Time Customer</v>
      </c>
      <c r="H1888" t="s">
        <v>2115</v>
      </c>
      <c r="I1888" t="s">
        <v>49</v>
      </c>
      <c r="J1888" t="s">
        <v>28</v>
      </c>
      <c r="K1888" t="s">
        <v>29</v>
      </c>
      <c r="L1888" t="s">
        <v>30</v>
      </c>
      <c r="M1888" t="s">
        <v>31</v>
      </c>
      <c r="N1888" t="s">
        <v>1009</v>
      </c>
      <c r="O1888">
        <v>0.56000000000000005</v>
      </c>
      <c r="P1888">
        <f>Table1[[#This Row],[Profit]]/Table1[[#This Row],[Sales]]</f>
        <v>-1.5024390243902439</v>
      </c>
      <c r="Q1888" t="s">
        <v>33</v>
      </c>
      <c r="R1888" t="s">
        <v>53</v>
      </c>
      <c r="S1888" t="s">
        <v>154</v>
      </c>
      <c r="T1888" t="s">
        <v>2116</v>
      </c>
      <c r="U1888">
        <v>44646</v>
      </c>
      <c r="V1888">
        <v>42178</v>
      </c>
      <c r="W1888" t="str">
        <f>TEXT(Table1[[#This Row],[Order Date]],"mmmm")</f>
        <v>June</v>
      </c>
      <c r="X1888" t="str">
        <f>TEXT(Table1[[#This Row],[Order Date]],"yyyy")</f>
        <v>2015</v>
      </c>
      <c r="Y1888">
        <v>42178</v>
      </c>
      <c r="Z1888">
        <v>-22.175999999999998</v>
      </c>
      <c r="AA1888">
        <v>4</v>
      </c>
      <c r="AB1888">
        <v>14.76</v>
      </c>
      <c r="AC1888">
        <v>90314</v>
      </c>
      <c r="AD1888" t="e">
        <f>IF(COUNTIF(#REF!,Orders!AC1232)&gt;0,"Returned","Not Returned")</f>
        <v>#REF!</v>
      </c>
      <c r="AE1888" t="str">
        <f>TEXT(Table1[[#This Row],[Order Date]],"mmmm-yyy")</f>
        <v>June-2015</v>
      </c>
    </row>
    <row r="1889" spans="1:31" ht="12.75" customHeight="1" x14ac:dyDescent="0.3">
      <c r="A1889">
        <v>23513</v>
      </c>
      <c r="B1889" t="s">
        <v>106</v>
      </c>
      <c r="C1889">
        <v>0.02</v>
      </c>
      <c r="D1889">
        <v>256.99</v>
      </c>
      <c r="E1889">
        <v>11.25</v>
      </c>
      <c r="F1889">
        <v>2216</v>
      </c>
      <c r="G1889" t="str">
        <f>IF(COUNTIF(Table1[Customer ID],Table1[[#This Row],[Customer ID]])&gt;1,"Repeat Customer","One-Time Customer")</f>
        <v>Repeat Customer</v>
      </c>
      <c r="H1889" t="s">
        <v>2117</v>
      </c>
      <c r="I1889" t="s">
        <v>49</v>
      </c>
      <c r="J1889" t="s">
        <v>28</v>
      </c>
      <c r="K1889" t="s">
        <v>77</v>
      </c>
      <c r="L1889" t="s">
        <v>180</v>
      </c>
      <c r="M1889" t="s">
        <v>59</v>
      </c>
      <c r="N1889" t="s">
        <v>1336</v>
      </c>
      <c r="O1889">
        <v>0.51</v>
      </c>
      <c r="P1889">
        <f>Table1[[#This Row],[Profit]]/Table1[[#This Row],[Sales]]</f>
        <v>-0.26483598040670919</v>
      </c>
      <c r="Q1889" t="s">
        <v>33</v>
      </c>
      <c r="R1889" t="s">
        <v>53</v>
      </c>
      <c r="S1889" t="s">
        <v>154</v>
      </c>
      <c r="T1889" t="s">
        <v>2118</v>
      </c>
      <c r="U1889">
        <v>44256</v>
      </c>
      <c r="V1889">
        <v>42178</v>
      </c>
      <c r="W1889" t="str">
        <f>TEXT(Table1[[#This Row],[Order Date]],"mmmm")</f>
        <v>June</v>
      </c>
      <c r="X1889" t="str">
        <f>TEXT(Table1[[#This Row],[Order Date]],"yyyy")</f>
        <v>2015</v>
      </c>
      <c r="Y1889">
        <v>42185</v>
      </c>
      <c r="Z1889">
        <v>-214.10399999999998</v>
      </c>
      <c r="AA1889">
        <v>3</v>
      </c>
      <c r="AB1889">
        <v>808.44</v>
      </c>
      <c r="AC1889">
        <v>90314</v>
      </c>
      <c r="AD1889" t="e">
        <f>IF(COUNTIF(#REF!,Orders!AC1233)&gt;0,"Returned","Not Returned")</f>
        <v>#REF!</v>
      </c>
      <c r="AE1889" t="str">
        <f>TEXT(Table1[[#This Row],[Order Date]],"mmmm-yyy")</f>
        <v>June-2015</v>
      </c>
    </row>
    <row r="1890" spans="1:31" ht="12.75" customHeight="1" x14ac:dyDescent="0.3">
      <c r="A1890">
        <v>23514</v>
      </c>
      <c r="B1890" t="s">
        <v>106</v>
      </c>
      <c r="C1890">
        <v>0.01</v>
      </c>
      <c r="D1890">
        <v>6.48</v>
      </c>
      <c r="E1890">
        <v>5.14</v>
      </c>
      <c r="F1890">
        <v>2216</v>
      </c>
      <c r="G1890" t="str">
        <f>IF(COUNTIF(Table1[Customer ID],Table1[[#This Row],[Customer ID]])&gt;1,"Repeat Customer","One-Time Customer")</f>
        <v>Repeat Customer</v>
      </c>
      <c r="H1890" t="s">
        <v>2117</v>
      </c>
      <c r="I1890" t="s">
        <v>49</v>
      </c>
      <c r="J1890" t="s">
        <v>28</v>
      </c>
      <c r="K1890" t="s">
        <v>29</v>
      </c>
      <c r="L1890" t="s">
        <v>93</v>
      </c>
      <c r="M1890" t="s">
        <v>59</v>
      </c>
      <c r="N1890" t="s">
        <v>938</v>
      </c>
      <c r="O1890">
        <v>0.37</v>
      </c>
      <c r="P1890">
        <f>Table1[[#This Row],[Profit]]/Table1[[#This Row],[Sales]]</f>
        <v>-0.39958463136033229</v>
      </c>
      <c r="Q1890" t="s">
        <v>33</v>
      </c>
      <c r="R1890" t="s">
        <v>53</v>
      </c>
      <c r="S1890" t="s">
        <v>154</v>
      </c>
      <c r="T1890" t="s">
        <v>2118</v>
      </c>
      <c r="U1890">
        <v>44256</v>
      </c>
      <c r="V1890">
        <v>42178</v>
      </c>
      <c r="W1890" t="str">
        <f>TEXT(Table1[[#This Row],[Order Date]],"mmmm")</f>
        <v>June</v>
      </c>
      <c r="X1890" t="str">
        <f>TEXT(Table1[[#This Row],[Order Date]],"yyyy")</f>
        <v>2015</v>
      </c>
      <c r="Y1890">
        <v>42180</v>
      </c>
      <c r="Z1890">
        <v>-26.936</v>
      </c>
      <c r="AA1890">
        <v>10</v>
      </c>
      <c r="AB1890">
        <v>67.41</v>
      </c>
      <c r="AC1890">
        <v>90314</v>
      </c>
      <c r="AD1890" t="e">
        <f>IF(COUNTIF(#REF!,Orders!AC1234)&gt;0,"Returned","Not Returned")</f>
        <v>#REF!</v>
      </c>
      <c r="AE1890" t="str">
        <f>TEXT(Table1[[#This Row],[Order Date]],"mmmm-yyy")</f>
        <v>June-2015</v>
      </c>
    </row>
    <row r="1891" spans="1:31" ht="12.75" customHeight="1" x14ac:dyDescent="0.3">
      <c r="A1891">
        <v>19441</v>
      </c>
      <c r="B1891" t="s">
        <v>25</v>
      </c>
      <c r="C1891">
        <v>0.06</v>
      </c>
      <c r="D1891">
        <v>180.98</v>
      </c>
      <c r="E1891">
        <v>26.2</v>
      </c>
      <c r="F1891">
        <v>2333</v>
      </c>
      <c r="G1891" t="str">
        <f>IF(COUNTIF(Table1[Customer ID],Table1[[#This Row],[Customer ID]])&gt;1,"Repeat Customer","One-Time Customer")</f>
        <v>One-Time Customer</v>
      </c>
      <c r="H1891" t="s">
        <v>2202</v>
      </c>
      <c r="I1891" t="s">
        <v>39</v>
      </c>
      <c r="J1891" t="s">
        <v>58</v>
      </c>
      <c r="K1891" t="s">
        <v>41</v>
      </c>
      <c r="L1891" t="s">
        <v>42</v>
      </c>
      <c r="M1891" t="s">
        <v>43</v>
      </c>
      <c r="N1891" t="s">
        <v>241</v>
      </c>
      <c r="O1891">
        <v>0.59</v>
      </c>
      <c r="P1891">
        <f>Table1[[#This Row],[Profit]]/Table1[[#This Row],[Sales]]</f>
        <v>-0.63753716163354723</v>
      </c>
      <c r="Q1891" t="s">
        <v>33</v>
      </c>
      <c r="R1891" t="s">
        <v>61</v>
      </c>
      <c r="S1891" t="s">
        <v>1858</v>
      </c>
      <c r="T1891" t="s">
        <v>2203</v>
      </c>
      <c r="U1891">
        <v>54302</v>
      </c>
      <c r="V1891">
        <v>42178</v>
      </c>
      <c r="W1891" t="str">
        <f>TEXT(Table1[[#This Row],[Order Date]],"mmmm")</f>
        <v>June</v>
      </c>
      <c r="X1891" t="str">
        <f>TEXT(Table1[[#This Row],[Order Date]],"yyyy")</f>
        <v>2015</v>
      </c>
      <c r="Y1891">
        <v>42179</v>
      </c>
      <c r="Z1891">
        <v>-122.235</v>
      </c>
      <c r="AA1891">
        <v>1</v>
      </c>
      <c r="AB1891">
        <v>191.73</v>
      </c>
      <c r="AC1891">
        <v>89611</v>
      </c>
      <c r="AD1891" t="e">
        <f>IF(COUNTIF(#REF!,Orders!AC1293)&gt;0,"Returned","Not Returned")</f>
        <v>#REF!</v>
      </c>
      <c r="AE1891" t="str">
        <f>TEXT(Table1[[#This Row],[Order Date]],"mmmm-yyy")</f>
        <v>June-2015</v>
      </c>
    </row>
    <row r="1892" spans="1:31" x14ac:dyDescent="0.3">
      <c r="A1892">
        <v>19270</v>
      </c>
      <c r="B1892" t="s">
        <v>37</v>
      </c>
      <c r="C1892">
        <v>0.09</v>
      </c>
      <c r="D1892">
        <v>71.37</v>
      </c>
      <c r="E1892">
        <v>69</v>
      </c>
      <c r="F1892">
        <v>2352</v>
      </c>
      <c r="G1892" t="str">
        <f>IF(COUNTIF(Table1[Customer ID],Table1[[#This Row],[Customer ID]])&gt;1,"Repeat Customer","One-Time Customer")</f>
        <v>Repeat Customer</v>
      </c>
      <c r="H1892" t="s">
        <v>2218</v>
      </c>
      <c r="I1892" t="s">
        <v>49</v>
      </c>
      <c r="J1892" t="s">
        <v>40</v>
      </c>
      <c r="K1892" t="s">
        <v>41</v>
      </c>
      <c r="L1892" t="s">
        <v>152</v>
      </c>
      <c r="M1892" t="s">
        <v>236</v>
      </c>
      <c r="N1892" t="s">
        <v>2221</v>
      </c>
      <c r="O1892">
        <v>0.68</v>
      </c>
      <c r="P1892">
        <f>Table1[[#This Row],[Profit]]/Table1[[#This Row],[Sales]]</f>
        <v>-1.1797077468572044</v>
      </c>
      <c r="Q1892" t="s">
        <v>33</v>
      </c>
      <c r="R1892" t="s">
        <v>53</v>
      </c>
      <c r="S1892" t="s">
        <v>415</v>
      </c>
      <c r="T1892" t="s">
        <v>2219</v>
      </c>
      <c r="U1892">
        <v>21501</v>
      </c>
      <c r="V1892">
        <v>42178</v>
      </c>
      <c r="W1892" t="str">
        <f>TEXT(Table1[[#This Row],[Order Date]],"mmmm")</f>
        <v>June</v>
      </c>
      <c r="X1892" t="str">
        <f>TEXT(Table1[[#This Row],[Order Date]],"yyyy")</f>
        <v>2015</v>
      </c>
      <c r="Y1892">
        <v>42179</v>
      </c>
      <c r="Z1892">
        <v>-1537.1356000000003</v>
      </c>
      <c r="AA1892">
        <v>19</v>
      </c>
      <c r="AB1892">
        <v>1302.98</v>
      </c>
      <c r="AC1892">
        <v>86166</v>
      </c>
      <c r="AD1892" t="e">
        <f>IF(COUNTIF(#REF!,Orders!AC1308)&gt;0,"Returned","Not Returned")</f>
        <v>#REF!</v>
      </c>
      <c r="AE1892" t="str">
        <f>TEXT(Table1[[#This Row],[Order Date]],"mmmm-yyy")</f>
        <v>June-2015</v>
      </c>
    </row>
    <row r="1893" spans="1:31" ht="12.75" customHeight="1" x14ac:dyDescent="0.3">
      <c r="A1893">
        <v>20633</v>
      </c>
      <c r="B1893" t="s">
        <v>37</v>
      </c>
      <c r="C1893">
        <v>0.04</v>
      </c>
      <c r="D1893">
        <v>10.64</v>
      </c>
      <c r="E1893">
        <v>5.16</v>
      </c>
      <c r="F1893">
        <v>721</v>
      </c>
      <c r="G1893" t="str">
        <f>IF(COUNTIF(Table1[Customer ID],Table1[[#This Row],[Customer ID]])&gt;1,"Repeat Customer","One-Time Customer")</f>
        <v>Repeat Customer</v>
      </c>
      <c r="H1893" t="s">
        <v>850</v>
      </c>
      <c r="I1893" t="s">
        <v>49</v>
      </c>
      <c r="J1893" t="s">
        <v>28</v>
      </c>
      <c r="K1893" t="s">
        <v>41</v>
      </c>
      <c r="L1893" t="s">
        <v>50</v>
      </c>
      <c r="M1893" t="s">
        <v>59</v>
      </c>
      <c r="N1893" t="s">
        <v>851</v>
      </c>
      <c r="O1893">
        <v>0.56999999999999995</v>
      </c>
      <c r="P1893">
        <f>Table1[[#This Row],[Profit]]/Table1[[#This Row],[Sales]]</f>
        <v>0.36017937219730933</v>
      </c>
      <c r="Q1893" t="s">
        <v>33</v>
      </c>
      <c r="R1893" t="s">
        <v>61</v>
      </c>
      <c r="S1893" t="s">
        <v>703</v>
      </c>
      <c r="T1893" t="s">
        <v>852</v>
      </c>
      <c r="U1893">
        <v>46041</v>
      </c>
      <c r="V1893">
        <v>42179</v>
      </c>
      <c r="W1893" t="str">
        <f>TEXT(Table1[[#This Row],[Order Date]],"mmmm")</f>
        <v>June</v>
      </c>
      <c r="X1893" t="str">
        <f>TEXT(Table1[[#This Row],[Order Date]],"yyyy")</f>
        <v>2015</v>
      </c>
      <c r="Y1893">
        <v>42180</v>
      </c>
      <c r="Z1893">
        <v>24.095999999999997</v>
      </c>
      <c r="AA1893">
        <v>6</v>
      </c>
      <c r="AB1893">
        <v>66.900000000000006</v>
      </c>
      <c r="AC1893">
        <v>91053</v>
      </c>
      <c r="AD1893" t="e">
        <f>IF(COUNTIF(#REF!,Orders!AC415)&gt;0,"Returned","Not Returned")</f>
        <v>#REF!</v>
      </c>
      <c r="AE1893" t="str">
        <f>TEXT(Table1[[#This Row],[Order Date]],"mmmm-yyy")</f>
        <v>June-2015</v>
      </c>
    </row>
    <row r="1894" spans="1:31" ht="12.75" customHeight="1" x14ac:dyDescent="0.3">
      <c r="A1894">
        <v>20634</v>
      </c>
      <c r="B1894" t="s">
        <v>37</v>
      </c>
      <c r="C1894">
        <v>0.03</v>
      </c>
      <c r="D1894">
        <v>2.78</v>
      </c>
      <c r="E1894">
        <v>1.34</v>
      </c>
      <c r="F1894">
        <v>721</v>
      </c>
      <c r="G1894" t="str">
        <f>IF(COUNTIF(Table1[Customer ID],Table1[[#This Row],[Customer ID]])&gt;1,"Repeat Customer","One-Time Customer")</f>
        <v>Repeat Customer</v>
      </c>
      <c r="H1894" t="s">
        <v>850</v>
      </c>
      <c r="I1894" t="s">
        <v>27</v>
      </c>
      <c r="J1894" t="s">
        <v>28</v>
      </c>
      <c r="K1894" t="s">
        <v>29</v>
      </c>
      <c r="L1894" t="s">
        <v>30</v>
      </c>
      <c r="M1894" t="s">
        <v>31</v>
      </c>
      <c r="N1894" t="s">
        <v>853</v>
      </c>
      <c r="O1894">
        <v>0.45</v>
      </c>
      <c r="P1894">
        <f>Table1[[#This Row],[Profit]]/Table1[[#This Row],[Sales]]</f>
        <v>0.16165082309297471</v>
      </c>
      <c r="Q1894" t="s">
        <v>33</v>
      </c>
      <c r="R1894" t="s">
        <v>61</v>
      </c>
      <c r="S1894" t="s">
        <v>703</v>
      </c>
      <c r="T1894" t="s">
        <v>852</v>
      </c>
      <c r="U1894">
        <v>46041</v>
      </c>
      <c r="V1894">
        <v>42179</v>
      </c>
      <c r="W1894" t="str">
        <f>TEXT(Table1[[#This Row],[Order Date]],"mmmm")</f>
        <v>June</v>
      </c>
      <c r="X1894" t="str">
        <f>TEXT(Table1[[#This Row],[Order Date]],"yyyy")</f>
        <v>2015</v>
      </c>
      <c r="Y1894">
        <v>42181</v>
      </c>
      <c r="Z1894">
        <v>6.9719999999999995</v>
      </c>
      <c r="AA1894">
        <v>15</v>
      </c>
      <c r="AB1894">
        <v>43.13</v>
      </c>
      <c r="AC1894">
        <v>91053</v>
      </c>
      <c r="AD1894" t="e">
        <f>IF(COUNTIF(#REF!,Orders!AC416)&gt;0,"Returned","Not Returned")</f>
        <v>#REF!</v>
      </c>
      <c r="AE1894" t="str">
        <f>TEXT(Table1[[#This Row],[Order Date]],"mmmm-yyy")</f>
        <v>June-2015</v>
      </c>
    </row>
    <row r="1895" spans="1:31" ht="12.75" customHeight="1" x14ac:dyDescent="0.3">
      <c r="A1895">
        <v>24731</v>
      </c>
      <c r="B1895" t="s">
        <v>106</v>
      </c>
      <c r="C1895">
        <v>0.09</v>
      </c>
      <c r="D1895">
        <v>20.99</v>
      </c>
      <c r="E1895">
        <v>2.5</v>
      </c>
      <c r="F1895">
        <v>2044</v>
      </c>
      <c r="G1895" t="str">
        <f>IF(COUNTIF(Table1[Customer ID],Table1[[#This Row],[Customer ID]])&gt;1,"Repeat Customer","One-Time Customer")</f>
        <v>One-Time Customer</v>
      </c>
      <c r="H1895" t="s">
        <v>1962</v>
      </c>
      <c r="I1895" t="s">
        <v>49</v>
      </c>
      <c r="J1895" t="s">
        <v>28</v>
      </c>
      <c r="K1895" t="s">
        <v>77</v>
      </c>
      <c r="L1895" t="s">
        <v>78</v>
      </c>
      <c r="M1895" t="s">
        <v>31</v>
      </c>
      <c r="N1895" t="s">
        <v>1170</v>
      </c>
      <c r="O1895">
        <v>0.81</v>
      </c>
      <c r="P1895">
        <f>Table1[[#This Row],[Profit]]/Table1[[#This Row],[Sales]]</f>
        <v>-1.359724303266407</v>
      </c>
      <c r="Q1895" t="s">
        <v>33</v>
      </c>
      <c r="R1895" t="s">
        <v>136</v>
      </c>
      <c r="S1895" t="s">
        <v>958</v>
      </c>
      <c r="T1895" t="s">
        <v>1963</v>
      </c>
      <c r="U1895">
        <v>72756</v>
      </c>
      <c r="V1895">
        <v>42179</v>
      </c>
      <c r="W1895" t="str">
        <f>TEXT(Table1[[#This Row],[Order Date]],"mmmm")</f>
        <v>June</v>
      </c>
      <c r="X1895" t="str">
        <f>TEXT(Table1[[#This Row],[Order Date]],"yyyy")</f>
        <v>2015</v>
      </c>
      <c r="Y1895">
        <v>42186</v>
      </c>
      <c r="Z1895">
        <v>-136.12200000000001</v>
      </c>
      <c r="AA1895">
        <v>6</v>
      </c>
      <c r="AB1895">
        <v>100.11</v>
      </c>
      <c r="AC1895">
        <v>88692</v>
      </c>
      <c r="AD1895" t="e">
        <f>IF(COUNTIF(#REF!,Orders!AC1126)&gt;0,"Returned","Not Returned")</f>
        <v>#REF!</v>
      </c>
      <c r="AE1895" t="str">
        <f>TEXT(Table1[[#This Row],[Order Date]],"mmmm-yyy")</f>
        <v>June-2015</v>
      </c>
    </row>
    <row r="1896" spans="1:31" ht="12.75" customHeight="1" x14ac:dyDescent="0.3">
      <c r="A1896">
        <v>20589</v>
      </c>
      <c r="B1896" t="s">
        <v>37</v>
      </c>
      <c r="C1896">
        <v>0.01</v>
      </c>
      <c r="D1896">
        <v>7.1</v>
      </c>
      <c r="E1896">
        <v>6.05</v>
      </c>
      <c r="F1896">
        <v>3084</v>
      </c>
      <c r="G1896" t="str">
        <f>IF(COUNTIF(Table1[Customer ID],Table1[[#This Row],[Customer ID]])&gt;1,"Repeat Customer","One-Time Customer")</f>
        <v>Repeat Customer</v>
      </c>
      <c r="H1896" t="s">
        <v>2781</v>
      </c>
      <c r="I1896" t="s">
        <v>49</v>
      </c>
      <c r="J1896" t="s">
        <v>58</v>
      </c>
      <c r="K1896" t="s">
        <v>29</v>
      </c>
      <c r="L1896" t="s">
        <v>109</v>
      </c>
      <c r="M1896" t="s">
        <v>59</v>
      </c>
      <c r="N1896" t="s">
        <v>651</v>
      </c>
      <c r="O1896">
        <v>0.39</v>
      </c>
      <c r="P1896">
        <f>Table1[[#This Row],[Profit]]/Table1[[#This Row],[Sales]]</f>
        <v>-0.29421315414070126</v>
      </c>
      <c r="Q1896" t="s">
        <v>33</v>
      </c>
      <c r="R1896" t="s">
        <v>34</v>
      </c>
      <c r="S1896" t="s">
        <v>35</v>
      </c>
      <c r="T1896" t="s">
        <v>2764</v>
      </c>
      <c r="U1896">
        <v>98503</v>
      </c>
      <c r="V1896">
        <v>42179</v>
      </c>
      <c r="W1896" t="str">
        <f>TEXT(Table1[[#This Row],[Order Date]],"mmmm")</f>
        <v>June</v>
      </c>
      <c r="X1896" t="str">
        <f>TEXT(Table1[[#This Row],[Order Date]],"yyyy")</f>
        <v>2015</v>
      </c>
      <c r="Y1896">
        <v>42180</v>
      </c>
      <c r="Z1896">
        <v>-39.186250000000001</v>
      </c>
      <c r="AA1896">
        <v>18</v>
      </c>
      <c r="AB1896">
        <v>133.19</v>
      </c>
      <c r="AC1896">
        <v>89880</v>
      </c>
      <c r="AD1896" t="e">
        <f>IF(COUNTIF(#REF!,Orders!AC1754)&gt;0,"Returned","Not Returned")</f>
        <v>#REF!</v>
      </c>
      <c r="AE1896" t="str">
        <f>TEXT(Table1[[#This Row],[Order Date]],"mmmm-yyy")</f>
        <v>June-2015</v>
      </c>
    </row>
    <row r="1897" spans="1:31" ht="12.75" customHeight="1" x14ac:dyDescent="0.3">
      <c r="A1897">
        <v>20590</v>
      </c>
      <c r="B1897" t="s">
        <v>37</v>
      </c>
      <c r="C1897">
        <v>0.05</v>
      </c>
      <c r="D1897">
        <v>18.97</v>
      </c>
      <c r="E1897">
        <v>9.0299999999999994</v>
      </c>
      <c r="F1897">
        <v>3084</v>
      </c>
      <c r="G1897" t="str">
        <f>IF(COUNTIF(Table1[Customer ID],Table1[[#This Row],[Customer ID]])&gt;1,"Repeat Customer","One-Time Customer")</f>
        <v>Repeat Customer</v>
      </c>
      <c r="H1897" t="s">
        <v>2781</v>
      </c>
      <c r="I1897" t="s">
        <v>49</v>
      </c>
      <c r="J1897" t="s">
        <v>58</v>
      </c>
      <c r="K1897" t="s">
        <v>29</v>
      </c>
      <c r="L1897" t="s">
        <v>93</v>
      </c>
      <c r="M1897" t="s">
        <v>59</v>
      </c>
      <c r="N1897" t="s">
        <v>775</v>
      </c>
      <c r="O1897">
        <v>0.37</v>
      </c>
      <c r="P1897">
        <f>Table1[[#This Row],[Profit]]/Table1[[#This Row],[Sales]]</f>
        <v>-1.9418473235384773E-2</v>
      </c>
      <c r="Q1897" t="s">
        <v>33</v>
      </c>
      <c r="R1897" t="s">
        <v>34</v>
      </c>
      <c r="S1897" t="s">
        <v>35</v>
      </c>
      <c r="T1897" t="s">
        <v>2764</v>
      </c>
      <c r="U1897">
        <v>98503</v>
      </c>
      <c r="V1897">
        <v>42179</v>
      </c>
      <c r="W1897" t="str">
        <f>TEXT(Table1[[#This Row],[Order Date]],"mmmm")</f>
        <v>June</v>
      </c>
      <c r="X1897" t="str">
        <f>TEXT(Table1[[#This Row],[Order Date]],"yyyy")</f>
        <v>2015</v>
      </c>
      <c r="Y1897">
        <v>42180</v>
      </c>
      <c r="Z1897">
        <v>-1.89</v>
      </c>
      <c r="AA1897">
        <v>5</v>
      </c>
      <c r="AB1897">
        <v>97.33</v>
      </c>
      <c r="AC1897">
        <v>89880</v>
      </c>
      <c r="AD1897" t="e">
        <f>IF(COUNTIF(#REF!,Orders!AC1755)&gt;0,"Returned","Not Returned")</f>
        <v>#REF!</v>
      </c>
      <c r="AE1897" t="str">
        <f>TEXT(Table1[[#This Row],[Order Date]],"mmmm-yyy")</f>
        <v>June-2015</v>
      </c>
    </row>
    <row r="1898" spans="1:31" ht="12.75" customHeight="1" x14ac:dyDescent="0.3">
      <c r="A1898">
        <v>20488</v>
      </c>
      <c r="B1898" t="s">
        <v>106</v>
      </c>
      <c r="C1898">
        <v>0</v>
      </c>
      <c r="D1898">
        <v>8.74</v>
      </c>
      <c r="E1898">
        <v>8.2899999999999991</v>
      </c>
      <c r="F1898">
        <v>3325</v>
      </c>
      <c r="G1898" t="str">
        <f>IF(COUNTIF(Table1[Customer ID],Table1[[#This Row],[Customer ID]])&gt;1,"Repeat Customer","One-Time Customer")</f>
        <v>Repeat Customer</v>
      </c>
      <c r="H1898" t="s">
        <v>2961</v>
      </c>
      <c r="I1898" t="s">
        <v>49</v>
      </c>
      <c r="J1898" t="s">
        <v>114</v>
      </c>
      <c r="K1898" t="s">
        <v>29</v>
      </c>
      <c r="L1898" t="s">
        <v>69</v>
      </c>
      <c r="M1898" t="s">
        <v>59</v>
      </c>
      <c r="N1898" t="s">
        <v>1482</v>
      </c>
      <c r="O1898">
        <v>0.38</v>
      </c>
      <c r="P1898">
        <f>Table1[[#This Row],[Profit]]/Table1[[#This Row],[Sales]]</f>
        <v>-0.60325178544294178</v>
      </c>
      <c r="Q1898" t="s">
        <v>33</v>
      </c>
      <c r="R1898" t="s">
        <v>34</v>
      </c>
      <c r="S1898" t="s">
        <v>102</v>
      </c>
      <c r="T1898" t="s">
        <v>1393</v>
      </c>
      <c r="U1898">
        <v>97420</v>
      </c>
      <c r="V1898">
        <v>42179</v>
      </c>
      <c r="W1898" t="str">
        <f>TEXT(Table1[[#This Row],[Order Date]],"mmmm")</f>
        <v>June</v>
      </c>
      <c r="X1898" t="str">
        <f>TEXT(Table1[[#This Row],[Order Date]],"yyyy")</f>
        <v>2015</v>
      </c>
      <c r="Y1898">
        <v>42181</v>
      </c>
      <c r="Z1898">
        <v>-79.400000000000006</v>
      </c>
      <c r="AA1898">
        <v>14</v>
      </c>
      <c r="AB1898">
        <v>131.62</v>
      </c>
      <c r="AC1898">
        <v>90986</v>
      </c>
      <c r="AD1898" t="e">
        <f>IF(COUNTIF(#REF!,Orders!AC1893)&gt;0,"Returned","Not Returned")</f>
        <v>#REF!</v>
      </c>
      <c r="AE1898" t="str">
        <f>TEXT(Table1[[#This Row],[Order Date]],"mmmm-yyy")</f>
        <v>June-2015</v>
      </c>
    </row>
    <row r="1899" spans="1:31" ht="12.75" customHeight="1" x14ac:dyDescent="0.3">
      <c r="A1899">
        <v>19694</v>
      </c>
      <c r="B1899" t="s">
        <v>37</v>
      </c>
      <c r="C1899">
        <v>0.04</v>
      </c>
      <c r="D1899">
        <v>130.97999999999999</v>
      </c>
      <c r="E1899">
        <v>30</v>
      </c>
      <c r="F1899">
        <v>447</v>
      </c>
      <c r="G1899" t="str">
        <f>IF(COUNTIF(Table1[Customer ID],Table1[[#This Row],[Customer ID]])&gt;1,"Repeat Customer","One-Time Customer")</f>
        <v>Repeat Customer</v>
      </c>
      <c r="H1899" t="s">
        <v>545</v>
      </c>
      <c r="I1899" t="s">
        <v>39</v>
      </c>
      <c r="J1899" t="s">
        <v>28</v>
      </c>
      <c r="K1899" t="s">
        <v>41</v>
      </c>
      <c r="L1899" t="s">
        <v>42</v>
      </c>
      <c r="M1899" t="s">
        <v>43</v>
      </c>
      <c r="N1899" t="s">
        <v>546</v>
      </c>
      <c r="O1899">
        <v>0.78</v>
      </c>
      <c r="P1899">
        <f>Table1[[#This Row],[Profit]]/Table1[[#This Row],[Sales]]</f>
        <v>-0.51974170898376282</v>
      </c>
      <c r="Q1899" t="s">
        <v>33</v>
      </c>
      <c r="R1899" t="s">
        <v>61</v>
      </c>
      <c r="S1899" t="s">
        <v>62</v>
      </c>
      <c r="T1899" t="s">
        <v>547</v>
      </c>
      <c r="U1899">
        <v>55113</v>
      </c>
      <c r="V1899">
        <v>42180</v>
      </c>
      <c r="W1899" t="str">
        <f>TEXT(Table1[[#This Row],[Order Date]],"mmmm")</f>
        <v>June</v>
      </c>
      <c r="X1899" t="str">
        <f>TEXT(Table1[[#This Row],[Order Date]],"yyyy")</f>
        <v>2015</v>
      </c>
      <c r="Y1899">
        <v>42183</v>
      </c>
      <c r="Z1899">
        <v>-82.903999999999996</v>
      </c>
      <c r="AA1899">
        <v>1</v>
      </c>
      <c r="AB1899">
        <v>159.51</v>
      </c>
      <c r="AC1899">
        <v>90449</v>
      </c>
      <c r="AD1899" t="e">
        <f>IF(COUNTIF(#REF!,Orders!AC234)&gt;0,"Returned","Not Returned")</f>
        <v>#REF!</v>
      </c>
      <c r="AE1899" t="str">
        <f>TEXT(Table1[[#This Row],[Order Date]],"mmmm-yyy")</f>
        <v>June-2015</v>
      </c>
    </row>
    <row r="1900" spans="1:31" ht="12.75" customHeight="1" x14ac:dyDescent="0.3">
      <c r="A1900">
        <v>19695</v>
      </c>
      <c r="B1900" t="s">
        <v>37</v>
      </c>
      <c r="C1900">
        <v>0.05</v>
      </c>
      <c r="D1900">
        <v>200.99</v>
      </c>
      <c r="E1900">
        <v>4.2</v>
      </c>
      <c r="F1900">
        <v>447</v>
      </c>
      <c r="G1900" t="str">
        <f>IF(COUNTIF(Table1[Customer ID],Table1[[#This Row],[Customer ID]])&gt;1,"Repeat Customer","One-Time Customer")</f>
        <v>Repeat Customer</v>
      </c>
      <c r="H1900" t="s">
        <v>545</v>
      </c>
      <c r="I1900" t="s">
        <v>49</v>
      </c>
      <c r="J1900" t="s">
        <v>28</v>
      </c>
      <c r="K1900" t="s">
        <v>77</v>
      </c>
      <c r="L1900" t="s">
        <v>78</v>
      </c>
      <c r="M1900" t="s">
        <v>59</v>
      </c>
      <c r="N1900" t="s">
        <v>548</v>
      </c>
      <c r="O1900">
        <v>0.59</v>
      </c>
      <c r="P1900">
        <f>Table1[[#This Row],[Profit]]/Table1[[#This Row],[Sales]]</f>
        <v>0.69</v>
      </c>
      <c r="Q1900" t="s">
        <v>33</v>
      </c>
      <c r="R1900" t="s">
        <v>61</v>
      </c>
      <c r="S1900" t="s">
        <v>62</v>
      </c>
      <c r="T1900" t="s">
        <v>547</v>
      </c>
      <c r="U1900">
        <v>55113</v>
      </c>
      <c r="V1900">
        <v>42180</v>
      </c>
      <c r="W1900" t="str">
        <f>TEXT(Table1[[#This Row],[Order Date]],"mmmm")</f>
        <v>June</v>
      </c>
      <c r="X1900" t="str">
        <f>TEXT(Table1[[#This Row],[Order Date]],"yyyy")</f>
        <v>2015</v>
      </c>
      <c r="Y1900">
        <v>42180</v>
      </c>
      <c r="Z1900">
        <v>1268.8064999999999</v>
      </c>
      <c r="AA1900">
        <v>11</v>
      </c>
      <c r="AB1900">
        <v>1838.85</v>
      </c>
      <c r="AC1900">
        <v>90449</v>
      </c>
      <c r="AD1900" t="e">
        <f>IF(COUNTIF(#REF!,Orders!AC235)&gt;0,"Returned","Not Returned")</f>
        <v>#REF!</v>
      </c>
      <c r="AE1900" t="str">
        <f>TEXT(Table1[[#This Row],[Order Date]],"mmmm-yyy")</f>
        <v>June-2015</v>
      </c>
    </row>
    <row r="1901" spans="1:31" ht="12.75" customHeight="1" x14ac:dyDescent="0.3">
      <c r="A1901">
        <v>24722</v>
      </c>
      <c r="B1901" t="s">
        <v>25</v>
      </c>
      <c r="C1901">
        <v>0.04</v>
      </c>
      <c r="D1901">
        <v>46.89</v>
      </c>
      <c r="E1901">
        <v>5.0999999999999996</v>
      </c>
      <c r="F1901">
        <v>1416</v>
      </c>
      <c r="G1901" t="str">
        <f>IF(COUNTIF(Table1[Customer ID],Table1[[#This Row],[Customer ID]])&gt;1,"Repeat Customer","One-Time Customer")</f>
        <v>Repeat Customer</v>
      </c>
      <c r="H1901" t="s">
        <v>1473</v>
      </c>
      <c r="I1901" t="s">
        <v>49</v>
      </c>
      <c r="J1901" t="s">
        <v>58</v>
      </c>
      <c r="K1901" t="s">
        <v>29</v>
      </c>
      <c r="L1901" t="s">
        <v>257</v>
      </c>
      <c r="M1901" t="s">
        <v>86</v>
      </c>
      <c r="N1901" t="s">
        <v>1345</v>
      </c>
      <c r="O1901">
        <v>0.46</v>
      </c>
      <c r="P1901">
        <f>Table1[[#This Row],[Profit]]/Table1[[#This Row],[Sales]]</f>
        <v>0.47708230655495315</v>
      </c>
      <c r="Q1901" t="s">
        <v>33</v>
      </c>
      <c r="R1901" t="s">
        <v>61</v>
      </c>
      <c r="S1901" t="s">
        <v>703</v>
      </c>
      <c r="T1901" t="s">
        <v>1474</v>
      </c>
      <c r="U1901">
        <v>46203</v>
      </c>
      <c r="V1901">
        <v>42180</v>
      </c>
      <c r="W1901" t="str">
        <f>TEXT(Table1[[#This Row],[Order Date]],"mmmm")</f>
        <v>June</v>
      </c>
      <c r="X1901" t="str">
        <f>TEXT(Table1[[#This Row],[Order Date]],"yyyy")</f>
        <v>2015</v>
      </c>
      <c r="Y1901">
        <v>42182</v>
      </c>
      <c r="Z1901">
        <v>87.12</v>
      </c>
      <c r="AA1901">
        <v>4</v>
      </c>
      <c r="AB1901">
        <v>182.61</v>
      </c>
      <c r="AC1901">
        <v>90540</v>
      </c>
      <c r="AD1901" t="e">
        <f>IF(COUNTIF(#REF!,Orders!AC803)&gt;0,"Returned","Not Returned")</f>
        <v>#REF!</v>
      </c>
      <c r="AE1901" t="str">
        <f>TEXT(Table1[[#This Row],[Order Date]],"mmmm-yyy")</f>
        <v>June-2015</v>
      </c>
    </row>
    <row r="1902" spans="1:31" ht="12.75" customHeight="1" x14ac:dyDescent="0.3">
      <c r="A1902">
        <v>24295</v>
      </c>
      <c r="B1902" t="s">
        <v>37</v>
      </c>
      <c r="C1902">
        <v>0.01</v>
      </c>
      <c r="D1902">
        <v>124.49</v>
      </c>
      <c r="E1902">
        <v>51.94</v>
      </c>
      <c r="F1902">
        <v>1419</v>
      </c>
      <c r="G1902" t="str">
        <f>IF(COUNTIF(Table1[Customer ID],Table1[[#This Row],[Customer ID]])&gt;1,"Repeat Customer","One-Time Customer")</f>
        <v>One-Time Customer</v>
      </c>
      <c r="H1902" t="s">
        <v>1478</v>
      </c>
      <c r="I1902" t="s">
        <v>39</v>
      </c>
      <c r="J1902" t="s">
        <v>58</v>
      </c>
      <c r="K1902" t="s">
        <v>41</v>
      </c>
      <c r="L1902" t="s">
        <v>152</v>
      </c>
      <c r="M1902" t="s">
        <v>121</v>
      </c>
      <c r="N1902" t="s">
        <v>462</v>
      </c>
      <c r="O1902">
        <v>0.63</v>
      </c>
      <c r="P1902">
        <f>Table1[[#This Row],[Profit]]/Table1[[#This Row],[Sales]]</f>
        <v>-3.9844218726326958E-2</v>
      </c>
      <c r="Q1902" t="s">
        <v>33</v>
      </c>
      <c r="R1902" t="s">
        <v>61</v>
      </c>
      <c r="S1902" t="s">
        <v>703</v>
      </c>
      <c r="T1902" t="s">
        <v>1479</v>
      </c>
      <c r="U1902">
        <v>47905</v>
      </c>
      <c r="V1902">
        <v>42180</v>
      </c>
      <c r="W1902" t="str">
        <f>TEXT(Table1[[#This Row],[Order Date]],"mmmm")</f>
        <v>June</v>
      </c>
      <c r="X1902" t="str">
        <f>TEXT(Table1[[#This Row],[Order Date]],"yyyy")</f>
        <v>2015</v>
      </c>
      <c r="Y1902">
        <v>42181</v>
      </c>
      <c r="Z1902">
        <v>-94.674644999999998</v>
      </c>
      <c r="AA1902">
        <v>18</v>
      </c>
      <c r="AB1902">
        <v>2376.12</v>
      </c>
      <c r="AC1902">
        <v>90540</v>
      </c>
      <c r="AD1902" t="e">
        <f>IF(COUNTIF(#REF!,Orders!AC805)&gt;0,"Returned","Not Returned")</f>
        <v>#REF!</v>
      </c>
      <c r="AE1902" t="str">
        <f>TEXT(Table1[[#This Row],[Order Date]],"mmmm-yyy")</f>
        <v>June-2015</v>
      </c>
    </row>
    <row r="1903" spans="1:31" ht="12.75" customHeight="1" x14ac:dyDescent="0.3">
      <c r="A1903">
        <v>22672</v>
      </c>
      <c r="B1903" t="s">
        <v>37</v>
      </c>
      <c r="C1903">
        <v>0.04</v>
      </c>
      <c r="D1903">
        <v>177.98</v>
      </c>
      <c r="E1903">
        <v>0.99</v>
      </c>
      <c r="F1903">
        <v>1442</v>
      </c>
      <c r="G1903" t="str">
        <f>IF(COUNTIF(Table1[Customer ID],Table1[[#This Row],[Customer ID]])&gt;1,"Repeat Customer","One-Time Customer")</f>
        <v>Repeat Customer</v>
      </c>
      <c r="H1903" t="s">
        <v>1495</v>
      </c>
      <c r="I1903" t="s">
        <v>49</v>
      </c>
      <c r="J1903" t="s">
        <v>28</v>
      </c>
      <c r="K1903" t="s">
        <v>29</v>
      </c>
      <c r="L1903" t="s">
        <v>257</v>
      </c>
      <c r="M1903" t="s">
        <v>59</v>
      </c>
      <c r="N1903" t="s">
        <v>1496</v>
      </c>
      <c r="O1903">
        <v>0.56000000000000005</v>
      </c>
      <c r="P1903">
        <f>Table1[[#This Row],[Profit]]/Table1[[#This Row],[Sales]]</f>
        <v>0.69</v>
      </c>
      <c r="Q1903" t="s">
        <v>33</v>
      </c>
      <c r="R1903" t="s">
        <v>61</v>
      </c>
      <c r="S1903" t="s">
        <v>506</v>
      </c>
      <c r="T1903" t="s">
        <v>1193</v>
      </c>
      <c r="U1903">
        <v>65807</v>
      </c>
      <c r="V1903">
        <v>42180</v>
      </c>
      <c r="W1903" t="str">
        <f>TEXT(Table1[[#This Row],[Order Date]],"mmmm")</f>
        <v>June</v>
      </c>
      <c r="X1903" t="str">
        <f>TEXT(Table1[[#This Row],[Order Date]],"yyyy")</f>
        <v>2015</v>
      </c>
      <c r="Y1903">
        <v>42182</v>
      </c>
      <c r="Z1903">
        <v>1909.8854999999996</v>
      </c>
      <c r="AA1903">
        <v>15</v>
      </c>
      <c r="AB1903">
        <v>2767.95</v>
      </c>
      <c r="AC1903">
        <v>89076</v>
      </c>
      <c r="AD1903" t="e">
        <f>IF(COUNTIF(#REF!,Orders!AC819)&gt;0,"Returned","Not Returned")</f>
        <v>#REF!</v>
      </c>
      <c r="AE1903" t="str">
        <f>TEXT(Table1[[#This Row],[Order Date]],"mmmm-yyy")</f>
        <v>June-2015</v>
      </c>
    </row>
    <row r="1904" spans="1:31" ht="12.75" customHeight="1" x14ac:dyDescent="0.3">
      <c r="A1904">
        <v>19627</v>
      </c>
      <c r="B1904" t="s">
        <v>106</v>
      </c>
      <c r="C1904">
        <v>7.0000000000000007E-2</v>
      </c>
      <c r="D1904">
        <v>17.7</v>
      </c>
      <c r="E1904">
        <v>9.4700000000000006</v>
      </c>
      <c r="F1904">
        <v>1551</v>
      </c>
      <c r="G1904" t="str">
        <f>IF(COUNTIF(Table1[Customer ID],Table1[[#This Row],[Customer ID]])&gt;1,"Repeat Customer","One-Time Customer")</f>
        <v>One-Time Customer</v>
      </c>
      <c r="H1904" t="s">
        <v>1568</v>
      </c>
      <c r="I1904" t="s">
        <v>49</v>
      </c>
      <c r="J1904" t="s">
        <v>114</v>
      </c>
      <c r="K1904" t="s">
        <v>29</v>
      </c>
      <c r="L1904" t="s">
        <v>141</v>
      </c>
      <c r="M1904" t="s">
        <v>59</v>
      </c>
      <c r="N1904" t="s">
        <v>1569</v>
      </c>
      <c r="O1904">
        <v>0.59</v>
      </c>
      <c r="P1904">
        <f>Table1[[#This Row],[Profit]]/Table1[[#This Row],[Sales]]</f>
        <v>-0.81000432367712105</v>
      </c>
      <c r="Q1904" t="s">
        <v>33</v>
      </c>
      <c r="R1904" t="s">
        <v>136</v>
      </c>
      <c r="S1904" t="s">
        <v>671</v>
      </c>
      <c r="T1904" t="s">
        <v>1570</v>
      </c>
      <c r="U1904">
        <v>39530</v>
      </c>
      <c r="V1904">
        <v>42180</v>
      </c>
      <c r="W1904" t="str">
        <f>TEXT(Table1[[#This Row],[Order Date]],"mmmm")</f>
        <v>June</v>
      </c>
      <c r="X1904" t="str">
        <f>TEXT(Table1[[#This Row],[Order Date]],"yyyy")</f>
        <v>2015</v>
      </c>
      <c r="Y1904">
        <v>42186</v>
      </c>
      <c r="Z1904">
        <v>-243.54400000000001</v>
      </c>
      <c r="AA1904">
        <v>18</v>
      </c>
      <c r="AB1904">
        <v>300.67</v>
      </c>
      <c r="AC1904">
        <v>87488</v>
      </c>
      <c r="AD1904" t="e">
        <f>IF(COUNTIF(#REF!,Orders!AC866)&gt;0,"Returned","Not Returned")</f>
        <v>#REF!</v>
      </c>
      <c r="AE1904" t="str">
        <f>TEXT(Table1[[#This Row],[Order Date]],"mmmm-yyy")</f>
        <v>June-2015</v>
      </c>
    </row>
    <row r="1905" spans="1:31" ht="12.75" customHeight="1" x14ac:dyDescent="0.3">
      <c r="A1905">
        <v>23151</v>
      </c>
      <c r="B1905" t="s">
        <v>37</v>
      </c>
      <c r="C1905">
        <v>0.06</v>
      </c>
      <c r="D1905">
        <v>70.89</v>
      </c>
      <c r="E1905">
        <v>89.3</v>
      </c>
      <c r="F1905">
        <v>2903</v>
      </c>
      <c r="G1905" t="str">
        <f>IF(COUNTIF(Table1[Customer ID],Table1[[#This Row],[Customer ID]])&gt;1,"Repeat Customer","One-Time Customer")</f>
        <v>One-Time Customer</v>
      </c>
      <c r="H1905" t="s">
        <v>2652</v>
      </c>
      <c r="I1905" t="s">
        <v>39</v>
      </c>
      <c r="J1905" t="s">
        <v>58</v>
      </c>
      <c r="K1905" t="s">
        <v>41</v>
      </c>
      <c r="L1905" t="s">
        <v>152</v>
      </c>
      <c r="M1905" t="s">
        <v>121</v>
      </c>
      <c r="N1905" t="s">
        <v>2653</v>
      </c>
      <c r="O1905">
        <v>0.72</v>
      </c>
      <c r="P1905">
        <f>Table1[[#This Row],[Profit]]/Table1[[#This Row],[Sales]]</f>
        <v>0.17865541097018614</v>
      </c>
      <c r="Q1905" t="s">
        <v>33</v>
      </c>
      <c r="R1905" t="s">
        <v>53</v>
      </c>
      <c r="S1905" t="s">
        <v>154</v>
      </c>
      <c r="T1905" t="s">
        <v>2654</v>
      </c>
      <c r="U1905">
        <v>43068</v>
      </c>
      <c r="V1905">
        <v>42180</v>
      </c>
      <c r="W1905" t="str">
        <f>TEXT(Table1[[#This Row],[Order Date]],"mmmm")</f>
        <v>June</v>
      </c>
      <c r="X1905" t="str">
        <f>TEXT(Table1[[#This Row],[Order Date]],"yyyy")</f>
        <v>2015</v>
      </c>
      <c r="Y1905">
        <v>42180</v>
      </c>
      <c r="Z1905">
        <v>65.077020000000005</v>
      </c>
      <c r="AA1905">
        <v>6</v>
      </c>
      <c r="AB1905">
        <v>364.26</v>
      </c>
      <c r="AC1905">
        <v>87374</v>
      </c>
      <c r="AD1905" t="e">
        <f>IF(COUNTIF(#REF!,Orders!AC1651)&gt;0,"Returned","Not Returned")</f>
        <v>#REF!</v>
      </c>
      <c r="AE1905" t="str">
        <f>TEXT(Table1[[#This Row],[Order Date]],"mmmm-yyy")</f>
        <v>June-2015</v>
      </c>
    </row>
    <row r="1906" spans="1:31" ht="12.75" customHeight="1" x14ac:dyDescent="0.3">
      <c r="A1906">
        <v>24457</v>
      </c>
      <c r="B1906" t="s">
        <v>106</v>
      </c>
      <c r="C1906">
        <v>0.08</v>
      </c>
      <c r="D1906">
        <v>3.69</v>
      </c>
      <c r="E1906">
        <v>2.5</v>
      </c>
      <c r="F1906">
        <v>3128</v>
      </c>
      <c r="G1906" t="str">
        <f>IF(COUNTIF(Table1[Customer ID],Table1[[#This Row],[Customer ID]])&gt;1,"Repeat Customer","One-Time Customer")</f>
        <v>One-Time Customer</v>
      </c>
      <c r="H1906" t="s">
        <v>2816</v>
      </c>
      <c r="I1906" t="s">
        <v>49</v>
      </c>
      <c r="J1906" t="s">
        <v>58</v>
      </c>
      <c r="K1906" t="s">
        <v>29</v>
      </c>
      <c r="L1906" t="s">
        <v>69</v>
      </c>
      <c r="M1906" t="s">
        <v>59</v>
      </c>
      <c r="N1906" t="s">
        <v>1358</v>
      </c>
      <c r="O1906">
        <v>0.39</v>
      </c>
      <c r="P1906">
        <f>Table1[[#This Row],[Profit]]/Table1[[#This Row],[Sales]]</f>
        <v>-4.3488430268918083</v>
      </c>
      <c r="Q1906" t="s">
        <v>33</v>
      </c>
      <c r="R1906" t="s">
        <v>136</v>
      </c>
      <c r="S1906" t="s">
        <v>171</v>
      </c>
      <c r="T1906" t="s">
        <v>2817</v>
      </c>
      <c r="U1906">
        <v>71109</v>
      </c>
      <c r="V1906">
        <v>42180</v>
      </c>
      <c r="W1906" t="str">
        <f>TEXT(Table1[[#This Row],[Order Date]],"mmmm")</f>
        <v>June</v>
      </c>
      <c r="X1906" t="str">
        <f>TEXT(Table1[[#This Row],[Order Date]],"yyyy")</f>
        <v>2015</v>
      </c>
      <c r="Y1906">
        <v>42185</v>
      </c>
      <c r="Z1906">
        <v>-139.07600000000002</v>
      </c>
      <c r="AA1906">
        <v>9</v>
      </c>
      <c r="AB1906">
        <v>31.98</v>
      </c>
      <c r="AC1906">
        <v>89810</v>
      </c>
      <c r="AD1906" t="e">
        <f>IF(COUNTIF(#REF!,Orders!AC1781)&gt;0,"Returned","Not Returned")</f>
        <v>#REF!</v>
      </c>
      <c r="AE1906" t="str">
        <f>TEXT(Table1[[#This Row],[Order Date]],"mmmm-yyy")</f>
        <v>June-2015</v>
      </c>
    </row>
    <row r="1907" spans="1:31" ht="12.75" customHeight="1" x14ac:dyDescent="0.3">
      <c r="A1907">
        <v>20964</v>
      </c>
      <c r="B1907" t="s">
        <v>106</v>
      </c>
      <c r="C1907">
        <v>0.02</v>
      </c>
      <c r="D1907">
        <v>58.14</v>
      </c>
      <c r="E1907">
        <v>36.61</v>
      </c>
      <c r="F1907">
        <v>3176</v>
      </c>
      <c r="G1907" t="str">
        <f>IF(COUNTIF(Table1[Customer ID],Table1[[#This Row],[Customer ID]])&gt;1,"Repeat Customer","One-Time Customer")</f>
        <v>Repeat Customer</v>
      </c>
      <c r="H1907" t="s">
        <v>2860</v>
      </c>
      <c r="I1907" t="s">
        <v>39</v>
      </c>
      <c r="J1907" t="s">
        <v>114</v>
      </c>
      <c r="K1907" t="s">
        <v>41</v>
      </c>
      <c r="L1907" t="s">
        <v>191</v>
      </c>
      <c r="M1907" t="s">
        <v>121</v>
      </c>
      <c r="N1907" t="s">
        <v>1035</v>
      </c>
      <c r="O1907">
        <v>0.61</v>
      </c>
      <c r="P1907">
        <f>Table1[[#This Row],[Profit]]/Table1[[#This Row],[Sales]]</f>
        <v>1.8998247448491186E-4</v>
      </c>
      <c r="Q1907" t="s">
        <v>33</v>
      </c>
      <c r="R1907" t="s">
        <v>136</v>
      </c>
      <c r="S1907" t="s">
        <v>362</v>
      </c>
      <c r="T1907" t="s">
        <v>2862</v>
      </c>
      <c r="U1907">
        <v>32216</v>
      </c>
      <c r="V1907">
        <v>42180</v>
      </c>
      <c r="W1907" t="str">
        <f>TEXT(Table1[[#This Row],[Order Date]],"mmmm")</f>
        <v>June</v>
      </c>
      <c r="X1907" t="str">
        <f>TEXT(Table1[[#This Row],[Order Date]],"yyyy")</f>
        <v>2015</v>
      </c>
      <c r="Y1907">
        <v>42186</v>
      </c>
      <c r="Z1907">
        <v>0.25800000000000001</v>
      </c>
      <c r="AA1907">
        <v>22</v>
      </c>
      <c r="AB1907">
        <v>1358.02</v>
      </c>
      <c r="AC1907">
        <v>90821</v>
      </c>
      <c r="AD1907" t="e">
        <f>IF(COUNTIF(#REF!,Orders!AC1821)&gt;0,"Returned","Not Returned")</f>
        <v>#REF!</v>
      </c>
      <c r="AE1907" t="str">
        <f>TEXT(Table1[[#This Row],[Order Date]],"mmmm-yyy")</f>
        <v>June-2015</v>
      </c>
    </row>
    <row r="1908" spans="1:31" ht="12.75" customHeight="1" x14ac:dyDescent="0.3">
      <c r="A1908">
        <v>20965</v>
      </c>
      <c r="B1908" t="s">
        <v>106</v>
      </c>
      <c r="C1908">
        <v>0.03</v>
      </c>
      <c r="D1908">
        <v>15.57</v>
      </c>
      <c r="E1908">
        <v>1.39</v>
      </c>
      <c r="F1908">
        <v>3176</v>
      </c>
      <c r="G1908" t="str">
        <f>IF(COUNTIF(Table1[Customer ID],Table1[[#This Row],[Customer ID]])&gt;1,"Repeat Customer","One-Time Customer")</f>
        <v>Repeat Customer</v>
      </c>
      <c r="H1908" t="s">
        <v>2860</v>
      </c>
      <c r="I1908" t="s">
        <v>49</v>
      </c>
      <c r="J1908" t="s">
        <v>114</v>
      </c>
      <c r="K1908" t="s">
        <v>29</v>
      </c>
      <c r="L1908" t="s">
        <v>69</v>
      </c>
      <c r="M1908" t="s">
        <v>59</v>
      </c>
      <c r="N1908" t="s">
        <v>723</v>
      </c>
      <c r="O1908">
        <v>0.38</v>
      </c>
      <c r="P1908">
        <f>Table1[[#This Row],[Profit]]/Table1[[#This Row],[Sales]]</f>
        <v>0.17618437186489802</v>
      </c>
      <c r="Q1908" t="s">
        <v>33</v>
      </c>
      <c r="R1908" t="s">
        <v>136</v>
      </c>
      <c r="S1908" t="s">
        <v>362</v>
      </c>
      <c r="T1908" t="s">
        <v>2862</v>
      </c>
      <c r="U1908">
        <v>32216</v>
      </c>
      <c r="V1908">
        <v>42180</v>
      </c>
      <c r="W1908" t="str">
        <f>TEXT(Table1[[#This Row],[Order Date]],"mmmm")</f>
        <v>June</v>
      </c>
      <c r="X1908" t="str">
        <f>TEXT(Table1[[#This Row],[Order Date]],"yyyy")</f>
        <v>2015</v>
      </c>
      <c r="Y1908">
        <v>42186</v>
      </c>
      <c r="Z1908">
        <v>63.222000000000001</v>
      </c>
      <c r="AA1908">
        <v>22</v>
      </c>
      <c r="AB1908">
        <v>358.84</v>
      </c>
      <c r="AC1908">
        <v>90821</v>
      </c>
      <c r="AD1908" t="e">
        <f>IF(COUNTIF(#REF!,Orders!AC1822)&gt;0,"Returned","Not Returned")</f>
        <v>#REF!</v>
      </c>
      <c r="AE1908" t="str">
        <f>TEXT(Table1[[#This Row],[Order Date]],"mmmm-yyy")</f>
        <v>June-2015</v>
      </c>
    </row>
    <row r="1909" spans="1:31" ht="12.75" customHeight="1" x14ac:dyDescent="0.3">
      <c r="A1909">
        <v>22576</v>
      </c>
      <c r="B1909" t="s">
        <v>37</v>
      </c>
      <c r="C1909">
        <v>7.0000000000000007E-2</v>
      </c>
      <c r="D1909">
        <v>105.34</v>
      </c>
      <c r="E1909">
        <v>24.49</v>
      </c>
      <c r="F1909">
        <v>3261</v>
      </c>
      <c r="G1909" t="str">
        <f>IF(COUNTIF(Table1[Customer ID],Table1[[#This Row],[Customer ID]])&gt;1,"Repeat Customer","One-Time Customer")</f>
        <v>One-Time Customer</v>
      </c>
      <c r="H1909" t="s">
        <v>2923</v>
      </c>
      <c r="I1909" t="s">
        <v>27</v>
      </c>
      <c r="J1909" t="s">
        <v>114</v>
      </c>
      <c r="K1909" t="s">
        <v>41</v>
      </c>
      <c r="L1909" t="s">
        <v>50</v>
      </c>
      <c r="M1909" t="s">
        <v>236</v>
      </c>
      <c r="N1909" t="s">
        <v>2608</v>
      </c>
      <c r="O1909">
        <v>0.61</v>
      </c>
      <c r="P1909">
        <f>Table1[[#This Row],[Profit]]/Table1[[#This Row],[Sales]]</f>
        <v>0.69</v>
      </c>
      <c r="Q1909" t="s">
        <v>33</v>
      </c>
      <c r="R1909" t="s">
        <v>61</v>
      </c>
      <c r="S1909" t="s">
        <v>300</v>
      </c>
      <c r="T1909" t="s">
        <v>2924</v>
      </c>
      <c r="U1909">
        <v>49221</v>
      </c>
      <c r="V1909">
        <v>42180</v>
      </c>
      <c r="W1909" t="str">
        <f>TEXT(Table1[[#This Row],[Order Date]],"mmmm")</f>
        <v>June</v>
      </c>
      <c r="X1909" t="str">
        <f>TEXT(Table1[[#This Row],[Order Date]],"yyyy")</f>
        <v>2015</v>
      </c>
      <c r="Y1909">
        <v>42181</v>
      </c>
      <c r="Z1909">
        <v>710.67239999999993</v>
      </c>
      <c r="AA1909">
        <v>10</v>
      </c>
      <c r="AB1909">
        <v>1029.96</v>
      </c>
      <c r="AC1909">
        <v>90296</v>
      </c>
      <c r="AD1909" t="e">
        <f>IF(COUNTIF(#REF!,Orders!AC1865)&gt;0,"Returned","Not Returned")</f>
        <v>#REF!</v>
      </c>
      <c r="AE1909" t="str">
        <f>TEXT(Table1[[#This Row],[Order Date]],"mmmm-yyy")</f>
        <v>June-2015</v>
      </c>
    </row>
    <row r="1910" spans="1:31" ht="12.75" customHeight="1" x14ac:dyDescent="0.3">
      <c r="A1910">
        <v>22511</v>
      </c>
      <c r="B1910" t="s">
        <v>106</v>
      </c>
      <c r="C1910">
        <v>0.04</v>
      </c>
      <c r="D1910">
        <v>291.73</v>
      </c>
      <c r="E1910">
        <v>48.8</v>
      </c>
      <c r="F1910">
        <v>2062</v>
      </c>
      <c r="G1910" t="str">
        <f>IF(COUNTIF(Table1[Customer ID],Table1[[#This Row],[Customer ID]])&gt;1,"Repeat Customer","One-Time Customer")</f>
        <v>Repeat Customer</v>
      </c>
      <c r="H1910" t="s">
        <v>1981</v>
      </c>
      <c r="I1910" t="s">
        <v>39</v>
      </c>
      <c r="J1910" t="s">
        <v>28</v>
      </c>
      <c r="K1910" t="s">
        <v>41</v>
      </c>
      <c r="L1910" t="s">
        <v>42</v>
      </c>
      <c r="M1910" t="s">
        <v>43</v>
      </c>
      <c r="N1910" t="s">
        <v>145</v>
      </c>
      <c r="O1910">
        <v>0.56000000000000005</v>
      </c>
      <c r="P1910">
        <f>Table1[[#This Row],[Profit]]/Table1[[#This Row],[Sales]]</f>
        <v>-1.7359693017863855E-2</v>
      </c>
      <c r="Q1910" t="s">
        <v>33</v>
      </c>
      <c r="R1910" t="s">
        <v>136</v>
      </c>
      <c r="S1910" t="s">
        <v>137</v>
      </c>
      <c r="T1910" t="s">
        <v>1982</v>
      </c>
      <c r="U1910">
        <v>23111</v>
      </c>
      <c r="V1910">
        <v>42181</v>
      </c>
      <c r="W1910" t="str">
        <f>TEXT(Table1[[#This Row],[Order Date]],"mmmm")</f>
        <v>June</v>
      </c>
      <c r="X1910" t="str">
        <f>TEXT(Table1[[#This Row],[Order Date]],"yyyy")</f>
        <v>2015</v>
      </c>
      <c r="Y1910">
        <v>42185</v>
      </c>
      <c r="Z1910">
        <v>-115.90389999999999</v>
      </c>
      <c r="AA1910">
        <v>22</v>
      </c>
      <c r="AB1910">
        <v>6676.61</v>
      </c>
      <c r="AC1910">
        <v>87148</v>
      </c>
      <c r="AD1910" t="e">
        <f>IF(COUNTIF(#REF!,Orders!AC1142)&gt;0,"Returned","Not Returned")</f>
        <v>#REF!</v>
      </c>
      <c r="AE1910" t="str">
        <f>TEXT(Table1[[#This Row],[Order Date]],"mmmm-yyy")</f>
        <v>June-2015</v>
      </c>
    </row>
    <row r="1911" spans="1:31" ht="12.75" customHeight="1" x14ac:dyDescent="0.3">
      <c r="A1911">
        <v>23300</v>
      </c>
      <c r="B1911" t="s">
        <v>47</v>
      </c>
      <c r="C1911">
        <v>0.08</v>
      </c>
      <c r="D1911">
        <v>100.97</v>
      </c>
      <c r="E1911">
        <v>7.18</v>
      </c>
      <c r="F1911">
        <v>2197</v>
      </c>
      <c r="G1911" t="str">
        <f>IF(COUNTIF(Table1[Customer ID],Table1[[#This Row],[Customer ID]])&gt;1,"Repeat Customer","One-Time Customer")</f>
        <v>Repeat Customer</v>
      </c>
      <c r="H1911" t="s">
        <v>2092</v>
      </c>
      <c r="I1911" t="s">
        <v>49</v>
      </c>
      <c r="J1911" t="s">
        <v>58</v>
      </c>
      <c r="K1911" t="s">
        <v>77</v>
      </c>
      <c r="L1911" t="s">
        <v>180</v>
      </c>
      <c r="M1911" t="s">
        <v>59</v>
      </c>
      <c r="N1911" t="s">
        <v>2093</v>
      </c>
      <c r="O1911">
        <v>0.46</v>
      </c>
      <c r="P1911">
        <f>Table1[[#This Row],[Profit]]/Table1[[#This Row],[Sales]]</f>
        <v>0.19411764705882353</v>
      </c>
      <c r="Q1911" t="s">
        <v>33</v>
      </c>
      <c r="R1911" t="s">
        <v>53</v>
      </c>
      <c r="S1911" t="s">
        <v>71</v>
      </c>
      <c r="T1911" t="s">
        <v>1706</v>
      </c>
      <c r="U1911">
        <v>11756</v>
      </c>
      <c r="V1911">
        <v>42181</v>
      </c>
      <c r="W1911" t="str">
        <f>TEXT(Table1[[#This Row],[Order Date]],"mmmm")</f>
        <v>June</v>
      </c>
      <c r="X1911" t="str">
        <f>TEXT(Table1[[#This Row],[Order Date]],"yyyy")</f>
        <v>2015</v>
      </c>
      <c r="Y1911">
        <v>42182</v>
      </c>
      <c r="Z1911">
        <v>126.22500000000001</v>
      </c>
      <c r="AA1911">
        <v>7</v>
      </c>
      <c r="AB1911">
        <v>650.25</v>
      </c>
      <c r="AC1911">
        <v>89176</v>
      </c>
      <c r="AD1911" t="e">
        <f>IF(COUNTIF(#REF!,Orders!AC1215)&gt;0,"Returned","Not Returned")</f>
        <v>#REF!</v>
      </c>
      <c r="AE1911" t="str">
        <f>TEXT(Table1[[#This Row],[Order Date]],"mmmm-yyy")</f>
        <v>June-2015</v>
      </c>
    </row>
    <row r="1912" spans="1:31" ht="12.75" customHeight="1" x14ac:dyDescent="0.3">
      <c r="A1912">
        <v>23301</v>
      </c>
      <c r="B1912" t="s">
        <v>47</v>
      </c>
      <c r="C1912">
        <v>0</v>
      </c>
      <c r="D1912">
        <v>13.4</v>
      </c>
      <c r="E1912">
        <v>4.95</v>
      </c>
      <c r="F1912">
        <v>2197</v>
      </c>
      <c r="G1912" t="str">
        <f>IF(COUNTIF(Table1[Customer ID],Table1[[#This Row],[Customer ID]])&gt;1,"Repeat Customer","One-Time Customer")</f>
        <v>Repeat Customer</v>
      </c>
      <c r="H1912" t="s">
        <v>2092</v>
      </c>
      <c r="I1912" t="s">
        <v>49</v>
      </c>
      <c r="J1912" t="s">
        <v>58</v>
      </c>
      <c r="K1912" t="s">
        <v>41</v>
      </c>
      <c r="L1912" t="s">
        <v>50</v>
      </c>
      <c r="M1912" t="s">
        <v>51</v>
      </c>
      <c r="N1912" t="s">
        <v>770</v>
      </c>
      <c r="O1912">
        <v>0.37</v>
      </c>
      <c r="P1912">
        <f>Table1[[#This Row],[Profit]]/Table1[[#This Row],[Sales]]</f>
        <v>0.69</v>
      </c>
      <c r="Q1912" t="s">
        <v>33</v>
      </c>
      <c r="R1912" t="s">
        <v>53</v>
      </c>
      <c r="S1912" t="s">
        <v>71</v>
      </c>
      <c r="T1912" t="s">
        <v>1706</v>
      </c>
      <c r="U1912">
        <v>11756</v>
      </c>
      <c r="V1912">
        <v>42181</v>
      </c>
      <c r="W1912" t="str">
        <f>TEXT(Table1[[#This Row],[Order Date]],"mmmm")</f>
        <v>June</v>
      </c>
      <c r="X1912" t="str">
        <f>TEXT(Table1[[#This Row],[Order Date]],"yyyy")</f>
        <v>2015</v>
      </c>
      <c r="Y1912">
        <v>42182</v>
      </c>
      <c r="Z1912">
        <v>187.7628</v>
      </c>
      <c r="AA1912">
        <v>19</v>
      </c>
      <c r="AB1912">
        <v>272.12</v>
      </c>
      <c r="AC1912">
        <v>89176</v>
      </c>
      <c r="AD1912" t="e">
        <f>IF(COUNTIF(#REF!,Orders!AC1216)&gt;0,"Returned","Not Returned")</f>
        <v>#REF!</v>
      </c>
      <c r="AE1912" t="str">
        <f>TEXT(Table1[[#This Row],[Order Date]],"mmmm-yyy")</f>
        <v>June-2015</v>
      </c>
    </row>
    <row r="1913" spans="1:31" ht="12.75" customHeight="1" x14ac:dyDescent="0.3">
      <c r="A1913">
        <v>20810</v>
      </c>
      <c r="B1913" t="s">
        <v>37</v>
      </c>
      <c r="C1913">
        <v>0.02</v>
      </c>
      <c r="D1913">
        <v>22.72</v>
      </c>
      <c r="E1913">
        <v>8.99</v>
      </c>
      <c r="F1913">
        <v>2587</v>
      </c>
      <c r="G1913" t="str">
        <f>IF(COUNTIF(Table1[Customer ID],Table1[[#This Row],[Customer ID]])&gt;1,"Repeat Customer","One-Time Customer")</f>
        <v>Repeat Customer</v>
      </c>
      <c r="H1913" t="s">
        <v>2417</v>
      </c>
      <c r="I1913" t="s">
        <v>49</v>
      </c>
      <c r="J1913" t="s">
        <v>40</v>
      </c>
      <c r="K1913" t="s">
        <v>41</v>
      </c>
      <c r="L1913" t="s">
        <v>50</v>
      </c>
      <c r="M1913" t="s">
        <v>51</v>
      </c>
      <c r="N1913" t="s">
        <v>782</v>
      </c>
      <c r="O1913">
        <v>0.44</v>
      </c>
      <c r="P1913">
        <f>Table1[[#This Row],[Profit]]/Table1[[#This Row],[Sales]]</f>
        <v>0.69</v>
      </c>
      <c r="Q1913" t="s">
        <v>33</v>
      </c>
      <c r="R1913" t="s">
        <v>61</v>
      </c>
      <c r="S1913" t="s">
        <v>1858</v>
      </c>
      <c r="T1913" t="s">
        <v>2419</v>
      </c>
      <c r="U1913">
        <v>54220</v>
      </c>
      <c r="V1913">
        <v>42181</v>
      </c>
      <c r="W1913" t="str">
        <f>TEXT(Table1[[#This Row],[Order Date]],"mmmm")</f>
        <v>June</v>
      </c>
      <c r="X1913" t="str">
        <f>TEXT(Table1[[#This Row],[Order Date]],"yyyy")</f>
        <v>2015</v>
      </c>
      <c r="Y1913">
        <v>42181</v>
      </c>
      <c r="Z1913">
        <v>200.01719999999997</v>
      </c>
      <c r="AA1913">
        <v>12</v>
      </c>
      <c r="AB1913">
        <v>289.88</v>
      </c>
      <c r="AC1913">
        <v>91167</v>
      </c>
      <c r="AD1913" t="e">
        <f>IF(COUNTIF(#REF!,Orders!AC1472)&gt;0,"Returned","Not Returned")</f>
        <v>#REF!</v>
      </c>
      <c r="AE1913" t="str">
        <f>TEXT(Table1[[#This Row],[Order Date]],"mmmm-yyy")</f>
        <v>June-2015</v>
      </c>
    </row>
    <row r="1914" spans="1:31" ht="12.75" customHeight="1" x14ac:dyDescent="0.3">
      <c r="A1914">
        <v>23716</v>
      </c>
      <c r="B1914" t="s">
        <v>37</v>
      </c>
      <c r="C1914">
        <v>0.05</v>
      </c>
      <c r="D1914">
        <v>5.98</v>
      </c>
      <c r="E1914">
        <v>5.46</v>
      </c>
      <c r="F1914">
        <v>936</v>
      </c>
      <c r="G1914" t="str">
        <f>IF(COUNTIF(Table1[Customer ID],Table1[[#This Row],[Customer ID]])&gt;1,"Repeat Customer","One-Time Customer")</f>
        <v>Repeat Customer</v>
      </c>
      <c r="H1914" t="s">
        <v>1049</v>
      </c>
      <c r="I1914" t="s">
        <v>49</v>
      </c>
      <c r="J1914" t="s">
        <v>28</v>
      </c>
      <c r="K1914" t="s">
        <v>29</v>
      </c>
      <c r="L1914" t="s">
        <v>93</v>
      </c>
      <c r="M1914" t="s">
        <v>59</v>
      </c>
      <c r="N1914" t="s">
        <v>1051</v>
      </c>
      <c r="O1914">
        <v>0.36</v>
      </c>
      <c r="P1914">
        <f>Table1[[#This Row],[Profit]]/Table1[[#This Row],[Sales]]</f>
        <v>-0.30381133873272986</v>
      </c>
      <c r="Q1914" t="s">
        <v>33</v>
      </c>
      <c r="R1914" t="s">
        <v>34</v>
      </c>
      <c r="S1914" t="s">
        <v>45</v>
      </c>
      <c r="T1914" t="s">
        <v>1039</v>
      </c>
      <c r="U1914">
        <v>92374</v>
      </c>
      <c r="V1914">
        <v>42182</v>
      </c>
      <c r="W1914" t="str">
        <f>TEXT(Table1[[#This Row],[Order Date]],"mmmm")</f>
        <v>June</v>
      </c>
      <c r="X1914" t="str">
        <f>TEXT(Table1[[#This Row],[Order Date]],"yyyy")</f>
        <v>2015</v>
      </c>
      <c r="Y1914">
        <v>42182</v>
      </c>
      <c r="Z1914">
        <v>-31.885000000000002</v>
      </c>
      <c r="AA1914">
        <v>17</v>
      </c>
      <c r="AB1914">
        <v>104.95</v>
      </c>
      <c r="AC1914">
        <v>90589</v>
      </c>
      <c r="AD1914" t="e">
        <f>IF(COUNTIF(#REF!,Orders!AC528)&gt;0,"Returned","Not Returned")</f>
        <v>#REF!</v>
      </c>
      <c r="AE1914" t="str">
        <f>TEXT(Table1[[#This Row],[Order Date]],"mmmm-yyy")</f>
        <v>June-2015</v>
      </c>
    </row>
    <row r="1915" spans="1:31" ht="12.75" customHeight="1" x14ac:dyDescent="0.3">
      <c r="A1915">
        <v>23717</v>
      </c>
      <c r="B1915" t="s">
        <v>37</v>
      </c>
      <c r="C1915">
        <v>0.01</v>
      </c>
      <c r="D1915">
        <v>65.989999999999995</v>
      </c>
      <c r="E1915">
        <v>3.99</v>
      </c>
      <c r="F1915">
        <v>937</v>
      </c>
      <c r="G1915" t="str">
        <f>IF(COUNTIF(Table1[Customer ID],Table1[[#This Row],[Customer ID]])&gt;1,"Repeat Customer","One-Time Customer")</f>
        <v>One-Time Customer</v>
      </c>
      <c r="H1915" t="s">
        <v>1052</v>
      </c>
      <c r="I1915" t="s">
        <v>49</v>
      </c>
      <c r="J1915" t="s">
        <v>28</v>
      </c>
      <c r="K1915" t="s">
        <v>77</v>
      </c>
      <c r="L1915" t="s">
        <v>78</v>
      </c>
      <c r="M1915" t="s">
        <v>59</v>
      </c>
      <c r="N1915" t="s">
        <v>1053</v>
      </c>
      <c r="O1915">
        <v>0.59</v>
      </c>
      <c r="P1915">
        <f>Table1[[#This Row],[Profit]]/Table1[[#This Row],[Sales]]</f>
        <v>-0.57152590191488084</v>
      </c>
      <c r="Q1915" t="s">
        <v>33</v>
      </c>
      <c r="R1915" t="s">
        <v>34</v>
      </c>
      <c r="S1915" t="s">
        <v>45</v>
      </c>
      <c r="T1915" t="s">
        <v>1054</v>
      </c>
      <c r="U1915">
        <v>90278</v>
      </c>
      <c r="V1915">
        <v>42182</v>
      </c>
      <c r="W1915" t="str">
        <f>TEXT(Table1[[#This Row],[Order Date]],"mmmm")</f>
        <v>June</v>
      </c>
      <c r="X1915" t="str">
        <f>TEXT(Table1[[#This Row],[Order Date]],"yyyy")</f>
        <v>2015</v>
      </c>
      <c r="Y1915">
        <v>42183</v>
      </c>
      <c r="Z1915">
        <v>-95.21050000000001</v>
      </c>
      <c r="AA1915">
        <v>3</v>
      </c>
      <c r="AB1915">
        <v>166.59</v>
      </c>
      <c r="AC1915">
        <v>90589</v>
      </c>
      <c r="AD1915" t="e">
        <f>IF(COUNTIF(#REF!,Orders!AC529)&gt;0,"Returned","Not Returned")</f>
        <v>#REF!</v>
      </c>
      <c r="AE1915" t="str">
        <f>TEXT(Table1[[#This Row],[Order Date]],"mmmm-yyy")</f>
        <v>June-2015</v>
      </c>
    </row>
    <row r="1916" spans="1:31" ht="12.75" customHeight="1" x14ac:dyDescent="0.3">
      <c r="A1916">
        <v>19932</v>
      </c>
      <c r="B1916" t="s">
        <v>106</v>
      </c>
      <c r="C1916">
        <v>0.05</v>
      </c>
      <c r="D1916">
        <v>2.89</v>
      </c>
      <c r="E1916">
        <v>0.5</v>
      </c>
      <c r="F1916">
        <v>1380</v>
      </c>
      <c r="G1916" t="str">
        <f>IF(COUNTIF(Table1[Customer ID],Table1[[#This Row],[Customer ID]])&gt;1,"Repeat Customer","One-Time Customer")</f>
        <v>One-Time Customer</v>
      </c>
      <c r="H1916" t="s">
        <v>1448</v>
      </c>
      <c r="I1916" t="s">
        <v>49</v>
      </c>
      <c r="J1916" t="s">
        <v>40</v>
      </c>
      <c r="K1916" t="s">
        <v>29</v>
      </c>
      <c r="L1916" t="s">
        <v>134</v>
      </c>
      <c r="M1916" t="s">
        <v>59</v>
      </c>
      <c r="N1916" t="s">
        <v>789</v>
      </c>
      <c r="O1916">
        <v>0.38</v>
      </c>
      <c r="P1916">
        <f>Table1[[#This Row],[Profit]]/Table1[[#This Row],[Sales]]</f>
        <v>0.69</v>
      </c>
      <c r="Q1916" t="s">
        <v>33</v>
      </c>
      <c r="R1916" t="s">
        <v>53</v>
      </c>
      <c r="S1916" t="s">
        <v>197</v>
      </c>
      <c r="T1916" t="s">
        <v>1449</v>
      </c>
      <c r="U1916">
        <v>3801</v>
      </c>
      <c r="V1916">
        <v>42182</v>
      </c>
      <c r="W1916" t="str">
        <f>TEXT(Table1[[#This Row],[Order Date]],"mmmm")</f>
        <v>June</v>
      </c>
      <c r="X1916" t="str">
        <f>TEXT(Table1[[#This Row],[Order Date]],"yyyy")</f>
        <v>2015</v>
      </c>
      <c r="Y1916">
        <v>42188</v>
      </c>
      <c r="Z1916">
        <v>18.0642</v>
      </c>
      <c r="AA1916">
        <v>9</v>
      </c>
      <c r="AB1916">
        <v>26.18</v>
      </c>
      <c r="AC1916">
        <v>88213</v>
      </c>
      <c r="AD1916" t="e">
        <f>IF(COUNTIF(#REF!,Orders!AC783)&gt;0,"Returned","Not Returned")</f>
        <v>#REF!</v>
      </c>
      <c r="AE1916" t="str">
        <f>TEXT(Table1[[#This Row],[Order Date]],"mmmm-yyy")</f>
        <v>June-2015</v>
      </c>
    </row>
    <row r="1917" spans="1:31" ht="12.75" customHeight="1" x14ac:dyDescent="0.3">
      <c r="A1917">
        <v>25478</v>
      </c>
      <c r="B1917" t="s">
        <v>37</v>
      </c>
      <c r="C1917">
        <v>0.1</v>
      </c>
      <c r="D1917">
        <v>3.25</v>
      </c>
      <c r="E1917">
        <v>49</v>
      </c>
      <c r="F1917">
        <v>2617</v>
      </c>
      <c r="G1917" t="str">
        <f>IF(COUNTIF(Table1[Customer ID],Table1[[#This Row],[Customer ID]])&gt;1,"Repeat Customer","One-Time Customer")</f>
        <v>One-Time Customer</v>
      </c>
      <c r="H1917" t="s">
        <v>2435</v>
      </c>
      <c r="I1917" t="s">
        <v>49</v>
      </c>
      <c r="J1917" t="s">
        <v>28</v>
      </c>
      <c r="K1917" t="s">
        <v>29</v>
      </c>
      <c r="L1917" t="s">
        <v>257</v>
      </c>
      <c r="M1917" t="s">
        <v>236</v>
      </c>
      <c r="N1917" t="s">
        <v>1890</v>
      </c>
      <c r="O1917">
        <v>0.56000000000000005</v>
      </c>
      <c r="P1917">
        <f>Table1[[#This Row],[Profit]]/Table1[[#This Row],[Sales]]</f>
        <v>-7.0347751290243306</v>
      </c>
      <c r="Q1917" t="s">
        <v>33</v>
      </c>
      <c r="R1917" t="s">
        <v>61</v>
      </c>
      <c r="S1917" t="s">
        <v>2193</v>
      </c>
      <c r="T1917" t="s">
        <v>2436</v>
      </c>
      <c r="U1917">
        <v>57401</v>
      </c>
      <c r="V1917">
        <v>42182</v>
      </c>
      <c r="W1917" t="str">
        <f>TEXT(Table1[[#This Row],[Order Date]],"mmmm")</f>
        <v>June</v>
      </c>
      <c r="X1917" t="str">
        <f>TEXT(Table1[[#This Row],[Order Date]],"yyyy")</f>
        <v>2015</v>
      </c>
      <c r="Y1917">
        <v>42183</v>
      </c>
      <c r="Z1917">
        <v>-286.245</v>
      </c>
      <c r="AA1917">
        <v>6</v>
      </c>
      <c r="AB1917">
        <v>40.69</v>
      </c>
      <c r="AC1917">
        <v>91496</v>
      </c>
      <c r="AD1917" t="e">
        <f>IF(COUNTIF(#REF!,Orders!AC1481)&gt;0,"Returned","Not Returned")</f>
        <v>#REF!</v>
      </c>
      <c r="AE1917" t="str">
        <f>TEXT(Table1[[#This Row],[Order Date]],"mmmm-yyy")</f>
        <v>June-2015</v>
      </c>
    </row>
    <row r="1918" spans="1:31" ht="12.75" customHeight="1" x14ac:dyDescent="0.3">
      <c r="A1918">
        <v>19553</v>
      </c>
      <c r="B1918" t="s">
        <v>106</v>
      </c>
      <c r="C1918">
        <v>0.03</v>
      </c>
      <c r="D1918">
        <v>28.53</v>
      </c>
      <c r="E1918">
        <v>1.49</v>
      </c>
      <c r="F1918">
        <v>1191</v>
      </c>
      <c r="G1918" t="str">
        <f>IF(COUNTIF(Table1[Customer ID],Table1[[#This Row],[Customer ID]])&gt;1,"Repeat Customer","One-Time Customer")</f>
        <v>One-Time Customer</v>
      </c>
      <c r="H1918" t="s">
        <v>1286</v>
      </c>
      <c r="I1918" t="s">
        <v>49</v>
      </c>
      <c r="J1918" t="s">
        <v>58</v>
      </c>
      <c r="K1918" t="s">
        <v>29</v>
      </c>
      <c r="L1918" t="s">
        <v>109</v>
      </c>
      <c r="M1918" t="s">
        <v>59</v>
      </c>
      <c r="N1918" t="s">
        <v>332</v>
      </c>
      <c r="O1918">
        <v>0.38</v>
      </c>
      <c r="P1918">
        <f>Table1[[#This Row],[Profit]]/Table1[[#This Row],[Sales]]</f>
        <v>0.66907361548851862</v>
      </c>
      <c r="Q1918" t="s">
        <v>33</v>
      </c>
      <c r="R1918" t="s">
        <v>53</v>
      </c>
      <c r="S1918" t="s">
        <v>228</v>
      </c>
      <c r="T1918" t="s">
        <v>1287</v>
      </c>
      <c r="U1918">
        <v>6050</v>
      </c>
      <c r="V1918">
        <v>42183</v>
      </c>
      <c r="W1918" t="str">
        <f>TEXT(Table1[[#This Row],[Order Date]],"mmmm")</f>
        <v>June</v>
      </c>
      <c r="X1918" t="str">
        <f>TEXT(Table1[[#This Row],[Order Date]],"yyyy")</f>
        <v>2015</v>
      </c>
      <c r="Y1918">
        <v>42186</v>
      </c>
      <c r="Z1918">
        <v>59.440499999999993</v>
      </c>
      <c r="AA1918">
        <v>3</v>
      </c>
      <c r="AB1918">
        <v>88.84</v>
      </c>
      <c r="AC1918">
        <v>87587</v>
      </c>
      <c r="AD1918" t="e">
        <f>IF(COUNTIF(#REF!,Orders!AC671)&gt;0,"Returned","Not Returned")</f>
        <v>#REF!</v>
      </c>
      <c r="AE1918" t="str">
        <f>TEXT(Table1[[#This Row],[Order Date]],"mmmm-yyy")</f>
        <v>June-2015</v>
      </c>
    </row>
    <row r="1919" spans="1:31" ht="12.75" customHeight="1" x14ac:dyDescent="0.3">
      <c r="A1919">
        <v>1552</v>
      </c>
      <c r="B1919" t="s">
        <v>106</v>
      </c>
      <c r="C1919">
        <v>0.09</v>
      </c>
      <c r="D1919">
        <v>49.99</v>
      </c>
      <c r="E1919">
        <v>19.989999999999998</v>
      </c>
      <c r="F1919">
        <v>1193</v>
      </c>
      <c r="G1919" t="str">
        <f>IF(COUNTIF(Table1[Customer ID],Table1[[#This Row],[Customer ID]])&gt;1,"Repeat Customer","One-Time Customer")</f>
        <v>Repeat Customer</v>
      </c>
      <c r="H1919" t="s">
        <v>1288</v>
      </c>
      <c r="I1919" t="s">
        <v>49</v>
      </c>
      <c r="J1919" t="s">
        <v>58</v>
      </c>
      <c r="K1919" t="s">
        <v>77</v>
      </c>
      <c r="L1919" t="s">
        <v>180</v>
      </c>
      <c r="M1919" t="s">
        <v>59</v>
      </c>
      <c r="N1919" t="s">
        <v>275</v>
      </c>
      <c r="O1919">
        <v>0.41</v>
      </c>
      <c r="P1919">
        <f>Table1[[#This Row],[Profit]]/Table1[[#This Row],[Sales]]</f>
        <v>-7.1756021101242141E-3</v>
      </c>
      <c r="Q1919" t="s">
        <v>33</v>
      </c>
      <c r="R1919" t="s">
        <v>53</v>
      </c>
      <c r="S1919" t="s">
        <v>1008</v>
      </c>
      <c r="T1919" t="s">
        <v>35</v>
      </c>
      <c r="U1919">
        <v>20016</v>
      </c>
      <c r="V1919">
        <v>42183</v>
      </c>
      <c r="W1919" t="str">
        <f>TEXT(Table1[[#This Row],[Order Date]],"mmmm")</f>
        <v>June</v>
      </c>
      <c r="X1919" t="str">
        <f>TEXT(Table1[[#This Row],[Order Date]],"yyyy")</f>
        <v>2015</v>
      </c>
      <c r="Y1919">
        <v>42185</v>
      </c>
      <c r="Z1919">
        <v>-17.03</v>
      </c>
      <c r="AA1919">
        <v>48</v>
      </c>
      <c r="AB1919">
        <v>2373.3200000000002</v>
      </c>
      <c r="AC1919">
        <v>11206</v>
      </c>
      <c r="AD1919" t="e">
        <f>IF(COUNTIF(#REF!,Orders!AC677)&gt;0,"Returned","Not Returned")</f>
        <v>#REF!</v>
      </c>
      <c r="AE1919" t="str">
        <f>TEXT(Table1[[#This Row],[Order Date]],"mmmm-yyy")</f>
        <v>June-2015</v>
      </c>
    </row>
    <row r="1920" spans="1:31" ht="12.75" customHeight="1" x14ac:dyDescent="0.3">
      <c r="A1920">
        <v>1553</v>
      </c>
      <c r="B1920" t="s">
        <v>106</v>
      </c>
      <c r="C1920">
        <v>0.03</v>
      </c>
      <c r="D1920">
        <v>28.53</v>
      </c>
      <c r="E1920">
        <v>1.49</v>
      </c>
      <c r="F1920">
        <v>1193</v>
      </c>
      <c r="G1920" t="str">
        <f>IF(COUNTIF(Table1[Customer ID],Table1[[#This Row],[Customer ID]])&gt;1,"Repeat Customer","One-Time Customer")</f>
        <v>Repeat Customer</v>
      </c>
      <c r="H1920" t="s">
        <v>1288</v>
      </c>
      <c r="I1920" t="s">
        <v>49</v>
      </c>
      <c r="J1920" t="s">
        <v>58</v>
      </c>
      <c r="K1920" t="s">
        <v>29</v>
      </c>
      <c r="L1920" t="s">
        <v>109</v>
      </c>
      <c r="M1920" t="s">
        <v>59</v>
      </c>
      <c r="N1920" t="s">
        <v>332</v>
      </c>
      <c r="O1920">
        <v>0.38</v>
      </c>
      <c r="P1920">
        <f>Table1[[#This Row],[Profit]]/Table1[[#This Row],[Sales]]</f>
        <v>0.12165597273815734</v>
      </c>
      <c r="Q1920" t="s">
        <v>33</v>
      </c>
      <c r="R1920" t="s">
        <v>53</v>
      </c>
      <c r="S1920" t="s">
        <v>1008</v>
      </c>
      <c r="T1920" t="s">
        <v>35</v>
      </c>
      <c r="U1920">
        <v>20016</v>
      </c>
      <c r="V1920">
        <v>42183</v>
      </c>
      <c r="W1920" t="str">
        <f>TEXT(Table1[[#This Row],[Order Date]],"mmmm")</f>
        <v>June</v>
      </c>
      <c r="X1920" t="str">
        <f>TEXT(Table1[[#This Row],[Order Date]],"yyyy")</f>
        <v>2015</v>
      </c>
      <c r="Y1920">
        <v>42186</v>
      </c>
      <c r="Z1920">
        <v>39.626999999999995</v>
      </c>
      <c r="AA1920">
        <v>11</v>
      </c>
      <c r="AB1920">
        <v>325.73</v>
      </c>
      <c r="AC1920">
        <v>11206</v>
      </c>
      <c r="AD1920" t="e">
        <f>IF(COUNTIF(#REF!,Orders!AC678)&gt;0,"Returned","Not Returned")</f>
        <v>#REF!</v>
      </c>
      <c r="AE1920" t="str">
        <f>TEXT(Table1[[#This Row],[Order Date]],"mmmm-yyy")</f>
        <v>June-2015</v>
      </c>
    </row>
    <row r="1921" spans="1:31" ht="12.75" customHeight="1" x14ac:dyDescent="0.3">
      <c r="A1921">
        <v>19552</v>
      </c>
      <c r="B1921" t="s">
        <v>106</v>
      </c>
      <c r="C1921">
        <v>0.09</v>
      </c>
      <c r="D1921">
        <v>49.99</v>
      </c>
      <c r="E1921">
        <v>19.989999999999998</v>
      </c>
      <c r="F1921">
        <v>1203</v>
      </c>
      <c r="G1921" t="str">
        <f>IF(COUNTIF(Table1[Customer ID],Table1[[#This Row],[Customer ID]])&gt;1,"Repeat Customer","One-Time Customer")</f>
        <v>One-Time Customer</v>
      </c>
      <c r="H1921" t="s">
        <v>1302</v>
      </c>
      <c r="I1921" t="s">
        <v>49</v>
      </c>
      <c r="J1921" t="s">
        <v>58</v>
      </c>
      <c r="K1921" t="s">
        <v>77</v>
      </c>
      <c r="L1921" t="s">
        <v>180</v>
      </c>
      <c r="M1921" t="s">
        <v>59</v>
      </c>
      <c r="N1921" t="s">
        <v>275</v>
      </c>
      <c r="O1921">
        <v>0.41</v>
      </c>
      <c r="P1921">
        <f>Table1[[#This Row],[Profit]]/Table1[[#This Row],[Sales]]</f>
        <v>-1.4351204220248428E-2</v>
      </c>
      <c r="Q1921" t="s">
        <v>33</v>
      </c>
      <c r="R1921" t="s">
        <v>53</v>
      </c>
      <c r="S1921" t="s">
        <v>469</v>
      </c>
      <c r="T1921" t="s">
        <v>470</v>
      </c>
      <c r="U1921">
        <v>2920</v>
      </c>
      <c r="V1921">
        <v>42183</v>
      </c>
      <c r="W1921" t="str">
        <f>TEXT(Table1[[#This Row],[Order Date]],"mmmm")</f>
        <v>June</v>
      </c>
      <c r="X1921" t="str">
        <f>TEXT(Table1[[#This Row],[Order Date]],"yyyy")</f>
        <v>2015</v>
      </c>
      <c r="Y1921">
        <v>42185</v>
      </c>
      <c r="Z1921">
        <v>-8.5150000000000006</v>
      </c>
      <c r="AA1921">
        <v>12</v>
      </c>
      <c r="AB1921">
        <v>593.33000000000004</v>
      </c>
      <c r="AC1921">
        <v>87587</v>
      </c>
      <c r="AD1921" t="e">
        <f>IF(COUNTIF(#REF!,Orders!AC684)&gt;0,"Returned","Not Returned")</f>
        <v>#REF!</v>
      </c>
      <c r="AE1921" t="str">
        <f>TEXT(Table1[[#This Row],[Order Date]],"mmmm-yyy")</f>
        <v>June-2015</v>
      </c>
    </row>
    <row r="1922" spans="1:31" ht="12.75" customHeight="1" x14ac:dyDescent="0.3">
      <c r="A1922">
        <v>18645</v>
      </c>
      <c r="B1922" t="s">
        <v>25</v>
      </c>
      <c r="C1922">
        <v>7.0000000000000007E-2</v>
      </c>
      <c r="D1922">
        <v>119.99</v>
      </c>
      <c r="E1922">
        <v>16.8</v>
      </c>
      <c r="F1922">
        <v>1357</v>
      </c>
      <c r="G1922" t="str">
        <f>IF(COUNTIF(Table1[Customer ID],Table1[[#This Row],[Customer ID]])&gt;1,"Repeat Customer","One-Time Customer")</f>
        <v>Repeat Customer</v>
      </c>
      <c r="H1922" t="s">
        <v>1423</v>
      </c>
      <c r="I1922" t="s">
        <v>39</v>
      </c>
      <c r="J1922" t="s">
        <v>40</v>
      </c>
      <c r="K1922" t="s">
        <v>77</v>
      </c>
      <c r="L1922" t="s">
        <v>85</v>
      </c>
      <c r="M1922" t="s">
        <v>121</v>
      </c>
      <c r="N1922" t="s">
        <v>1425</v>
      </c>
      <c r="O1922">
        <v>0.35</v>
      </c>
      <c r="P1922">
        <f>Table1[[#This Row],[Profit]]/Table1[[#This Row],[Sales]]</f>
        <v>0.69</v>
      </c>
      <c r="Q1922" t="s">
        <v>33</v>
      </c>
      <c r="R1922" t="s">
        <v>61</v>
      </c>
      <c r="S1922" t="s">
        <v>130</v>
      </c>
      <c r="T1922" t="s">
        <v>1424</v>
      </c>
      <c r="U1922">
        <v>78596</v>
      </c>
      <c r="V1922">
        <v>42183</v>
      </c>
      <c r="W1922" t="str">
        <f>TEXT(Table1[[#This Row],[Order Date]],"mmmm")</f>
        <v>June</v>
      </c>
      <c r="X1922" t="str">
        <f>TEXT(Table1[[#This Row],[Order Date]],"yyyy")</f>
        <v>2015</v>
      </c>
      <c r="Y1922">
        <v>42185</v>
      </c>
      <c r="Z1922">
        <v>1206.5961</v>
      </c>
      <c r="AA1922">
        <v>15</v>
      </c>
      <c r="AB1922">
        <v>1748.69</v>
      </c>
      <c r="AC1922">
        <v>88185</v>
      </c>
      <c r="AD1922" t="e">
        <f>IF(COUNTIF(#REF!,Orders!AC771)&gt;0,"Returned","Not Returned")</f>
        <v>#REF!</v>
      </c>
      <c r="AE1922" t="str">
        <f>TEXT(Table1[[#This Row],[Order Date]],"mmmm-yyy")</f>
        <v>June-2015</v>
      </c>
    </row>
    <row r="1923" spans="1:31" ht="12.75" customHeight="1" x14ac:dyDescent="0.3">
      <c r="A1923">
        <v>8389</v>
      </c>
      <c r="B1923" t="s">
        <v>25</v>
      </c>
      <c r="C1923">
        <v>0.02</v>
      </c>
      <c r="D1923">
        <v>30.98</v>
      </c>
      <c r="E1923">
        <v>17.079999999999998</v>
      </c>
      <c r="F1923">
        <v>1733</v>
      </c>
      <c r="G1923" t="str">
        <f>IF(COUNTIF(Table1[Customer ID],Table1[[#This Row],[Customer ID]])&gt;1,"Repeat Customer","One-Time Customer")</f>
        <v>Repeat Customer</v>
      </c>
      <c r="H1923" t="s">
        <v>1743</v>
      </c>
      <c r="I1923" t="s">
        <v>49</v>
      </c>
      <c r="J1923" t="s">
        <v>58</v>
      </c>
      <c r="K1923" t="s">
        <v>29</v>
      </c>
      <c r="L1923" t="s">
        <v>93</v>
      </c>
      <c r="M1923" t="s">
        <v>59</v>
      </c>
      <c r="N1923" t="s">
        <v>1744</v>
      </c>
      <c r="O1923">
        <v>0.4</v>
      </c>
      <c r="P1923">
        <f>Table1[[#This Row],[Profit]]/Table1[[#This Row],[Sales]]</f>
        <v>-7.365658870507702E-2</v>
      </c>
      <c r="Q1923" t="s">
        <v>33</v>
      </c>
      <c r="R1923" t="s">
        <v>53</v>
      </c>
      <c r="S1923" t="s">
        <v>1008</v>
      </c>
      <c r="T1923" t="s">
        <v>35</v>
      </c>
      <c r="U1923">
        <v>20012</v>
      </c>
      <c r="V1923">
        <v>42183</v>
      </c>
      <c r="W1923" t="str">
        <f>TEXT(Table1[[#This Row],[Order Date]],"mmmm")</f>
        <v>June</v>
      </c>
      <c r="X1923" t="str">
        <f>TEXT(Table1[[#This Row],[Order Date]],"yyyy")</f>
        <v>2015</v>
      </c>
      <c r="Y1923">
        <v>42184</v>
      </c>
      <c r="Z1923">
        <v>-32.28</v>
      </c>
      <c r="AA1923">
        <v>13</v>
      </c>
      <c r="AB1923">
        <v>438.25</v>
      </c>
      <c r="AC1923">
        <v>59937</v>
      </c>
      <c r="AD1923" t="e">
        <f>IF(COUNTIF(#REF!,Orders!AC970)&gt;0,"Returned","Not Returned")</f>
        <v>#REF!</v>
      </c>
      <c r="AE1923" t="str">
        <f>TEXT(Table1[[#This Row],[Order Date]],"mmmm-yyy")</f>
        <v>June-2015</v>
      </c>
    </row>
    <row r="1924" spans="1:31" ht="12.75" customHeight="1" x14ac:dyDescent="0.3">
      <c r="A1924">
        <v>26389</v>
      </c>
      <c r="B1924" t="s">
        <v>25</v>
      </c>
      <c r="C1924">
        <v>0.02</v>
      </c>
      <c r="D1924">
        <v>30.98</v>
      </c>
      <c r="E1924">
        <v>17.079999999999998</v>
      </c>
      <c r="F1924">
        <v>1735</v>
      </c>
      <c r="G1924" t="str">
        <f>IF(COUNTIF(Table1[Customer ID],Table1[[#This Row],[Customer ID]])&gt;1,"Repeat Customer","One-Time Customer")</f>
        <v>One-Time Customer</v>
      </c>
      <c r="H1924" t="s">
        <v>1747</v>
      </c>
      <c r="I1924" t="s">
        <v>49</v>
      </c>
      <c r="J1924" t="s">
        <v>58</v>
      </c>
      <c r="K1924" t="s">
        <v>29</v>
      </c>
      <c r="L1924" t="s">
        <v>93</v>
      </c>
      <c r="M1924" t="s">
        <v>59</v>
      </c>
      <c r="N1924" t="s">
        <v>1744</v>
      </c>
      <c r="O1924">
        <v>0.4</v>
      </c>
      <c r="P1924">
        <f>Table1[[#This Row],[Profit]]/Table1[[#This Row],[Sales]]</f>
        <v>-0.159596558884604</v>
      </c>
      <c r="Q1924" t="s">
        <v>33</v>
      </c>
      <c r="R1924" t="s">
        <v>53</v>
      </c>
      <c r="S1924" t="s">
        <v>71</v>
      </c>
      <c r="T1924" t="s">
        <v>1748</v>
      </c>
      <c r="U1924">
        <v>11550</v>
      </c>
      <c r="V1924">
        <v>42183</v>
      </c>
      <c r="W1924" t="str">
        <f>TEXT(Table1[[#This Row],[Order Date]],"mmmm")</f>
        <v>June</v>
      </c>
      <c r="X1924" t="str">
        <f>TEXT(Table1[[#This Row],[Order Date]],"yyyy")</f>
        <v>2015</v>
      </c>
      <c r="Y1924">
        <v>42184</v>
      </c>
      <c r="Z1924">
        <v>-16.14</v>
      </c>
      <c r="AA1924">
        <v>3</v>
      </c>
      <c r="AB1924">
        <v>101.13</v>
      </c>
      <c r="AC1924">
        <v>88444</v>
      </c>
      <c r="AD1924" t="e">
        <f>IF(COUNTIF(#REF!,Orders!AC974)&gt;0,"Returned","Not Returned")</f>
        <v>#REF!</v>
      </c>
      <c r="AE1924" t="str">
        <f>TEXT(Table1[[#This Row],[Order Date]],"mmmm-yyy")</f>
        <v>June-2015</v>
      </c>
    </row>
    <row r="1925" spans="1:31" ht="12.75" customHeight="1" x14ac:dyDescent="0.3">
      <c r="A1925">
        <v>20618</v>
      </c>
      <c r="B1925" t="s">
        <v>106</v>
      </c>
      <c r="C1925">
        <v>0</v>
      </c>
      <c r="D1925">
        <v>17.52</v>
      </c>
      <c r="E1925">
        <v>8.17</v>
      </c>
      <c r="F1925">
        <v>2801</v>
      </c>
      <c r="G1925" t="str">
        <f>IF(COUNTIF(Table1[Customer ID],Table1[[#This Row],[Customer ID]])&gt;1,"Repeat Customer","One-Time Customer")</f>
        <v>One-Time Customer</v>
      </c>
      <c r="H1925" t="s">
        <v>2574</v>
      </c>
      <c r="I1925" t="s">
        <v>49</v>
      </c>
      <c r="J1925" t="s">
        <v>40</v>
      </c>
      <c r="K1925" t="s">
        <v>29</v>
      </c>
      <c r="L1925" t="s">
        <v>257</v>
      </c>
      <c r="M1925" t="s">
        <v>86</v>
      </c>
      <c r="N1925" t="s">
        <v>2575</v>
      </c>
      <c r="O1925">
        <v>0.5</v>
      </c>
      <c r="P1925">
        <f>Table1[[#This Row],[Profit]]/Table1[[#This Row],[Sales]]</f>
        <v>0.18556657522684111</v>
      </c>
      <c r="Q1925" t="s">
        <v>33</v>
      </c>
      <c r="R1925" t="s">
        <v>34</v>
      </c>
      <c r="S1925" t="s">
        <v>378</v>
      </c>
      <c r="T1925" t="s">
        <v>2527</v>
      </c>
      <c r="U1925">
        <v>85224</v>
      </c>
      <c r="V1925">
        <v>42183</v>
      </c>
      <c r="W1925" t="str">
        <f>TEXT(Table1[[#This Row],[Order Date]],"mmmm")</f>
        <v>June</v>
      </c>
      <c r="X1925" t="str">
        <f>TEXT(Table1[[#This Row],[Order Date]],"yyyy")</f>
        <v>2015</v>
      </c>
      <c r="Y1925">
        <v>42188</v>
      </c>
      <c r="Z1925">
        <v>52.763999999999996</v>
      </c>
      <c r="AA1925">
        <v>15</v>
      </c>
      <c r="AB1925">
        <v>284.33999999999997</v>
      </c>
      <c r="AC1925">
        <v>91049</v>
      </c>
      <c r="AD1925" t="e">
        <f>IF(COUNTIF(#REF!,Orders!AC1579)&gt;0,"Returned","Not Returned")</f>
        <v>#REF!</v>
      </c>
      <c r="AE1925" t="str">
        <f>TEXT(Table1[[#This Row],[Order Date]],"mmmm-yyy")</f>
        <v>June-2015</v>
      </c>
    </row>
    <row r="1926" spans="1:31" ht="12.75" customHeight="1" x14ac:dyDescent="0.3">
      <c r="A1926">
        <v>20816</v>
      </c>
      <c r="B1926" t="s">
        <v>47</v>
      </c>
      <c r="C1926">
        <v>0.09</v>
      </c>
      <c r="D1926">
        <v>100.98</v>
      </c>
      <c r="E1926">
        <v>35.840000000000003</v>
      </c>
      <c r="F1926">
        <v>2987</v>
      </c>
      <c r="G1926" t="str">
        <f>IF(COUNTIF(Table1[Customer ID],Table1[[#This Row],[Customer ID]])&gt;1,"Repeat Customer","One-Time Customer")</f>
        <v>Repeat Customer</v>
      </c>
      <c r="H1926" t="s">
        <v>2710</v>
      </c>
      <c r="I1926" t="s">
        <v>39</v>
      </c>
      <c r="J1926" t="s">
        <v>40</v>
      </c>
      <c r="K1926" t="s">
        <v>41</v>
      </c>
      <c r="L1926" t="s">
        <v>191</v>
      </c>
      <c r="M1926" t="s">
        <v>121</v>
      </c>
      <c r="N1926" t="s">
        <v>260</v>
      </c>
      <c r="O1926">
        <v>0.62</v>
      </c>
      <c r="P1926">
        <f>Table1[[#This Row],[Profit]]/Table1[[#This Row],[Sales]]</f>
        <v>-6.0941671861583877E-2</v>
      </c>
      <c r="Q1926" t="s">
        <v>33</v>
      </c>
      <c r="R1926" t="s">
        <v>61</v>
      </c>
      <c r="S1926" t="s">
        <v>330</v>
      </c>
      <c r="T1926" t="s">
        <v>2711</v>
      </c>
      <c r="U1926">
        <v>50265</v>
      </c>
      <c r="V1926">
        <v>42183</v>
      </c>
      <c r="W1926" t="str">
        <f>TEXT(Table1[[#This Row],[Order Date]],"mmmm")</f>
        <v>June</v>
      </c>
      <c r="X1926" t="str">
        <f>TEXT(Table1[[#This Row],[Order Date]],"yyyy")</f>
        <v>2015</v>
      </c>
      <c r="Y1926">
        <v>42183</v>
      </c>
      <c r="Z1926">
        <v>-103.624</v>
      </c>
      <c r="AA1926">
        <v>17</v>
      </c>
      <c r="AB1926">
        <v>1700.38</v>
      </c>
      <c r="AC1926">
        <v>91180</v>
      </c>
      <c r="AD1926" t="e">
        <f>IF(COUNTIF(#REF!,Orders!AC1696)&gt;0,"Returned","Not Returned")</f>
        <v>#REF!</v>
      </c>
      <c r="AE1926" t="str">
        <f>TEXT(Table1[[#This Row],[Order Date]],"mmmm-yyy")</f>
        <v>June-2015</v>
      </c>
    </row>
    <row r="1927" spans="1:31" ht="12.75" customHeight="1" x14ac:dyDescent="0.3">
      <c r="A1927">
        <v>20817</v>
      </c>
      <c r="B1927" t="s">
        <v>47</v>
      </c>
      <c r="C1927">
        <v>0.1</v>
      </c>
      <c r="D1927">
        <v>5.78</v>
      </c>
      <c r="E1927">
        <v>7.96</v>
      </c>
      <c r="F1927">
        <v>2987</v>
      </c>
      <c r="G1927" t="str">
        <f>IF(COUNTIF(Table1[Customer ID],Table1[[#This Row],[Customer ID]])&gt;1,"Repeat Customer","One-Time Customer")</f>
        <v>Repeat Customer</v>
      </c>
      <c r="H1927" t="s">
        <v>2710</v>
      </c>
      <c r="I1927" t="s">
        <v>49</v>
      </c>
      <c r="J1927" t="s">
        <v>40</v>
      </c>
      <c r="K1927" t="s">
        <v>29</v>
      </c>
      <c r="L1927" t="s">
        <v>93</v>
      </c>
      <c r="M1927" t="s">
        <v>59</v>
      </c>
      <c r="N1927" t="s">
        <v>2712</v>
      </c>
      <c r="O1927">
        <v>0.36</v>
      </c>
      <c r="P1927">
        <f>Table1[[#This Row],[Profit]]/Table1[[#This Row],[Sales]]</f>
        <v>-1.6080088987764181</v>
      </c>
      <c r="Q1927" t="s">
        <v>33</v>
      </c>
      <c r="R1927" t="s">
        <v>61</v>
      </c>
      <c r="S1927" t="s">
        <v>330</v>
      </c>
      <c r="T1927" t="s">
        <v>2711</v>
      </c>
      <c r="U1927">
        <v>50265</v>
      </c>
      <c r="V1927">
        <v>42183</v>
      </c>
      <c r="W1927" t="str">
        <f>TEXT(Table1[[#This Row],[Order Date]],"mmmm")</f>
        <v>June</v>
      </c>
      <c r="X1927" t="str">
        <f>TEXT(Table1[[#This Row],[Order Date]],"yyyy")</f>
        <v>2015</v>
      </c>
      <c r="Y1927">
        <v>42183</v>
      </c>
      <c r="Z1927">
        <v>-57.823999999999998</v>
      </c>
      <c r="AA1927">
        <v>6</v>
      </c>
      <c r="AB1927">
        <v>35.96</v>
      </c>
      <c r="AC1927">
        <v>91180</v>
      </c>
      <c r="AD1927" t="e">
        <f>IF(COUNTIF(#REF!,Orders!AC1697)&gt;0,"Returned","Not Returned")</f>
        <v>#REF!</v>
      </c>
      <c r="AE1927" t="str">
        <f>TEXT(Table1[[#This Row],[Order Date]],"mmmm-yyy")</f>
        <v>June-2015</v>
      </c>
    </row>
    <row r="1928" spans="1:31" ht="12.75" customHeight="1" x14ac:dyDescent="0.3">
      <c r="A1928">
        <v>24637</v>
      </c>
      <c r="B1928" t="s">
        <v>47</v>
      </c>
      <c r="C1928">
        <v>0.03</v>
      </c>
      <c r="D1928">
        <v>4.9800000000000004</v>
      </c>
      <c r="E1928">
        <v>4.62</v>
      </c>
      <c r="F1928">
        <v>3209</v>
      </c>
      <c r="G1928" t="str">
        <f>IF(COUNTIF(Table1[Customer ID],Table1[[#This Row],[Customer ID]])&gt;1,"Repeat Customer","One-Time Customer")</f>
        <v>One-Time Customer</v>
      </c>
      <c r="H1928" t="s">
        <v>2879</v>
      </c>
      <c r="I1928" t="s">
        <v>27</v>
      </c>
      <c r="J1928" t="s">
        <v>28</v>
      </c>
      <c r="K1928" t="s">
        <v>77</v>
      </c>
      <c r="L1928" t="s">
        <v>180</v>
      </c>
      <c r="M1928" t="s">
        <v>51</v>
      </c>
      <c r="N1928" t="s">
        <v>411</v>
      </c>
      <c r="O1928">
        <v>0.64</v>
      </c>
      <c r="P1928">
        <f>Table1[[#This Row],[Profit]]/Table1[[#This Row],[Sales]]</f>
        <v>-0.68829113924050633</v>
      </c>
      <c r="Q1928" t="s">
        <v>33</v>
      </c>
      <c r="R1928" t="s">
        <v>34</v>
      </c>
      <c r="S1928" t="s">
        <v>45</v>
      </c>
      <c r="T1928" t="s">
        <v>2880</v>
      </c>
      <c r="U1928">
        <v>90210</v>
      </c>
      <c r="V1928">
        <v>42183</v>
      </c>
      <c r="W1928" t="str">
        <f>TEXT(Table1[[#This Row],[Order Date]],"mmmm")</f>
        <v>June</v>
      </c>
      <c r="X1928" t="str">
        <f>TEXT(Table1[[#This Row],[Order Date]],"yyyy")</f>
        <v>2015</v>
      </c>
      <c r="Y1928">
        <v>42184</v>
      </c>
      <c r="Z1928">
        <v>-30.45</v>
      </c>
      <c r="AA1928">
        <v>8</v>
      </c>
      <c r="AB1928">
        <v>44.24</v>
      </c>
      <c r="AC1928">
        <v>90739</v>
      </c>
      <c r="AD1928" t="e">
        <f>IF(COUNTIF(#REF!,Orders!AC1837)&gt;0,"Returned","Not Returned")</f>
        <v>#REF!</v>
      </c>
      <c r="AE1928" t="str">
        <f>TEXT(Table1[[#This Row],[Order Date]],"mmmm-yyy")</f>
        <v>June-2015</v>
      </c>
    </row>
    <row r="1929" spans="1:31" ht="12.75" customHeight="1" x14ac:dyDescent="0.3">
      <c r="A1929">
        <v>24343</v>
      </c>
      <c r="B1929" t="s">
        <v>56</v>
      </c>
      <c r="C1929">
        <v>0.06</v>
      </c>
      <c r="D1929">
        <v>22.24</v>
      </c>
      <c r="E1929">
        <v>1.99</v>
      </c>
      <c r="F1929">
        <v>3226</v>
      </c>
      <c r="G1929" t="str">
        <f>IF(COUNTIF(Table1[Customer ID],Table1[[#This Row],[Customer ID]])&gt;1,"Repeat Customer","One-Time Customer")</f>
        <v>Repeat Customer</v>
      </c>
      <c r="H1929" t="s">
        <v>2893</v>
      </c>
      <c r="I1929" t="s">
        <v>49</v>
      </c>
      <c r="J1929" t="s">
        <v>58</v>
      </c>
      <c r="K1929" t="s">
        <v>77</v>
      </c>
      <c r="L1929" t="s">
        <v>180</v>
      </c>
      <c r="M1929" t="s">
        <v>51</v>
      </c>
      <c r="N1929" t="s">
        <v>2895</v>
      </c>
      <c r="O1929">
        <v>0.43</v>
      </c>
      <c r="P1929">
        <f>Table1[[#This Row],[Profit]]/Table1[[#This Row],[Sales]]</f>
        <v>0.37278411755510393</v>
      </c>
      <c r="Q1929" t="s">
        <v>33</v>
      </c>
      <c r="R1929" t="s">
        <v>136</v>
      </c>
      <c r="S1929" t="s">
        <v>244</v>
      </c>
      <c r="T1929" t="s">
        <v>2894</v>
      </c>
      <c r="U1929">
        <v>37075</v>
      </c>
      <c r="V1929">
        <v>42183</v>
      </c>
      <c r="W1929" t="str">
        <f>TEXT(Table1[[#This Row],[Order Date]],"mmmm")</f>
        <v>June</v>
      </c>
      <c r="X1929" t="str">
        <f>TEXT(Table1[[#This Row],[Order Date]],"yyyy")</f>
        <v>2015</v>
      </c>
      <c r="Y1929">
        <v>42185</v>
      </c>
      <c r="Z1929">
        <v>95.387999999999991</v>
      </c>
      <c r="AA1929">
        <v>12</v>
      </c>
      <c r="AB1929">
        <v>255.88</v>
      </c>
      <c r="AC1929">
        <v>86509</v>
      </c>
      <c r="AD1929" t="e">
        <f>IF(COUNTIF(#REF!,Orders!AC1848)&gt;0,"Returned","Not Returned")</f>
        <v>#REF!</v>
      </c>
      <c r="AE1929" t="str">
        <f>TEXT(Table1[[#This Row],[Order Date]],"mmmm-yyy")</f>
        <v>June-2015</v>
      </c>
    </row>
    <row r="1930" spans="1:31" ht="12.75" customHeight="1" x14ac:dyDescent="0.3">
      <c r="A1930">
        <v>22480</v>
      </c>
      <c r="B1930" t="s">
        <v>56</v>
      </c>
      <c r="C1930">
        <v>0.08</v>
      </c>
      <c r="D1930">
        <v>8.3699999999999992</v>
      </c>
      <c r="E1930">
        <v>10.16</v>
      </c>
      <c r="F1930">
        <v>1109</v>
      </c>
      <c r="G1930" t="str">
        <f>IF(COUNTIF(Table1[Customer ID],Table1[[#This Row],[Customer ID]])&gt;1,"Repeat Customer","One-Time Customer")</f>
        <v>One-Time Customer</v>
      </c>
      <c r="H1930" t="s">
        <v>1212</v>
      </c>
      <c r="I1930" t="s">
        <v>49</v>
      </c>
      <c r="J1930" t="s">
        <v>114</v>
      </c>
      <c r="K1930" t="s">
        <v>41</v>
      </c>
      <c r="L1930" t="s">
        <v>50</v>
      </c>
      <c r="M1930" t="s">
        <v>236</v>
      </c>
      <c r="N1930" t="s">
        <v>1213</v>
      </c>
      <c r="O1930">
        <v>0.59</v>
      </c>
      <c r="P1930">
        <f>Table1[[#This Row],[Profit]]/Table1[[#This Row],[Sales]]</f>
        <v>-1.5527296082209379</v>
      </c>
      <c r="Q1930" t="s">
        <v>33</v>
      </c>
      <c r="R1930" t="s">
        <v>61</v>
      </c>
      <c r="S1930" t="s">
        <v>130</v>
      </c>
      <c r="T1930" t="s">
        <v>1214</v>
      </c>
      <c r="U1930">
        <v>78041</v>
      </c>
      <c r="V1930">
        <v>42184</v>
      </c>
      <c r="W1930" t="str">
        <f>TEXT(Table1[[#This Row],[Order Date]],"mmmm")</f>
        <v>June</v>
      </c>
      <c r="X1930" t="str">
        <f>TEXT(Table1[[#This Row],[Order Date]],"yyyy")</f>
        <v>2015</v>
      </c>
      <c r="Y1930">
        <v>42184</v>
      </c>
      <c r="Z1930">
        <v>-169.232</v>
      </c>
      <c r="AA1930">
        <v>13</v>
      </c>
      <c r="AB1930">
        <v>108.99</v>
      </c>
      <c r="AC1930">
        <v>86410</v>
      </c>
      <c r="AD1930" t="e">
        <f>IF(COUNTIF(#REF!,Orders!AC622)&gt;0,"Returned","Not Returned")</f>
        <v>#REF!</v>
      </c>
      <c r="AE1930" t="str">
        <f>TEXT(Table1[[#This Row],[Order Date]],"mmmm-yyy")</f>
        <v>June-2015</v>
      </c>
    </row>
    <row r="1931" spans="1:31" ht="12.75" customHeight="1" x14ac:dyDescent="0.3">
      <c r="A1931">
        <v>21522</v>
      </c>
      <c r="B1931" t="s">
        <v>37</v>
      </c>
      <c r="C1931">
        <v>0.04</v>
      </c>
      <c r="D1931">
        <v>35.99</v>
      </c>
      <c r="E1931">
        <v>3.3</v>
      </c>
      <c r="F1931">
        <v>1183</v>
      </c>
      <c r="G1931" t="str">
        <f>IF(COUNTIF(Table1[Customer ID],Table1[[#This Row],[Customer ID]])&gt;1,"Repeat Customer","One-Time Customer")</f>
        <v>One-Time Customer</v>
      </c>
      <c r="H1931" t="s">
        <v>1273</v>
      </c>
      <c r="I1931" t="s">
        <v>49</v>
      </c>
      <c r="J1931" t="s">
        <v>40</v>
      </c>
      <c r="K1931" t="s">
        <v>77</v>
      </c>
      <c r="L1931" t="s">
        <v>78</v>
      </c>
      <c r="M1931" t="s">
        <v>51</v>
      </c>
      <c r="N1931" t="s">
        <v>1274</v>
      </c>
      <c r="O1931">
        <v>0.39</v>
      </c>
      <c r="P1931">
        <f>Table1[[#This Row],[Profit]]/Table1[[#This Row],[Sales]]</f>
        <v>0.69</v>
      </c>
      <c r="Q1931" t="s">
        <v>33</v>
      </c>
      <c r="R1931" t="s">
        <v>34</v>
      </c>
      <c r="S1931" t="s">
        <v>212</v>
      </c>
      <c r="T1931" t="s">
        <v>1275</v>
      </c>
      <c r="U1931">
        <v>84663</v>
      </c>
      <c r="V1931">
        <v>42184</v>
      </c>
      <c r="W1931" t="str">
        <f>TEXT(Table1[[#This Row],[Order Date]],"mmmm")</f>
        <v>June</v>
      </c>
      <c r="X1931" t="str">
        <f>TEXT(Table1[[#This Row],[Order Date]],"yyyy")</f>
        <v>2015</v>
      </c>
      <c r="Y1931">
        <v>42184</v>
      </c>
      <c r="Z1931">
        <v>184.19549999999998</v>
      </c>
      <c r="AA1931">
        <v>9</v>
      </c>
      <c r="AB1931">
        <v>266.95</v>
      </c>
      <c r="AC1931">
        <v>86914</v>
      </c>
      <c r="AD1931" t="e">
        <f>IF(COUNTIF(#REF!,Orders!AC664)&gt;0,"Returned","Not Returned")</f>
        <v>#REF!</v>
      </c>
      <c r="AE1931" t="str">
        <f>TEXT(Table1[[#This Row],[Order Date]],"mmmm-yyy")</f>
        <v>June-2015</v>
      </c>
    </row>
    <row r="1932" spans="1:31" ht="12.75" customHeight="1" x14ac:dyDescent="0.3">
      <c r="A1932">
        <v>18868</v>
      </c>
      <c r="B1932" t="s">
        <v>106</v>
      </c>
      <c r="C1932">
        <v>0.08</v>
      </c>
      <c r="D1932">
        <v>5.84</v>
      </c>
      <c r="E1932">
        <v>1</v>
      </c>
      <c r="F1932">
        <v>1502</v>
      </c>
      <c r="G1932" t="str">
        <f>IF(COUNTIF(Table1[Customer ID],Table1[[#This Row],[Customer ID]])&gt;1,"Repeat Customer","One-Time Customer")</f>
        <v>Repeat Customer</v>
      </c>
      <c r="H1932" t="s">
        <v>1538</v>
      </c>
      <c r="I1932" t="s">
        <v>27</v>
      </c>
      <c r="J1932" t="s">
        <v>58</v>
      </c>
      <c r="K1932" t="s">
        <v>29</v>
      </c>
      <c r="L1932" t="s">
        <v>30</v>
      </c>
      <c r="M1932" t="s">
        <v>31</v>
      </c>
      <c r="N1932" t="s">
        <v>1541</v>
      </c>
      <c r="O1932">
        <v>0.38</v>
      </c>
      <c r="P1932">
        <f>Table1[[#This Row],[Profit]]/Table1[[#This Row],[Sales]]</f>
        <v>11.922495520443068</v>
      </c>
      <c r="Q1932" t="s">
        <v>33</v>
      </c>
      <c r="R1932" t="s">
        <v>136</v>
      </c>
      <c r="S1932" t="s">
        <v>362</v>
      </c>
      <c r="T1932" t="s">
        <v>1540</v>
      </c>
      <c r="U1932">
        <v>33065</v>
      </c>
      <c r="V1932">
        <v>42184</v>
      </c>
      <c r="W1932" t="str">
        <f>TEXT(Table1[[#This Row],[Order Date]],"mmmm")</f>
        <v>June</v>
      </c>
      <c r="X1932" t="str">
        <f>TEXT(Table1[[#This Row],[Order Date]],"yyyy")</f>
        <v>2015</v>
      </c>
      <c r="Y1932">
        <v>42188</v>
      </c>
      <c r="Z1932">
        <v>731.92199999999991</v>
      </c>
      <c r="AA1932">
        <v>11</v>
      </c>
      <c r="AB1932">
        <v>61.39</v>
      </c>
      <c r="AC1932">
        <v>89194</v>
      </c>
      <c r="AD1932" t="e">
        <f>IF(COUNTIF(#REF!,Orders!AC851)&gt;0,"Returned","Not Returned")</f>
        <v>#REF!</v>
      </c>
      <c r="AE1932" t="str">
        <f>TEXT(Table1[[#This Row],[Order Date]],"mmmm-yyy")</f>
        <v>June-2015</v>
      </c>
    </row>
    <row r="1933" spans="1:31" ht="12.75" customHeight="1" x14ac:dyDescent="0.3">
      <c r="A1933">
        <v>18869</v>
      </c>
      <c r="B1933" t="s">
        <v>106</v>
      </c>
      <c r="C1933">
        <v>0</v>
      </c>
      <c r="D1933">
        <v>205.99</v>
      </c>
      <c r="E1933">
        <v>8.99</v>
      </c>
      <c r="F1933">
        <v>1502</v>
      </c>
      <c r="G1933" t="str">
        <f>IF(COUNTIF(Table1[Customer ID],Table1[[#This Row],[Customer ID]])&gt;1,"Repeat Customer","One-Time Customer")</f>
        <v>Repeat Customer</v>
      </c>
      <c r="H1933" t="s">
        <v>1538</v>
      </c>
      <c r="I1933" t="s">
        <v>49</v>
      </c>
      <c r="J1933" t="s">
        <v>58</v>
      </c>
      <c r="K1933" t="s">
        <v>77</v>
      </c>
      <c r="L1933" t="s">
        <v>78</v>
      </c>
      <c r="M1933" t="s">
        <v>59</v>
      </c>
      <c r="N1933" t="s">
        <v>1542</v>
      </c>
      <c r="O1933">
        <v>0.6</v>
      </c>
      <c r="P1933">
        <f>Table1[[#This Row],[Profit]]/Table1[[#This Row],[Sales]]</f>
        <v>7.6598837209302328E-2</v>
      </c>
      <c r="Q1933" t="s">
        <v>33</v>
      </c>
      <c r="R1933" t="s">
        <v>136</v>
      </c>
      <c r="S1933" t="s">
        <v>362</v>
      </c>
      <c r="T1933" t="s">
        <v>1540</v>
      </c>
      <c r="U1933">
        <v>33065</v>
      </c>
      <c r="V1933">
        <v>42184</v>
      </c>
      <c r="W1933" t="str">
        <f>TEXT(Table1[[#This Row],[Order Date]],"mmmm")</f>
        <v>June</v>
      </c>
      <c r="X1933" t="str">
        <f>TEXT(Table1[[#This Row],[Order Date]],"yyyy")</f>
        <v>2015</v>
      </c>
      <c r="Y1933">
        <v>42187</v>
      </c>
      <c r="Z1933">
        <v>186.55799999999999</v>
      </c>
      <c r="AA1933">
        <v>13</v>
      </c>
      <c r="AB1933">
        <v>2435.52</v>
      </c>
      <c r="AC1933">
        <v>89194</v>
      </c>
      <c r="AD1933" t="e">
        <f>IF(COUNTIF(#REF!,Orders!AC852)&gt;0,"Returned","Not Returned")</f>
        <v>#REF!</v>
      </c>
      <c r="AE1933" t="str">
        <f>TEXT(Table1[[#This Row],[Order Date]],"mmmm-yyy")</f>
        <v>June-2015</v>
      </c>
    </row>
    <row r="1934" spans="1:31" ht="12.75" customHeight="1" x14ac:dyDescent="0.3">
      <c r="A1934">
        <v>25742</v>
      </c>
      <c r="B1934" t="s">
        <v>25</v>
      </c>
      <c r="C1934">
        <v>0.09</v>
      </c>
      <c r="D1934">
        <v>6.48</v>
      </c>
      <c r="E1934">
        <v>7.03</v>
      </c>
      <c r="F1934">
        <v>2448</v>
      </c>
      <c r="G1934" t="str">
        <f>IF(COUNTIF(Table1[Customer ID],Table1[[#This Row],[Customer ID]])&gt;1,"Repeat Customer","One-Time Customer")</f>
        <v>One-Time Customer</v>
      </c>
      <c r="H1934" t="s">
        <v>2298</v>
      </c>
      <c r="I1934" t="s">
        <v>49</v>
      </c>
      <c r="J1934" t="s">
        <v>114</v>
      </c>
      <c r="K1934" t="s">
        <v>29</v>
      </c>
      <c r="L1934" t="s">
        <v>93</v>
      </c>
      <c r="M1934" t="s">
        <v>59</v>
      </c>
      <c r="N1934" t="s">
        <v>374</v>
      </c>
      <c r="O1934">
        <v>0.37</v>
      </c>
      <c r="P1934">
        <f>Table1[[#This Row],[Profit]]/Table1[[#This Row],[Sales]]</f>
        <v>-1.3016501650165018</v>
      </c>
      <c r="Q1934" t="s">
        <v>33</v>
      </c>
      <c r="R1934" t="s">
        <v>61</v>
      </c>
      <c r="S1934" t="s">
        <v>62</v>
      </c>
      <c r="T1934" t="s">
        <v>2299</v>
      </c>
      <c r="U1934">
        <v>55410</v>
      </c>
      <c r="V1934">
        <v>42184</v>
      </c>
      <c r="W1934" t="str">
        <f>TEXT(Table1[[#This Row],[Order Date]],"mmmm")</f>
        <v>June</v>
      </c>
      <c r="X1934" t="str">
        <f>TEXT(Table1[[#This Row],[Order Date]],"yyyy")</f>
        <v>2015</v>
      </c>
      <c r="Y1934">
        <v>42186</v>
      </c>
      <c r="Z1934">
        <v>-126.208</v>
      </c>
      <c r="AA1934">
        <v>16</v>
      </c>
      <c r="AB1934">
        <v>96.96</v>
      </c>
      <c r="AC1934">
        <v>87790</v>
      </c>
      <c r="AD1934" t="e">
        <f>IF(COUNTIF(#REF!,Orders!AC1367)&gt;0,"Returned","Not Returned")</f>
        <v>#REF!</v>
      </c>
      <c r="AE1934" t="str">
        <f>TEXT(Table1[[#This Row],[Order Date]],"mmmm-yyy")</f>
        <v>June-2015</v>
      </c>
    </row>
    <row r="1935" spans="1:31" ht="12.75" customHeight="1" x14ac:dyDescent="0.3">
      <c r="A1935">
        <v>18320</v>
      </c>
      <c r="B1935" t="s">
        <v>25</v>
      </c>
      <c r="C1935">
        <v>0.05</v>
      </c>
      <c r="D1935">
        <v>73.98</v>
      </c>
      <c r="E1935">
        <v>12.14</v>
      </c>
      <c r="F1935">
        <v>3374</v>
      </c>
      <c r="G1935" t="str">
        <f>IF(COUNTIF(Table1[Customer ID],Table1[[#This Row],[Customer ID]])&gt;1,"Repeat Customer","One-Time Customer")</f>
        <v>Repeat Customer</v>
      </c>
      <c r="H1935" t="s">
        <v>3003</v>
      </c>
      <c r="I1935" t="s">
        <v>49</v>
      </c>
      <c r="J1935" t="s">
        <v>40</v>
      </c>
      <c r="K1935" t="s">
        <v>77</v>
      </c>
      <c r="L1935" t="s">
        <v>180</v>
      </c>
      <c r="M1935" t="s">
        <v>59</v>
      </c>
      <c r="N1935" t="s">
        <v>372</v>
      </c>
      <c r="O1935">
        <v>0.67</v>
      </c>
      <c r="P1935">
        <f>Table1[[#This Row],[Profit]]/Table1[[#This Row],[Sales]]</f>
        <v>-3.1712191872085593E-3</v>
      </c>
      <c r="Q1935" t="s">
        <v>33</v>
      </c>
      <c r="R1935" t="s">
        <v>53</v>
      </c>
      <c r="S1935" t="s">
        <v>415</v>
      </c>
      <c r="T1935" t="s">
        <v>3004</v>
      </c>
      <c r="U1935">
        <v>21113</v>
      </c>
      <c r="V1935">
        <v>42184</v>
      </c>
      <c r="W1935" t="str">
        <f>TEXT(Table1[[#This Row],[Order Date]],"mmmm")</f>
        <v>June</v>
      </c>
      <c r="X1935" t="str">
        <f>TEXT(Table1[[#This Row],[Order Date]],"yyyy")</f>
        <v>2015</v>
      </c>
      <c r="Y1935">
        <v>42185</v>
      </c>
      <c r="Z1935">
        <v>-1.904000000000019</v>
      </c>
      <c r="AA1935">
        <v>8</v>
      </c>
      <c r="AB1935">
        <v>600.4</v>
      </c>
      <c r="AC1935">
        <v>87474</v>
      </c>
      <c r="AD1935" t="e">
        <f>IF(COUNTIF(#REF!,Orders!AC1931)&gt;0,"Returned","Not Returned")</f>
        <v>#REF!</v>
      </c>
      <c r="AE1935" t="str">
        <f>TEXT(Table1[[#This Row],[Order Date]],"mmmm-yyy")</f>
        <v>June-2015</v>
      </c>
    </row>
    <row r="1936" spans="1:31" ht="12.75" customHeight="1" x14ac:dyDescent="0.3">
      <c r="A1936">
        <v>18321</v>
      </c>
      <c r="B1936" t="s">
        <v>25</v>
      </c>
      <c r="C1936">
        <v>0</v>
      </c>
      <c r="D1936">
        <v>5.98</v>
      </c>
      <c r="E1936">
        <v>7.15</v>
      </c>
      <c r="F1936">
        <v>3374</v>
      </c>
      <c r="G1936" t="str">
        <f>IF(COUNTIF(Table1[Customer ID],Table1[[#This Row],[Customer ID]])&gt;1,"Repeat Customer","One-Time Customer")</f>
        <v>Repeat Customer</v>
      </c>
      <c r="H1936" t="s">
        <v>3003</v>
      </c>
      <c r="I1936" t="s">
        <v>49</v>
      </c>
      <c r="J1936" t="s">
        <v>40</v>
      </c>
      <c r="K1936" t="s">
        <v>29</v>
      </c>
      <c r="L1936" t="s">
        <v>93</v>
      </c>
      <c r="M1936" t="s">
        <v>59</v>
      </c>
      <c r="N1936" t="s">
        <v>2986</v>
      </c>
      <c r="O1936">
        <v>0.36</v>
      </c>
      <c r="P1936">
        <f>Table1[[#This Row],[Profit]]/Table1[[#This Row],[Sales]]</f>
        <v>-1.0816934306569344</v>
      </c>
      <c r="Q1936" t="s">
        <v>33</v>
      </c>
      <c r="R1936" t="s">
        <v>53</v>
      </c>
      <c r="S1936" t="s">
        <v>415</v>
      </c>
      <c r="T1936" t="s">
        <v>3004</v>
      </c>
      <c r="U1936">
        <v>21113</v>
      </c>
      <c r="V1936">
        <v>42184</v>
      </c>
      <c r="W1936" t="str">
        <f>TEXT(Table1[[#This Row],[Order Date]],"mmmm")</f>
        <v>June</v>
      </c>
      <c r="X1936" t="str">
        <f>TEXT(Table1[[#This Row],[Order Date]],"yyyy")</f>
        <v>2015</v>
      </c>
      <c r="Y1936">
        <v>42186</v>
      </c>
      <c r="Z1936">
        <v>-37.048000000000002</v>
      </c>
      <c r="AA1936">
        <v>5</v>
      </c>
      <c r="AB1936">
        <v>34.25</v>
      </c>
      <c r="AC1936">
        <v>87474</v>
      </c>
      <c r="AD1936" t="e">
        <f>IF(COUNTIF(#REF!,Orders!AC1932)&gt;0,"Returned","Not Returned")</f>
        <v>#REF!</v>
      </c>
      <c r="AE1936" t="str">
        <f>TEXT(Table1[[#This Row],[Order Date]],"mmmm-yyy")</f>
        <v>June-2015</v>
      </c>
    </row>
    <row r="1937" spans="1:31" ht="12.75" customHeight="1" x14ac:dyDescent="0.3">
      <c r="A1937">
        <v>18322</v>
      </c>
      <c r="B1937" t="s">
        <v>25</v>
      </c>
      <c r="C1937">
        <v>0.09</v>
      </c>
      <c r="D1937">
        <v>3.57</v>
      </c>
      <c r="E1937">
        <v>4.17</v>
      </c>
      <c r="F1937">
        <v>3374</v>
      </c>
      <c r="G1937" t="str">
        <f>IF(COUNTIF(Table1[Customer ID],Table1[[#This Row],[Customer ID]])&gt;1,"Repeat Customer","One-Time Customer")</f>
        <v>Repeat Customer</v>
      </c>
      <c r="H1937" t="s">
        <v>3003</v>
      </c>
      <c r="I1937" t="s">
        <v>49</v>
      </c>
      <c r="J1937" t="s">
        <v>40</v>
      </c>
      <c r="K1937" t="s">
        <v>29</v>
      </c>
      <c r="L1937" t="s">
        <v>30</v>
      </c>
      <c r="M1937" t="s">
        <v>51</v>
      </c>
      <c r="N1937" t="s">
        <v>2566</v>
      </c>
      <c r="O1937">
        <v>0.59</v>
      </c>
      <c r="P1937">
        <f>Table1[[#This Row],[Profit]]/Table1[[#This Row],[Sales]]</f>
        <v>-1.8088394276629571</v>
      </c>
      <c r="Q1937" t="s">
        <v>33</v>
      </c>
      <c r="R1937" t="s">
        <v>53</v>
      </c>
      <c r="S1937" t="s">
        <v>415</v>
      </c>
      <c r="T1937" t="s">
        <v>3004</v>
      </c>
      <c r="U1937">
        <v>21113</v>
      </c>
      <c r="V1937">
        <v>42184</v>
      </c>
      <c r="W1937" t="str">
        <f>TEXT(Table1[[#This Row],[Order Date]],"mmmm")</f>
        <v>June</v>
      </c>
      <c r="X1937" t="str">
        <f>TEXT(Table1[[#This Row],[Order Date]],"yyyy")</f>
        <v>2015</v>
      </c>
      <c r="Y1937">
        <v>42186</v>
      </c>
      <c r="Z1937">
        <v>-56.887999999999998</v>
      </c>
      <c r="AA1937">
        <v>9</v>
      </c>
      <c r="AB1937">
        <v>31.45</v>
      </c>
      <c r="AC1937">
        <v>87474</v>
      </c>
      <c r="AD1937" t="e">
        <f>IF(COUNTIF(#REF!,Orders!AC1933)&gt;0,"Returned","Not Returned")</f>
        <v>#REF!</v>
      </c>
      <c r="AE1937" t="str">
        <f>TEXT(Table1[[#This Row],[Order Date]],"mmmm-yyy")</f>
        <v>June-2015</v>
      </c>
    </row>
    <row r="1938" spans="1:31" ht="12.75" customHeight="1" x14ac:dyDescent="0.3">
      <c r="A1938">
        <v>5140</v>
      </c>
      <c r="B1938" t="s">
        <v>25</v>
      </c>
      <c r="C1938">
        <v>0.01</v>
      </c>
      <c r="D1938">
        <v>7.89</v>
      </c>
      <c r="E1938">
        <v>2.82</v>
      </c>
      <c r="F1938">
        <v>699</v>
      </c>
      <c r="G1938" t="str">
        <f>IF(COUNTIF(Table1[Customer ID],Table1[[#This Row],[Customer ID]])&gt;1,"Repeat Customer","One-Time Customer")</f>
        <v>Repeat Customer</v>
      </c>
      <c r="H1938" t="s">
        <v>835</v>
      </c>
      <c r="I1938" t="s">
        <v>49</v>
      </c>
      <c r="J1938" t="s">
        <v>114</v>
      </c>
      <c r="K1938" t="s">
        <v>29</v>
      </c>
      <c r="L1938" t="s">
        <v>66</v>
      </c>
      <c r="M1938" t="s">
        <v>31</v>
      </c>
      <c r="N1938" t="s">
        <v>838</v>
      </c>
      <c r="O1938">
        <v>0.4</v>
      </c>
      <c r="P1938">
        <f>Table1[[#This Row],[Profit]]/Table1[[#This Row],[Sales]]</f>
        <v>0.14110697877926057</v>
      </c>
      <c r="Q1938" t="s">
        <v>33</v>
      </c>
      <c r="R1938" t="s">
        <v>34</v>
      </c>
      <c r="S1938" t="s">
        <v>45</v>
      </c>
      <c r="T1938" t="s">
        <v>663</v>
      </c>
      <c r="U1938">
        <v>90041</v>
      </c>
      <c r="V1938">
        <v>42185</v>
      </c>
      <c r="W1938" t="str">
        <f>TEXT(Table1[[#This Row],[Order Date]],"mmmm")</f>
        <v>June</v>
      </c>
      <c r="X1938" t="str">
        <f>TEXT(Table1[[#This Row],[Order Date]],"yyyy")</f>
        <v>2015</v>
      </c>
      <c r="Y1938">
        <v>42186</v>
      </c>
      <c r="Z1938">
        <v>38.700000000000003</v>
      </c>
      <c r="AA1938">
        <v>32</v>
      </c>
      <c r="AB1938">
        <v>274.26</v>
      </c>
      <c r="AC1938">
        <v>36647</v>
      </c>
      <c r="AD1938" t="e">
        <f>IF(COUNTIF(#REF!,Orders!AC401)&gt;0,"Returned","Not Returned")</f>
        <v>#REF!</v>
      </c>
      <c r="AE1938" t="str">
        <f>TEXT(Table1[[#This Row],[Order Date]],"mmmm-yyy")</f>
        <v>June-2015</v>
      </c>
    </row>
    <row r="1939" spans="1:31" ht="12.75" customHeight="1" x14ac:dyDescent="0.3">
      <c r="A1939">
        <v>5141</v>
      </c>
      <c r="B1939" t="s">
        <v>25</v>
      </c>
      <c r="C1939">
        <v>0.09</v>
      </c>
      <c r="D1939">
        <v>3.68</v>
      </c>
      <c r="E1939">
        <v>1.32</v>
      </c>
      <c r="F1939">
        <v>699</v>
      </c>
      <c r="G1939" t="str">
        <f>IF(COUNTIF(Table1[Customer ID],Table1[[#This Row],[Customer ID]])&gt;1,"Repeat Customer","One-Time Customer")</f>
        <v>Repeat Customer</v>
      </c>
      <c r="H1939" t="s">
        <v>835</v>
      </c>
      <c r="I1939" t="s">
        <v>49</v>
      </c>
      <c r="J1939" t="s">
        <v>114</v>
      </c>
      <c r="K1939" t="s">
        <v>29</v>
      </c>
      <c r="L1939" t="s">
        <v>174</v>
      </c>
      <c r="M1939" t="s">
        <v>31</v>
      </c>
      <c r="N1939" t="s">
        <v>839</v>
      </c>
      <c r="O1939">
        <v>0.83</v>
      </c>
      <c r="P1939">
        <f>Table1[[#This Row],[Profit]]/Table1[[#This Row],[Sales]]</f>
        <v>-0.26346801346801346</v>
      </c>
      <c r="Q1939" t="s">
        <v>33</v>
      </c>
      <c r="R1939" t="s">
        <v>34</v>
      </c>
      <c r="S1939" t="s">
        <v>45</v>
      </c>
      <c r="T1939" t="s">
        <v>663</v>
      </c>
      <c r="U1939">
        <v>90041</v>
      </c>
      <c r="V1939">
        <v>42185</v>
      </c>
      <c r="W1939" t="str">
        <f>TEXT(Table1[[#This Row],[Order Date]],"mmmm")</f>
        <v>June</v>
      </c>
      <c r="X1939" t="str">
        <f>TEXT(Table1[[#This Row],[Order Date]],"yyyy")</f>
        <v>2015</v>
      </c>
      <c r="Y1939">
        <v>42186</v>
      </c>
      <c r="Z1939">
        <v>-21.91</v>
      </c>
      <c r="AA1939">
        <v>24</v>
      </c>
      <c r="AB1939">
        <v>83.16</v>
      </c>
      <c r="AC1939">
        <v>36647</v>
      </c>
      <c r="AD1939" t="e">
        <f>IF(COUNTIF(#REF!,Orders!AC402)&gt;0,"Returned","Not Returned")</f>
        <v>#REF!</v>
      </c>
      <c r="AE1939" t="str">
        <f>TEXT(Table1[[#This Row],[Order Date]],"mmmm-yyy")</f>
        <v>June-2015</v>
      </c>
    </row>
    <row r="1940" spans="1:31" ht="12.75" customHeight="1" x14ac:dyDescent="0.3">
      <c r="A1940">
        <v>5142</v>
      </c>
      <c r="B1940" t="s">
        <v>25</v>
      </c>
      <c r="C1940">
        <v>0.1</v>
      </c>
      <c r="D1940">
        <v>9.7100000000000009</v>
      </c>
      <c r="E1940">
        <v>9.4499999999999993</v>
      </c>
      <c r="F1940">
        <v>699</v>
      </c>
      <c r="G1940" t="str">
        <f>IF(COUNTIF(Table1[Customer ID],Table1[[#This Row],[Customer ID]])&gt;1,"Repeat Customer","One-Time Customer")</f>
        <v>Repeat Customer</v>
      </c>
      <c r="H1940" t="s">
        <v>835</v>
      </c>
      <c r="I1940" t="s">
        <v>49</v>
      </c>
      <c r="J1940" t="s">
        <v>114</v>
      </c>
      <c r="K1940" t="s">
        <v>29</v>
      </c>
      <c r="L1940" t="s">
        <v>141</v>
      </c>
      <c r="M1940" t="s">
        <v>59</v>
      </c>
      <c r="N1940" t="s">
        <v>510</v>
      </c>
      <c r="O1940">
        <v>0.6</v>
      </c>
      <c r="P1940">
        <f>Table1[[#This Row],[Profit]]/Table1[[#This Row],[Sales]]</f>
        <v>-0.45725957316840377</v>
      </c>
      <c r="Q1940" t="s">
        <v>33</v>
      </c>
      <c r="R1940" t="s">
        <v>34</v>
      </c>
      <c r="S1940" t="s">
        <v>45</v>
      </c>
      <c r="T1940" t="s">
        <v>663</v>
      </c>
      <c r="U1940">
        <v>90041</v>
      </c>
      <c r="V1940">
        <v>42185</v>
      </c>
      <c r="W1940" t="str">
        <f>TEXT(Table1[[#This Row],[Order Date]],"mmmm")</f>
        <v>June</v>
      </c>
      <c r="X1940" t="str">
        <f>TEXT(Table1[[#This Row],[Order Date]],"yyyy")</f>
        <v>2015</v>
      </c>
      <c r="Y1940">
        <v>42188</v>
      </c>
      <c r="Z1940">
        <v>-119.77</v>
      </c>
      <c r="AA1940">
        <v>27</v>
      </c>
      <c r="AB1940">
        <v>261.93</v>
      </c>
      <c r="AC1940">
        <v>36647</v>
      </c>
      <c r="AD1940" t="e">
        <f>IF(COUNTIF(#REF!,Orders!AC403)&gt;0,"Returned","Not Returned")</f>
        <v>#REF!</v>
      </c>
      <c r="AE1940" t="str">
        <f>TEXT(Table1[[#This Row],[Order Date]],"mmmm-yyy")</f>
        <v>June-2015</v>
      </c>
    </row>
    <row r="1941" spans="1:31" ht="12.75" customHeight="1" x14ac:dyDescent="0.3">
      <c r="A1941">
        <v>23140</v>
      </c>
      <c r="B1941" t="s">
        <v>25</v>
      </c>
      <c r="C1941">
        <v>0.01</v>
      </c>
      <c r="D1941">
        <v>7.89</v>
      </c>
      <c r="E1941">
        <v>2.82</v>
      </c>
      <c r="F1941">
        <v>702</v>
      </c>
      <c r="G1941" t="str">
        <f>IF(COUNTIF(Table1[Customer ID],Table1[[#This Row],[Customer ID]])&gt;1,"Repeat Customer","One-Time Customer")</f>
        <v>Repeat Customer</v>
      </c>
      <c r="H1941" t="s">
        <v>842</v>
      </c>
      <c r="I1941" t="s">
        <v>49</v>
      </c>
      <c r="J1941" t="s">
        <v>114</v>
      </c>
      <c r="K1941" t="s">
        <v>29</v>
      </c>
      <c r="L1941" t="s">
        <v>66</v>
      </c>
      <c r="M1941" t="s">
        <v>31</v>
      </c>
      <c r="N1941" t="s">
        <v>838</v>
      </c>
      <c r="O1941">
        <v>0.4</v>
      </c>
      <c r="P1941">
        <f>Table1[[#This Row],[Profit]]/Table1[[#This Row],[Sales]]</f>
        <v>0.67736289381563597</v>
      </c>
      <c r="Q1941" t="s">
        <v>33</v>
      </c>
      <c r="R1941" t="s">
        <v>34</v>
      </c>
      <c r="S1941" t="s">
        <v>45</v>
      </c>
      <c r="T1941" t="s">
        <v>843</v>
      </c>
      <c r="U1941">
        <v>95404</v>
      </c>
      <c r="V1941">
        <v>42185</v>
      </c>
      <c r="W1941" t="str">
        <f>TEXT(Table1[[#This Row],[Order Date]],"mmmm")</f>
        <v>June</v>
      </c>
      <c r="X1941" t="str">
        <f>TEXT(Table1[[#This Row],[Order Date]],"yyyy")</f>
        <v>2015</v>
      </c>
      <c r="Y1941">
        <v>42186</v>
      </c>
      <c r="Z1941">
        <v>46.440000000000005</v>
      </c>
      <c r="AA1941">
        <v>8</v>
      </c>
      <c r="AB1941">
        <v>68.56</v>
      </c>
      <c r="AC1941">
        <v>87979</v>
      </c>
      <c r="AD1941" t="e">
        <f>IF(COUNTIF(#REF!,Orders!AC409)&gt;0,"Returned","Not Returned")</f>
        <v>#REF!</v>
      </c>
      <c r="AE1941" t="str">
        <f>TEXT(Table1[[#This Row],[Order Date]],"mmmm-yyy")</f>
        <v>June-2015</v>
      </c>
    </row>
    <row r="1942" spans="1:31" ht="12.75" customHeight="1" x14ac:dyDescent="0.3">
      <c r="A1942">
        <v>23141</v>
      </c>
      <c r="B1942" t="s">
        <v>25</v>
      </c>
      <c r="C1942">
        <v>0.09</v>
      </c>
      <c r="D1942">
        <v>3.68</v>
      </c>
      <c r="E1942">
        <v>1.32</v>
      </c>
      <c r="F1942">
        <v>702</v>
      </c>
      <c r="G1942" t="str">
        <f>IF(COUNTIF(Table1[Customer ID],Table1[[#This Row],[Customer ID]])&gt;1,"Repeat Customer","One-Time Customer")</f>
        <v>Repeat Customer</v>
      </c>
      <c r="H1942" t="s">
        <v>842</v>
      </c>
      <c r="I1942" t="s">
        <v>49</v>
      </c>
      <c r="J1942" t="s">
        <v>114</v>
      </c>
      <c r="K1942" t="s">
        <v>29</v>
      </c>
      <c r="L1942" t="s">
        <v>174</v>
      </c>
      <c r="M1942" t="s">
        <v>31</v>
      </c>
      <c r="N1942" t="s">
        <v>839</v>
      </c>
      <c r="O1942">
        <v>0.83</v>
      </c>
      <c r="P1942">
        <f>Table1[[#This Row],[Profit]]/Table1[[#This Row],[Sales]]</f>
        <v>-0.84309764309764312</v>
      </c>
      <c r="Q1942" t="s">
        <v>33</v>
      </c>
      <c r="R1942" t="s">
        <v>34</v>
      </c>
      <c r="S1942" t="s">
        <v>45</v>
      </c>
      <c r="T1942" t="s">
        <v>843</v>
      </c>
      <c r="U1942">
        <v>95404</v>
      </c>
      <c r="V1942">
        <v>42185</v>
      </c>
      <c r="W1942" t="str">
        <f>TEXT(Table1[[#This Row],[Order Date]],"mmmm")</f>
        <v>June</v>
      </c>
      <c r="X1942" t="str">
        <f>TEXT(Table1[[#This Row],[Order Date]],"yyyy")</f>
        <v>2015</v>
      </c>
      <c r="Y1942">
        <v>42186</v>
      </c>
      <c r="Z1942">
        <v>-17.527999999999999</v>
      </c>
      <c r="AA1942">
        <v>6</v>
      </c>
      <c r="AB1942">
        <v>20.79</v>
      </c>
      <c r="AC1942">
        <v>87979</v>
      </c>
      <c r="AD1942" t="e">
        <f>IF(COUNTIF(#REF!,Orders!AC410)&gt;0,"Returned","Not Returned")</f>
        <v>#REF!</v>
      </c>
      <c r="AE1942" t="str">
        <f>TEXT(Table1[[#This Row],[Order Date]],"mmmm-yyy")</f>
        <v>June-2015</v>
      </c>
    </row>
    <row r="1943" spans="1:31" ht="12.75" customHeight="1" x14ac:dyDescent="0.3">
      <c r="A1943">
        <v>23142</v>
      </c>
      <c r="B1943" t="s">
        <v>25</v>
      </c>
      <c r="C1943">
        <v>0.1</v>
      </c>
      <c r="D1943">
        <v>9.7100000000000009</v>
      </c>
      <c r="E1943">
        <v>9.4499999999999993</v>
      </c>
      <c r="F1943">
        <v>702</v>
      </c>
      <c r="G1943" t="str">
        <f>IF(COUNTIF(Table1[Customer ID],Table1[[#This Row],[Customer ID]])&gt;1,"Repeat Customer","One-Time Customer")</f>
        <v>Repeat Customer</v>
      </c>
      <c r="H1943" t="s">
        <v>842</v>
      </c>
      <c r="I1943" t="s">
        <v>49</v>
      </c>
      <c r="J1943" t="s">
        <v>114</v>
      </c>
      <c r="K1943" t="s">
        <v>29</v>
      </c>
      <c r="L1943" t="s">
        <v>141</v>
      </c>
      <c r="M1943" t="s">
        <v>59</v>
      </c>
      <c r="N1943" t="s">
        <v>510</v>
      </c>
      <c r="O1943">
        <v>0.6</v>
      </c>
      <c r="P1943">
        <f>Table1[[#This Row],[Profit]]/Table1[[#This Row],[Sales]]</f>
        <v>-1.4109262258872037</v>
      </c>
      <c r="Q1943" t="s">
        <v>33</v>
      </c>
      <c r="R1943" t="s">
        <v>34</v>
      </c>
      <c r="S1943" t="s">
        <v>45</v>
      </c>
      <c r="T1943" t="s">
        <v>843</v>
      </c>
      <c r="U1943">
        <v>95404</v>
      </c>
      <c r="V1943">
        <v>42185</v>
      </c>
      <c r="W1943" t="str">
        <f>TEXT(Table1[[#This Row],[Order Date]],"mmmm")</f>
        <v>June</v>
      </c>
      <c r="X1943" t="str">
        <f>TEXT(Table1[[#This Row],[Order Date]],"yyyy")</f>
        <v>2015</v>
      </c>
      <c r="Y1943">
        <v>42188</v>
      </c>
      <c r="Z1943">
        <v>-95.816000000000003</v>
      </c>
      <c r="AA1943">
        <v>7</v>
      </c>
      <c r="AB1943">
        <v>67.91</v>
      </c>
      <c r="AC1943">
        <v>87979</v>
      </c>
      <c r="AD1943" t="e">
        <f>IF(COUNTIF(#REF!,Orders!AC411)&gt;0,"Returned","Not Returned")</f>
        <v>#REF!</v>
      </c>
      <c r="AE1943" t="str">
        <f>TEXT(Table1[[#This Row],[Order Date]],"mmmm-yyy")</f>
        <v>June-2015</v>
      </c>
    </row>
    <row r="1944" spans="1:31" ht="12.75" customHeight="1" x14ac:dyDescent="0.3">
      <c r="A1944">
        <v>22832</v>
      </c>
      <c r="B1944" t="s">
        <v>106</v>
      </c>
      <c r="C1944">
        <v>0.04</v>
      </c>
      <c r="D1944">
        <v>8.33</v>
      </c>
      <c r="E1944">
        <v>1.99</v>
      </c>
      <c r="F1944">
        <v>1307</v>
      </c>
      <c r="G1944" t="str">
        <f>IF(COUNTIF(Table1[Customer ID],Table1[[#This Row],[Customer ID]])&gt;1,"Repeat Customer","One-Time Customer")</f>
        <v>One-Time Customer</v>
      </c>
      <c r="H1944" t="s">
        <v>1392</v>
      </c>
      <c r="I1944" t="s">
        <v>49</v>
      </c>
      <c r="J1944" t="s">
        <v>58</v>
      </c>
      <c r="K1944" t="s">
        <v>77</v>
      </c>
      <c r="L1944" t="s">
        <v>180</v>
      </c>
      <c r="M1944" t="s">
        <v>51</v>
      </c>
      <c r="N1944" t="s">
        <v>414</v>
      </c>
      <c r="O1944">
        <v>0.52</v>
      </c>
      <c r="P1944">
        <f>Table1[[#This Row],[Profit]]/Table1[[#This Row],[Sales]]</f>
        <v>0.34200822794453756</v>
      </c>
      <c r="Q1944" t="s">
        <v>33</v>
      </c>
      <c r="R1944" t="s">
        <v>34</v>
      </c>
      <c r="S1944" t="s">
        <v>102</v>
      </c>
      <c r="T1944" t="s">
        <v>1393</v>
      </c>
      <c r="U1944">
        <v>97420</v>
      </c>
      <c r="V1944">
        <v>42185</v>
      </c>
      <c r="W1944" t="str">
        <f>TEXT(Table1[[#This Row],[Order Date]],"mmmm")</f>
        <v>June</v>
      </c>
      <c r="X1944" t="str">
        <f>TEXT(Table1[[#This Row],[Order Date]],"yyyy")</f>
        <v>2015</v>
      </c>
      <c r="Y1944">
        <v>42192</v>
      </c>
      <c r="Z1944">
        <v>44.891999999999996</v>
      </c>
      <c r="AA1944">
        <v>16</v>
      </c>
      <c r="AB1944">
        <v>131.26</v>
      </c>
      <c r="AC1944">
        <v>91451</v>
      </c>
      <c r="AD1944" t="e">
        <f>IF(COUNTIF(#REF!,Orders!AC746)&gt;0,"Returned","Not Returned")</f>
        <v>#REF!</v>
      </c>
      <c r="AE1944" t="str">
        <f>TEXT(Table1[[#This Row],[Order Date]],"mmmm-yyy")</f>
        <v>June-2015</v>
      </c>
    </row>
    <row r="1945" spans="1:31" ht="12.75" customHeight="1" x14ac:dyDescent="0.3">
      <c r="A1945">
        <v>25790</v>
      </c>
      <c r="B1945" t="s">
        <v>37</v>
      </c>
      <c r="C1945">
        <v>7.0000000000000007E-2</v>
      </c>
      <c r="D1945">
        <v>11.29</v>
      </c>
      <c r="E1945">
        <v>5.03</v>
      </c>
      <c r="F1945">
        <v>1384</v>
      </c>
      <c r="G1945" t="str">
        <f>IF(COUNTIF(Table1[Customer ID],Table1[[#This Row],[Customer ID]])&gt;1,"Repeat Customer","One-Time Customer")</f>
        <v>Repeat Customer</v>
      </c>
      <c r="H1945" t="s">
        <v>1452</v>
      </c>
      <c r="I1945" t="s">
        <v>49</v>
      </c>
      <c r="J1945" t="s">
        <v>114</v>
      </c>
      <c r="K1945" t="s">
        <v>29</v>
      </c>
      <c r="L1945" t="s">
        <v>141</v>
      </c>
      <c r="M1945" t="s">
        <v>59</v>
      </c>
      <c r="N1945" t="s">
        <v>1453</v>
      </c>
      <c r="O1945">
        <v>0.59</v>
      </c>
      <c r="P1945">
        <f>Table1[[#This Row],[Profit]]/Table1[[#This Row],[Sales]]</f>
        <v>-1.3235103101152783</v>
      </c>
      <c r="Q1945" t="s">
        <v>33</v>
      </c>
      <c r="R1945" t="s">
        <v>136</v>
      </c>
      <c r="S1945" t="s">
        <v>137</v>
      </c>
      <c r="T1945" t="s">
        <v>1454</v>
      </c>
      <c r="U1945">
        <v>22304</v>
      </c>
      <c r="V1945">
        <v>42185</v>
      </c>
      <c r="W1945" t="str">
        <f>TEXT(Table1[[#This Row],[Order Date]],"mmmm")</f>
        <v>June</v>
      </c>
      <c r="X1945" t="str">
        <f>TEXT(Table1[[#This Row],[Order Date]],"yyyy")</f>
        <v>2015</v>
      </c>
      <c r="Y1945">
        <v>42187</v>
      </c>
      <c r="Z1945">
        <v>-163.03</v>
      </c>
      <c r="AA1945">
        <v>11</v>
      </c>
      <c r="AB1945">
        <v>123.18</v>
      </c>
      <c r="AC1945">
        <v>89407</v>
      </c>
      <c r="AD1945" t="e">
        <f>IF(COUNTIF(#REF!,Orders!AC785)&gt;0,"Returned","Not Returned")</f>
        <v>#REF!</v>
      </c>
      <c r="AE1945" t="str">
        <f>TEXT(Table1[[#This Row],[Order Date]],"mmmm-yyy")</f>
        <v>June-2015</v>
      </c>
    </row>
    <row r="1946" spans="1:31" ht="12.75" customHeight="1" x14ac:dyDescent="0.3">
      <c r="A1946">
        <v>23958</v>
      </c>
      <c r="B1946" t="s">
        <v>37</v>
      </c>
      <c r="C1946">
        <v>0.02</v>
      </c>
      <c r="D1946">
        <v>30.98</v>
      </c>
      <c r="E1946">
        <v>6.5</v>
      </c>
      <c r="F1946">
        <v>1472</v>
      </c>
      <c r="G1946" t="str">
        <f>IF(COUNTIF(Table1[Customer ID],Table1[[#This Row],[Customer ID]])&gt;1,"Repeat Customer","One-Time Customer")</f>
        <v>Repeat Customer</v>
      </c>
      <c r="H1946" t="s">
        <v>1512</v>
      </c>
      <c r="I1946" t="s">
        <v>27</v>
      </c>
      <c r="J1946" t="s">
        <v>40</v>
      </c>
      <c r="K1946" t="s">
        <v>77</v>
      </c>
      <c r="L1946" t="s">
        <v>180</v>
      </c>
      <c r="M1946" t="s">
        <v>59</v>
      </c>
      <c r="N1946" t="s">
        <v>1240</v>
      </c>
      <c r="O1946">
        <v>0.79</v>
      </c>
      <c r="P1946">
        <f>Table1[[#This Row],[Profit]]/Table1[[#This Row],[Sales]]</f>
        <v>-8.0710448733021037E-2</v>
      </c>
      <c r="Q1946" t="s">
        <v>33</v>
      </c>
      <c r="R1946" t="s">
        <v>53</v>
      </c>
      <c r="S1946" t="s">
        <v>154</v>
      </c>
      <c r="T1946" t="s">
        <v>1513</v>
      </c>
      <c r="U1946">
        <v>44145</v>
      </c>
      <c r="V1946">
        <v>42185</v>
      </c>
      <c r="W1946" t="str">
        <f>TEXT(Table1[[#This Row],[Order Date]],"mmmm")</f>
        <v>June</v>
      </c>
      <c r="X1946" t="str">
        <f>TEXT(Table1[[#This Row],[Order Date]],"yyyy")</f>
        <v>2015</v>
      </c>
      <c r="Y1946">
        <v>42186</v>
      </c>
      <c r="Z1946">
        <v>-44.624000000000002</v>
      </c>
      <c r="AA1946">
        <v>17</v>
      </c>
      <c r="AB1946">
        <v>552.89</v>
      </c>
      <c r="AC1946">
        <v>87078</v>
      </c>
      <c r="AD1946" t="e">
        <f>IF(COUNTIF(#REF!,Orders!AC830)&gt;0,"Returned","Not Returned")</f>
        <v>#REF!</v>
      </c>
      <c r="AE1946" t="str">
        <f>TEXT(Table1[[#This Row],[Order Date]],"mmmm-yyy")</f>
        <v>June-2015</v>
      </c>
    </row>
    <row r="1947" spans="1:31" ht="12.75" customHeight="1" x14ac:dyDescent="0.3">
      <c r="A1947">
        <v>21697</v>
      </c>
      <c r="B1947" t="s">
        <v>106</v>
      </c>
      <c r="C1947">
        <v>0.06</v>
      </c>
      <c r="D1947">
        <v>38.06</v>
      </c>
      <c r="E1947">
        <v>4.5</v>
      </c>
      <c r="F1947">
        <v>2089</v>
      </c>
      <c r="G1947" t="str">
        <f>IF(COUNTIF(Table1[Customer ID],Table1[[#This Row],[Customer ID]])&gt;1,"Repeat Customer","One-Time Customer")</f>
        <v>Repeat Customer</v>
      </c>
      <c r="H1947" t="s">
        <v>2005</v>
      </c>
      <c r="I1947" t="s">
        <v>49</v>
      </c>
      <c r="J1947" t="s">
        <v>28</v>
      </c>
      <c r="K1947" t="s">
        <v>29</v>
      </c>
      <c r="L1947" t="s">
        <v>257</v>
      </c>
      <c r="M1947" t="s">
        <v>59</v>
      </c>
      <c r="N1947" t="s">
        <v>2006</v>
      </c>
      <c r="O1947">
        <v>0.56000000000000005</v>
      </c>
      <c r="P1947">
        <f>Table1[[#This Row],[Profit]]/Table1[[#This Row],[Sales]]</f>
        <v>0.69</v>
      </c>
      <c r="Q1947" t="s">
        <v>33</v>
      </c>
      <c r="R1947" t="s">
        <v>53</v>
      </c>
      <c r="S1947" t="s">
        <v>71</v>
      </c>
      <c r="T1947" t="s">
        <v>2007</v>
      </c>
      <c r="U1947">
        <v>10956</v>
      </c>
      <c r="V1947">
        <v>42185</v>
      </c>
      <c r="W1947" t="str">
        <f>TEXT(Table1[[#This Row],[Order Date]],"mmmm")</f>
        <v>June</v>
      </c>
      <c r="X1947" t="str">
        <f>TEXT(Table1[[#This Row],[Order Date]],"yyyy")</f>
        <v>2015</v>
      </c>
      <c r="Y1947">
        <v>42191</v>
      </c>
      <c r="Z1947">
        <v>450.45959999999997</v>
      </c>
      <c r="AA1947">
        <v>17</v>
      </c>
      <c r="AB1947">
        <v>652.84</v>
      </c>
      <c r="AC1947">
        <v>88348</v>
      </c>
      <c r="AD1947" t="e">
        <f>IF(COUNTIF(#REF!,Orders!AC1158)&gt;0,"Returned","Not Returned")</f>
        <v>#REF!</v>
      </c>
      <c r="AE1947" t="str">
        <f>TEXT(Table1[[#This Row],[Order Date]],"mmmm-yyy")</f>
        <v>June-2015</v>
      </c>
    </row>
    <row r="1948" spans="1:31" ht="12.75" customHeight="1" x14ac:dyDescent="0.3">
      <c r="A1948">
        <v>21698</v>
      </c>
      <c r="B1948" t="s">
        <v>106</v>
      </c>
      <c r="C1948">
        <v>0.08</v>
      </c>
      <c r="D1948">
        <v>599.99</v>
      </c>
      <c r="E1948">
        <v>24.49</v>
      </c>
      <c r="F1948">
        <v>2089</v>
      </c>
      <c r="G1948" t="str">
        <f>IF(COUNTIF(Table1[Customer ID],Table1[[#This Row],[Customer ID]])&gt;1,"Repeat Customer","One-Time Customer")</f>
        <v>Repeat Customer</v>
      </c>
      <c r="H1948" t="s">
        <v>2005</v>
      </c>
      <c r="I1948" t="s">
        <v>49</v>
      </c>
      <c r="J1948" t="s">
        <v>28</v>
      </c>
      <c r="K1948" t="s">
        <v>77</v>
      </c>
      <c r="L1948" t="s">
        <v>587</v>
      </c>
      <c r="M1948" t="s">
        <v>236</v>
      </c>
      <c r="N1948" t="s">
        <v>2008</v>
      </c>
      <c r="O1948">
        <v>0.37</v>
      </c>
      <c r="P1948">
        <f>Table1[[#This Row],[Profit]]/Table1[[#This Row],[Sales]]</f>
        <v>0.68999999999999984</v>
      </c>
      <c r="Q1948" t="s">
        <v>33</v>
      </c>
      <c r="R1948" t="s">
        <v>53</v>
      </c>
      <c r="S1948" t="s">
        <v>71</v>
      </c>
      <c r="T1948" t="s">
        <v>2007</v>
      </c>
      <c r="U1948">
        <v>10956</v>
      </c>
      <c r="V1948">
        <v>42185</v>
      </c>
      <c r="W1948" t="str">
        <f>TEXT(Table1[[#This Row],[Order Date]],"mmmm")</f>
        <v>June</v>
      </c>
      <c r="X1948" t="str">
        <f>TEXT(Table1[[#This Row],[Order Date]],"yyyy")</f>
        <v>2015</v>
      </c>
      <c r="Y1948">
        <v>42193</v>
      </c>
      <c r="Z1948">
        <v>8798.1830999999984</v>
      </c>
      <c r="AA1948">
        <v>22</v>
      </c>
      <c r="AB1948">
        <v>12750.99</v>
      </c>
      <c r="AC1948">
        <v>88348</v>
      </c>
      <c r="AD1948" t="e">
        <f>IF(COUNTIF(#REF!,Orders!AC1159)&gt;0,"Returned","Not Returned")</f>
        <v>#REF!</v>
      </c>
      <c r="AE1948" t="str">
        <f>TEXT(Table1[[#This Row],[Order Date]],"mmmm-yyy")</f>
        <v>June-2015</v>
      </c>
    </row>
    <row r="1949" spans="1:31" ht="12.75" customHeight="1" x14ac:dyDescent="0.3">
      <c r="A1949">
        <v>21699</v>
      </c>
      <c r="B1949" t="s">
        <v>106</v>
      </c>
      <c r="C1949">
        <v>0.1</v>
      </c>
      <c r="D1949">
        <v>3.98</v>
      </c>
      <c r="E1949">
        <v>2.97</v>
      </c>
      <c r="F1949">
        <v>2089</v>
      </c>
      <c r="G1949" t="str">
        <f>IF(COUNTIF(Table1[Customer ID],Table1[[#This Row],[Customer ID]])&gt;1,"Repeat Customer","One-Time Customer")</f>
        <v>Repeat Customer</v>
      </c>
      <c r="H1949" t="s">
        <v>2005</v>
      </c>
      <c r="I1949" t="s">
        <v>27</v>
      </c>
      <c r="J1949" t="s">
        <v>28</v>
      </c>
      <c r="K1949" t="s">
        <v>29</v>
      </c>
      <c r="L1949" t="s">
        <v>93</v>
      </c>
      <c r="M1949" t="s">
        <v>31</v>
      </c>
      <c r="N1949" t="s">
        <v>2009</v>
      </c>
      <c r="O1949">
        <v>0.35</v>
      </c>
      <c r="P1949">
        <f>Table1[[#This Row],[Profit]]/Table1[[#This Row],[Sales]]</f>
        <v>-0.26217137293086662</v>
      </c>
      <c r="Q1949" t="s">
        <v>33</v>
      </c>
      <c r="R1949" t="s">
        <v>53</v>
      </c>
      <c r="S1949" t="s">
        <v>71</v>
      </c>
      <c r="T1949" t="s">
        <v>2007</v>
      </c>
      <c r="U1949">
        <v>10956</v>
      </c>
      <c r="V1949">
        <v>42185</v>
      </c>
      <c r="W1949" t="str">
        <f>TEXT(Table1[[#This Row],[Order Date]],"mmmm")</f>
        <v>June</v>
      </c>
      <c r="X1949" t="str">
        <f>TEXT(Table1[[#This Row],[Order Date]],"yyyy")</f>
        <v>2015</v>
      </c>
      <c r="Y1949">
        <v>42189</v>
      </c>
      <c r="Z1949">
        <v>-5.3849999999999998</v>
      </c>
      <c r="AA1949">
        <v>5</v>
      </c>
      <c r="AB1949">
        <v>20.54</v>
      </c>
      <c r="AC1949">
        <v>88348</v>
      </c>
      <c r="AD1949" t="e">
        <f>IF(COUNTIF(#REF!,Orders!AC1160)&gt;0,"Returned","Not Returned")</f>
        <v>#REF!</v>
      </c>
      <c r="AE1949" t="str">
        <f>TEXT(Table1[[#This Row],[Order Date]],"mmmm-yyy")</f>
        <v>June-2015</v>
      </c>
    </row>
    <row r="1950" spans="1:31" ht="12.75" customHeight="1" x14ac:dyDescent="0.3">
      <c r="A1950">
        <v>24552</v>
      </c>
      <c r="B1950" t="s">
        <v>37</v>
      </c>
      <c r="C1950">
        <v>0.01</v>
      </c>
      <c r="D1950">
        <v>195.99</v>
      </c>
      <c r="E1950">
        <v>8.99</v>
      </c>
      <c r="F1950">
        <v>2276</v>
      </c>
      <c r="G1950" t="str">
        <f>IF(COUNTIF(Table1[Customer ID],Table1[[#This Row],[Customer ID]])&gt;1,"Repeat Customer","One-Time Customer")</f>
        <v>One-Time Customer</v>
      </c>
      <c r="H1950" t="s">
        <v>2165</v>
      </c>
      <c r="I1950" t="s">
        <v>49</v>
      </c>
      <c r="J1950" t="s">
        <v>114</v>
      </c>
      <c r="K1950" t="s">
        <v>77</v>
      </c>
      <c r="L1950" t="s">
        <v>78</v>
      </c>
      <c r="M1950" t="s">
        <v>59</v>
      </c>
      <c r="N1950" t="s">
        <v>734</v>
      </c>
      <c r="O1950">
        <v>0.6</v>
      </c>
      <c r="P1950">
        <f>Table1[[#This Row],[Profit]]/Table1[[#This Row],[Sales]]</f>
        <v>0.69</v>
      </c>
      <c r="Q1950" t="s">
        <v>33</v>
      </c>
      <c r="R1950" t="s">
        <v>53</v>
      </c>
      <c r="S1950" t="s">
        <v>71</v>
      </c>
      <c r="T1950" t="s">
        <v>2166</v>
      </c>
      <c r="U1950">
        <v>14304</v>
      </c>
      <c r="V1950">
        <v>42185</v>
      </c>
      <c r="W1950" t="str">
        <f>TEXT(Table1[[#This Row],[Order Date]],"mmmm")</f>
        <v>June</v>
      </c>
      <c r="X1950" t="str">
        <f>TEXT(Table1[[#This Row],[Order Date]],"yyyy")</f>
        <v>2015</v>
      </c>
      <c r="Y1950">
        <v>42185</v>
      </c>
      <c r="Z1950">
        <v>2653.7813999999998</v>
      </c>
      <c r="AA1950">
        <v>22</v>
      </c>
      <c r="AB1950">
        <v>3846.06</v>
      </c>
      <c r="AC1950">
        <v>91502</v>
      </c>
      <c r="AD1950" t="e">
        <f>IF(COUNTIF(#REF!,Orders!AC1264)&gt;0,"Returned","Not Returned")</f>
        <v>#REF!</v>
      </c>
      <c r="AE1950" t="str">
        <f>TEXT(Table1[[#This Row],[Order Date]],"mmmm-yyy")</f>
        <v>June-2015</v>
      </c>
    </row>
    <row r="1951" spans="1:31" ht="12.75" customHeight="1" x14ac:dyDescent="0.3">
      <c r="A1951">
        <v>5689</v>
      </c>
      <c r="B1951" t="s">
        <v>106</v>
      </c>
      <c r="C1951">
        <v>0.05</v>
      </c>
      <c r="D1951">
        <v>63.94</v>
      </c>
      <c r="E1951">
        <v>14.48</v>
      </c>
      <c r="F1951">
        <v>2882</v>
      </c>
      <c r="G1951" t="str">
        <f>IF(COUNTIF(Table1[Customer ID],Table1[[#This Row],[Customer ID]])&gt;1,"Repeat Customer","One-Time Customer")</f>
        <v>Repeat Customer</v>
      </c>
      <c r="H1951" t="s">
        <v>2632</v>
      </c>
      <c r="I1951" t="s">
        <v>27</v>
      </c>
      <c r="J1951" t="s">
        <v>114</v>
      </c>
      <c r="K1951" t="s">
        <v>41</v>
      </c>
      <c r="L1951" t="s">
        <v>50</v>
      </c>
      <c r="M1951" t="s">
        <v>59</v>
      </c>
      <c r="N1951" t="s">
        <v>519</v>
      </c>
      <c r="O1951">
        <v>0.46</v>
      </c>
      <c r="P1951">
        <f>Table1[[#This Row],[Profit]]/Table1[[#This Row],[Sales]]</f>
        <v>0.20269712275975607</v>
      </c>
      <c r="Q1951" t="s">
        <v>33</v>
      </c>
      <c r="R1951" t="s">
        <v>136</v>
      </c>
      <c r="S1951" t="s">
        <v>322</v>
      </c>
      <c r="T1951" t="s">
        <v>390</v>
      </c>
      <c r="U1951">
        <v>28206</v>
      </c>
      <c r="V1951">
        <v>42185</v>
      </c>
      <c r="W1951" t="str">
        <f>TEXT(Table1[[#This Row],[Order Date]],"mmmm")</f>
        <v>June</v>
      </c>
      <c r="X1951" t="str">
        <f>TEXT(Table1[[#This Row],[Order Date]],"yyyy")</f>
        <v>2015</v>
      </c>
      <c r="Y1951">
        <v>42192</v>
      </c>
      <c r="Z1951">
        <v>270.87430000000001</v>
      </c>
      <c r="AA1951">
        <v>21</v>
      </c>
      <c r="AB1951">
        <v>1336.35</v>
      </c>
      <c r="AC1951">
        <v>40224</v>
      </c>
      <c r="AD1951" t="e">
        <f>IF(COUNTIF(#REF!,Orders!AC1636)&gt;0,"Returned","Not Returned")</f>
        <v>#REF!</v>
      </c>
      <c r="AE1951" t="str">
        <f>TEXT(Table1[[#This Row],[Order Date]],"mmmm-yyy")</f>
        <v>June-2015</v>
      </c>
    </row>
    <row r="1952" spans="1:31" ht="12.75" customHeight="1" x14ac:dyDescent="0.3">
      <c r="A1952">
        <v>23689</v>
      </c>
      <c r="B1952" t="s">
        <v>106</v>
      </c>
      <c r="C1952">
        <v>0.05</v>
      </c>
      <c r="D1952">
        <v>63.94</v>
      </c>
      <c r="E1952">
        <v>14.48</v>
      </c>
      <c r="F1952">
        <v>2885</v>
      </c>
      <c r="G1952" t="str">
        <f>IF(COUNTIF(Table1[Customer ID],Table1[[#This Row],[Customer ID]])&gt;1,"Repeat Customer","One-Time Customer")</f>
        <v>One-Time Customer</v>
      </c>
      <c r="H1952" t="s">
        <v>2639</v>
      </c>
      <c r="I1952" t="s">
        <v>27</v>
      </c>
      <c r="J1952" t="s">
        <v>114</v>
      </c>
      <c r="K1952" t="s">
        <v>41</v>
      </c>
      <c r="L1952" t="s">
        <v>50</v>
      </c>
      <c r="M1952" t="s">
        <v>59</v>
      </c>
      <c r="N1952" t="s">
        <v>519</v>
      </c>
      <c r="O1952">
        <v>0.46</v>
      </c>
      <c r="P1952">
        <f>Table1[[#This Row],[Profit]]/Table1[[#This Row],[Sales]]</f>
        <v>0.69</v>
      </c>
      <c r="Q1952" t="s">
        <v>33</v>
      </c>
      <c r="R1952" t="s">
        <v>53</v>
      </c>
      <c r="S1952" t="s">
        <v>154</v>
      </c>
      <c r="T1952" t="s">
        <v>2640</v>
      </c>
      <c r="U1952">
        <v>44133</v>
      </c>
      <c r="V1952">
        <v>42185</v>
      </c>
      <c r="W1952" t="str">
        <f>TEXT(Table1[[#This Row],[Order Date]],"mmmm")</f>
        <v>June</v>
      </c>
      <c r="X1952" t="str">
        <f>TEXT(Table1[[#This Row],[Order Date]],"yyyy")</f>
        <v>2015</v>
      </c>
      <c r="Y1952">
        <v>42192</v>
      </c>
      <c r="Z1952">
        <v>219.54419999999999</v>
      </c>
      <c r="AA1952">
        <v>5</v>
      </c>
      <c r="AB1952">
        <v>318.18</v>
      </c>
      <c r="AC1952">
        <v>87634</v>
      </c>
      <c r="AD1952" t="e">
        <f>IF(COUNTIF(#REF!,Orders!AC1641)&gt;0,"Returned","Not Returned")</f>
        <v>#REF!</v>
      </c>
      <c r="AE1952" t="str">
        <f>TEXT(Table1[[#This Row],[Order Date]],"mmmm-yyy")</f>
        <v>June-2015</v>
      </c>
    </row>
    <row r="1953" spans="1:31" ht="12.75" customHeight="1" x14ac:dyDescent="0.3">
      <c r="A1953">
        <v>20795</v>
      </c>
      <c r="B1953" t="s">
        <v>47</v>
      </c>
      <c r="C1953">
        <v>0.08</v>
      </c>
      <c r="D1953">
        <v>349.45</v>
      </c>
      <c r="E1953">
        <v>60</v>
      </c>
      <c r="F1953">
        <v>3119</v>
      </c>
      <c r="G1953" t="str">
        <f>IF(COUNTIF(Table1[Customer ID],Table1[[#This Row],[Customer ID]])&gt;1,"Repeat Customer","One-Time Customer")</f>
        <v>One-Time Customer</v>
      </c>
      <c r="H1953" t="s">
        <v>2804</v>
      </c>
      <c r="I1953" t="s">
        <v>39</v>
      </c>
      <c r="J1953" t="s">
        <v>28</v>
      </c>
      <c r="K1953" t="s">
        <v>41</v>
      </c>
      <c r="L1953" t="s">
        <v>152</v>
      </c>
      <c r="M1953" t="s">
        <v>43</v>
      </c>
      <c r="N1953" t="s">
        <v>989</v>
      </c>
      <c r="P1953">
        <f>Table1[[#This Row],[Profit]]/Table1[[#This Row],[Sales]]</f>
        <v>0.13601753888324819</v>
      </c>
      <c r="Q1953" t="s">
        <v>33</v>
      </c>
      <c r="R1953" t="s">
        <v>136</v>
      </c>
      <c r="S1953" t="s">
        <v>362</v>
      </c>
      <c r="T1953" t="s">
        <v>2805</v>
      </c>
      <c r="U1953">
        <v>32839</v>
      </c>
      <c r="V1953">
        <v>42185</v>
      </c>
      <c r="W1953" t="str">
        <f>TEXT(Table1[[#This Row],[Order Date]],"mmmm")</f>
        <v>June</v>
      </c>
      <c r="X1953" t="str">
        <f>TEXT(Table1[[#This Row],[Order Date]],"yyyy")</f>
        <v>2015</v>
      </c>
      <c r="Y1953">
        <v>42187</v>
      </c>
      <c r="Z1953">
        <v>513.08399999999995</v>
      </c>
      <c r="AA1953">
        <v>11</v>
      </c>
      <c r="AB1953">
        <v>3772.19</v>
      </c>
      <c r="AC1953">
        <v>86432</v>
      </c>
      <c r="AD1953" t="e">
        <f>IF(COUNTIF(#REF!,Orders!AC1776)&gt;0,"Returned","Not Returned")</f>
        <v>#REF!</v>
      </c>
      <c r="AE1953" t="str">
        <f>TEXT(Table1[[#This Row],[Order Date]],"mmmm-yyy")</f>
        <v>June-2015</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94B44-DB29-A049-A207-F87734358406}">
  <dimension ref="B3:N146"/>
  <sheetViews>
    <sheetView topLeftCell="A9" workbookViewId="0">
      <selection activeCell="G17" sqref="G17"/>
    </sheetView>
  </sheetViews>
  <sheetFormatPr defaultColWidth="11.453125" defaultRowHeight="13" x14ac:dyDescent="0.3"/>
  <cols>
    <col min="1" max="1" width="6.81640625" customWidth="1"/>
    <col min="2" max="2" width="13.36328125" bestFit="1" customWidth="1"/>
    <col min="3" max="3" width="12.7265625" bestFit="1" customWidth="1"/>
    <col min="4" max="4" width="22.453125" bestFit="1" customWidth="1"/>
    <col min="5" max="5" width="27.90625" bestFit="1" customWidth="1"/>
    <col min="6" max="6" width="11.36328125" bestFit="1" customWidth="1"/>
    <col min="7" max="7" width="12.81640625" bestFit="1" customWidth="1"/>
    <col min="8" max="8" width="13.36328125" bestFit="1" customWidth="1"/>
    <col min="9" max="9" width="12.7265625" bestFit="1" customWidth="1"/>
  </cols>
  <sheetData>
    <row r="3" spans="2:9" x14ac:dyDescent="0.3">
      <c r="B3" s="42" t="s">
        <v>3038</v>
      </c>
      <c r="C3" s="42" t="s">
        <v>3035</v>
      </c>
      <c r="D3" t="s">
        <v>3063</v>
      </c>
      <c r="F3" t="s">
        <v>3049</v>
      </c>
      <c r="G3" t="s">
        <v>21</v>
      </c>
      <c r="H3" t="s">
        <v>3050</v>
      </c>
      <c r="I3" t="s">
        <v>3051</v>
      </c>
    </row>
    <row r="4" spans="2:9" x14ac:dyDescent="0.3">
      <c r="B4" s="4" t="s">
        <v>3039</v>
      </c>
      <c r="C4" s="1">
        <v>274766.92000000004</v>
      </c>
      <c r="F4" s="1">
        <f>GETPIVOTDATA("Sales",$B$3)</f>
        <v>1924337.8800000001</v>
      </c>
      <c r="G4" s="1">
        <f>GETPIVOTDATA("Profit",$B$13)</f>
        <v>224077.61183715001</v>
      </c>
      <c r="H4" s="6">
        <f>GETPIVOTDATA("Quantity ordered new",$B$23)</f>
        <v>25268</v>
      </c>
      <c r="I4" s="8">
        <f>IFERROR(GETPIVOTDATA("Return Status",$B$34,"Return Status","Returned"),0)</f>
        <v>7.6844262295081966E-3</v>
      </c>
    </row>
    <row r="5" spans="2:9" x14ac:dyDescent="0.3">
      <c r="B5" s="4" t="s">
        <v>3040</v>
      </c>
      <c r="C5" s="1">
        <v>326101.47000000015</v>
      </c>
      <c r="D5" s="1">
        <f>IFERROR((C5 - C4) / C4, "")</f>
        <v>0.18682944074927249</v>
      </c>
      <c r="F5" s="7"/>
    </row>
    <row r="6" spans="2:9" x14ac:dyDescent="0.3">
      <c r="B6" s="4" t="s">
        <v>3041</v>
      </c>
      <c r="C6" s="1">
        <v>271696.67000000016</v>
      </c>
      <c r="D6" s="1">
        <f t="shared" ref="D6:D10" si="0">IFERROR((C6 - C5) / C5, "")</f>
        <v>-0.16683396122072056</v>
      </c>
    </row>
    <row r="7" spans="2:9" x14ac:dyDescent="0.3">
      <c r="B7" s="4" t="s">
        <v>3042</v>
      </c>
      <c r="C7" s="1">
        <v>389831.94999999995</v>
      </c>
      <c r="D7" s="1">
        <f t="shared" si="0"/>
        <v>0.43480577071481857</v>
      </c>
    </row>
    <row r="8" spans="2:9" x14ac:dyDescent="0.3">
      <c r="B8" s="4" t="s">
        <v>3043</v>
      </c>
      <c r="C8" s="1">
        <v>306572.06999999989</v>
      </c>
      <c r="D8" s="1">
        <f t="shared" si="0"/>
        <v>-0.21357890239627633</v>
      </c>
    </row>
    <row r="9" spans="2:9" x14ac:dyDescent="0.3">
      <c r="B9" s="4" t="s">
        <v>3044</v>
      </c>
      <c r="C9" s="1">
        <v>355368.8</v>
      </c>
      <c r="D9" s="1">
        <f t="shared" si="0"/>
        <v>0.15916887014528139</v>
      </c>
    </row>
    <row r="10" spans="2:9" x14ac:dyDescent="0.3">
      <c r="B10" s="43" t="s">
        <v>3045</v>
      </c>
      <c r="C10" s="44">
        <v>1924337.8800000001</v>
      </c>
      <c r="D10" s="1">
        <f t="shared" si="0"/>
        <v>4.4150445396444482</v>
      </c>
    </row>
    <row r="13" spans="2:9" x14ac:dyDescent="0.3">
      <c r="B13" s="42" t="s">
        <v>3038</v>
      </c>
      <c r="C13" s="42" t="s">
        <v>3036</v>
      </c>
      <c r="E13" s="3"/>
      <c r="F13" s="3"/>
    </row>
    <row r="14" spans="2:9" x14ac:dyDescent="0.3">
      <c r="B14" s="4" t="s">
        <v>3039</v>
      </c>
      <c r="C14" s="1">
        <v>1043.6774996800034</v>
      </c>
    </row>
    <row r="15" spans="2:9" x14ac:dyDescent="0.3">
      <c r="B15" s="4" t="s">
        <v>3040</v>
      </c>
      <c r="C15" s="1">
        <v>35944.658780320009</v>
      </c>
    </row>
    <row r="16" spans="2:9" x14ac:dyDescent="0.3">
      <c r="B16" s="4" t="s">
        <v>3041</v>
      </c>
      <c r="C16" s="1">
        <v>103.15958675000138</v>
      </c>
    </row>
    <row r="17" spans="2:14" x14ac:dyDescent="0.3">
      <c r="B17" s="4" t="s">
        <v>3042</v>
      </c>
      <c r="C17" s="1">
        <v>53146.412501999963</v>
      </c>
    </row>
    <row r="18" spans="2:14" x14ac:dyDescent="0.3">
      <c r="B18" s="4" t="s">
        <v>3043</v>
      </c>
      <c r="C18" s="1">
        <v>67002.73285840005</v>
      </c>
    </row>
    <row r="19" spans="2:14" x14ac:dyDescent="0.3">
      <c r="B19" s="4" t="s">
        <v>3044</v>
      </c>
      <c r="C19" s="1">
        <v>66836.970609999975</v>
      </c>
    </row>
    <row r="20" spans="2:14" x14ac:dyDescent="0.3">
      <c r="B20" s="43" t="s">
        <v>3045</v>
      </c>
      <c r="C20" s="44">
        <v>224077.61183715001</v>
      </c>
    </row>
    <row r="23" spans="2:14" x14ac:dyDescent="0.3">
      <c r="B23" s="42" t="s">
        <v>3038</v>
      </c>
      <c r="C23" s="42" t="s">
        <v>3037</v>
      </c>
      <c r="D23" s="3"/>
      <c r="M23" s="45" t="s">
        <v>3038</v>
      </c>
      <c r="N23" s="46" t="s">
        <v>3035</v>
      </c>
    </row>
    <row r="24" spans="2:14" x14ac:dyDescent="0.3">
      <c r="B24" s="4" t="s">
        <v>3039</v>
      </c>
      <c r="C24" s="2">
        <v>3368</v>
      </c>
      <c r="M24" s="4" t="s">
        <v>1278</v>
      </c>
      <c r="N24" s="1">
        <f>IFERROR(GETPIVOTDATA("Sales",$B$46,"State or Province",M24),0)</f>
        <v>46826.450000000004</v>
      </c>
    </row>
    <row r="25" spans="2:14" x14ac:dyDescent="0.3">
      <c r="B25" s="4" t="s">
        <v>3040</v>
      </c>
      <c r="C25" s="2">
        <v>4220</v>
      </c>
      <c r="M25" s="4" t="s">
        <v>378</v>
      </c>
      <c r="N25" s="1">
        <f t="shared" ref="N25:N72" si="1">IFERROR(GETPIVOTDATA("Sales",$B$46,"State or Province",M25),0)</f>
        <v>14367.86</v>
      </c>
    </row>
    <row r="26" spans="2:14" x14ac:dyDescent="0.3">
      <c r="B26" s="4" t="s">
        <v>3041</v>
      </c>
      <c r="C26" s="2">
        <v>3592</v>
      </c>
      <c r="M26" s="4" t="s">
        <v>958</v>
      </c>
      <c r="N26" s="1">
        <f t="shared" si="1"/>
        <v>11724.43</v>
      </c>
    </row>
    <row r="27" spans="2:14" x14ac:dyDescent="0.3">
      <c r="B27" s="4" t="s">
        <v>3042</v>
      </c>
      <c r="C27" s="2">
        <v>3955</v>
      </c>
      <c r="M27" s="4" t="s">
        <v>45</v>
      </c>
      <c r="N27" s="1">
        <f t="shared" si="1"/>
        <v>288310.60999999987</v>
      </c>
    </row>
    <row r="28" spans="2:14" x14ac:dyDescent="0.3">
      <c r="B28" s="4" t="s">
        <v>3043</v>
      </c>
      <c r="C28" s="2">
        <v>5813</v>
      </c>
      <c r="M28" s="4" t="s">
        <v>255</v>
      </c>
      <c r="N28" s="1">
        <f t="shared" si="1"/>
        <v>45843.450000000012</v>
      </c>
    </row>
    <row r="29" spans="2:14" x14ac:dyDescent="0.3">
      <c r="B29" s="4" t="s">
        <v>3044</v>
      </c>
      <c r="C29" s="2">
        <v>4320</v>
      </c>
      <c r="M29" s="4" t="s">
        <v>228</v>
      </c>
      <c r="N29" s="1">
        <f t="shared" si="1"/>
        <v>6540.54</v>
      </c>
    </row>
    <row r="30" spans="2:14" x14ac:dyDescent="0.3">
      <c r="B30" s="4" t="s">
        <v>3045</v>
      </c>
      <c r="C30" s="2">
        <v>25268</v>
      </c>
      <c r="M30" s="4" t="s">
        <v>1149</v>
      </c>
      <c r="N30" s="1">
        <f t="shared" si="1"/>
        <v>1257.76</v>
      </c>
    </row>
    <row r="31" spans="2:14" x14ac:dyDescent="0.3">
      <c r="M31" s="4" t="s">
        <v>1008</v>
      </c>
      <c r="N31" s="1">
        <f t="shared" si="1"/>
        <v>68946.660000000018</v>
      </c>
    </row>
    <row r="32" spans="2:14" x14ac:dyDescent="0.3">
      <c r="M32" s="4" t="s">
        <v>362</v>
      </c>
      <c r="N32" s="1">
        <f t="shared" si="1"/>
        <v>87651.110000000015</v>
      </c>
    </row>
    <row r="33" spans="2:14" x14ac:dyDescent="0.3">
      <c r="M33" s="4" t="s">
        <v>387</v>
      </c>
      <c r="N33" s="1">
        <f t="shared" si="1"/>
        <v>31992.209999999995</v>
      </c>
    </row>
    <row r="34" spans="2:14" x14ac:dyDescent="0.3">
      <c r="B34" s="42" t="s">
        <v>3046</v>
      </c>
      <c r="C34" s="42" t="s">
        <v>3047</v>
      </c>
      <c r="D34" s="42"/>
      <c r="E34" s="42"/>
      <c r="M34" s="4" t="s">
        <v>1741</v>
      </c>
      <c r="N34" s="1">
        <f t="shared" si="1"/>
        <v>13922.919999999996</v>
      </c>
    </row>
    <row r="35" spans="2:14" x14ac:dyDescent="0.3">
      <c r="B35" s="42" t="s">
        <v>3038</v>
      </c>
      <c r="C35" s="42" t="s">
        <v>3029</v>
      </c>
      <c r="D35" s="42" t="s">
        <v>3048</v>
      </c>
      <c r="E35" s="42" t="s">
        <v>3045</v>
      </c>
      <c r="M35" s="4" t="s">
        <v>178</v>
      </c>
      <c r="N35" s="1">
        <f t="shared" si="1"/>
        <v>98971.250000000029</v>
      </c>
    </row>
    <row r="36" spans="2:14" x14ac:dyDescent="0.3">
      <c r="B36" s="43" t="s">
        <v>3039</v>
      </c>
      <c r="C36" s="47">
        <v>1.0810810810810811E-2</v>
      </c>
      <c r="D36" s="47">
        <v>0.98918918918918919</v>
      </c>
      <c r="E36" s="47">
        <v>1</v>
      </c>
      <c r="M36" s="4" t="s">
        <v>703</v>
      </c>
      <c r="N36" s="1">
        <f t="shared" si="1"/>
        <v>41089.05000000001</v>
      </c>
    </row>
    <row r="37" spans="2:14" x14ac:dyDescent="0.3">
      <c r="B37" s="43" t="s">
        <v>3040</v>
      </c>
      <c r="C37" s="47">
        <v>6.369426751592357E-3</v>
      </c>
      <c r="D37" s="47">
        <v>0.99363057324840764</v>
      </c>
      <c r="E37" s="47">
        <v>1</v>
      </c>
      <c r="M37" s="4" t="s">
        <v>330</v>
      </c>
      <c r="N37" s="1">
        <f t="shared" si="1"/>
        <v>10977.690000000002</v>
      </c>
    </row>
    <row r="38" spans="2:14" x14ac:dyDescent="0.3">
      <c r="B38" s="43" t="s">
        <v>3041</v>
      </c>
      <c r="C38" s="47">
        <v>9.1463414634146336E-3</v>
      </c>
      <c r="D38" s="47">
        <v>0.99085365853658536</v>
      </c>
      <c r="E38" s="47">
        <v>1</v>
      </c>
      <c r="M38" s="4" t="s">
        <v>183</v>
      </c>
      <c r="N38" s="1">
        <f t="shared" si="1"/>
        <v>29678.210000000003</v>
      </c>
    </row>
    <row r="39" spans="2:14" x14ac:dyDescent="0.3">
      <c r="B39" s="43" t="s">
        <v>3042</v>
      </c>
      <c r="C39" s="47">
        <v>1.5576323987538941E-2</v>
      </c>
      <c r="D39" s="47">
        <v>0.98442367601246106</v>
      </c>
      <c r="E39" s="47">
        <v>1</v>
      </c>
      <c r="M39" s="4" t="s">
        <v>613</v>
      </c>
      <c r="N39" s="1">
        <f t="shared" si="1"/>
        <v>15291.349999999999</v>
      </c>
    </row>
    <row r="40" spans="2:14" x14ac:dyDescent="0.3">
      <c r="B40" s="43" t="s">
        <v>3043</v>
      </c>
      <c r="C40" s="47">
        <v>0</v>
      </c>
      <c r="D40" s="47">
        <v>1</v>
      </c>
      <c r="E40" s="47">
        <v>1</v>
      </c>
      <c r="M40" s="4" t="s">
        <v>171</v>
      </c>
      <c r="N40" s="1">
        <f t="shared" si="1"/>
        <v>14909.429999999995</v>
      </c>
    </row>
    <row r="41" spans="2:14" x14ac:dyDescent="0.3">
      <c r="B41" s="43" t="s">
        <v>3044</v>
      </c>
      <c r="C41" s="47">
        <v>3.2679738562091504E-3</v>
      </c>
      <c r="D41" s="47">
        <v>0.99673202614379086</v>
      </c>
      <c r="E41" s="47">
        <v>1</v>
      </c>
      <c r="M41" s="4" t="s">
        <v>188</v>
      </c>
      <c r="N41" s="1">
        <f t="shared" si="1"/>
        <v>31131.74</v>
      </c>
    </row>
    <row r="42" spans="2:14" x14ac:dyDescent="0.3">
      <c r="B42" s="43" t="s">
        <v>3045</v>
      </c>
      <c r="C42" s="47">
        <v>7.6844262295081966E-3</v>
      </c>
      <c r="D42" s="47">
        <v>0.99231557377049184</v>
      </c>
      <c r="E42" s="47">
        <v>1</v>
      </c>
      <c r="M42" s="4" t="s">
        <v>415</v>
      </c>
      <c r="N42" s="1">
        <f t="shared" si="1"/>
        <v>15597.439999999999</v>
      </c>
    </row>
    <row r="43" spans="2:14" x14ac:dyDescent="0.3">
      <c r="M43" s="4" t="s">
        <v>193</v>
      </c>
      <c r="N43" s="1">
        <f t="shared" si="1"/>
        <v>59114.820000000007</v>
      </c>
    </row>
    <row r="44" spans="2:14" x14ac:dyDescent="0.3">
      <c r="M44" s="4" t="s">
        <v>300</v>
      </c>
      <c r="N44" s="1">
        <f t="shared" si="1"/>
        <v>69641.81</v>
      </c>
    </row>
    <row r="45" spans="2:14" x14ac:dyDescent="0.3">
      <c r="M45" s="4" t="s">
        <v>62</v>
      </c>
      <c r="N45" s="1">
        <f t="shared" si="1"/>
        <v>41671.26</v>
      </c>
    </row>
    <row r="46" spans="2:14" x14ac:dyDescent="0.3">
      <c r="B46" s="42" t="s">
        <v>3038</v>
      </c>
      <c r="C46" s="48" t="s">
        <v>3035</v>
      </c>
      <c r="D46" s="3"/>
      <c r="E46" s="42" t="s">
        <v>3038</v>
      </c>
      <c r="F46" s="42" t="s">
        <v>3035</v>
      </c>
      <c r="H46" s="42" t="s">
        <v>3038</v>
      </c>
      <c r="I46" s="42" t="s">
        <v>3035</v>
      </c>
      <c r="M46" s="4" t="s">
        <v>671</v>
      </c>
      <c r="N46" s="1">
        <f t="shared" si="1"/>
        <v>9689.5799999999981</v>
      </c>
    </row>
    <row r="47" spans="2:14" x14ac:dyDescent="0.3">
      <c r="B47" s="4" t="s">
        <v>1278</v>
      </c>
      <c r="C47" s="1">
        <v>46826.450000000004</v>
      </c>
      <c r="E47" s="4" t="s">
        <v>178</v>
      </c>
      <c r="F47" s="1">
        <v>98971.250000000029</v>
      </c>
      <c r="H47" s="4" t="s">
        <v>2226</v>
      </c>
      <c r="I47" s="1">
        <v>1183.5400000000002</v>
      </c>
      <c r="M47" s="4" t="s">
        <v>506</v>
      </c>
      <c r="N47" s="1">
        <f t="shared" si="1"/>
        <v>10903.080000000002</v>
      </c>
    </row>
    <row r="48" spans="2:14" x14ac:dyDescent="0.3">
      <c r="B48" s="4" t="s">
        <v>378</v>
      </c>
      <c r="C48" s="1">
        <v>14367.86</v>
      </c>
      <c r="E48" s="4" t="s">
        <v>71</v>
      </c>
      <c r="F48" s="1">
        <v>223930.48000000004</v>
      </c>
      <c r="H48" s="4" t="s">
        <v>1149</v>
      </c>
      <c r="I48" s="1">
        <v>1257.76</v>
      </c>
      <c r="M48" s="4" t="s">
        <v>82</v>
      </c>
      <c r="N48" s="1">
        <f t="shared" si="1"/>
        <v>12593.59</v>
      </c>
    </row>
    <row r="49" spans="2:14" x14ac:dyDescent="0.3">
      <c r="B49" s="4" t="s">
        <v>958</v>
      </c>
      <c r="C49" s="1">
        <v>11724.43</v>
      </c>
      <c r="E49" s="4" t="s">
        <v>45</v>
      </c>
      <c r="F49" s="1">
        <v>288310.60999999987</v>
      </c>
      <c r="H49" s="4" t="s">
        <v>2193</v>
      </c>
      <c r="I49" s="1">
        <v>1550.49</v>
      </c>
      <c r="M49" s="4" t="s">
        <v>496</v>
      </c>
      <c r="N49" s="1">
        <f t="shared" si="1"/>
        <v>15764.51</v>
      </c>
    </row>
    <row r="50" spans="2:14" x14ac:dyDescent="0.3">
      <c r="B50" s="4" t="s">
        <v>45</v>
      </c>
      <c r="C50" s="1">
        <v>288310.60999999987</v>
      </c>
      <c r="E50" s="43" t="s">
        <v>3045</v>
      </c>
      <c r="F50" s="44">
        <v>611212.33999999985</v>
      </c>
      <c r="H50" s="43" t="s">
        <v>3045</v>
      </c>
      <c r="I50" s="44">
        <v>3991.79</v>
      </c>
      <c r="M50" s="4" t="s">
        <v>533</v>
      </c>
      <c r="N50" s="1">
        <f t="shared" si="1"/>
        <v>8864.5399999999991</v>
      </c>
    </row>
    <row r="51" spans="2:14" x14ac:dyDescent="0.3">
      <c r="B51" s="4" t="s">
        <v>255</v>
      </c>
      <c r="C51" s="1">
        <v>45843.450000000012</v>
      </c>
      <c r="M51" s="4" t="s">
        <v>197</v>
      </c>
      <c r="N51" s="1">
        <f t="shared" si="1"/>
        <v>7619.7</v>
      </c>
    </row>
    <row r="52" spans="2:14" x14ac:dyDescent="0.3">
      <c r="B52" s="4" t="s">
        <v>228</v>
      </c>
      <c r="C52" s="1">
        <v>6540.54</v>
      </c>
      <c r="M52" s="4" t="s">
        <v>54</v>
      </c>
      <c r="N52" s="1">
        <f t="shared" si="1"/>
        <v>21943.91</v>
      </c>
    </row>
    <row r="53" spans="2:14" x14ac:dyDescent="0.3">
      <c r="B53" s="4" t="s">
        <v>1149</v>
      </c>
      <c r="C53" s="1">
        <v>1257.76</v>
      </c>
      <c r="M53" s="4" t="s">
        <v>366</v>
      </c>
      <c r="N53" s="1">
        <f t="shared" si="1"/>
        <v>5593.18</v>
      </c>
    </row>
    <row r="54" spans="2:14" x14ac:dyDescent="0.3">
      <c r="B54" s="4" t="s">
        <v>1008</v>
      </c>
      <c r="C54" s="1">
        <v>68946.660000000018</v>
      </c>
      <c r="M54" s="4" t="s">
        <v>71</v>
      </c>
      <c r="N54" s="1">
        <f t="shared" si="1"/>
        <v>223930.48000000004</v>
      </c>
    </row>
    <row r="55" spans="2:14" x14ac:dyDescent="0.3">
      <c r="B55" s="4" t="s">
        <v>362</v>
      </c>
      <c r="C55" s="1">
        <v>87651.110000000015</v>
      </c>
      <c r="M55" s="4" t="s">
        <v>322</v>
      </c>
      <c r="N55" s="1">
        <f t="shared" si="1"/>
        <v>43983.30000000001</v>
      </c>
    </row>
    <row r="56" spans="2:14" x14ac:dyDescent="0.3">
      <c r="B56" s="4" t="s">
        <v>387</v>
      </c>
      <c r="C56" s="1">
        <v>31992.209999999995</v>
      </c>
      <c r="M56" s="4" t="s">
        <v>2659</v>
      </c>
      <c r="N56" s="1">
        <f t="shared" si="1"/>
        <v>5300.2300000000005</v>
      </c>
    </row>
    <row r="57" spans="2:14" x14ac:dyDescent="0.3">
      <c r="B57" s="4" t="s">
        <v>1741</v>
      </c>
      <c r="C57" s="1">
        <v>13922.919999999996</v>
      </c>
      <c r="M57" s="4" t="s">
        <v>154</v>
      </c>
      <c r="N57" s="1">
        <f t="shared" si="1"/>
        <v>69452.819999999963</v>
      </c>
    </row>
    <row r="58" spans="2:14" x14ac:dyDescent="0.3">
      <c r="B58" s="4" t="s">
        <v>178</v>
      </c>
      <c r="C58" s="1">
        <v>98971.250000000029</v>
      </c>
      <c r="M58" s="4" t="s">
        <v>304</v>
      </c>
      <c r="N58" s="1">
        <f t="shared" si="1"/>
        <v>6884.0399999999981</v>
      </c>
    </row>
    <row r="59" spans="2:14" x14ac:dyDescent="0.3">
      <c r="B59" s="4" t="s">
        <v>703</v>
      </c>
      <c r="C59" s="1">
        <v>41089.05000000001</v>
      </c>
      <c r="M59" s="4" t="s">
        <v>102</v>
      </c>
      <c r="N59" s="1">
        <f t="shared" si="1"/>
        <v>25647.149999999987</v>
      </c>
    </row>
    <row r="60" spans="2:14" x14ac:dyDescent="0.3">
      <c r="B60" s="4" t="s">
        <v>330</v>
      </c>
      <c r="C60" s="1">
        <v>10977.690000000002</v>
      </c>
      <c r="M60" s="4" t="s">
        <v>234</v>
      </c>
      <c r="N60" s="1">
        <f t="shared" si="1"/>
        <v>52435.24</v>
      </c>
    </row>
    <row r="61" spans="2:14" x14ac:dyDescent="0.3">
      <c r="B61" s="4" t="s">
        <v>183</v>
      </c>
      <c r="C61" s="1">
        <v>29678.210000000003</v>
      </c>
      <c r="M61" s="4" t="s">
        <v>469</v>
      </c>
      <c r="N61" s="1">
        <f t="shared" si="1"/>
        <v>10027.83</v>
      </c>
    </row>
    <row r="62" spans="2:14" x14ac:dyDescent="0.3">
      <c r="B62" s="4" t="s">
        <v>613</v>
      </c>
      <c r="C62" s="1">
        <v>15291.349999999999</v>
      </c>
      <c r="M62" s="4" t="s">
        <v>932</v>
      </c>
      <c r="N62" s="1">
        <f t="shared" si="1"/>
        <v>16544.629999999997</v>
      </c>
    </row>
    <row r="63" spans="2:14" x14ac:dyDescent="0.3">
      <c r="B63" s="4" t="s">
        <v>171</v>
      </c>
      <c r="C63" s="1">
        <v>14909.429999999995</v>
      </c>
      <c r="M63" s="4" t="s">
        <v>2193</v>
      </c>
      <c r="N63" s="1">
        <f t="shared" si="1"/>
        <v>1550.49</v>
      </c>
    </row>
    <row r="64" spans="2:14" x14ac:dyDescent="0.3">
      <c r="B64" s="4" t="s">
        <v>188</v>
      </c>
      <c r="C64" s="1">
        <v>31131.74</v>
      </c>
      <c r="M64" s="4" t="s">
        <v>244</v>
      </c>
      <c r="N64" s="1">
        <f t="shared" si="1"/>
        <v>33209.759999999995</v>
      </c>
    </row>
    <row r="65" spans="2:14" x14ac:dyDescent="0.3">
      <c r="B65" s="4" t="s">
        <v>415</v>
      </c>
      <c r="C65" s="1">
        <v>15597.439999999999</v>
      </c>
      <c r="M65" s="4" t="s">
        <v>130</v>
      </c>
      <c r="N65" s="1">
        <f t="shared" si="1"/>
        <v>93082.73000000001</v>
      </c>
    </row>
    <row r="66" spans="2:14" x14ac:dyDescent="0.3">
      <c r="B66" s="4" t="s">
        <v>193</v>
      </c>
      <c r="C66" s="1">
        <v>59114.820000000007</v>
      </c>
      <c r="M66" s="4" t="s">
        <v>212</v>
      </c>
      <c r="N66" s="1">
        <f t="shared" si="1"/>
        <v>26981.670000000006</v>
      </c>
    </row>
    <row r="67" spans="2:14" x14ac:dyDescent="0.3">
      <c r="B67" s="4" t="s">
        <v>300</v>
      </c>
      <c r="C67" s="1">
        <v>69641.81</v>
      </c>
      <c r="M67" s="4" t="s">
        <v>149</v>
      </c>
      <c r="N67" s="1">
        <f t="shared" si="1"/>
        <v>13491</v>
      </c>
    </row>
    <row r="68" spans="2:14" x14ac:dyDescent="0.3">
      <c r="B68" s="4" t="s">
        <v>62</v>
      </c>
      <c r="C68" s="1">
        <v>41671.26</v>
      </c>
      <c r="M68" s="4" t="s">
        <v>137</v>
      </c>
      <c r="N68" s="1">
        <f t="shared" si="1"/>
        <v>45282.869999999995</v>
      </c>
    </row>
    <row r="69" spans="2:14" x14ac:dyDescent="0.3">
      <c r="B69" s="4" t="s">
        <v>671</v>
      </c>
      <c r="C69" s="1">
        <v>9689.5799999999981</v>
      </c>
      <c r="M69" s="4" t="s">
        <v>35</v>
      </c>
      <c r="N69" s="1">
        <f t="shared" si="1"/>
        <v>83468.060000000012</v>
      </c>
    </row>
    <row r="70" spans="2:14" x14ac:dyDescent="0.3">
      <c r="B70" s="4" t="s">
        <v>506</v>
      </c>
      <c r="C70" s="1">
        <v>10903.080000000002</v>
      </c>
      <c r="M70" s="4" t="s">
        <v>648</v>
      </c>
      <c r="N70" s="1">
        <f t="shared" si="1"/>
        <v>10681.55</v>
      </c>
    </row>
    <row r="71" spans="2:14" x14ac:dyDescent="0.3">
      <c r="B71" s="4" t="s">
        <v>82</v>
      </c>
      <c r="C71" s="1">
        <v>12593.59</v>
      </c>
      <c r="M71" s="4" t="s">
        <v>1858</v>
      </c>
      <c r="N71" s="1">
        <f t="shared" si="1"/>
        <v>22770.35</v>
      </c>
    </row>
    <row r="72" spans="2:14" x14ac:dyDescent="0.3">
      <c r="B72" s="4" t="s">
        <v>496</v>
      </c>
      <c r="C72" s="1">
        <v>15764.51</v>
      </c>
      <c r="M72" s="4" t="s">
        <v>2226</v>
      </c>
      <c r="N72" s="1">
        <f t="shared" si="1"/>
        <v>1183.5400000000002</v>
      </c>
    </row>
    <row r="73" spans="2:14" x14ac:dyDescent="0.3">
      <c r="B73" s="4" t="s">
        <v>533</v>
      </c>
      <c r="C73" s="1">
        <v>8864.5399999999991</v>
      </c>
    </row>
    <row r="74" spans="2:14" x14ac:dyDescent="0.3">
      <c r="B74" s="4" t="s">
        <v>197</v>
      </c>
      <c r="C74" s="1">
        <v>7619.7</v>
      </c>
    </row>
    <row r="75" spans="2:14" x14ac:dyDescent="0.3">
      <c r="B75" s="4" t="s">
        <v>54</v>
      </c>
      <c r="C75" s="1">
        <v>21943.91</v>
      </c>
    </row>
    <row r="76" spans="2:14" x14ac:dyDescent="0.3">
      <c r="B76" s="4" t="s">
        <v>366</v>
      </c>
      <c r="C76" s="1">
        <v>5593.18</v>
      </c>
    </row>
    <row r="77" spans="2:14" x14ac:dyDescent="0.3">
      <c r="B77" s="4" t="s">
        <v>71</v>
      </c>
      <c r="C77" s="1">
        <v>223930.48000000004</v>
      </c>
    </row>
    <row r="78" spans="2:14" x14ac:dyDescent="0.3">
      <c r="B78" s="4" t="s">
        <v>322</v>
      </c>
      <c r="C78" s="1">
        <v>43983.30000000001</v>
      </c>
    </row>
    <row r="79" spans="2:14" x14ac:dyDescent="0.3">
      <c r="B79" s="4" t="s">
        <v>2659</v>
      </c>
      <c r="C79" s="1">
        <v>5300.2300000000005</v>
      </c>
    </row>
    <row r="80" spans="2:14" x14ac:dyDescent="0.3">
      <c r="B80" s="4" t="s">
        <v>154</v>
      </c>
      <c r="C80" s="1">
        <v>69452.819999999963</v>
      </c>
    </row>
    <row r="81" spans="2:3" x14ac:dyDescent="0.3">
      <c r="B81" s="4" t="s">
        <v>304</v>
      </c>
      <c r="C81" s="1">
        <v>6884.0399999999981</v>
      </c>
    </row>
    <row r="82" spans="2:3" x14ac:dyDescent="0.3">
      <c r="B82" s="4" t="s">
        <v>102</v>
      </c>
      <c r="C82" s="1">
        <v>25647.149999999987</v>
      </c>
    </row>
    <row r="83" spans="2:3" x14ac:dyDescent="0.3">
      <c r="B83" s="4" t="s">
        <v>234</v>
      </c>
      <c r="C83" s="1">
        <v>52435.24</v>
      </c>
    </row>
    <row r="84" spans="2:3" x14ac:dyDescent="0.3">
      <c r="B84" s="4" t="s">
        <v>469</v>
      </c>
      <c r="C84" s="1">
        <v>10027.83</v>
      </c>
    </row>
    <row r="85" spans="2:3" x14ac:dyDescent="0.3">
      <c r="B85" s="4" t="s">
        <v>932</v>
      </c>
      <c r="C85" s="1">
        <v>16544.629999999997</v>
      </c>
    </row>
    <row r="86" spans="2:3" x14ac:dyDescent="0.3">
      <c r="B86" s="4" t="s">
        <v>2193</v>
      </c>
      <c r="C86" s="1">
        <v>1550.49</v>
      </c>
    </row>
    <row r="87" spans="2:3" x14ac:dyDescent="0.3">
      <c r="B87" s="4" t="s">
        <v>244</v>
      </c>
      <c r="C87" s="1">
        <v>33209.759999999995</v>
      </c>
    </row>
    <row r="88" spans="2:3" x14ac:dyDescent="0.3">
      <c r="B88" s="4" t="s">
        <v>130</v>
      </c>
      <c r="C88" s="1">
        <v>93082.73000000001</v>
      </c>
    </row>
    <row r="89" spans="2:3" x14ac:dyDescent="0.3">
      <c r="B89" s="4" t="s">
        <v>212</v>
      </c>
      <c r="C89" s="1">
        <v>26981.670000000006</v>
      </c>
    </row>
    <row r="90" spans="2:3" x14ac:dyDescent="0.3">
      <c r="B90" s="4" t="s">
        <v>149</v>
      </c>
      <c r="C90" s="1">
        <v>13491</v>
      </c>
    </row>
    <row r="91" spans="2:3" x14ac:dyDescent="0.3">
      <c r="B91" s="4" t="s">
        <v>137</v>
      </c>
      <c r="C91" s="1">
        <v>45282.869999999995</v>
      </c>
    </row>
    <row r="92" spans="2:3" x14ac:dyDescent="0.3">
      <c r="B92" s="4" t="s">
        <v>35</v>
      </c>
      <c r="C92" s="1">
        <v>83468.060000000012</v>
      </c>
    </row>
    <row r="93" spans="2:3" x14ac:dyDescent="0.3">
      <c r="B93" s="4" t="s">
        <v>648</v>
      </c>
      <c r="C93" s="1">
        <v>10681.55</v>
      </c>
    </row>
    <row r="94" spans="2:3" x14ac:dyDescent="0.3">
      <c r="B94" s="4" t="s">
        <v>1858</v>
      </c>
      <c r="C94" s="1">
        <v>22770.35</v>
      </c>
    </row>
    <row r="95" spans="2:3" x14ac:dyDescent="0.3">
      <c r="B95" s="4" t="s">
        <v>2226</v>
      </c>
      <c r="C95" s="1">
        <v>1183.5400000000002</v>
      </c>
    </row>
    <row r="96" spans="2:3" x14ac:dyDescent="0.3">
      <c r="B96" s="43" t="s">
        <v>3045</v>
      </c>
      <c r="C96" s="44">
        <v>1924337.8800000001</v>
      </c>
    </row>
    <row r="103" spans="2:6" x14ac:dyDescent="0.3">
      <c r="B103" s="42"/>
      <c r="C103" s="42" t="s">
        <v>3053</v>
      </c>
    </row>
    <row r="104" spans="2:6" x14ac:dyDescent="0.3">
      <c r="B104" s="4" t="s">
        <v>3052</v>
      </c>
      <c r="C104" s="5">
        <v>0.67418032786885251</v>
      </c>
    </row>
    <row r="105" spans="2:6" x14ac:dyDescent="0.3">
      <c r="B105" s="4" t="s">
        <v>3054</v>
      </c>
      <c r="C105" s="5">
        <v>0.32581967213114754</v>
      </c>
    </row>
    <row r="106" spans="2:6" x14ac:dyDescent="0.3">
      <c r="B106" s="43" t="s">
        <v>3045</v>
      </c>
      <c r="C106" s="47">
        <v>1</v>
      </c>
    </row>
    <row r="112" spans="2:6" x14ac:dyDescent="0.3">
      <c r="B112" s="42"/>
      <c r="C112" s="42" t="s">
        <v>3047</v>
      </c>
      <c r="D112" s="42"/>
      <c r="E112" s="42"/>
      <c r="F112" s="42"/>
    </row>
    <row r="113" spans="2:6" x14ac:dyDescent="0.3">
      <c r="B113" s="42"/>
      <c r="C113" s="42" t="s">
        <v>96</v>
      </c>
      <c r="D113" s="42" t="s">
        <v>562</v>
      </c>
      <c r="E113" s="42" t="s">
        <v>1728</v>
      </c>
      <c r="F113" s="42" t="s">
        <v>3045</v>
      </c>
    </row>
    <row r="114" spans="2:6" x14ac:dyDescent="0.3">
      <c r="B114" s="42" t="s">
        <v>3037</v>
      </c>
      <c r="C114" s="49">
        <v>268</v>
      </c>
      <c r="D114" s="49">
        <v>216</v>
      </c>
      <c r="E114" s="49">
        <v>183</v>
      </c>
      <c r="F114" s="49">
        <v>667</v>
      </c>
    </row>
    <row r="124" spans="2:6" x14ac:dyDescent="0.3">
      <c r="B124" s="42" t="s">
        <v>3038</v>
      </c>
      <c r="C124" s="42" t="s">
        <v>3035</v>
      </c>
    </row>
    <row r="125" spans="2:6" x14ac:dyDescent="0.3">
      <c r="B125" s="4" t="s">
        <v>3055</v>
      </c>
      <c r="C125" s="1">
        <v>274766.92000000004</v>
      </c>
    </row>
    <row r="126" spans="2:6" x14ac:dyDescent="0.3">
      <c r="B126" s="4" t="s">
        <v>3059</v>
      </c>
      <c r="C126" s="1">
        <v>326101.47000000015</v>
      </c>
    </row>
    <row r="127" spans="2:6" x14ac:dyDescent="0.3">
      <c r="B127" s="4" t="s">
        <v>3056</v>
      </c>
      <c r="C127" s="1">
        <v>271696.67000000016</v>
      </c>
    </row>
    <row r="128" spans="2:6" x14ac:dyDescent="0.3">
      <c r="B128" s="4" t="s">
        <v>3057</v>
      </c>
      <c r="C128" s="1">
        <v>389831.94999999995</v>
      </c>
    </row>
    <row r="129" spans="2:4" x14ac:dyDescent="0.3">
      <c r="B129" s="4" t="s">
        <v>3043</v>
      </c>
      <c r="C129" s="1">
        <v>306572.06999999989</v>
      </c>
    </row>
    <row r="130" spans="2:4" x14ac:dyDescent="0.3">
      <c r="B130" s="4" t="s">
        <v>3058</v>
      </c>
      <c r="C130" s="1">
        <v>355368.8</v>
      </c>
    </row>
    <row r="131" spans="2:4" x14ac:dyDescent="0.3">
      <c r="B131" s="43" t="s">
        <v>3045</v>
      </c>
      <c r="C131" s="44">
        <v>1924337.8800000001</v>
      </c>
    </row>
    <row r="139" spans="2:4" x14ac:dyDescent="0.3">
      <c r="B139" s="42" t="s">
        <v>3038</v>
      </c>
      <c r="C139" s="50" t="s">
        <v>3035</v>
      </c>
      <c r="D139" t="s">
        <v>3071</v>
      </c>
    </row>
    <row r="140" spans="2:4" x14ac:dyDescent="0.3">
      <c r="B140" s="4" t="s">
        <v>3067</v>
      </c>
      <c r="C140" s="11">
        <v>274766.92000000004</v>
      </c>
    </row>
    <row r="141" spans="2:4" x14ac:dyDescent="0.3">
      <c r="B141" s="4" t="s">
        <v>3066</v>
      </c>
      <c r="C141" s="11">
        <v>326101.47000000015</v>
      </c>
      <c r="D141" s="15">
        <f>IFERROR((C141 - C140) / C140, "")</f>
        <v>0.18682944074927249</v>
      </c>
    </row>
    <row r="142" spans="2:4" x14ac:dyDescent="0.3">
      <c r="B142" s="4" t="s">
        <v>3069</v>
      </c>
      <c r="C142" s="11">
        <v>271696.67000000016</v>
      </c>
      <c r="D142" s="15">
        <f t="shared" ref="D142:D145" si="2">IFERROR((C142 - C141) / C141, "")</f>
        <v>-0.16683396122072056</v>
      </c>
    </row>
    <row r="143" spans="2:4" x14ac:dyDescent="0.3">
      <c r="B143" s="4" t="s">
        <v>3065</v>
      </c>
      <c r="C143" s="11">
        <v>389831.94999999995</v>
      </c>
      <c r="D143" s="15">
        <f t="shared" si="2"/>
        <v>0.43480577071481857</v>
      </c>
    </row>
    <row r="144" spans="2:4" x14ac:dyDescent="0.3">
      <c r="B144" s="4" t="s">
        <v>3070</v>
      </c>
      <c r="C144" s="11">
        <v>306572.06999999989</v>
      </c>
      <c r="D144" s="15">
        <f t="shared" si="2"/>
        <v>-0.21357890239627633</v>
      </c>
    </row>
    <row r="145" spans="2:4" x14ac:dyDescent="0.3">
      <c r="B145" s="4" t="s">
        <v>3068</v>
      </c>
      <c r="C145" s="11">
        <v>355368.8</v>
      </c>
      <c r="D145" s="15">
        <f t="shared" si="2"/>
        <v>0.15916887014528139</v>
      </c>
    </row>
    <row r="146" spans="2:4" x14ac:dyDescent="0.3">
      <c r="B146" s="43" t="s">
        <v>3045</v>
      </c>
      <c r="C146" s="50">
        <v>1924337.8800000001</v>
      </c>
      <c r="D146" s="13"/>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F5BAA-EA52-4CD0-8AB5-116DEBE80977}">
  <dimension ref="A1:AX58"/>
  <sheetViews>
    <sheetView tabSelected="1" topLeftCell="A2" zoomScale="62" zoomScaleNormal="75" workbookViewId="0">
      <selection activeCell="T63" sqref="T63"/>
    </sheetView>
  </sheetViews>
  <sheetFormatPr defaultRowHeight="13" x14ac:dyDescent="0.3"/>
  <cols>
    <col min="13" max="14" width="9.1796875" customWidth="1"/>
    <col min="35" max="35" width="9.1796875" customWidth="1"/>
    <col min="36" max="36" width="11.54296875" customWidth="1"/>
    <col min="37" max="37" width="11.54296875" bestFit="1" customWidth="1"/>
  </cols>
  <sheetData>
    <row r="1" spans="1:50" x14ac:dyDescent="0.3">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10"/>
      <c r="AP1" s="10"/>
      <c r="AQ1" s="10"/>
      <c r="AR1" s="10"/>
      <c r="AS1" s="9"/>
      <c r="AT1" s="9"/>
      <c r="AU1" s="9"/>
      <c r="AV1" s="9"/>
      <c r="AW1" s="9"/>
      <c r="AX1" s="9"/>
    </row>
    <row r="2" spans="1:50"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10"/>
      <c r="AP2" s="10"/>
      <c r="AQ2" s="10"/>
      <c r="AR2" s="10"/>
      <c r="AS2" s="9"/>
      <c r="AT2" s="9"/>
      <c r="AU2" s="9"/>
      <c r="AV2" s="9"/>
      <c r="AW2" s="9"/>
      <c r="AX2" s="9"/>
    </row>
    <row r="3" spans="1:50"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10"/>
      <c r="AP3" s="10"/>
      <c r="AQ3" s="10"/>
      <c r="AR3" s="10"/>
      <c r="AS3" s="9"/>
      <c r="AT3" s="9"/>
      <c r="AU3" s="9"/>
      <c r="AV3" s="9"/>
      <c r="AW3" s="9"/>
      <c r="AX3" s="9"/>
    </row>
    <row r="4" spans="1:50" ht="44" x14ac:dyDescent="0.8">
      <c r="A4" s="9"/>
      <c r="B4" s="9"/>
      <c r="C4" s="9"/>
      <c r="D4" s="40"/>
      <c r="E4" s="40"/>
      <c r="F4" s="40"/>
      <c r="G4" s="40"/>
      <c r="H4" s="40"/>
      <c r="I4" s="40"/>
      <c r="J4" s="40"/>
      <c r="K4" s="40"/>
      <c r="L4" s="40"/>
      <c r="M4" s="40"/>
      <c r="N4" s="40"/>
      <c r="O4" s="40"/>
      <c r="P4" s="40"/>
      <c r="Q4" s="41" t="s">
        <v>3060</v>
      </c>
      <c r="R4" s="40"/>
      <c r="S4" s="40"/>
      <c r="T4" s="40"/>
      <c r="U4" s="40"/>
      <c r="V4" s="40"/>
      <c r="W4" s="40"/>
      <c r="X4" s="40"/>
      <c r="Y4" s="40"/>
      <c r="Z4" s="40"/>
      <c r="AA4" s="40"/>
      <c r="AB4" s="40"/>
      <c r="AC4" s="40"/>
      <c r="AD4" s="40"/>
      <c r="AE4" s="40"/>
      <c r="AF4" s="40"/>
      <c r="AG4" s="40"/>
      <c r="AH4" s="40"/>
      <c r="AI4" s="40"/>
      <c r="AJ4" s="40"/>
      <c r="AK4" s="40"/>
      <c r="AL4" s="40"/>
      <c r="AM4" s="9"/>
      <c r="AN4" s="9"/>
      <c r="AO4" s="10"/>
      <c r="AP4" s="10"/>
      <c r="AQ4" s="10"/>
      <c r="AR4" s="10"/>
      <c r="AS4" s="9"/>
      <c r="AT4" s="9"/>
      <c r="AU4" s="9"/>
      <c r="AV4" s="9"/>
      <c r="AW4" s="9"/>
      <c r="AX4" s="9"/>
    </row>
    <row r="5" spans="1:50" x14ac:dyDescent="0.3">
      <c r="A5" s="9"/>
      <c r="B5" s="9"/>
      <c r="C5" s="9"/>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9"/>
      <c r="AN5" s="9"/>
      <c r="AO5" s="10"/>
      <c r="AP5" s="10"/>
      <c r="AQ5" s="10"/>
      <c r="AR5" s="10"/>
      <c r="AS5" s="9"/>
      <c r="AT5" s="9"/>
      <c r="AU5" s="9"/>
      <c r="AV5" s="9"/>
      <c r="AW5" s="9"/>
      <c r="AX5" s="9"/>
    </row>
    <row r="6" spans="1:50" x14ac:dyDescent="0.3">
      <c r="A6" s="9"/>
      <c r="B6" s="9"/>
      <c r="C6" s="9"/>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9"/>
      <c r="AN6" s="9"/>
      <c r="AO6" s="10"/>
      <c r="AP6" s="10"/>
      <c r="AQ6" s="10"/>
      <c r="AR6" s="10"/>
      <c r="AS6" s="9"/>
      <c r="AT6" s="9"/>
      <c r="AU6" s="9"/>
      <c r="AV6" s="9"/>
      <c r="AW6" s="9"/>
      <c r="AX6" s="9"/>
    </row>
    <row r="7" spans="1:50" x14ac:dyDescent="0.3">
      <c r="A7" s="9"/>
      <c r="B7" s="9"/>
      <c r="C7" s="9"/>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9"/>
      <c r="AN7" s="9"/>
      <c r="AO7" s="10"/>
      <c r="AP7" s="10"/>
      <c r="AQ7" s="10"/>
      <c r="AR7" s="10"/>
      <c r="AS7" s="9"/>
      <c r="AT7" s="9"/>
      <c r="AU7" s="9"/>
      <c r="AV7" s="9"/>
      <c r="AW7" s="9"/>
      <c r="AX7" s="9"/>
    </row>
    <row r="8" spans="1:50"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24"/>
      <c r="AO8" s="10"/>
      <c r="AP8" s="10"/>
      <c r="AQ8" s="10"/>
      <c r="AR8" s="10"/>
      <c r="AS8" s="9"/>
      <c r="AT8" s="9"/>
      <c r="AU8" s="9"/>
      <c r="AV8" s="9"/>
      <c r="AW8" s="9"/>
      <c r="AX8" s="9"/>
    </row>
    <row r="9" spans="1:50"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24"/>
      <c r="AO9" s="10"/>
      <c r="AP9" s="10"/>
      <c r="AQ9" s="10"/>
      <c r="AR9" s="10"/>
      <c r="AS9" s="9"/>
      <c r="AT9" s="9"/>
      <c r="AU9" s="9"/>
      <c r="AV9" s="9"/>
      <c r="AW9" s="9"/>
      <c r="AX9" s="9"/>
    </row>
    <row r="10" spans="1:50"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24"/>
      <c r="AO10" s="10"/>
      <c r="AP10" s="10"/>
      <c r="AQ10" s="10"/>
      <c r="AR10" s="10"/>
      <c r="AS10" s="9"/>
      <c r="AT10" s="9"/>
      <c r="AU10" s="9"/>
      <c r="AV10" s="9"/>
      <c r="AW10" s="9"/>
      <c r="AX10" s="9"/>
    </row>
    <row r="11" spans="1:50" ht="13.5" thickBot="1"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24"/>
      <c r="AO11" s="10"/>
      <c r="AP11" s="10"/>
      <c r="AQ11" s="10"/>
      <c r="AR11" s="10"/>
      <c r="AS11" s="9"/>
      <c r="AT11" s="9"/>
      <c r="AU11" s="9"/>
      <c r="AV11" s="9"/>
      <c r="AW11" s="9"/>
      <c r="AX11" s="9"/>
    </row>
    <row r="12" spans="1:50" ht="27" x14ac:dyDescent="0.5">
      <c r="A12" s="9"/>
      <c r="B12" s="9"/>
      <c r="C12" s="9"/>
      <c r="D12" s="9"/>
      <c r="E12" s="31"/>
      <c r="F12" s="32" t="s">
        <v>3049</v>
      </c>
      <c r="G12" s="33"/>
      <c r="H12" s="34"/>
      <c r="I12" s="9"/>
      <c r="J12" s="9"/>
      <c r="K12" s="9"/>
      <c r="L12" s="36"/>
      <c r="M12" s="37" t="s">
        <v>3061</v>
      </c>
      <c r="N12" s="38"/>
      <c r="O12" s="39"/>
      <c r="P12" s="9"/>
      <c r="Q12" s="9"/>
      <c r="R12" s="9"/>
      <c r="S12" s="31"/>
      <c r="T12" s="32" t="s">
        <v>3062</v>
      </c>
      <c r="U12" s="35"/>
      <c r="V12" s="34"/>
      <c r="W12" s="9"/>
      <c r="X12" s="9"/>
      <c r="Y12" s="9"/>
      <c r="Z12" s="36"/>
      <c r="AA12" s="37" t="s">
        <v>3051</v>
      </c>
      <c r="AB12" s="38"/>
      <c r="AC12" s="38"/>
      <c r="AD12" s="39"/>
      <c r="AE12" s="9"/>
      <c r="AF12" s="9"/>
      <c r="AG12" s="9"/>
      <c r="AH12" s="31"/>
      <c r="AI12" s="32" t="s">
        <v>3072</v>
      </c>
      <c r="AJ12" s="35"/>
      <c r="AK12" s="34"/>
      <c r="AL12" s="9"/>
      <c r="AM12" s="9"/>
      <c r="AN12" s="24"/>
      <c r="AP12" s="10"/>
      <c r="AQ12" s="10"/>
      <c r="AR12" s="10"/>
      <c r="AS12" s="9"/>
      <c r="AT12" s="9"/>
      <c r="AU12" s="9"/>
      <c r="AV12" s="9"/>
      <c r="AW12" s="9"/>
      <c r="AX12" s="9"/>
    </row>
    <row r="13" spans="1:50" x14ac:dyDescent="0.3">
      <c r="A13" s="9"/>
      <c r="B13" s="9"/>
      <c r="C13" s="9"/>
      <c r="D13" s="9"/>
      <c r="E13" s="23"/>
      <c r="F13" s="24"/>
      <c r="G13" s="24"/>
      <c r="H13" s="25"/>
      <c r="I13" s="9"/>
      <c r="J13" s="9"/>
      <c r="K13" s="9"/>
      <c r="L13" s="23"/>
      <c r="M13" s="24"/>
      <c r="N13" s="24"/>
      <c r="O13" s="25"/>
      <c r="P13" s="9"/>
      <c r="Q13" s="9"/>
      <c r="R13" s="9"/>
      <c r="S13" s="23"/>
      <c r="T13" s="24"/>
      <c r="U13" s="24"/>
      <c r="V13" s="25"/>
      <c r="W13" s="9"/>
      <c r="X13" s="9"/>
      <c r="Y13" s="9"/>
      <c r="Z13" s="23"/>
      <c r="AA13" s="24"/>
      <c r="AB13" s="24"/>
      <c r="AC13" s="24"/>
      <c r="AD13" s="25"/>
      <c r="AE13" s="9"/>
      <c r="AF13" s="9"/>
      <c r="AG13" s="9"/>
      <c r="AH13" s="23"/>
      <c r="AI13" s="24"/>
      <c r="AJ13" s="24"/>
      <c r="AK13" s="25"/>
      <c r="AL13" s="9"/>
      <c r="AM13" s="9"/>
      <c r="AN13" s="24"/>
      <c r="AP13" s="10"/>
      <c r="AQ13" s="10"/>
      <c r="AR13" s="10"/>
      <c r="AS13" s="9"/>
      <c r="AT13" s="9"/>
      <c r="AU13" s="9"/>
      <c r="AV13" s="9"/>
      <c r="AW13" s="9"/>
      <c r="AX13" s="9"/>
    </row>
    <row r="14" spans="1:50" ht="30" thickBot="1" x14ac:dyDescent="0.6">
      <c r="A14" s="9"/>
      <c r="B14" s="9"/>
      <c r="C14" s="9"/>
      <c r="D14" s="9"/>
      <c r="E14" s="26"/>
      <c r="F14" s="27"/>
      <c r="G14" s="27"/>
      <c r="H14" s="28"/>
      <c r="I14" s="9"/>
      <c r="J14" s="9"/>
      <c r="K14" s="9"/>
      <c r="L14" s="26"/>
      <c r="M14" s="27"/>
      <c r="N14" s="27"/>
      <c r="O14" s="28"/>
      <c r="P14" s="9"/>
      <c r="Q14" s="9"/>
      <c r="R14" s="9"/>
      <c r="S14" s="26"/>
      <c r="T14" s="27"/>
      <c r="U14" s="27"/>
      <c r="V14" s="28"/>
      <c r="W14" s="9"/>
      <c r="X14" s="9"/>
      <c r="Y14" s="9"/>
      <c r="Z14" s="26"/>
      <c r="AA14" s="27"/>
      <c r="AB14" s="27"/>
      <c r="AC14" s="27"/>
      <c r="AD14" s="28"/>
      <c r="AE14" s="9"/>
      <c r="AF14" s="9"/>
      <c r="AG14" s="9"/>
      <c r="AH14" s="26"/>
      <c r="AI14" s="29" t="s">
        <v>3073</v>
      </c>
      <c r="AJ14" s="30"/>
      <c r="AK14" s="28"/>
      <c r="AL14" s="9"/>
      <c r="AM14" s="9"/>
      <c r="AN14" s="24"/>
      <c r="AP14" s="10"/>
      <c r="AQ14" s="10"/>
      <c r="AR14" s="10"/>
      <c r="AS14" s="9"/>
      <c r="AT14" s="9"/>
      <c r="AU14" s="9"/>
      <c r="AV14" s="9"/>
      <c r="AW14" s="9"/>
      <c r="AX14" s="9"/>
    </row>
    <row r="15" spans="1:50" x14ac:dyDescent="0.3">
      <c r="A15" s="9"/>
      <c r="B15" s="9"/>
      <c r="C15" s="9"/>
      <c r="D15" s="9"/>
      <c r="E15" s="9"/>
      <c r="F15" s="9"/>
      <c r="G15" s="9"/>
      <c r="H15" s="9"/>
      <c r="I15" s="9"/>
      <c r="J15" s="9"/>
      <c r="K15" s="9"/>
      <c r="L15" s="9"/>
      <c r="M15" s="9"/>
      <c r="N15" s="9"/>
      <c r="O15" s="9"/>
      <c r="P15" s="9"/>
      <c r="Q15" s="9"/>
      <c r="S15" s="9"/>
      <c r="T15" s="9"/>
      <c r="U15" s="9"/>
      <c r="V15" s="9"/>
      <c r="W15" s="9"/>
      <c r="X15" s="9"/>
      <c r="Y15" s="9"/>
      <c r="Z15" s="9"/>
      <c r="AA15" s="9"/>
      <c r="AB15" s="9"/>
      <c r="AC15" s="9"/>
      <c r="AD15" s="9"/>
      <c r="AE15" s="9"/>
      <c r="AF15" s="9"/>
      <c r="AG15" s="9"/>
      <c r="AH15" s="9"/>
      <c r="AI15" s="16"/>
      <c r="AJ15" s="9"/>
      <c r="AK15" s="9"/>
      <c r="AL15" s="9"/>
      <c r="AM15" s="9"/>
      <c r="AN15" s="24"/>
      <c r="AP15" s="10"/>
      <c r="AQ15" s="10"/>
      <c r="AR15" s="10"/>
      <c r="AS15" s="9"/>
      <c r="AT15" s="9"/>
      <c r="AU15" s="9"/>
      <c r="AV15" s="9"/>
      <c r="AW15" s="9"/>
      <c r="AX15" s="9"/>
    </row>
    <row r="16" spans="1:50"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D16" s="9"/>
      <c r="AE16" s="9"/>
      <c r="AF16" s="9"/>
      <c r="AG16" s="9"/>
      <c r="AH16" s="9"/>
      <c r="AI16" s="9"/>
      <c r="AJ16" s="9"/>
      <c r="AK16" s="9"/>
      <c r="AL16" s="9"/>
      <c r="AM16" s="9"/>
      <c r="AN16" s="9"/>
      <c r="AO16" s="10"/>
      <c r="AP16" s="10"/>
      <c r="AQ16" s="10"/>
      <c r="AR16" s="10"/>
      <c r="AS16" s="9"/>
      <c r="AT16" s="9"/>
      <c r="AU16" s="9"/>
      <c r="AV16" s="9"/>
      <c r="AW16" s="9"/>
      <c r="AX16" s="9"/>
    </row>
    <row r="17" spans="1:50"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10"/>
      <c r="AP17" s="10"/>
      <c r="AQ17" s="10"/>
      <c r="AR17" s="10"/>
      <c r="AS17" s="9"/>
      <c r="AT17" s="9"/>
      <c r="AU17" s="9"/>
      <c r="AV17" s="9"/>
      <c r="AW17" s="9"/>
      <c r="AX17" s="9"/>
    </row>
    <row r="18" spans="1:50"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10"/>
      <c r="AP18" s="10"/>
      <c r="AQ18" s="10"/>
      <c r="AR18" s="10"/>
      <c r="AS18" s="9"/>
      <c r="AT18" s="9"/>
      <c r="AU18" s="9"/>
      <c r="AV18" s="9"/>
      <c r="AW18" s="9"/>
      <c r="AX18" s="9"/>
    </row>
    <row r="19" spans="1:50"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10"/>
      <c r="AP19" s="10"/>
      <c r="AQ19" s="10"/>
      <c r="AR19" s="10"/>
      <c r="AS19" s="9"/>
      <c r="AT19" s="9"/>
      <c r="AU19" s="9"/>
      <c r="AV19" s="9"/>
      <c r="AW19" s="9"/>
      <c r="AX19" s="9"/>
    </row>
    <row r="20" spans="1:50"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10"/>
      <c r="AP20" s="10"/>
      <c r="AQ20" s="10"/>
      <c r="AR20" s="10"/>
      <c r="AS20" s="9"/>
      <c r="AT20" s="9"/>
      <c r="AU20" s="9"/>
      <c r="AV20" s="9"/>
      <c r="AW20" s="9"/>
      <c r="AX20" s="9"/>
    </row>
    <row r="21" spans="1:50"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10"/>
      <c r="AP21" s="10"/>
      <c r="AQ21" s="10"/>
      <c r="AR21" s="10"/>
      <c r="AS21" s="9"/>
      <c r="AT21" s="9"/>
      <c r="AU21" s="9"/>
      <c r="AV21" s="9"/>
      <c r="AW21" s="9"/>
      <c r="AX21" s="9"/>
    </row>
    <row r="22" spans="1:50"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10"/>
      <c r="AP22" s="10"/>
      <c r="AQ22" s="10"/>
      <c r="AR22" s="10"/>
      <c r="AS22" s="9"/>
      <c r="AT22" s="9"/>
      <c r="AU22" s="9"/>
      <c r="AV22" s="9"/>
      <c r="AW22" s="9"/>
      <c r="AX22" s="9"/>
    </row>
    <row r="23" spans="1:50"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10"/>
      <c r="AP23" s="10"/>
      <c r="AQ23" s="10"/>
      <c r="AR23" s="10"/>
      <c r="AS23" s="9"/>
      <c r="AT23" s="9"/>
      <c r="AU23" s="9"/>
      <c r="AV23" s="9"/>
      <c r="AW23" s="9"/>
      <c r="AX23" s="9"/>
    </row>
    <row r="24" spans="1:50"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10"/>
      <c r="AP24" s="10"/>
      <c r="AQ24" s="10"/>
      <c r="AR24" s="10"/>
      <c r="AS24" s="9"/>
      <c r="AT24" s="9"/>
      <c r="AU24" s="9"/>
      <c r="AV24" s="9"/>
      <c r="AW24" s="9"/>
      <c r="AX24" s="9"/>
    </row>
    <row r="25" spans="1:50"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10"/>
      <c r="AP25" s="10"/>
      <c r="AQ25" s="10"/>
      <c r="AR25" s="10"/>
      <c r="AS25" s="9"/>
      <c r="AT25" s="9"/>
      <c r="AU25" s="9"/>
      <c r="AV25" s="9"/>
      <c r="AW25" s="9"/>
      <c r="AX25" s="9"/>
    </row>
    <row r="26" spans="1:50"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10"/>
      <c r="AP26" s="10"/>
      <c r="AQ26" s="10"/>
      <c r="AR26" s="10"/>
      <c r="AS26" s="9"/>
      <c r="AT26" s="9"/>
      <c r="AU26" s="9"/>
      <c r="AV26" s="9"/>
      <c r="AW26" s="9"/>
      <c r="AX26" s="9"/>
    </row>
    <row r="27" spans="1:50"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10"/>
      <c r="AP27" s="10"/>
      <c r="AQ27" s="10"/>
      <c r="AR27" s="10"/>
      <c r="AS27" s="9"/>
      <c r="AT27" s="9"/>
      <c r="AU27" s="9"/>
      <c r="AV27" s="9"/>
      <c r="AW27" s="9"/>
      <c r="AX27" s="9"/>
    </row>
    <row r="28" spans="1:50"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10"/>
      <c r="AP28" s="9"/>
      <c r="AQ28" s="10"/>
      <c r="AR28" s="10"/>
      <c r="AS28" s="9"/>
      <c r="AT28" s="9"/>
      <c r="AU28" s="9"/>
      <c r="AV28" s="9"/>
      <c r="AW28" s="9"/>
      <c r="AX28" s="9"/>
    </row>
    <row r="29" spans="1:50"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10"/>
      <c r="AP29" s="10"/>
      <c r="AQ29" s="10"/>
      <c r="AR29" s="10"/>
      <c r="AS29" s="9"/>
      <c r="AT29" s="9"/>
      <c r="AU29" s="9"/>
      <c r="AV29" s="9"/>
      <c r="AW29" s="9"/>
      <c r="AX29" s="9"/>
    </row>
    <row r="30" spans="1:50"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10"/>
      <c r="AP30" s="10"/>
      <c r="AQ30" s="10"/>
      <c r="AR30" s="10"/>
      <c r="AS30" s="9"/>
      <c r="AT30" s="9"/>
      <c r="AU30" s="9"/>
      <c r="AV30" s="9"/>
      <c r="AW30" s="9"/>
      <c r="AX30" s="9"/>
    </row>
    <row r="31" spans="1:50"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10"/>
      <c r="AP31" s="10"/>
      <c r="AQ31" s="10"/>
      <c r="AR31" s="10"/>
      <c r="AS31" s="9"/>
      <c r="AT31" s="9"/>
      <c r="AU31" s="9"/>
      <c r="AV31" s="9"/>
      <c r="AW31" s="9"/>
      <c r="AX31" s="9"/>
    </row>
    <row r="32" spans="1:50"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10"/>
      <c r="AP32" s="10"/>
      <c r="AQ32" s="10"/>
      <c r="AR32" s="10"/>
      <c r="AS32" s="9"/>
      <c r="AT32" s="9"/>
      <c r="AU32" s="9"/>
      <c r="AV32" s="9"/>
      <c r="AW32" s="9"/>
      <c r="AX32" s="9"/>
    </row>
    <row r="33" spans="1:50"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10"/>
      <c r="AP33" s="10"/>
      <c r="AQ33" s="10"/>
      <c r="AR33" s="10"/>
      <c r="AS33" s="9"/>
      <c r="AT33" s="9"/>
      <c r="AU33" s="9"/>
      <c r="AV33" s="9"/>
      <c r="AW33" s="9"/>
      <c r="AX33" s="9"/>
    </row>
    <row r="34" spans="1:50"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10"/>
      <c r="AP34" s="10"/>
      <c r="AQ34" s="10"/>
      <c r="AR34" s="10"/>
      <c r="AS34" s="9"/>
      <c r="AT34" s="9"/>
      <c r="AU34" s="9"/>
      <c r="AV34" s="9"/>
      <c r="AW34" s="9"/>
      <c r="AX34" s="9"/>
    </row>
    <row r="35" spans="1:50"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10"/>
      <c r="AP35" s="10"/>
      <c r="AQ35" s="10"/>
      <c r="AR35" s="10"/>
      <c r="AS35" s="9"/>
      <c r="AT35" s="9"/>
      <c r="AU35" s="9"/>
      <c r="AV35" s="9"/>
      <c r="AW35" s="9"/>
      <c r="AX35" s="9"/>
    </row>
    <row r="36" spans="1:50"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10"/>
      <c r="AP36" s="10"/>
      <c r="AQ36" s="10"/>
      <c r="AR36" s="10"/>
      <c r="AS36" s="9"/>
      <c r="AT36" s="9"/>
      <c r="AU36" s="9"/>
      <c r="AV36" s="9"/>
      <c r="AW36" s="9"/>
      <c r="AX36" s="9"/>
    </row>
    <row r="37" spans="1:50"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10"/>
      <c r="AP37" s="10"/>
      <c r="AQ37" s="10"/>
      <c r="AR37" s="10"/>
      <c r="AS37" s="9"/>
      <c r="AT37" s="9"/>
      <c r="AU37" s="9"/>
      <c r="AV37" s="9"/>
      <c r="AW37" s="9"/>
      <c r="AX37" s="9"/>
    </row>
    <row r="38" spans="1:50"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10"/>
      <c r="AP38" s="10"/>
      <c r="AQ38" s="10"/>
      <c r="AR38" s="10"/>
      <c r="AS38" s="9"/>
      <c r="AT38" s="9"/>
      <c r="AU38" s="9"/>
      <c r="AV38" s="9"/>
      <c r="AW38" s="9"/>
      <c r="AX38" s="9"/>
    </row>
    <row r="39" spans="1:50"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10"/>
      <c r="AP39" s="10"/>
      <c r="AQ39" s="10"/>
      <c r="AR39" s="10"/>
      <c r="AS39" s="9"/>
      <c r="AT39" s="9"/>
      <c r="AU39" s="9"/>
      <c r="AV39" s="9"/>
      <c r="AW39" s="9"/>
      <c r="AX39" s="9"/>
    </row>
    <row r="40" spans="1:50"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10"/>
      <c r="AP40" s="10"/>
      <c r="AQ40" s="10"/>
      <c r="AR40" s="10"/>
      <c r="AS40" s="9"/>
      <c r="AT40" s="9"/>
      <c r="AU40" s="9"/>
      <c r="AV40" s="9"/>
      <c r="AW40" s="9"/>
      <c r="AX40" s="9"/>
    </row>
    <row r="41" spans="1:50"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10"/>
      <c r="AP41" s="10"/>
      <c r="AQ41" s="10"/>
      <c r="AR41" s="10"/>
      <c r="AS41" s="9"/>
      <c r="AT41" s="9"/>
      <c r="AU41" s="9"/>
      <c r="AV41" s="9"/>
      <c r="AW41" s="9"/>
      <c r="AX41" s="9"/>
    </row>
    <row r="42" spans="1:50"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10"/>
      <c r="AP42" s="10"/>
      <c r="AQ42" s="10"/>
      <c r="AR42" s="10"/>
      <c r="AS42" s="9"/>
      <c r="AT42" s="9"/>
      <c r="AU42" s="9"/>
      <c r="AV42" s="9"/>
      <c r="AW42" s="9"/>
      <c r="AX42" s="9"/>
    </row>
    <row r="43" spans="1:50"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10"/>
      <c r="AP43" s="10"/>
      <c r="AQ43" s="10"/>
      <c r="AR43" s="10"/>
      <c r="AS43" s="9"/>
      <c r="AT43" s="9"/>
      <c r="AU43" s="9"/>
      <c r="AV43" s="9"/>
      <c r="AW43" s="9"/>
      <c r="AX43" s="9"/>
    </row>
    <row r="44" spans="1:50"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10"/>
      <c r="AP44" s="10"/>
      <c r="AQ44" s="10"/>
      <c r="AR44" s="10"/>
      <c r="AS44" s="9"/>
      <c r="AT44" s="9"/>
      <c r="AU44" s="9"/>
      <c r="AV44" s="9"/>
      <c r="AW44" s="9"/>
      <c r="AX44" s="9"/>
    </row>
    <row r="45" spans="1:50"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10"/>
      <c r="AP45" s="10"/>
      <c r="AQ45" s="10"/>
      <c r="AR45" s="10"/>
      <c r="AS45" s="9"/>
      <c r="AT45" s="9"/>
      <c r="AU45" s="9"/>
      <c r="AV45" s="9"/>
      <c r="AW45" s="9"/>
      <c r="AX45" s="9"/>
    </row>
    <row r="46" spans="1:50"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10"/>
      <c r="AP46" s="10"/>
      <c r="AQ46" s="10"/>
      <c r="AR46" s="10"/>
      <c r="AS46" s="9"/>
      <c r="AT46" s="9"/>
      <c r="AU46" s="9"/>
      <c r="AV46" s="9"/>
      <c r="AW46" s="9"/>
      <c r="AX46" s="9"/>
    </row>
    <row r="47" spans="1:50"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10"/>
      <c r="AP47" s="10"/>
      <c r="AQ47" s="10"/>
      <c r="AR47" s="10"/>
      <c r="AS47" s="9"/>
      <c r="AT47" s="9"/>
      <c r="AU47" s="9"/>
      <c r="AV47" s="9"/>
      <c r="AW47" s="9"/>
      <c r="AX47" s="9"/>
    </row>
    <row r="48" spans="1:50"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10"/>
      <c r="AP48" s="10"/>
      <c r="AQ48" s="10"/>
      <c r="AR48" s="10"/>
      <c r="AS48" s="9"/>
      <c r="AT48" s="9"/>
      <c r="AU48" s="9"/>
      <c r="AV48" s="9"/>
      <c r="AW48" s="9"/>
      <c r="AX48" s="9"/>
    </row>
    <row r="49" spans="1:50"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10"/>
      <c r="AP49" s="10"/>
      <c r="AQ49" s="10"/>
      <c r="AR49" s="10"/>
      <c r="AS49" s="9"/>
      <c r="AT49" s="9"/>
      <c r="AU49" s="9"/>
      <c r="AV49" s="9"/>
      <c r="AW49" s="9"/>
      <c r="AX49" s="9"/>
    </row>
    <row r="50" spans="1:50"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10"/>
      <c r="AP50" s="10"/>
      <c r="AQ50" s="10"/>
      <c r="AR50" s="10"/>
      <c r="AS50" s="9"/>
      <c r="AT50" s="9"/>
      <c r="AU50" s="9"/>
      <c r="AV50" s="9"/>
      <c r="AW50" s="9"/>
      <c r="AX50" s="9"/>
    </row>
    <row r="51" spans="1:50"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10"/>
      <c r="AP51" s="10"/>
      <c r="AQ51" s="10"/>
      <c r="AR51" s="10"/>
      <c r="AS51" s="9"/>
      <c r="AT51" s="9"/>
      <c r="AU51" s="9"/>
      <c r="AV51" s="9"/>
      <c r="AW51" s="9"/>
      <c r="AX51" s="9"/>
    </row>
    <row r="52" spans="1:50"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10"/>
      <c r="AP52" s="10"/>
      <c r="AQ52" s="10"/>
      <c r="AR52" s="10"/>
      <c r="AS52" s="9"/>
      <c r="AT52" s="9"/>
      <c r="AU52" s="9"/>
      <c r="AV52" s="9"/>
      <c r="AW52" s="9"/>
      <c r="AX52" s="9"/>
    </row>
    <row r="53" spans="1:50"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10"/>
      <c r="AP53" s="10"/>
      <c r="AQ53" s="10"/>
      <c r="AR53" s="10"/>
      <c r="AS53" s="9"/>
      <c r="AT53" s="9"/>
      <c r="AU53" s="9"/>
      <c r="AV53" s="9"/>
      <c r="AW53" s="9"/>
      <c r="AX53" s="9"/>
    </row>
    <row r="54" spans="1:50"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10"/>
      <c r="AP54" s="10"/>
      <c r="AQ54" s="10"/>
      <c r="AR54" s="10"/>
      <c r="AS54" s="9"/>
      <c r="AT54" s="9"/>
      <c r="AU54" s="9"/>
      <c r="AV54" s="9"/>
      <c r="AW54" s="9"/>
      <c r="AX54" s="9"/>
    </row>
    <row r="55" spans="1:50"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10"/>
      <c r="AP55" s="10"/>
      <c r="AQ55" s="10"/>
      <c r="AR55" s="10"/>
      <c r="AS55" s="9"/>
      <c r="AT55" s="9"/>
      <c r="AU55" s="9"/>
      <c r="AV55" s="9"/>
      <c r="AW55" s="9"/>
      <c r="AX55" s="9"/>
    </row>
    <row r="56" spans="1:50"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10"/>
      <c r="AP56" s="10"/>
      <c r="AQ56" s="10"/>
      <c r="AR56" s="10"/>
    </row>
    <row r="57" spans="1:50"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row>
    <row r="58" spans="1:50"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row>
  </sheetData>
  <pageMargins left="0.7" right="0.7" top="0.75" bottom="0.75" header="0.3" footer="0.3"/>
  <pageSetup orientation="portrait" r:id="rId1"/>
  <ignoredErrors>
    <ignoredError sqref="AI14" numberStoredAsText="1"/>
  </ignoredError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2023-06-08T11:38:44Z</dcterms:created>
  <dcterms:modified xsi:type="dcterms:W3CDTF">2025-09-04T11:25:42Z</dcterms:modified>
  <cp:category/>
  <cp:contentStatus/>
</cp:coreProperties>
</file>