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5840" windowWidth="29040" xWindow="2868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50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0" fillId="0" fontId="0" numFmtId="4" pivotButton="0" quotePrefix="0" xfId="0"/>
    <xf borderId="11" fillId="0" fontId="0" numFmtId="4" pivotButton="0" quotePrefix="0" xfId="0"/>
    <xf borderId="13" fillId="0" fontId="0" numFmtId="4" pivotButton="0" quotePrefix="0" xfId="0"/>
    <xf borderId="12" fillId="0" fontId="0" numFmtId="4" pivotButton="0" quotePrefix="0" xfId="0"/>
    <xf applyAlignment="1" borderId="10" fillId="0" fontId="4" numFmtId="4" pivotButton="0" quotePrefix="0" xfId="1">
      <alignment vertical="center"/>
    </xf>
    <xf applyAlignment="1" borderId="11" fillId="0" fontId="4" numFmtId="4" pivotButton="0" quotePrefix="0" xfId="1">
      <alignment vertical="center"/>
    </xf>
    <xf borderId="10" fillId="0" fontId="0" numFmtId="10" pivotButton="0" quotePrefix="0" xfId="0"/>
    <xf borderId="11" fillId="0" fontId="0" numFmtId="10" pivotButton="0" quotePrefix="0" xfId="0"/>
    <xf borderId="13" fillId="0" fontId="0" numFmtId="1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</cellXfs>
  <cellStyles count="2">
    <cellStyle builtinId="0" name="Normal" xfId="0"/>
    <cellStyle builtinId="5" name="Percent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workbookViewId="0">
      <selection activeCell="H21" sqref="H21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2012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48" t="inlineStr">
        <is>
          <t>Factors affecting change</t>
        </is>
      </c>
    </row>
    <row r="4">
      <c r="B4" t="inlineStr">
        <is>
          <t>Dependent Variable</t>
        </is>
      </c>
      <c r="C4" s="47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46" t="inlineStr">
        <is>
          <t>Average Values</t>
        </is>
      </c>
      <c r="F6" s="3" t="n"/>
      <c r="G6" s="4" t="n"/>
      <c r="H6" s="46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2012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7" t="n">
        <v>74138686.15000001</v>
      </c>
      <c r="F8" s="37" t="n">
        <v>77301961.8</v>
      </c>
      <c r="G8" s="43">
        <f>IFERROR((F8-E8)/E8,0)</f>
        <v/>
      </c>
      <c r="H8" s="41" t="n">
        <v>8947560.9771</v>
      </c>
      <c r="I8" s="43">
        <f>IFERROR(H8/$E$21,0)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7" t="n">
        <v>1.098166061</v>
      </c>
      <c r="F9" s="37" t="n">
        <v>1.092673337</v>
      </c>
      <c r="G9" s="43">
        <f>IFERROR((F9-E9)/E9,0)</f>
        <v/>
      </c>
      <c r="H9" s="41" t="n">
        <v>-221318.8798699984</v>
      </c>
      <c r="I9" s="43">
        <f>IFERROR(H9/$E$21,0)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7" t="n">
        <v>8826445.75</v>
      </c>
      <c r="F10" s="37" t="n">
        <v>9562826.109999999</v>
      </c>
      <c r="G10" s="43">
        <f>IFERROR((F10-E10)/E10,0)</f>
        <v/>
      </c>
      <c r="H10" s="41" t="n">
        <v>6859351.4855</v>
      </c>
      <c r="I10" s="43">
        <f>IFERROR(H10/$E$21,0)</f>
        <v/>
      </c>
    </row>
    <row r="11">
      <c r="B11" s="25" t="inlineStr">
        <is>
          <t>% of Populationa in Transit Supportive Density</t>
        </is>
      </c>
      <c r="C11" s="26" t="n"/>
      <c r="D11" s="33" t="n"/>
      <c r="E11" s="37" t="n">
        <v>41.54492859</v>
      </c>
      <c r="F11" s="37" t="n">
        <v>42.15800652</v>
      </c>
      <c r="G11" s="43">
        <f>IFERROR((F11-E11)/E11,0)</f>
        <v/>
      </c>
      <c r="H11" s="41" t="n">
        <v>777157.0406760001</v>
      </c>
      <c r="I11" s="43">
        <f>IFERROR(H11/$E$21,0)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7" t="n">
        <v>3.9458</v>
      </c>
      <c r="F12" s="37" t="n">
        <v>2.71</v>
      </c>
      <c r="G12" s="43">
        <f>IFERROR((F12-E12)/E12,0)</f>
        <v/>
      </c>
      <c r="H12" s="41" t="n">
        <v>-9953142.97257</v>
      </c>
      <c r="I12" s="43">
        <f>IFERROR(H12/$E$21,0)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7" t="n">
        <v>44978.85</v>
      </c>
      <c r="F13" s="37" t="n">
        <v>48511.5</v>
      </c>
      <c r="G13" s="43">
        <f>IFERROR((F13-E13)/E13,0)</f>
        <v/>
      </c>
      <c r="H13" s="41" t="n">
        <v>-2013025.4078</v>
      </c>
      <c r="I13" s="43">
        <f>IFERROR(H13/$E$21,0)</f>
        <v/>
      </c>
    </row>
    <row r="14">
      <c r="B14" s="25" t="inlineStr">
        <is>
          <t>% of Households with 0 Vehicles</t>
        </is>
      </c>
      <c r="C14" s="26" t="n"/>
      <c r="D14" s="33" t="n"/>
      <c r="E14" s="37" t="n">
        <v>10.37</v>
      </c>
      <c r="F14" s="37" t="n">
        <v>9.1</v>
      </c>
      <c r="G14" s="43">
        <f>IFERROR((F14-E14)/E14,0)</f>
        <v/>
      </c>
      <c r="H14" s="41" t="n">
        <v>-1813864.5473</v>
      </c>
      <c r="I14" s="43">
        <f>IFERROR(H14/$E$21,0)</f>
        <v/>
      </c>
    </row>
    <row r="15">
      <c r="B15" s="25" t="inlineStr">
        <is>
          <t>% Working at Home</t>
        </is>
      </c>
      <c r="C15" s="26" t="n"/>
      <c r="D15" s="33" t="n"/>
      <c r="E15" s="37" t="n">
        <v>5</v>
      </c>
      <c r="F15" s="37" t="n">
        <v>6.375</v>
      </c>
      <c r="G15" s="43">
        <f>IFERROR((F15-E15)/E15,0)</f>
        <v/>
      </c>
      <c r="H15" s="41" t="n">
        <v>-978657.88005</v>
      </c>
      <c r="I15" s="43">
        <f>IFERROR(H15/$E$21,0)</f>
        <v/>
      </c>
    </row>
    <row r="16">
      <c r="B16" s="25" t="inlineStr">
        <is>
          <t>Years Since Ride-hail Start</t>
        </is>
      </c>
      <c r="C16" s="26" t="n"/>
      <c r="D16" s="33" t="n"/>
      <c r="E16" s="37" t="n">
        <v/>
      </c>
      <c r="F16" s="37" t="n">
        <v/>
      </c>
      <c r="G16" s="43">
        <f>IFERROR((F16-E16)/E16,0)</f>
        <v/>
      </c>
      <c r="H16" s="41" t="n">
        <v>-16870900.195</v>
      </c>
      <c r="I16" s="43">
        <f>IFERROR(H16/$E$21,0)</f>
        <v/>
      </c>
    </row>
    <row r="17">
      <c r="B17" s="25" t="inlineStr">
        <is>
          <t>Bike Share</t>
        </is>
      </c>
      <c r="C17" s="26" t="n"/>
      <c r="D17" s="33" t="n"/>
      <c r="E17" s="37" t="n">
        <v>1</v>
      </c>
      <c r="F17" s="37" t="n">
        <v>1</v>
      </c>
      <c r="G17" s="43">
        <f>IFERROR((F17-E17)/E17,0)</f>
        <v/>
      </c>
      <c r="H17" s="41" t="n">
        <v>0</v>
      </c>
      <c r="I17" s="43">
        <f>IFERROR(H17/$E$21,0)</f>
        <v/>
      </c>
    </row>
    <row r="18">
      <c r="B18" s="25" t="inlineStr">
        <is>
          <t>Electric Scooters</t>
        </is>
      </c>
      <c r="C18" s="26" t="n"/>
      <c r="D18" s="33" t="n"/>
      <c r="E18" s="37" t="n">
        <v>0</v>
      </c>
      <c r="F18" s="37" t="n">
        <v>1</v>
      </c>
      <c r="G18" s="43">
        <f>IFERROR((F18-E18)/E18,0)</f>
        <v/>
      </c>
      <c r="H18" s="41" t="n">
        <v>-8154792.804</v>
      </c>
      <c r="I18" s="43">
        <f>IFERROR(H18/$E$21,0)</f>
        <v/>
      </c>
    </row>
    <row customHeight="1" ht="15.75" r="19" s="2" thickBot="1">
      <c r="B19" s="28" t="inlineStr">
        <is>
          <t>New Reporters</t>
        </is>
      </c>
      <c r="C19" s="29" t="n"/>
      <c r="D19" s="30" t="n"/>
      <c r="E19" s="38" t="n"/>
      <c r="F19" s="38" t="n"/>
      <c r="G19" s="44">
        <f>IFERROR((F19-E19)/E19,0)</f>
        <v/>
      </c>
      <c r="H19" s="42" t="n">
        <v>0</v>
      </c>
      <c r="I19" s="44">
        <f>IFERROR(H19/$E$21,0)</f>
        <v/>
      </c>
    </row>
    <row customHeight="1" ht="15.75" r="20" s="2" thickTop="1">
      <c r="B20" s="34" t="inlineStr">
        <is>
          <t>Total Modeled Ridership</t>
        </is>
      </c>
      <c r="C20" s="35" t="n"/>
      <c r="D20" s="36" t="n"/>
      <c r="E20" s="39" t="n">
        <v>195923198.1</v>
      </c>
      <c r="F20" s="39" t="n">
        <v>170240084.5</v>
      </c>
      <c r="G20" s="45">
        <f>IFERROR((F20-E20)/E20,0)</f>
        <v/>
      </c>
      <c r="H20" s="39" t="n"/>
      <c r="I20" s="45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0" t="n"/>
      <c r="E21" s="38" t="n">
        <v>193477738.8</v>
      </c>
      <c r="F21" s="38" t="n">
        <v>168604786.3</v>
      </c>
      <c r="G21" s="43">
        <f>IFERROR((F21-E21)/E21,0)</f>
        <v/>
      </c>
      <c r="H21" s="38" t="n"/>
      <c r="I21" s="44">
        <f>G21</f>
        <v/>
      </c>
    </row>
    <row customHeight="1" ht="16.5" r="22" s="2" thickBot="1" thickTop="1">
      <c r="B22" s="31" t="inlineStr">
        <is>
          <t>Unexplained Change</t>
        </is>
      </c>
      <c r="C22" s="32" t="n"/>
      <c r="D22" s="32" t="n"/>
      <c r="E22" s="40" t="n"/>
      <c r="F22" s="40" t="n"/>
      <c r="G22" s="32" t="n"/>
      <c r="H22" s="40" t="n"/>
      <c r="I22" s="32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49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2020-02-21T21:11:17Z</dcterms:modified>
  <cp:lastModifiedBy>Goyal, Vedant S.</cp:lastModifiedBy>
</cp:coreProperties>
</file>